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192.168.1.8\fondkr\05_ОТДЕЛ ТЕХНИЧЕСКОГО ЗАКАЗЧИКА\Открытая папка\КРАТКОСРОЧНЫЕ ПЛАНЫ\2019-2021\Опубликован Министерством\"/>
    </mc:Choice>
  </mc:AlternateContent>
  <bookViews>
    <workbookView xWindow="0" yWindow="0" windowWidth="15480" windowHeight="11640"/>
  </bookViews>
  <sheets>
    <sheet name="Раздел 1" sheetId="1" r:id="rId1"/>
    <sheet name="Раздел 2" sheetId="2" r:id="rId2"/>
    <sheet name="Раздел 3" sheetId="11" r:id="rId3"/>
    <sheet name="Раздел 4" sheetId="9" r:id="rId4"/>
    <sheet name="Раздел 5" sheetId="12" r:id="rId5"/>
  </sheets>
  <definedNames>
    <definedName name="_xlnm._FilterDatabase" localSheetId="0" hidden="1">'Раздел 1'!$A$7:$W$774</definedName>
    <definedName name="_xlnm._FilterDatabase" localSheetId="1" hidden="1">'Раздел 2'!$A$6:$V$774</definedName>
    <definedName name="Z_4F0BDF49_A609_43F2_A1D1_6D99D003CEC4_.wvu.FilterData" localSheetId="0" hidden="1">'Раздел 1'!$A$7:$R$774</definedName>
    <definedName name="Z_4F0BDF49_A609_43F2_A1D1_6D99D003CEC4_.wvu.FilterData" localSheetId="1" hidden="1">'Раздел 2'!$A$6:$V$6</definedName>
    <definedName name="Z_71B67E1B_B891_4F93_908E_7187847C638D_.wvu.FilterData" localSheetId="0" hidden="1">'Раздел 1'!$A$7:$R$774</definedName>
    <definedName name="Z_9914400A_93D7_44F0_9C2B_2D9BD19EDB2A_.wvu.FilterData" localSheetId="0" hidden="1">'Раздел 1'!$A$7:$R$774</definedName>
    <definedName name="Z_9914400A_93D7_44F0_9C2B_2D9BD19EDB2A_.wvu.FilterData" localSheetId="1" hidden="1">'Раздел 2'!$A$6:$V$6</definedName>
    <definedName name="Z_B38E19AB_A25C_412D_B8A7_63B87F7485CB_.wvu.FilterData" localSheetId="0" hidden="1">'Раздел 1'!$A$7:$R$774</definedName>
    <definedName name="Z_B38E19AB_A25C_412D_B8A7_63B87F7485CB_.wvu.FilterData" localSheetId="1" hidden="1">'Раздел 2'!$A$6:$V$6</definedName>
    <definedName name="Z_D230237E_3FD4_4AFA_9B06_7782AC8D5B69_.wvu.FilterData" localSheetId="0" hidden="1">'Раздел 1'!$A$7:$R$774</definedName>
  </definedNames>
  <calcPr calcId="152511"/>
  <customWorkbookViews>
    <customWorkbookView name="Роман Сергеевич Басалаев - Личное представление" guid="{B38E19AB-A25C-412D-B8A7-63B87F7485CB}" mergeInterval="0" personalView="1" maximized="1" xWindow="-8" yWindow="-8" windowWidth="1936" windowHeight="1056" activeSheetId="1"/>
    <customWorkbookView name="Светлана Владимировна Белокрылова - Личное представление" guid="{4F0BDF49-A609-43F2-A1D1-6D99D003CEC4}" mergeInterval="0" personalView="1" maximized="1" xWindow="-8" yWindow="-8" windowWidth="1936" windowHeight="1056" activeSheetId="1" showComments="commIndAndComment"/>
    <customWorkbookView name="Наталья Александровна Кретова - Личное представление" guid="{9914400A-93D7-44F0-9C2B-2D9BD19EDB2A}" mergeInterval="0" personalView="1" maximized="1" xWindow="-9" yWindow="-9" windowWidth="1938" windowHeight="1050" activeSheetId="4"/>
    <customWorkbookView name="Олег Викторович Мазуро - Личное представление" guid="{D230237E-3FD4-4AFA-9B06-7782AC8D5B69}" mergeInterval="0" personalView="1" maximized="1" xWindow="-8" yWindow="-8" windowWidth="1936" windowHeight="1056" activeSheetId="2"/>
  </customWorkbookViews>
</workbook>
</file>

<file path=xl/calcChain.xml><?xml version="1.0" encoding="utf-8"?>
<calcChain xmlns="http://schemas.openxmlformats.org/spreadsheetml/2006/main">
  <c r="C29" i="11" l="1"/>
  <c r="Q9" i="12" l="1"/>
  <c r="K9" i="12"/>
  <c r="C9" i="12"/>
  <c r="I815" i="12"/>
  <c r="J815" i="12"/>
  <c r="K815" i="12"/>
  <c r="L815" i="12"/>
  <c r="M815" i="12"/>
  <c r="N815" i="12"/>
  <c r="Q815" i="12"/>
  <c r="H815" i="12"/>
  <c r="I808" i="12"/>
  <c r="J808" i="12"/>
  <c r="K808" i="12"/>
  <c r="L808" i="12"/>
  <c r="M808" i="12"/>
  <c r="N808" i="12"/>
  <c r="Q808" i="12"/>
  <c r="H808" i="12"/>
  <c r="I786" i="12"/>
  <c r="J786" i="12"/>
  <c r="K786" i="12"/>
  <c r="L786" i="12"/>
  <c r="M786" i="12"/>
  <c r="N786" i="12"/>
  <c r="Q786" i="12"/>
  <c r="H786" i="12"/>
  <c r="I721" i="12"/>
  <c r="J721" i="12"/>
  <c r="K721" i="12"/>
  <c r="L721" i="12"/>
  <c r="M721" i="12"/>
  <c r="N721" i="12"/>
  <c r="Q721" i="12"/>
  <c r="H721" i="12"/>
  <c r="I695" i="12"/>
  <c r="J695" i="12"/>
  <c r="K695" i="12"/>
  <c r="L695" i="12"/>
  <c r="M695" i="12"/>
  <c r="N695" i="12"/>
  <c r="Q695" i="12"/>
  <c r="H695" i="12"/>
  <c r="I624" i="12"/>
  <c r="J624" i="12"/>
  <c r="K624" i="12"/>
  <c r="L624" i="12"/>
  <c r="M624" i="12"/>
  <c r="N624" i="12"/>
  <c r="Q624" i="12"/>
  <c r="H624" i="12"/>
  <c r="I552" i="12"/>
  <c r="J552" i="12"/>
  <c r="K552" i="12"/>
  <c r="L552" i="12"/>
  <c r="M552" i="12"/>
  <c r="N552" i="12"/>
  <c r="Q552" i="12"/>
  <c r="H552" i="12"/>
  <c r="L41" i="9"/>
  <c r="L8" i="9" s="1"/>
  <c r="K41" i="9"/>
  <c r="K8" i="9" s="1"/>
  <c r="J41" i="9"/>
  <c r="J8" i="9" s="1"/>
  <c r="I41" i="9"/>
  <c r="I8" i="9" s="1"/>
  <c r="H19" i="11"/>
  <c r="H20" i="11"/>
  <c r="H29" i="11" s="1"/>
  <c r="H21" i="11"/>
  <c r="H22" i="11"/>
  <c r="H23" i="11"/>
  <c r="H24" i="11"/>
  <c r="H25" i="11"/>
  <c r="H26" i="11"/>
  <c r="H27" i="11"/>
  <c r="H28" i="11"/>
  <c r="H18" i="11"/>
  <c r="H11" i="11"/>
  <c r="H12" i="11"/>
  <c r="H13" i="11"/>
  <c r="H14" i="11"/>
  <c r="H15" i="11"/>
  <c r="H10" i="11"/>
  <c r="H16" i="11" s="1"/>
  <c r="E29" i="11"/>
  <c r="E16" i="11"/>
  <c r="E8" i="11" s="1"/>
  <c r="C8" i="11"/>
  <c r="C16" i="11"/>
  <c r="I472" i="12"/>
  <c r="J472" i="12"/>
  <c r="K472" i="12"/>
  <c r="L472" i="12"/>
  <c r="M472" i="12"/>
  <c r="N472" i="12"/>
  <c r="Q472" i="12"/>
  <c r="H472" i="12"/>
  <c r="I417" i="12"/>
  <c r="J417" i="12"/>
  <c r="K417" i="12"/>
  <c r="L417" i="12"/>
  <c r="M417" i="12"/>
  <c r="N417" i="12"/>
  <c r="Q417" i="12"/>
  <c r="H417" i="12"/>
  <c r="J774" i="2"/>
  <c r="P774" i="2"/>
  <c r="F773" i="2"/>
  <c r="H773" i="2"/>
  <c r="J773" i="2"/>
  <c r="K773" i="2"/>
  <c r="K774" i="2" s="1"/>
  <c r="L773" i="2"/>
  <c r="L774" i="2" s="1"/>
  <c r="N773" i="2"/>
  <c r="N774" i="2" s="1"/>
  <c r="P773" i="2"/>
  <c r="S773" i="2"/>
  <c r="S774" i="2" s="1"/>
  <c r="F769" i="2"/>
  <c r="I769" i="2"/>
  <c r="J769" i="2"/>
  <c r="K769" i="2"/>
  <c r="L769" i="2"/>
  <c r="N769" i="2"/>
  <c r="O769" i="2"/>
  <c r="P769" i="2"/>
  <c r="S769" i="2"/>
  <c r="F763" i="2"/>
  <c r="J763" i="2"/>
  <c r="K763" i="2"/>
  <c r="L763" i="2"/>
  <c r="N763" i="2"/>
  <c r="P763" i="2"/>
  <c r="S763" i="2"/>
  <c r="C752" i="2"/>
  <c r="C746" i="2"/>
  <c r="J744" i="2"/>
  <c r="P744" i="2"/>
  <c r="F743" i="2"/>
  <c r="F744" i="2" s="1"/>
  <c r="H743" i="2"/>
  <c r="H744" i="2" s="1"/>
  <c r="J743" i="2"/>
  <c r="K743" i="2"/>
  <c r="K744" i="2" s="1"/>
  <c r="L743" i="2"/>
  <c r="L744" i="2" s="1"/>
  <c r="N743" i="2"/>
  <c r="N744" i="2" s="1"/>
  <c r="P743" i="2"/>
  <c r="S743" i="2"/>
  <c r="S744" i="2" s="1"/>
  <c r="F736" i="2"/>
  <c r="H736" i="2"/>
  <c r="J736" i="2"/>
  <c r="K736" i="2"/>
  <c r="L736" i="2"/>
  <c r="N736" i="2"/>
  <c r="P736" i="2"/>
  <c r="S736" i="2"/>
  <c r="F730" i="2"/>
  <c r="H730" i="2"/>
  <c r="J730" i="2"/>
  <c r="K730" i="2"/>
  <c r="L730" i="2"/>
  <c r="N730" i="2"/>
  <c r="P730" i="2"/>
  <c r="S730" i="2"/>
  <c r="F710" i="2"/>
  <c r="J710" i="2"/>
  <c r="J711" i="2" s="1"/>
  <c r="K710" i="2"/>
  <c r="L710" i="2"/>
  <c r="L711" i="2" s="1"/>
  <c r="N710" i="2"/>
  <c r="P710" i="2"/>
  <c r="S710" i="2"/>
  <c r="F699" i="2"/>
  <c r="J699" i="2"/>
  <c r="K699" i="2"/>
  <c r="K711" i="2" s="1"/>
  <c r="L699" i="2"/>
  <c r="N699" i="2"/>
  <c r="O699" i="2"/>
  <c r="P699" i="2"/>
  <c r="S699" i="2"/>
  <c r="F691" i="2"/>
  <c r="J691" i="2"/>
  <c r="K691" i="2"/>
  <c r="L691" i="2"/>
  <c r="N691" i="2"/>
  <c r="P691" i="2"/>
  <c r="S691" i="2"/>
  <c r="S711" i="2" s="1"/>
  <c r="K668" i="2"/>
  <c r="P668" i="2"/>
  <c r="F667" i="2"/>
  <c r="G667" i="2"/>
  <c r="H667" i="2"/>
  <c r="H668" i="2" s="1"/>
  <c r="I667" i="2"/>
  <c r="J667" i="2"/>
  <c r="K667" i="2"/>
  <c r="L667" i="2"/>
  <c r="N667" i="2"/>
  <c r="O667" i="2"/>
  <c r="P667" i="2"/>
  <c r="S667" i="2"/>
  <c r="F663" i="2"/>
  <c r="G663" i="2"/>
  <c r="H663" i="2"/>
  <c r="I663" i="2"/>
  <c r="J663" i="2"/>
  <c r="K663" i="2"/>
  <c r="L663" i="2"/>
  <c r="N663" i="2"/>
  <c r="N668" i="2" s="1"/>
  <c r="O663" i="2"/>
  <c r="P663" i="2"/>
  <c r="S663" i="2"/>
  <c r="F660" i="2"/>
  <c r="H660" i="2"/>
  <c r="J660" i="2"/>
  <c r="K660" i="2"/>
  <c r="L660" i="2"/>
  <c r="N660" i="2"/>
  <c r="O660" i="2"/>
  <c r="P660" i="2"/>
  <c r="S660" i="2"/>
  <c r="J637" i="2"/>
  <c r="L637" i="2"/>
  <c r="P637" i="2"/>
  <c r="E636" i="2"/>
  <c r="F636" i="2"/>
  <c r="F637" i="2" s="1"/>
  <c r="G636" i="2"/>
  <c r="H636" i="2"/>
  <c r="I636" i="2"/>
  <c r="J636" i="2"/>
  <c r="K636" i="2"/>
  <c r="L636" i="2"/>
  <c r="N636" i="2"/>
  <c r="O636" i="2"/>
  <c r="P636" i="2"/>
  <c r="S636" i="2"/>
  <c r="S637" i="2" s="1"/>
  <c r="F633" i="2"/>
  <c r="J633" i="2"/>
  <c r="K633" i="2"/>
  <c r="L633" i="2"/>
  <c r="N633" i="2"/>
  <c r="P633" i="2"/>
  <c r="S633" i="2"/>
  <c r="F630" i="2"/>
  <c r="H630" i="2"/>
  <c r="J630" i="2"/>
  <c r="K630" i="2"/>
  <c r="L630" i="2"/>
  <c r="N630" i="2"/>
  <c r="P630" i="2"/>
  <c r="S630" i="2"/>
  <c r="J612" i="2"/>
  <c r="P612" i="2"/>
  <c r="F611" i="2"/>
  <c r="H611" i="2"/>
  <c r="J611" i="2"/>
  <c r="K611" i="2"/>
  <c r="K612" i="2" s="1"/>
  <c r="L611" i="2"/>
  <c r="L612" i="2" s="1"/>
  <c r="N611" i="2"/>
  <c r="N612" i="2" s="1"/>
  <c r="P611" i="2"/>
  <c r="S611" i="2"/>
  <c r="S612" i="2" s="1"/>
  <c r="F607" i="2"/>
  <c r="J607" i="2"/>
  <c r="K607" i="2"/>
  <c r="L607" i="2"/>
  <c r="N607" i="2"/>
  <c r="O607" i="2"/>
  <c r="P607" i="2"/>
  <c r="S607" i="2"/>
  <c r="F603" i="2"/>
  <c r="J603" i="2"/>
  <c r="K603" i="2"/>
  <c r="L603" i="2"/>
  <c r="N603" i="2"/>
  <c r="P603" i="2"/>
  <c r="S603" i="2"/>
  <c r="H586" i="2"/>
  <c r="N586" i="2"/>
  <c r="F585" i="2"/>
  <c r="H585" i="2"/>
  <c r="I585" i="2"/>
  <c r="J585" i="2"/>
  <c r="K585" i="2"/>
  <c r="L585" i="2"/>
  <c r="N585" i="2"/>
  <c r="O585" i="2"/>
  <c r="P585" i="2"/>
  <c r="S585" i="2"/>
  <c r="F575" i="2"/>
  <c r="H575" i="2"/>
  <c r="I575" i="2"/>
  <c r="J575" i="2"/>
  <c r="K575" i="2"/>
  <c r="L575" i="2"/>
  <c r="N575" i="2"/>
  <c r="O575" i="2"/>
  <c r="P575" i="2"/>
  <c r="S575" i="2"/>
  <c r="F565" i="2"/>
  <c r="H565" i="2"/>
  <c r="J565" i="2"/>
  <c r="K565" i="2"/>
  <c r="L565" i="2"/>
  <c r="N565" i="2"/>
  <c r="O565" i="2"/>
  <c r="P565" i="2"/>
  <c r="S565" i="2"/>
  <c r="K545" i="2"/>
  <c r="F544" i="2"/>
  <c r="H544" i="2"/>
  <c r="J544" i="2"/>
  <c r="K544" i="2"/>
  <c r="L544" i="2"/>
  <c r="N544" i="2"/>
  <c r="O544" i="2"/>
  <c r="P544" i="2"/>
  <c r="P545" i="2" s="1"/>
  <c r="S544" i="2"/>
  <c r="F539" i="2"/>
  <c r="H539" i="2"/>
  <c r="J539" i="2"/>
  <c r="K539" i="2"/>
  <c r="L539" i="2"/>
  <c r="N539" i="2"/>
  <c r="O539" i="2"/>
  <c r="P539" i="2"/>
  <c r="S539" i="2"/>
  <c r="S545" i="2" s="1"/>
  <c r="F534" i="2"/>
  <c r="H534" i="2"/>
  <c r="J534" i="2"/>
  <c r="K534" i="2"/>
  <c r="L534" i="2"/>
  <c r="N534" i="2"/>
  <c r="P534" i="2"/>
  <c r="S534" i="2"/>
  <c r="E512" i="2"/>
  <c r="E513" i="2" s="1"/>
  <c r="F512" i="2"/>
  <c r="G512" i="2"/>
  <c r="G513" i="2" s="1"/>
  <c r="H512" i="2"/>
  <c r="H513" i="2" s="1"/>
  <c r="I512" i="2"/>
  <c r="I513" i="2" s="1"/>
  <c r="J512" i="2"/>
  <c r="K512" i="2"/>
  <c r="K513" i="2" s="1"/>
  <c r="L512" i="2"/>
  <c r="L513" i="2" s="1"/>
  <c r="N512" i="2"/>
  <c r="N513" i="2" s="1"/>
  <c r="O512" i="2"/>
  <c r="P512" i="2"/>
  <c r="P513" i="2" s="1"/>
  <c r="S512" i="2"/>
  <c r="S513" i="2" s="1"/>
  <c r="E509" i="2"/>
  <c r="F509" i="2"/>
  <c r="G509" i="2"/>
  <c r="H509" i="2"/>
  <c r="I509" i="2"/>
  <c r="J509" i="2"/>
  <c r="K509" i="2"/>
  <c r="L509" i="2"/>
  <c r="N509" i="2"/>
  <c r="O509" i="2"/>
  <c r="P509" i="2"/>
  <c r="S509" i="2"/>
  <c r="E506" i="2"/>
  <c r="F506" i="2"/>
  <c r="G506" i="2"/>
  <c r="H506" i="2"/>
  <c r="I506" i="2"/>
  <c r="J506" i="2"/>
  <c r="K506" i="2"/>
  <c r="L506" i="2"/>
  <c r="N506" i="2"/>
  <c r="O506" i="2"/>
  <c r="P506" i="2"/>
  <c r="S506" i="2"/>
  <c r="F498" i="2"/>
  <c r="J498" i="2"/>
  <c r="K498" i="2"/>
  <c r="L498" i="2"/>
  <c r="L499" i="2" s="1"/>
  <c r="N498" i="2"/>
  <c r="O498" i="2"/>
  <c r="P498" i="2"/>
  <c r="S498" i="2"/>
  <c r="S499" i="2" s="1"/>
  <c r="F492" i="2"/>
  <c r="H492" i="2"/>
  <c r="J492" i="2"/>
  <c r="K492" i="2"/>
  <c r="K499" i="2" s="1"/>
  <c r="L492" i="2"/>
  <c r="N492" i="2"/>
  <c r="N499" i="2" s="1"/>
  <c r="P492" i="2"/>
  <c r="S492" i="2"/>
  <c r="F484" i="2"/>
  <c r="H484" i="2"/>
  <c r="J484" i="2"/>
  <c r="K484" i="2"/>
  <c r="L484" i="2"/>
  <c r="N484" i="2"/>
  <c r="P484" i="2"/>
  <c r="S484" i="2"/>
  <c r="F438" i="2"/>
  <c r="F439" i="2" s="1"/>
  <c r="H438" i="2"/>
  <c r="J438" i="2"/>
  <c r="J439" i="2" s="1"/>
  <c r="K438" i="2"/>
  <c r="L438" i="2"/>
  <c r="L439" i="2" s="1"/>
  <c r="N438" i="2"/>
  <c r="P438" i="2"/>
  <c r="P439" i="2" s="1"/>
  <c r="S438" i="2"/>
  <c r="F435" i="2"/>
  <c r="H435" i="2"/>
  <c r="I435" i="2"/>
  <c r="J435" i="2"/>
  <c r="K435" i="2"/>
  <c r="L435" i="2"/>
  <c r="N435" i="2"/>
  <c r="P435" i="2"/>
  <c r="S435" i="2"/>
  <c r="F432" i="2"/>
  <c r="H432" i="2"/>
  <c r="J432" i="2"/>
  <c r="K432" i="2"/>
  <c r="L432" i="2"/>
  <c r="N432" i="2"/>
  <c r="P432" i="2"/>
  <c r="S432" i="2"/>
  <c r="F400" i="2"/>
  <c r="H400" i="2"/>
  <c r="J400" i="2"/>
  <c r="K400" i="2"/>
  <c r="K401" i="2" s="1"/>
  <c r="L400" i="2"/>
  <c r="N400" i="2"/>
  <c r="O400" i="2"/>
  <c r="P400" i="2"/>
  <c r="P401" i="2" s="1"/>
  <c r="S400" i="2"/>
  <c r="F396" i="2"/>
  <c r="H396" i="2"/>
  <c r="J396" i="2"/>
  <c r="K396" i="2"/>
  <c r="L396" i="2"/>
  <c r="N396" i="2"/>
  <c r="O396" i="2"/>
  <c r="P396" i="2"/>
  <c r="S396" i="2"/>
  <c r="S401" i="2" s="1"/>
  <c r="F392" i="2"/>
  <c r="H392" i="2"/>
  <c r="J392" i="2"/>
  <c r="K392" i="2"/>
  <c r="L392" i="2"/>
  <c r="N392" i="2"/>
  <c r="P392" i="2"/>
  <c r="S392" i="2"/>
  <c r="F375" i="2"/>
  <c r="J375" i="2"/>
  <c r="K375" i="2"/>
  <c r="L375" i="2"/>
  <c r="N375" i="2"/>
  <c r="P375" i="2"/>
  <c r="S375" i="2"/>
  <c r="F371" i="2"/>
  <c r="J371" i="2"/>
  <c r="J376" i="2" s="1"/>
  <c r="K371" i="2"/>
  <c r="L371" i="2"/>
  <c r="L376" i="2" s="1"/>
  <c r="N371" i="2"/>
  <c r="P371" i="2"/>
  <c r="P376" i="2" s="1"/>
  <c r="S371" i="2"/>
  <c r="F363" i="2"/>
  <c r="F9" i="2" s="1"/>
  <c r="J363" i="2"/>
  <c r="K363" i="2"/>
  <c r="L363" i="2"/>
  <c r="N363" i="2"/>
  <c r="P363" i="2"/>
  <c r="S363" i="2"/>
  <c r="F347" i="2"/>
  <c r="H347" i="2"/>
  <c r="J347" i="2"/>
  <c r="K347" i="2"/>
  <c r="K348" i="2" s="1"/>
  <c r="L347" i="2"/>
  <c r="N347" i="2"/>
  <c r="O347" i="2"/>
  <c r="P347" i="2"/>
  <c r="P348" i="2" s="1"/>
  <c r="S347" i="2"/>
  <c r="F340" i="2"/>
  <c r="H340" i="2"/>
  <c r="J340" i="2"/>
  <c r="K340" i="2"/>
  <c r="L340" i="2"/>
  <c r="L10" i="2" s="1"/>
  <c r="N340" i="2"/>
  <c r="O340" i="2"/>
  <c r="P340" i="2"/>
  <c r="S340" i="2"/>
  <c r="S348" i="2" s="1"/>
  <c r="F335" i="2"/>
  <c r="H335" i="2"/>
  <c r="J335" i="2"/>
  <c r="K335" i="2"/>
  <c r="L335" i="2"/>
  <c r="N335" i="2"/>
  <c r="N9" i="2" s="1"/>
  <c r="P335" i="2"/>
  <c r="S335" i="2"/>
  <c r="K302" i="2"/>
  <c r="P302" i="2"/>
  <c r="F301" i="2"/>
  <c r="H301" i="2"/>
  <c r="J301" i="2"/>
  <c r="K301" i="2"/>
  <c r="L301" i="2"/>
  <c r="N301" i="2"/>
  <c r="O301" i="2"/>
  <c r="P301" i="2"/>
  <c r="S301" i="2"/>
  <c r="F299" i="2"/>
  <c r="H299" i="2"/>
  <c r="H302" i="2" s="1"/>
  <c r="J299" i="2"/>
  <c r="K299" i="2"/>
  <c r="L299" i="2"/>
  <c r="N299" i="2"/>
  <c r="N302" i="2" s="1"/>
  <c r="O299" i="2"/>
  <c r="P299" i="2"/>
  <c r="S299" i="2"/>
  <c r="F296" i="2"/>
  <c r="H296" i="2"/>
  <c r="J296" i="2"/>
  <c r="K296" i="2"/>
  <c r="L296" i="2"/>
  <c r="N296" i="2"/>
  <c r="O296" i="2"/>
  <c r="P296" i="2"/>
  <c r="S296" i="2"/>
  <c r="H287" i="2"/>
  <c r="P287" i="2"/>
  <c r="F286" i="2"/>
  <c r="H286" i="2"/>
  <c r="J286" i="2"/>
  <c r="K286" i="2"/>
  <c r="K287" i="2" s="1"/>
  <c r="L286" i="2"/>
  <c r="L287" i="2" s="1"/>
  <c r="N286" i="2"/>
  <c r="N287" i="2" s="1"/>
  <c r="P286" i="2"/>
  <c r="S286" i="2"/>
  <c r="S287" i="2" s="1"/>
  <c r="H274" i="2"/>
  <c r="F274" i="2"/>
  <c r="F279" i="2"/>
  <c r="H279" i="2"/>
  <c r="J279" i="2"/>
  <c r="K279" i="2"/>
  <c r="L279" i="2"/>
  <c r="N279" i="2"/>
  <c r="O279" i="2"/>
  <c r="P279" i="2"/>
  <c r="S279" i="2"/>
  <c r="L274" i="2"/>
  <c r="N274" i="2"/>
  <c r="O274" i="2"/>
  <c r="P274" i="2"/>
  <c r="S274" i="2"/>
  <c r="L128" i="1"/>
  <c r="K238" i="2"/>
  <c r="F237" i="2"/>
  <c r="F11" i="2" s="1"/>
  <c r="J237" i="2"/>
  <c r="K237" i="2"/>
  <c r="L237" i="2"/>
  <c r="N237" i="2"/>
  <c r="N11" i="2" s="1"/>
  <c r="P237" i="2"/>
  <c r="S237" i="2"/>
  <c r="F211" i="2"/>
  <c r="J211" i="2"/>
  <c r="J10" i="2" s="1"/>
  <c r="K211" i="2"/>
  <c r="L211" i="2"/>
  <c r="N211" i="2"/>
  <c r="P211" i="2"/>
  <c r="P10" i="2" s="1"/>
  <c r="S211" i="2"/>
  <c r="F190" i="2"/>
  <c r="J190" i="2"/>
  <c r="K190" i="2"/>
  <c r="K9" i="2" s="1"/>
  <c r="L190" i="2"/>
  <c r="N190" i="2"/>
  <c r="P190" i="2"/>
  <c r="S190" i="2"/>
  <c r="S9" i="2" s="1"/>
  <c r="O752" i="1"/>
  <c r="P752" i="1" s="1"/>
  <c r="O746" i="1"/>
  <c r="L762" i="1"/>
  <c r="C762" i="2" s="1"/>
  <c r="L761" i="1"/>
  <c r="C761" i="2" s="1"/>
  <c r="L760" i="1"/>
  <c r="C760" i="2" s="1"/>
  <c r="L759" i="1"/>
  <c r="C759" i="2" s="1"/>
  <c r="L758" i="1"/>
  <c r="C758" i="2" s="1"/>
  <c r="L757" i="1"/>
  <c r="C757" i="2" s="1"/>
  <c r="L756" i="1"/>
  <c r="C756" i="2" s="1"/>
  <c r="L755" i="1"/>
  <c r="C755" i="2" s="1"/>
  <c r="L754" i="1"/>
  <c r="C754" i="2" s="1"/>
  <c r="L753" i="1"/>
  <c r="C753" i="2" s="1"/>
  <c r="L748" i="1"/>
  <c r="C748" i="2" s="1"/>
  <c r="L749" i="1"/>
  <c r="C749" i="2" s="1"/>
  <c r="L750" i="1"/>
  <c r="C750" i="2" s="1"/>
  <c r="L751" i="1"/>
  <c r="C751" i="2" s="1"/>
  <c r="L747" i="1"/>
  <c r="L729" i="1"/>
  <c r="O729" i="1" s="1"/>
  <c r="L728" i="1"/>
  <c r="O728" i="1" s="1"/>
  <c r="L727" i="1"/>
  <c r="O727" i="1" s="1"/>
  <c r="L726" i="1"/>
  <c r="O726" i="1" s="1"/>
  <c r="L725" i="1"/>
  <c r="O725" i="1" s="1"/>
  <c r="L724" i="1"/>
  <c r="O724" i="1" s="1"/>
  <c r="L723" i="1"/>
  <c r="O723" i="1" s="1"/>
  <c r="L722" i="1"/>
  <c r="O722" i="1" s="1"/>
  <c r="L721" i="1"/>
  <c r="O721" i="1" s="1"/>
  <c r="L720" i="1"/>
  <c r="O720" i="1" s="1"/>
  <c r="L719" i="1"/>
  <c r="O719" i="1" s="1"/>
  <c r="L718" i="1"/>
  <c r="O718" i="1" s="1"/>
  <c r="L717" i="1"/>
  <c r="O717" i="1" s="1"/>
  <c r="L716" i="1"/>
  <c r="O716" i="1" s="1"/>
  <c r="L715" i="1"/>
  <c r="O715" i="1" s="1"/>
  <c r="L714" i="1"/>
  <c r="L713" i="1"/>
  <c r="O713" i="1" s="1"/>
  <c r="L671" i="1"/>
  <c r="O671" i="1" s="1"/>
  <c r="L672" i="1"/>
  <c r="O672" i="1" s="1"/>
  <c r="L673" i="1"/>
  <c r="O673" i="1" s="1"/>
  <c r="L674" i="1"/>
  <c r="O674" i="1" s="1"/>
  <c r="L675" i="1"/>
  <c r="O675" i="1" s="1"/>
  <c r="L676" i="1"/>
  <c r="O676" i="1" s="1"/>
  <c r="L677" i="1"/>
  <c r="O677" i="1" s="1"/>
  <c r="L678" i="1"/>
  <c r="O678" i="1" s="1"/>
  <c r="L679" i="1"/>
  <c r="O679" i="1" s="1"/>
  <c r="L680" i="1"/>
  <c r="O680" i="1" s="1"/>
  <c r="L681" i="1"/>
  <c r="O681" i="1" s="1"/>
  <c r="L682" i="1"/>
  <c r="O682" i="1" s="1"/>
  <c r="L683" i="1"/>
  <c r="O683" i="1" s="1"/>
  <c r="L684" i="1"/>
  <c r="O684" i="1" s="1"/>
  <c r="L685" i="1"/>
  <c r="O685" i="1" s="1"/>
  <c r="L686" i="1"/>
  <c r="O686" i="1" s="1"/>
  <c r="L687" i="1"/>
  <c r="O687" i="1" s="1"/>
  <c r="L688" i="1"/>
  <c r="O688" i="1" s="1"/>
  <c r="L689" i="1"/>
  <c r="O689" i="1" s="1"/>
  <c r="L690" i="1"/>
  <c r="O690" i="1" s="1"/>
  <c r="L670" i="1"/>
  <c r="O670" i="1" s="1"/>
  <c r="O640" i="1"/>
  <c r="C640" i="2" s="1"/>
  <c r="O641" i="1"/>
  <c r="C641" i="2" s="1"/>
  <c r="O650" i="1"/>
  <c r="C650" i="2" s="1"/>
  <c r="O639" i="1"/>
  <c r="C639" i="2" s="1"/>
  <c r="L659" i="1"/>
  <c r="O659" i="1" s="1"/>
  <c r="L658" i="1"/>
  <c r="O658" i="1" s="1"/>
  <c r="L657" i="1"/>
  <c r="O657" i="1" s="1"/>
  <c r="L656" i="1"/>
  <c r="O656" i="1" s="1"/>
  <c r="L655" i="1"/>
  <c r="O655" i="1" s="1"/>
  <c r="L654" i="1"/>
  <c r="O654" i="1" s="1"/>
  <c r="L653" i="1"/>
  <c r="O653" i="1" s="1"/>
  <c r="L652" i="1"/>
  <c r="O652" i="1" s="1"/>
  <c r="L651" i="1"/>
  <c r="O651" i="1" s="1"/>
  <c r="L649" i="1"/>
  <c r="O649" i="1" s="1"/>
  <c r="L648" i="1"/>
  <c r="O648" i="1" s="1"/>
  <c r="L647" i="1"/>
  <c r="O647" i="1" s="1"/>
  <c r="L646" i="1"/>
  <c r="O646" i="1" s="1"/>
  <c r="L645" i="1"/>
  <c r="O645" i="1" s="1"/>
  <c r="L644" i="1"/>
  <c r="O644" i="1" s="1"/>
  <c r="L643" i="1"/>
  <c r="L642" i="1"/>
  <c r="O642" i="1" s="1"/>
  <c r="O625" i="1"/>
  <c r="C625" i="2" s="1"/>
  <c r="O626" i="1"/>
  <c r="C626" i="2" s="1"/>
  <c r="L629" i="1"/>
  <c r="O629" i="1" s="1"/>
  <c r="L628" i="1"/>
  <c r="O628" i="1" s="1"/>
  <c r="L627" i="1"/>
  <c r="O627" i="1" s="1"/>
  <c r="L615" i="1"/>
  <c r="O615" i="1" s="1"/>
  <c r="L616" i="1"/>
  <c r="O616" i="1" s="1"/>
  <c r="L617" i="1"/>
  <c r="O617" i="1" s="1"/>
  <c r="L618" i="1"/>
  <c r="O618" i="1" s="1"/>
  <c r="L619" i="1"/>
  <c r="O619" i="1" s="1"/>
  <c r="L620" i="1"/>
  <c r="O620" i="1" s="1"/>
  <c r="L621" i="1"/>
  <c r="O621" i="1" s="1"/>
  <c r="L622" i="1"/>
  <c r="O622" i="1" s="1"/>
  <c r="L623" i="1"/>
  <c r="O623" i="1" s="1"/>
  <c r="L624" i="1"/>
  <c r="O624" i="1" s="1"/>
  <c r="L614" i="1"/>
  <c r="O614" i="1" s="1"/>
  <c r="L589" i="1"/>
  <c r="O589" i="1" s="1"/>
  <c r="L590" i="1"/>
  <c r="O590" i="1" s="1"/>
  <c r="L591" i="1"/>
  <c r="O591" i="1" s="1"/>
  <c r="L592" i="1"/>
  <c r="O592" i="1" s="1"/>
  <c r="L593" i="1"/>
  <c r="O593" i="1" s="1"/>
  <c r="L594" i="1"/>
  <c r="O594" i="1" s="1"/>
  <c r="L595" i="1"/>
  <c r="O595" i="1" s="1"/>
  <c r="L596" i="1"/>
  <c r="O596" i="1" s="1"/>
  <c r="L597" i="1"/>
  <c r="O597" i="1" s="1"/>
  <c r="L598" i="1"/>
  <c r="O598" i="1" s="1"/>
  <c r="L599" i="1"/>
  <c r="O599" i="1" s="1"/>
  <c r="L600" i="1"/>
  <c r="O600" i="1" s="1"/>
  <c r="L601" i="1"/>
  <c r="O601" i="1" s="1"/>
  <c r="L602" i="1"/>
  <c r="O602" i="1" s="1"/>
  <c r="L588" i="1"/>
  <c r="L548" i="1"/>
  <c r="O548" i="1" s="1"/>
  <c r="L549" i="1"/>
  <c r="O549" i="1" s="1"/>
  <c r="L550" i="1"/>
  <c r="O550" i="1" s="1"/>
  <c r="L551" i="1"/>
  <c r="O551" i="1" s="1"/>
  <c r="L552" i="1"/>
  <c r="O552" i="1" s="1"/>
  <c r="L553" i="1"/>
  <c r="O553" i="1" s="1"/>
  <c r="L554" i="1"/>
  <c r="O554" i="1" s="1"/>
  <c r="L555" i="1"/>
  <c r="O555" i="1" s="1"/>
  <c r="L556" i="1"/>
  <c r="O556" i="1" s="1"/>
  <c r="L557" i="1"/>
  <c r="O557" i="1" s="1"/>
  <c r="L558" i="1"/>
  <c r="O558" i="1" s="1"/>
  <c r="L559" i="1"/>
  <c r="O559" i="1" s="1"/>
  <c r="L560" i="1"/>
  <c r="O560" i="1" s="1"/>
  <c r="L561" i="1"/>
  <c r="O561" i="1" s="1"/>
  <c r="L562" i="1"/>
  <c r="O562" i="1" s="1"/>
  <c r="L563" i="1"/>
  <c r="O563" i="1" s="1"/>
  <c r="L564" i="1"/>
  <c r="O564" i="1" s="1"/>
  <c r="L547" i="1"/>
  <c r="O547" i="1" s="1"/>
  <c r="O519" i="1"/>
  <c r="C519" i="2" s="1"/>
  <c r="O520" i="1"/>
  <c r="C520" i="2" s="1"/>
  <c r="O521" i="1"/>
  <c r="C521" i="2" s="1"/>
  <c r="O522" i="1"/>
  <c r="C522" i="2" s="1"/>
  <c r="O523" i="1"/>
  <c r="C523" i="2" s="1"/>
  <c r="O524" i="1"/>
  <c r="C524" i="2" s="1"/>
  <c r="O525" i="1"/>
  <c r="C525" i="2" s="1"/>
  <c r="L533" i="1"/>
  <c r="O533" i="1" s="1"/>
  <c r="L532" i="1"/>
  <c r="O532" i="1" s="1"/>
  <c r="L531" i="1"/>
  <c r="O531" i="1" s="1"/>
  <c r="L530" i="1"/>
  <c r="O530" i="1" s="1"/>
  <c r="L529" i="1"/>
  <c r="O529" i="1" s="1"/>
  <c r="L528" i="1"/>
  <c r="O528" i="1" s="1"/>
  <c r="L527" i="1"/>
  <c r="O527" i="1" s="1"/>
  <c r="L526" i="1"/>
  <c r="O526" i="1" s="1"/>
  <c r="L518" i="1"/>
  <c r="O518" i="1" s="1"/>
  <c r="L517" i="1"/>
  <c r="O517" i="1" s="1"/>
  <c r="L516" i="1"/>
  <c r="O516" i="1" s="1"/>
  <c r="L515" i="1"/>
  <c r="O515" i="1" s="1"/>
  <c r="O502" i="1"/>
  <c r="O503" i="1"/>
  <c r="C503" i="2" s="1"/>
  <c r="O501" i="1"/>
  <c r="C501" i="2" s="1"/>
  <c r="L505" i="1"/>
  <c r="O505" i="1" s="1"/>
  <c r="L504" i="1"/>
  <c r="O504" i="1" s="1"/>
  <c r="O444" i="1"/>
  <c r="C444" i="2" s="1"/>
  <c r="O445" i="1"/>
  <c r="O446" i="1"/>
  <c r="C446" i="2" s="1"/>
  <c r="O461" i="1"/>
  <c r="O462" i="1"/>
  <c r="C462" i="2" s="1"/>
  <c r="O463" i="1"/>
  <c r="O469" i="1"/>
  <c r="C469" i="2" s="1"/>
  <c r="O471" i="1"/>
  <c r="L483" i="1"/>
  <c r="O483" i="1" s="1"/>
  <c r="L482" i="1"/>
  <c r="O482" i="1" s="1"/>
  <c r="L481" i="1"/>
  <c r="O481" i="1" s="1"/>
  <c r="L480" i="1"/>
  <c r="O480" i="1" s="1"/>
  <c r="L479" i="1"/>
  <c r="O479" i="1" s="1"/>
  <c r="L478" i="1"/>
  <c r="O478" i="1" s="1"/>
  <c r="L477" i="1"/>
  <c r="O477" i="1" s="1"/>
  <c r="L476" i="1"/>
  <c r="O476" i="1" s="1"/>
  <c r="L475" i="1"/>
  <c r="O475" i="1" s="1"/>
  <c r="L474" i="1"/>
  <c r="O474" i="1" s="1"/>
  <c r="L473" i="1"/>
  <c r="O473" i="1" s="1"/>
  <c r="L472" i="1"/>
  <c r="O472" i="1" s="1"/>
  <c r="L470" i="1"/>
  <c r="O470" i="1" s="1"/>
  <c r="L468" i="1"/>
  <c r="O468" i="1" s="1"/>
  <c r="L467" i="1"/>
  <c r="O467" i="1" s="1"/>
  <c r="L466" i="1"/>
  <c r="O466" i="1" s="1"/>
  <c r="L465" i="1"/>
  <c r="O465" i="1" s="1"/>
  <c r="L464" i="1"/>
  <c r="O464" i="1" s="1"/>
  <c r="L460" i="1"/>
  <c r="O460" i="1" s="1"/>
  <c r="L459" i="1"/>
  <c r="O459" i="1" s="1"/>
  <c r="L458" i="1"/>
  <c r="O458" i="1" s="1"/>
  <c r="L457" i="1"/>
  <c r="O457" i="1" s="1"/>
  <c r="L456" i="1"/>
  <c r="O456" i="1" s="1"/>
  <c r="L455" i="1"/>
  <c r="O455" i="1" s="1"/>
  <c r="L454" i="1"/>
  <c r="O454" i="1" s="1"/>
  <c r="L453" i="1"/>
  <c r="O453" i="1" s="1"/>
  <c r="L452" i="1"/>
  <c r="O452" i="1" s="1"/>
  <c r="L451" i="1"/>
  <c r="O451" i="1" s="1"/>
  <c r="L450" i="1"/>
  <c r="O450" i="1" s="1"/>
  <c r="L449" i="1"/>
  <c r="O449" i="1" s="1"/>
  <c r="L448" i="1"/>
  <c r="O448" i="1" s="1"/>
  <c r="L447" i="1"/>
  <c r="O447" i="1" s="1"/>
  <c r="L443" i="1"/>
  <c r="O443" i="1" s="1"/>
  <c r="L442" i="1"/>
  <c r="O442" i="1" s="1"/>
  <c r="L441" i="1"/>
  <c r="O441" i="1" s="1"/>
  <c r="O404" i="1"/>
  <c r="C404" i="2" s="1"/>
  <c r="O406" i="1"/>
  <c r="C406" i="2" s="1"/>
  <c r="O407" i="1"/>
  <c r="C407" i="2" s="1"/>
  <c r="O410" i="1"/>
  <c r="C410" i="2" s="1"/>
  <c r="O414" i="1"/>
  <c r="C414" i="2" s="1"/>
  <c r="O416" i="1"/>
  <c r="C416" i="2" s="1"/>
  <c r="O403" i="1"/>
  <c r="L431" i="1"/>
  <c r="O431" i="1" s="1"/>
  <c r="L430" i="1"/>
  <c r="O430" i="1" s="1"/>
  <c r="L429" i="1"/>
  <c r="O429" i="1" s="1"/>
  <c r="L428" i="1"/>
  <c r="O428" i="1" s="1"/>
  <c r="L427" i="1"/>
  <c r="O427" i="1" s="1"/>
  <c r="L426" i="1"/>
  <c r="O426" i="1" s="1"/>
  <c r="L425" i="1"/>
  <c r="O425" i="1" s="1"/>
  <c r="L424" i="1"/>
  <c r="O424" i="1" s="1"/>
  <c r="L423" i="1"/>
  <c r="O423" i="1" s="1"/>
  <c r="L422" i="1"/>
  <c r="O422" i="1" s="1"/>
  <c r="L421" i="1"/>
  <c r="O421" i="1" s="1"/>
  <c r="L420" i="1"/>
  <c r="O420" i="1" s="1"/>
  <c r="L419" i="1"/>
  <c r="O419" i="1" s="1"/>
  <c r="L418" i="1"/>
  <c r="O418" i="1" s="1"/>
  <c r="L417" i="1"/>
  <c r="O417" i="1" s="1"/>
  <c r="L415" i="1"/>
  <c r="O415" i="1" s="1"/>
  <c r="L413" i="1"/>
  <c r="O413" i="1" s="1"/>
  <c r="L412" i="1"/>
  <c r="O412" i="1" s="1"/>
  <c r="L411" i="1"/>
  <c r="O411" i="1" s="1"/>
  <c r="L409" i="1"/>
  <c r="O409" i="1" s="1"/>
  <c r="L408" i="1"/>
  <c r="O408" i="1" s="1"/>
  <c r="L405" i="1"/>
  <c r="O405" i="1" s="1"/>
  <c r="O383" i="1"/>
  <c r="C383" i="2" s="1"/>
  <c r="O386" i="1"/>
  <c r="L391" i="1"/>
  <c r="O391" i="1" s="1"/>
  <c r="L390" i="1"/>
  <c r="O390" i="1" s="1"/>
  <c r="L389" i="1"/>
  <c r="O389" i="1" s="1"/>
  <c r="L388" i="1"/>
  <c r="O388" i="1" s="1"/>
  <c r="L387" i="1"/>
  <c r="O387" i="1" s="1"/>
  <c r="L385" i="1"/>
  <c r="O385" i="1" s="1"/>
  <c r="L384" i="1"/>
  <c r="O384" i="1" s="1"/>
  <c r="L379" i="1"/>
  <c r="O379" i="1" s="1"/>
  <c r="L380" i="1"/>
  <c r="O380" i="1" s="1"/>
  <c r="L381" i="1"/>
  <c r="O381" i="1" s="1"/>
  <c r="L382" i="1"/>
  <c r="O382" i="1" s="1"/>
  <c r="L378" i="1"/>
  <c r="O378" i="1" s="1"/>
  <c r="O351" i="1"/>
  <c r="C351" i="2" s="1"/>
  <c r="O353" i="1"/>
  <c r="C353" i="2" s="1"/>
  <c r="O354" i="1"/>
  <c r="C354" i="2" s="1"/>
  <c r="O355" i="1"/>
  <c r="C355" i="2" s="1"/>
  <c r="O356" i="1"/>
  <c r="C356" i="2" s="1"/>
  <c r="O358" i="1"/>
  <c r="C358" i="2" s="1"/>
  <c r="O360" i="1"/>
  <c r="C360" i="2" s="1"/>
  <c r="O361" i="1"/>
  <c r="C361" i="2" s="1"/>
  <c r="O362" i="1"/>
  <c r="C362" i="2" s="1"/>
  <c r="O350" i="1"/>
  <c r="C350" i="2" s="1"/>
  <c r="L359" i="1"/>
  <c r="O359" i="1" s="1"/>
  <c r="L357" i="1"/>
  <c r="O357" i="1" s="1"/>
  <c r="L352" i="1"/>
  <c r="O352" i="1" s="1"/>
  <c r="O306" i="1"/>
  <c r="O307" i="1"/>
  <c r="C307" i="2" s="1"/>
  <c r="O308" i="1"/>
  <c r="O309" i="1"/>
  <c r="C309" i="2" s="1"/>
  <c r="O310" i="1"/>
  <c r="O311" i="1"/>
  <c r="C311" i="2" s="1"/>
  <c r="O312" i="1"/>
  <c r="O313" i="1"/>
  <c r="C313" i="2" s="1"/>
  <c r="O330" i="1"/>
  <c r="L334" i="1"/>
  <c r="O334" i="1" s="1"/>
  <c r="L333" i="1"/>
  <c r="O333" i="1" s="1"/>
  <c r="L332" i="1"/>
  <c r="O332" i="1" s="1"/>
  <c r="L331" i="1"/>
  <c r="O331" i="1" s="1"/>
  <c r="L329" i="1"/>
  <c r="O329" i="1" s="1"/>
  <c r="L328" i="1"/>
  <c r="O328" i="1" s="1"/>
  <c r="L327" i="1"/>
  <c r="O327" i="1" s="1"/>
  <c r="L326" i="1"/>
  <c r="O326" i="1" s="1"/>
  <c r="L325" i="1"/>
  <c r="O325" i="1" s="1"/>
  <c r="L324" i="1"/>
  <c r="O324" i="1" s="1"/>
  <c r="L323" i="1"/>
  <c r="O323" i="1" s="1"/>
  <c r="L322" i="1"/>
  <c r="O322" i="1" s="1"/>
  <c r="L321" i="1"/>
  <c r="O321" i="1" s="1"/>
  <c r="L320" i="1"/>
  <c r="O320" i="1" s="1"/>
  <c r="L319" i="1"/>
  <c r="O319" i="1" s="1"/>
  <c r="L318" i="1"/>
  <c r="O318" i="1" s="1"/>
  <c r="L317" i="1"/>
  <c r="O317" i="1" s="1"/>
  <c r="L316" i="1"/>
  <c r="O316" i="1" s="1"/>
  <c r="L315" i="1"/>
  <c r="O315" i="1" s="1"/>
  <c r="L314" i="1"/>
  <c r="O314" i="1" s="1"/>
  <c r="L305" i="1"/>
  <c r="O305" i="1" s="1"/>
  <c r="L304" i="1"/>
  <c r="O304" i="1" s="1"/>
  <c r="O290" i="1"/>
  <c r="C290" i="2" s="1"/>
  <c r="O291" i="1"/>
  <c r="O292" i="1"/>
  <c r="C292" i="2" s="1"/>
  <c r="O289" i="1"/>
  <c r="L295" i="1"/>
  <c r="O295" i="1" s="1"/>
  <c r="L294" i="1"/>
  <c r="O294" i="1" s="1"/>
  <c r="L293" i="1"/>
  <c r="O293" i="1" s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O242" i="1"/>
  <c r="C242" i="2" s="1"/>
  <c r="O244" i="1"/>
  <c r="C244" i="2" s="1"/>
  <c r="O247" i="1"/>
  <c r="C247" i="2" s="1"/>
  <c r="O248" i="1"/>
  <c r="C248" i="2" s="1"/>
  <c r="O249" i="1"/>
  <c r="C249" i="2" s="1"/>
  <c r="O251" i="1"/>
  <c r="C251" i="2" s="1"/>
  <c r="O253" i="1"/>
  <c r="C253" i="2" s="1"/>
  <c r="O259" i="1"/>
  <c r="C259" i="2" s="1"/>
  <c r="O260" i="1"/>
  <c r="C260" i="2" s="1"/>
  <c r="O261" i="1"/>
  <c r="C261" i="2" s="1"/>
  <c r="O262" i="1"/>
  <c r="C262" i="2" s="1"/>
  <c r="O263" i="1"/>
  <c r="C263" i="2" s="1"/>
  <c r="O264" i="1"/>
  <c r="C264" i="2" s="1"/>
  <c r="O265" i="1"/>
  <c r="C265" i="2" s="1"/>
  <c r="O266" i="1"/>
  <c r="C266" i="2" s="1"/>
  <c r="O267" i="1"/>
  <c r="C267" i="2" s="1"/>
  <c r="O268" i="1"/>
  <c r="C268" i="2" s="1"/>
  <c r="O269" i="1"/>
  <c r="C269" i="2" s="1"/>
  <c r="O270" i="1"/>
  <c r="C270" i="2" s="1"/>
  <c r="O271" i="1"/>
  <c r="C271" i="2" s="1"/>
  <c r="O272" i="1"/>
  <c r="C272" i="2" s="1"/>
  <c r="O273" i="1"/>
  <c r="C273" i="2" s="1"/>
  <c r="O240" i="1"/>
  <c r="C240" i="2" s="1"/>
  <c r="L258" i="1"/>
  <c r="O258" i="1" s="1"/>
  <c r="L257" i="1"/>
  <c r="O257" i="1" s="1"/>
  <c r="L256" i="1"/>
  <c r="O256" i="1" s="1"/>
  <c r="L255" i="1"/>
  <c r="O255" i="1" s="1"/>
  <c r="L254" i="1"/>
  <c r="O254" i="1" s="1"/>
  <c r="L252" i="1"/>
  <c r="O252" i="1" s="1"/>
  <c r="L250" i="1"/>
  <c r="O250" i="1" s="1"/>
  <c r="L245" i="1"/>
  <c r="O245" i="1" s="1"/>
  <c r="L246" i="1"/>
  <c r="O246" i="1" s="1"/>
  <c r="L243" i="1"/>
  <c r="O243" i="1" s="1"/>
  <c r="L241" i="1"/>
  <c r="O241" i="1" s="1"/>
  <c r="L188" i="1"/>
  <c r="L189" i="1"/>
  <c r="O189" i="1" s="1"/>
  <c r="L183" i="1"/>
  <c r="L184" i="1"/>
  <c r="L185" i="1"/>
  <c r="L186" i="1"/>
  <c r="L187" i="1"/>
  <c r="L177" i="1"/>
  <c r="O177" i="1" s="1"/>
  <c r="L178" i="1"/>
  <c r="L179" i="1"/>
  <c r="O179" i="1" s="1"/>
  <c r="L180" i="1"/>
  <c r="L181" i="1"/>
  <c r="O181" i="1" s="1"/>
  <c r="L182" i="1"/>
  <c r="L173" i="1"/>
  <c r="O173" i="1" s="1"/>
  <c r="L174" i="1"/>
  <c r="L175" i="1"/>
  <c r="O175" i="1" s="1"/>
  <c r="L176" i="1"/>
  <c r="L170" i="1"/>
  <c r="L171" i="1"/>
  <c r="L172" i="1"/>
  <c r="L164" i="1"/>
  <c r="L165" i="1"/>
  <c r="O165" i="1" s="1"/>
  <c r="L166" i="1"/>
  <c r="L167" i="1"/>
  <c r="O167" i="1" s="1"/>
  <c r="L168" i="1"/>
  <c r="L169" i="1"/>
  <c r="O169" i="1" s="1"/>
  <c r="L161" i="1"/>
  <c r="L162" i="1"/>
  <c r="L163" i="1"/>
  <c r="L155" i="1"/>
  <c r="O155" i="1" s="1"/>
  <c r="L156" i="1"/>
  <c r="L157" i="1"/>
  <c r="O157" i="1" s="1"/>
  <c r="L158" i="1"/>
  <c r="L159" i="1"/>
  <c r="O159" i="1" s="1"/>
  <c r="L160" i="1"/>
  <c r="L154" i="1"/>
  <c r="L150" i="1"/>
  <c r="L151" i="1"/>
  <c r="O151" i="1" s="1"/>
  <c r="L152" i="1"/>
  <c r="L153" i="1"/>
  <c r="O153" i="1" s="1"/>
  <c r="L30" i="1"/>
  <c r="L149" i="1"/>
  <c r="O149" i="1" s="1"/>
  <c r="L148" i="1"/>
  <c r="L147" i="1"/>
  <c r="O147" i="1" s="1"/>
  <c r="L146" i="1"/>
  <c r="L145" i="1"/>
  <c r="O145" i="1" s="1"/>
  <c r="L144" i="1"/>
  <c r="L143" i="1"/>
  <c r="O143" i="1" s="1"/>
  <c r="L142" i="1"/>
  <c r="L141" i="1"/>
  <c r="O141" i="1" s="1"/>
  <c r="L140" i="1"/>
  <c r="L139" i="1"/>
  <c r="O139" i="1" s="1"/>
  <c r="L138" i="1"/>
  <c r="L137" i="1"/>
  <c r="O137" i="1" s="1"/>
  <c r="L136" i="1"/>
  <c r="L135" i="1"/>
  <c r="O135" i="1" s="1"/>
  <c r="L134" i="1"/>
  <c r="L133" i="1"/>
  <c r="O133" i="1" s="1"/>
  <c r="L132" i="1"/>
  <c r="L131" i="1"/>
  <c r="O131" i="1" s="1"/>
  <c r="L130" i="1"/>
  <c r="L129" i="1"/>
  <c r="O129" i="1" s="1"/>
  <c r="L127" i="1"/>
  <c r="L126" i="1"/>
  <c r="L125" i="1"/>
  <c r="L124" i="1"/>
  <c r="L123" i="1"/>
  <c r="L122" i="1"/>
  <c r="L121" i="1"/>
  <c r="L120" i="1"/>
  <c r="L119" i="1"/>
  <c r="L118" i="1"/>
  <c r="L114" i="1"/>
  <c r="L113" i="1"/>
  <c r="O113" i="1" s="1"/>
  <c r="L110" i="1"/>
  <c r="L109" i="1"/>
  <c r="O109" i="1" s="1"/>
  <c r="L107" i="1"/>
  <c r="L106" i="1"/>
  <c r="L105" i="1"/>
  <c r="L104" i="1"/>
  <c r="L103" i="1"/>
  <c r="L102" i="1"/>
  <c r="L101" i="1"/>
  <c r="L100" i="1"/>
  <c r="L98" i="1"/>
  <c r="L97" i="1"/>
  <c r="O97" i="1" s="1"/>
  <c r="L95" i="1"/>
  <c r="L94" i="1"/>
  <c r="L92" i="1"/>
  <c r="L88" i="1"/>
  <c r="L89" i="1"/>
  <c r="L90" i="1"/>
  <c r="L87" i="1"/>
  <c r="L85" i="1"/>
  <c r="O85" i="1" s="1"/>
  <c r="C85" i="2" s="1"/>
  <c r="L82" i="1"/>
  <c r="L83" i="1"/>
  <c r="O83" i="1" s="1"/>
  <c r="C83" i="2" s="1"/>
  <c r="L81" i="1"/>
  <c r="O19" i="1"/>
  <c r="O20" i="1"/>
  <c r="C20" i="2" s="1"/>
  <c r="T20" i="2" s="1"/>
  <c r="O21" i="1"/>
  <c r="O22" i="1"/>
  <c r="C22" i="2" s="1"/>
  <c r="T22" i="2" s="1"/>
  <c r="O23" i="1"/>
  <c r="O24" i="1"/>
  <c r="C24" i="2" s="1"/>
  <c r="T24" i="2" s="1"/>
  <c r="O26" i="1"/>
  <c r="O28" i="1"/>
  <c r="C28" i="2" s="1"/>
  <c r="T28" i="2" s="1"/>
  <c r="O29" i="1"/>
  <c r="O30" i="1"/>
  <c r="C30" i="2" s="1"/>
  <c r="O31" i="1"/>
  <c r="O32" i="1"/>
  <c r="C32" i="2" s="1"/>
  <c r="T32" i="2" s="1"/>
  <c r="O33" i="1"/>
  <c r="O34" i="1"/>
  <c r="C34" i="2" s="1"/>
  <c r="T34" i="2" s="1"/>
  <c r="O35" i="1"/>
  <c r="O48" i="1"/>
  <c r="C48" i="2" s="1"/>
  <c r="T48" i="2" s="1"/>
  <c r="O49" i="1"/>
  <c r="O54" i="1"/>
  <c r="C54" i="2" s="1"/>
  <c r="T54" i="2" s="1"/>
  <c r="O58" i="1"/>
  <c r="C58" i="2" s="1"/>
  <c r="T58" i="2" s="1"/>
  <c r="O59" i="1"/>
  <c r="C59" i="2" s="1"/>
  <c r="T59" i="2" s="1"/>
  <c r="O60" i="1"/>
  <c r="C60" i="2" s="1"/>
  <c r="T60" i="2" s="1"/>
  <c r="O67" i="1"/>
  <c r="C67" i="2" s="1"/>
  <c r="T67" i="2" s="1"/>
  <c r="O71" i="1"/>
  <c r="O73" i="1"/>
  <c r="C73" i="2" s="1"/>
  <c r="T73" i="2" s="1"/>
  <c r="O74" i="1"/>
  <c r="O75" i="1"/>
  <c r="C75" i="2" s="1"/>
  <c r="T75" i="2" s="1"/>
  <c r="O76" i="1"/>
  <c r="O78" i="1"/>
  <c r="C78" i="2" s="1"/>
  <c r="T78" i="2" s="1"/>
  <c r="O80" i="1"/>
  <c r="O81" i="1"/>
  <c r="C81" i="2" s="1"/>
  <c r="O82" i="1"/>
  <c r="O84" i="1"/>
  <c r="O86" i="1"/>
  <c r="C86" i="2" s="1"/>
  <c r="O87" i="1"/>
  <c r="C87" i="2" s="1"/>
  <c r="O88" i="1"/>
  <c r="C88" i="2" s="1"/>
  <c r="O89" i="1"/>
  <c r="C89" i="2" s="1"/>
  <c r="O90" i="1"/>
  <c r="C90" i="2" s="1"/>
  <c r="O91" i="1"/>
  <c r="C91" i="2" s="1"/>
  <c r="O92" i="1"/>
  <c r="C92" i="2" s="1"/>
  <c r="O93" i="1"/>
  <c r="C93" i="2" s="1"/>
  <c r="O94" i="1"/>
  <c r="C94" i="2" s="1"/>
  <c r="O95" i="1"/>
  <c r="C95" i="2" s="1"/>
  <c r="O96" i="1"/>
  <c r="C96" i="2" s="1"/>
  <c r="O98" i="1"/>
  <c r="C98" i="2" s="1"/>
  <c r="O99" i="1"/>
  <c r="C99" i="2" s="1"/>
  <c r="O100" i="1"/>
  <c r="C100" i="2" s="1"/>
  <c r="O101" i="1"/>
  <c r="C101" i="2" s="1"/>
  <c r="O102" i="1"/>
  <c r="C102" i="2" s="1"/>
  <c r="O103" i="1"/>
  <c r="C103" i="2" s="1"/>
  <c r="O104" i="1"/>
  <c r="C104" i="2" s="1"/>
  <c r="O105" i="1"/>
  <c r="C105" i="2" s="1"/>
  <c r="O106" i="1"/>
  <c r="C106" i="2" s="1"/>
  <c r="O107" i="1"/>
  <c r="C107" i="2" s="1"/>
  <c r="O108" i="1"/>
  <c r="C108" i="2" s="1"/>
  <c r="O110" i="1"/>
  <c r="C110" i="2" s="1"/>
  <c r="O111" i="1"/>
  <c r="C111" i="2" s="1"/>
  <c r="O112" i="1"/>
  <c r="C112" i="2" s="1"/>
  <c r="O114" i="1"/>
  <c r="C114" i="2" s="1"/>
  <c r="O115" i="1"/>
  <c r="C115" i="2" s="1"/>
  <c r="O116" i="1"/>
  <c r="C116" i="2" s="1"/>
  <c r="O117" i="1"/>
  <c r="C117" i="2" s="1"/>
  <c r="O118" i="1"/>
  <c r="C118" i="2" s="1"/>
  <c r="O119" i="1"/>
  <c r="C119" i="2" s="1"/>
  <c r="O120" i="1"/>
  <c r="C120" i="2" s="1"/>
  <c r="O121" i="1"/>
  <c r="C121" i="2" s="1"/>
  <c r="O122" i="1"/>
  <c r="C122" i="2" s="1"/>
  <c r="O123" i="1"/>
  <c r="C123" i="2" s="1"/>
  <c r="O124" i="1"/>
  <c r="C124" i="2" s="1"/>
  <c r="O125" i="1"/>
  <c r="C125" i="2" s="1"/>
  <c r="O126" i="1"/>
  <c r="C126" i="2" s="1"/>
  <c r="O127" i="1"/>
  <c r="C127" i="2" s="1"/>
  <c r="O128" i="1"/>
  <c r="C128" i="2" s="1"/>
  <c r="U128" i="2" s="1"/>
  <c r="O130" i="1"/>
  <c r="C130" i="2" s="1"/>
  <c r="O132" i="1"/>
  <c r="C132" i="2" s="1"/>
  <c r="O134" i="1"/>
  <c r="C134" i="2" s="1"/>
  <c r="O136" i="1"/>
  <c r="C136" i="2" s="1"/>
  <c r="O138" i="1"/>
  <c r="C138" i="2" s="1"/>
  <c r="O140" i="1"/>
  <c r="C140" i="2" s="1"/>
  <c r="O142" i="1"/>
  <c r="C142" i="2" s="1"/>
  <c r="O144" i="1"/>
  <c r="C144" i="2" s="1"/>
  <c r="O146" i="1"/>
  <c r="C146" i="2" s="1"/>
  <c r="O148" i="1"/>
  <c r="C148" i="2" s="1"/>
  <c r="O150" i="1"/>
  <c r="C150" i="2" s="1"/>
  <c r="O152" i="1"/>
  <c r="C152" i="2" s="1"/>
  <c r="O154" i="1"/>
  <c r="C154" i="2" s="1"/>
  <c r="O156" i="1"/>
  <c r="C156" i="2" s="1"/>
  <c r="O158" i="1"/>
  <c r="C158" i="2" s="1"/>
  <c r="O160" i="1"/>
  <c r="C160" i="2" s="1"/>
  <c r="O161" i="1"/>
  <c r="C161" i="2" s="1"/>
  <c r="O162" i="1"/>
  <c r="C162" i="2" s="1"/>
  <c r="O163" i="1"/>
  <c r="C163" i="2" s="1"/>
  <c r="O164" i="1"/>
  <c r="C164" i="2" s="1"/>
  <c r="O166" i="1"/>
  <c r="C166" i="2" s="1"/>
  <c r="O168" i="1"/>
  <c r="C168" i="2" s="1"/>
  <c r="O170" i="1"/>
  <c r="C170" i="2" s="1"/>
  <c r="O171" i="1"/>
  <c r="C171" i="2" s="1"/>
  <c r="O172" i="1"/>
  <c r="C172" i="2" s="1"/>
  <c r="O174" i="1"/>
  <c r="C174" i="2" s="1"/>
  <c r="O176" i="1"/>
  <c r="C176" i="2" s="1"/>
  <c r="O178" i="1"/>
  <c r="C178" i="2" s="1"/>
  <c r="O180" i="1"/>
  <c r="C180" i="2" s="1"/>
  <c r="O182" i="1"/>
  <c r="C182" i="2" s="1"/>
  <c r="O183" i="1"/>
  <c r="C183" i="2" s="1"/>
  <c r="O184" i="1"/>
  <c r="C184" i="2" s="1"/>
  <c r="O185" i="1"/>
  <c r="C185" i="2" s="1"/>
  <c r="O186" i="1"/>
  <c r="C186" i="2" s="1"/>
  <c r="O187" i="1"/>
  <c r="C187" i="2" s="1"/>
  <c r="O188" i="1"/>
  <c r="C188" i="2" s="1"/>
  <c r="L77" i="1"/>
  <c r="O77" i="1" s="1"/>
  <c r="L79" i="1"/>
  <c r="O79" i="1" s="1"/>
  <c r="L72" i="1"/>
  <c r="O72" i="1" s="1"/>
  <c r="L69" i="1"/>
  <c r="O69" i="1" s="1"/>
  <c r="L70" i="1"/>
  <c r="O70" i="1" s="1"/>
  <c r="L68" i="1"/>
  <c r="O68" i="1" s="1"/>
  <c r="L62" i="1"/>
  <c r="O62" i="1" s="1"/>
  <c r="L63" i="1"/>
  <c r="O63" i="1" s="1"/>
  <c r="L64" i="1"/>
  <c r="O64" i="1" s="1"/>
  <c r="L65" i="1"/>
  <c r="O65" i="1" s="1"/>
  <c r="L66" i="1"/>
  <c r="O66" i="1" s="1"/>
  <c r="L61" i="1"/>
  <c r="O61" i="1" s="1"/>
  <c r="L56" i="1"/>
  <c r="O56" i="1" s="1"/>
  <c r="L57" i="1"/>
  <c r="O57" i="1" s="1"/>
  <c r="L55" i="1"/>
  <c r="O55" i="1" s="1"/>
  <c r="L51" i="1"/>
  <c r="O51" i="1" s="1"/>
  <c r="L52" i="1"/>
  <c r="O52" i="1" s="1"/>
  <c r="L53" i="1"/>
  <c r="O53" i="1" s="1"/>
  <c r="L50" i="1"/>
  <c r="O50" i="1" s="1"/>
  <c r="L43" i="1"/>
  <c r="O43" i="1" s="1"/>
  <c r="L44" i="1"/>
  <c r="O44" i="1" s="1"/>
  <c r="L45" i="1"/>
  <c r="O45" i="1" s="1"/>
  <c r="L46" i="1"/>
  <c r="O46" i="1" s="1"/>
  <c r="L47" i="1"/>
  <c r="O47" i="1" s="1"/>
  <c r="L37" i="1"/>
  <c r="O37" i="1" s="1"/>
  <c r="L38" i="1"/>
  <c r="O38" i="1" s="1"/>
  <c r="L39" i="1"/>
  <c r="O39" i="1" s="1"/>
  <c r="L40" i="1"/>
  <c r="O40" i="1" s="1"/>
  <c r="L41" i="1"/>
  <c r="O41" i="1" s="1"/>
  <c r="L42" i="1"/>
  <c r="O42" i="1" s="1"/>
  <c r="L36" i="1"/>
  <c r="O36" i="1" s="1"/>
  <c r="L27" i="1"/>
  <c r="O27" i="1" s="1"/>
  <c r="L25" i="1"/>
  <c r="O25" i="1" s="1"/>
  <c r="L18" i="1"/>
  <c r="O18" i="1" s="1"/>
  <c r="L14" i="1"/>
  <c r="O14" i="1" s="1"/>
  <c r="L15" i="1"/>
  <c r="O15" i="1" s="1"/>
  <c r="L16" i="1"/>
  <c r="O16" i="1" s="1"/>
  <c r="L17" i="1"/>
  <c r="O17" i="1" s="1"/>
  <c r="L13" i="1"/>
  <c r="O13" i="1" s="1"/>
  <c r="I398" i="12"/>
  <c r="J398" i="12"/>
  <c r="K398" i="12"/>
  <c r="L398" i="12"/>
  <c r="M398" i="12"/>
  <c r="N398" i="12"/>
  <c r="Q398" i="12"/>
  <c r="H398" i="12"/>
  <c r="I346" i="12"/>
  <c r="J346" i="12"/>
  <c r="K346" i="12"/>
  <c r="L346" i="12"/>
  <c r="M346" i="12"/>
  <c r="N346" i="12"/>
  <c r="Q346" i="12"/>
  <c r="H346" i="12"/>
  <c r="I305" i="12"/>
  <c r="J305" i="12"/>
  <c r="K305" i="12"/>
  <c r="L305" i="12"/>
  <c r="M305" i="12"/>
  <c r="N305" i="12"/>
  <c r="Q305" i="12"/>
  <c r="H305" i="12"/>
  <c r="I286" i="12"/>
  <c r="J286" i="12"/>
  <c r="K286" i="12"/>
  <c r="L286" i="12"/>
  <c r="M286" i="12"/>
  <c r="N286" i="12"/>
  <c r="Q286" i="12"/>
  <c r="H286" i="12"/>
  <c r="I270" i="12"/>
  <c r="J270" i="12"/>
  <c r="K270" i="12"/>
  <c r="L270" i="12"/>
  <c r="L9" i="12" s="1"/>
  <c r="M270" i="12"/>
  <c r="M9" i="12" s="1"/>
  <c r="N270" i="12"/>
  <c r="N9" i="12" s="1"/>
  <c r="Q270" i="12"/>
  <c r="H270" i="12"/>
  <c r="H9" i="12" s="1"/>
  <c r="L398" i="1"/>
  <c r="L399" i="1"/>
  <c r="L397" i="1"/>
  <c r="L771" i="1"/>
  <c r="O771" i="1" s="1"/>
  <c r="L772" i="1"/>
  <c r="O772" i="1" s="1"/>
  <c r="L770" i="1"/>
  <c r="O770" i="1" s="1"/>
  <c r="L765" i="1"/>
  <c r="O765" i="1" s="1"/>
  <c r="L766" i="1"/>
  <c r="L767" i="1"/>
  <c r="O767" i="1" s="1"/>
  <c r="L768" i="1"/>
  <c r="O768" i="1" s="1"/>
  <c r="L764" i="1"/>
  <c r="O764" i="1" s="1"/>
  <c r="L738" i="1"/>
  <c r="L739" i="1"/>
  <c r="O739" i="1" s="1"/>
  <c r="L740" i="1"/>
  <c r="O740" i="1" s="1"/>
  <c r="L741" i="1"/>
  <c r="O741" i="1" s="1"/>
  <c r="L742" i="1"/>
  <c r="O742" i="1" s="1"/>
  <c r="L737" i="1"/>
  <c r="O737" i="1" s="1"/>
  <c r="L732" i="1"/>
  <c r="O732" i="1" s="1"/>
  <c r="L733" i="1"/>
  <c r="O733" i="1" s="1"/>
  <c r="L734" i="1"/>
  <c r="O734" i="1" s="1"/>
  <c r="L735" i="1"/>
  <c r="O735" i="1" s="1"/>
  <c r="L731" i="1"/>
  <c r="O731" i="1" s="1"/>
  <c r="L701" i="1"/>
  <c r="O701" i="1" s="1"/>
  <c r="L702" i="1"/>
  <c r="O702" i="1" s="1"/>
  <c r="L703" i="1"/>
  <c r="O703" i="1" s="1"/>
  <c r="L704" i="1"/>
  <c r="O704" i="1" s="1"/>
  <c r="L705" i="1"/>
  <c r="O705" i="1" s="1"/>
  <c r="L706" i="1"/>
  <c r="O706" i="1" s="1"/>
  <c r="L707" i="1"/>
  <c r="O707" i="1" s="1"/>
  <c r="L708" i="1"/>
  <c r="O708" i="1" s="1"/>
  <c r="L709" i="1"/>
  <c r="O709" i="1" s="1"/>
  <c r="L700" i="1"/>
  <c r="O700" i="1" s="1"/>
  <c r="L693" i="1"/>
  <c r="O693" i="1" s="1"/>
  <c r="L694" i="1"/>
  <c r="L695" i="1"/>
  <c r="O695" i="1" s="1"/>
  <c r="L696" i="1"/>
  <c r="O696" i="1" s="1"/>
  <c r="L697" i="1"/>
  <c r="O697" i="1" s="1"/>
  <c r="L698" i="1"/>
  <c r="O698" i="1" s="1"/>
  <c r="L692" i="1"/>
  <c r="O692" i="1" s="1"/>
  <c r="L665" i="1"/>
  <c r="O665" i="1" s="1"/>
  <c r="L666" i="1"/>
  <c r="O666" i="1" s="1"/>
  <c r="L664" i="1"/>
  <c r="O664" i="1" s="1"/>
  <c r="L662" i="1"/>
  <c r="O662" i="1" s="1"/>
  <c r="L661" i="1"/>
  <c r="O661" i="1" s="1"/>
  <c r="L635" i="1"/>
  <c r="O635" i="1" s="1"/>
  <c r="L634" i="1"/>
  <c r="O634" i="1" s="1"/>
  <c r="L632" i="1"/>
  <c r="O632" i="1" s="1"/>
  <c r="L631" i="1"/>
  <c r="L609" i="1"/>
  <c r="O609" i="1" s="1"/>
  <c r="L610" i="1"/>
  <c r="L608" i="1"/>
  <c r="O608" i="1" s="1"/>
  <c r="L605" i="1"/>
  <c r="O605" i="1" s="1"/>
  <c r="L606" i="1"/>
  <c r="O606" i="1" s="1"/>
  <c r="L604" i="1"/>
  <c r="O604" i="1" s="1"/>
  <c r="L577" i="1"/>
  <c r="O577" i="1" s="1"/>
  <c r="L578" i="1"/>
  <c r="O578" i="1" s="1"/>
  <c r="L579" i="1"/>
  <c r="O579" i="1" s="1"/>
  <c r="L580" i="1"/>
  <c r="O580" i="1" s="1"/>
  <c r="L581" i="1"/>
  <c r="O581" i="1" s="1"/>
  <c r="L582" i="1"/>
  <c r="O582" i="1" s="1"/>
  <c r="L583" i="1"/>
  <c r="O583" i="1" s="1"/>
  <c r="L584" i="1"/>
  <c r="O584" i="1" s="1"/>
  <c r="L576" i="1"/>
  <c r="O576" i="1" s="1"/>
  <c r="L567" i="1"/>
  <c r="O567" i="1" s="1"/>
  <c r="L568" i="1"/>
  <c r="O568" i="1" s="1"/>
  <c r="L569" i="1"/>
  <c r="O569" i="1" s="1"/>
  <c r="L570" i="1"/>
  <c r="O570" i="1" s="1"/>
  <c r="L571" i="1"/>
  <c r="O571" i="1" s="1"/>
  <c r="L572" i="1"/>
  <c r="O572" i="1" s="1"/>
  <c r="L573" i="1"/>
  <c r="O573" i="1" s="1"/>
  <c r="L574" i="1"/>
  <c r="O574" i="1" s="1"/>
  <c r="L566" i="1"/>
  <c r="L541" i="1"/>
  <c r="O541" i="1" s="1"/>
  <c r="L542" i="1"/>
  <c r="O542" i="1" s="1"/>
  <c r="L543" i="1"/>
  <c r="O543" i="1" s="1"/>
  <c r="L540" i="1"/>
  <c r="L536" i="1"/>
  <c r="O536" i="1" s="1"/>
  <c r="L537" i="1"/>
  <c r="O537" i="1" s="1"/>
  <c r="L538" i="1"/>
  <c r="O538" i="1" s="1"/>
  <c r="L535" i="1"/>
  <c r="O535" i="1" s="1"/>
  <c r="L511" i="1"/>
  <c r="O511" i="1" s="1"/>
  <c r="L510" i="1"/>
  <c r="O510" i="1" s="1"/>
  <c r="L508" i="1"/>
  <c r="O508" i="1" s="1"/>
  <c r="L507" i="1"/>
  <c r="O507" i="1" s="1"/>
  <c r="L497" i="1"/>
  <c r="O497" i="1" s="1"/>
  <c r="L494" i="1"/>
  <c r="O494" i="1" s="1"/>
  <c r="L495" i="1"/>
  <c r="O495" i="1" s="1"/>
  <c r="L496" i="1"/>
  <c r="O496" i="1" s="1"/>
  <c r="L493" i="1"/>
  <c r="O493" i="1" s="1"/>
  <c r="L486" i="1"/>
  <c r="O486" i="1" s="1"/>
  <c r="L487" i="1"/>
  <c r="O487" i="1" s="1"/>
  <c r="L488" i="1"/>
  <c r="O488" i="1" s="1"/>
  <c r="L489" i="1"/>
  <c r="O489" i="1" s="1"/>
  <c r="L490" i="1"/>
  <c r="O490" i="1" s="1"/>
  <c r="L491" i="1"/>
  <c r="O491" i="1" s="1"/>
  <c r="L485" i="1"/>
  <c r="O485" i="1" s="1"/>
  <c r="L437" i="1"/>
  <c r="O437" i="1" s="1"/>
  <c r="L436" i="1"/>
  <c r="O436" i="1" s="1"/>
  <c r="L434" i="1"/>
  <c r="O434" i="1" s="1"/>
  <c r="L433" i="1"/>
  <c r="O433" i="1" s="1"/>
  <c r="O398" i="1"/>
  <c r="C398" i="2" s="1"/>
  <c r="O399" i="1"/>
  <c r="C399" i="2" s="1"/>
  <c r="O397" i="1"/>
  <c r="C397" i="2" s="1"/>
  <c r="L394" i="1"/>
  <c r="O394" i="1" s="1"/>
  <c r="L395" i="1"/>
  <c r="O395" i="1" s="1"/>
  <c r="L393" i="1"/>
  <c r="O393" i="1" s="1"/>
  <c r="L373" i="1"/>
  <c r="O373" i="1" s="1"/>
  <c r="L374" i="1"/>
  <c r="O374" i="1" s="1"/>
  <c r="L372" i="1"/>
  <c r="O372" i="1" s="1"/>
  <c r="L365" i="1"/>
  <c r="O365" i="1" s="1"/>
  <c r="L366" i="1"/>
  <c r="O366" i="1" s="1"/>
  <c r="L367" i="1"/>
  <c r="O367" i="1" s="1"/>
  <c r="L368" i="1"/>
  <c r="O368" i="1" s="1"/>
  <c r="L369" i="1"/>
  <c r="O369" i="1" s="1"/>
  <c r="L370" i="1"/>
  <c r="O370" i="1" s="1"/>
  <c r="L364" i="1"/>
  <c r="O364" i="1" s="1"/>
  <c r="L342" i="1"/>
  <c r="O342" i="1" s="1"/>
  <c r="L343" i="1"/>
  <c r="O343" i="1" s="1"/>
  <c r="L344" i="1"/>
  <c r="O344" i="1" s="1"/>
  <c r="L345" i="1"/>
  <c r="O345" i="1" s="1"/>
  <c r="L346" i="1"/>
  <c r="O346" i="1" s="1"/>
  <c r="L341" i="1"/>
  <c r="O341" i="1" s="1"/>
  <c r="L337" i="1"/>
  <c r="O337" i="1" s="1"/>
  <c r="L338" i="1"/>
  <c r="O338" i="1" s="1"/>
  <c r="L339" i="1"/>
  <c r="O339" i="1" s="1"/>
  <c r="L336" i="1"/>
  <c r="O336" i="1" s="1"/>
  <c r="L300" i="1"/>
  <c r="L298" i="1"/>
  <c r="O298" i="1" s="1"/>
  <c r="L297" i="1"/>
  <c r="O297" i="1" s="1"/>
  <c r="L281" i="1"/>
  <c r="O281" i="1" s="1"/>
  <c r="L282" i="1"/>
  <c r="O282" i="1" s="1"/>
  <c r="L283" i="1"/>
  <c r="O283" i="1" s="1"/>
  <c r="L284" i="1"/>
  <c r="O284" i="1" s="1"/>
  <c r="L285" i="1"/>
  <c r="O285" i="1" s="1"/>
  <c r="L280" i="1"/>
  <c r="O280" i="1" s="1"/>
  <c r="L276" i="1"/>
  <c r="O276" i="1" s="1"/>
  <c r="L277" i="1"/>
  <c r="O277" i="1" s="1"/>
  <c r="L278" i="1"/>
  <c r="O278" i="1" s="1"/>
  <c r="L275" i="1"/>
  <c r="O275" i="1" s="1"/>
  <c r="L213" i="1"/>
  <c r="O213" i="1" s="1"/>
  <c r="L214" i="1"/>
  <c r="O214" i="1" s="1"/>
  <c r="L215" i="1"/>
  <c r="O215" i="1" s="1"/>
  <c r="L216" i="1"/>
  <c r="O216" i="1" s="1"/>
  <c r="L217" i="1"/>
  <c r="O217" i="1" s="1"/>
  <c r="L218" i="1"/>
  <c r="O218" i="1" s="1"/>
  <c r="L219" i="1"/>
  <c r="O219" i="1" s="1"/>
  <c r="L220" i="1"/>
  <c r="O220" i="1" s="1"/>
  <c r="L221" i="1"/>
  <c r="O221" i="1" s="1"/>
  <c r="L222" i="1"/>
  <c r="O222" i="1" s="1"/>
  <c r="L223" i="1"/>
  <c r="O223" i="1" s="1"/>
  <c r="L224" i="1"/>
  <c r="O224" i="1" s="1"/>
  <c r="L225" i="1"/>
  <c r="O225" i="1" s="1"/>
  <c r="L226" i="1"/>
  <c r="O226" i="1" s="1"/>
  <c r="L227" i="1"/>
  <c r="O227" i="1" s="1"/>
  <c r="L228" i="1"/>
  <c r="O228" i="1" s="1"/>
  <c r="L229" i="1"/>
  <c r="O229" i="1" s="1"/>
  <c r="L230" i="1"/>
  <c r="O230" i="1" s="1"/>
  <c r="L231" i="1"/>
  <c r="O231" i="1" s="1"/>
  <c r="L232" i="1"/>
  <c r="O232" i="1" s="1"/>
  <c r="L233" i="1"/>
  <c r="O233" i="1" s="1"/>
  <c r="L234" i="1"/>
  <c r="O234" i="1" s="1"/>
  <c r="L235" i="1"/>
  <c r="O235" i="1" s="1"/>
  <c r="L236" i="1"/>
  <c r="O236" i="1" s="1"/>
  <c r="L212" i="1"/>
  <c r="O212" i="1" s="1"/>
  <c r="L192" i="1"/>
  <c r="O192" i="1" s="1"/>
  <c r="L193" i="1"/>
  <c r="O193" i="1" s="1"/>
  <c r="L194" i="1"/>
  <c r="O194" i="1" s="1"/>
  <c r="L195" i="1"/>
  <c r="O195" i="1" s="1"/>
  <c r="L196" i="1"/>
  <c r="O196" i="1" s="1"/>
  <c r="L197" i="1"/>
  <c r="O197" i="1" s="1"/>
  <c r="L198" i="1"/>
  <c r="O198" i="1" s="1"/>
  <c r="L199" i="1"/>
  <c r="O199" i="1" s="1"/>
  <c r="L200" i="1"/>
  <c r="O200" i="1" s="1"/>
  <c r="L201" i="1"/>
  <c r="O201" i="1" s="1"/>
  <c r="L202" i="1"/>
  <c r="O202" i="1" s="1"/>
  <c r="L203" i="1"/>
  <c r="O203" i="1" s="1"/>
  <c r="L204" i="1"/>
  <c r="O204" i="1" s="1"/>
  <c r="L205" i="1"/>
  <c r="O205" i="1" s="1"/>
  <c r="L206" i="1"/>
  <c r="O206" i="1" s="1"/>
  <c r="L207" i="1"/>
  <c r="O207" i="1" s="1"/>
  <c r="L208" i="1"/>
  <c r="O208" i="1" s="1"/>
  <c r="L209" i="1"/>
  <c r="O209" i="1" s="1"/>
  <c r="L210" i="1"/>
  <c r="O210" i="1" s="1"/>
  <c r="L191" i="1"/>
  <c r="O191" i="1" s="1"/>
  <c r="P20" i="1"/>
  <c r="P22" i="1"/>
  <c r="P24" i="1"/>
  <c r="P28" i="1"/>
  <c r="P30" i="1"/>
  <c r="P32" i="1"/>
  <c r="P34" i="1"/>
  <c r="P48" i="1"/>
  <c r="P58" i="1"/>
  <c r="P59" i="1"/>
  <c r="P67" i="1"/>
  <c r="P73" i="1"/>
  <c r="P75" i="1"/>
  <c r="P78" i="1"/>
  <c r="P81" i="1"/>
  <c r="P83" i="1"/>
  <c r="P85" i="1"/>
  <c r="P87" i="1"/>
  <c r="P88" i="1"/>
  <c r="P89" i="1"/>
  <c r="P90" i="1"/>
  <c r="P91" i="1"/>
  <c r="P92" i="1"/>
  <c r="P93" i="1"/>
  <c r="P94" i="1"/>
  <c r="P95" i="1"/>
  <c r="P96" i="1"/>
  <c r="P99" i="1"/>
  <c r="P101" i="1"/>
  <c r="P103" i="1"/>
  <c r="P105" i="1"/>
  <c r="P107" i="1"/>
  <c r="P110" i="1"/>
  <c r="P111" i="1"/>
  <c r="P112" i="1"/>
  <c r="P115" i="1"/>
  <c r="P117" i="1"/>
  <c r="P119" i="1"/>
  <c r="P121" i="1"/>
  <c r="P123" i="1"/>
  <c r="P125" i="1"/>
  <c r="P127" i="1"/>
  <c r="P130" i="1"/>
  <c r="P134" i="1"/>
  <c r="P138" i="1"/>
  <c r="P142" i="1"/>
  <c r="P146" i="1"/>
  <c r="P150" i="1"/>
  <c r="P154" i="1"/>
  <c r="P158" i="1"/>
  <c r="P161" i="1"/>
  <c r="P163" i="1"/>
  <c r="P166" i="1"/>
  <c r="P170" i="1"/>
  <c r="P171" i="1"/>
  <c r="P172" i="1"/>
  <c r="P176" i="1"/>
  <c r="P180" i="1"/>
  <c r="P183" i="1"/>
  <c r="P185" i="1"/>
  <c r="P187" i="1"/>
  <c r="P240" i="1"/>
  <c r="P242" i="1"/>
  <c r="P244" i="1"/>
  <c r="P247" i="1"/>
  <c r="P248" i="1"/>
  <c r="P249" i="1"/>
  <c r="P251" i="1"/>
  <c r="P253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90" i="1"/>
  <c r="P292" i="1"/>
  <c r="P307" i="1"/>
  <c r="P309" i="1"/>
  <c r="P311" i="1"/>
  <c r="P313" i="1"/>
  <c r="P350" i="1"/>
  <c r="P351" i="1"/>
  <c r="P353" i="1"/>
  <c r="P354" i="1"/>
  <c r="P355" i="1"/>
  <c r="P356" i="1"/>
  <c r="P358" i="1"/>
  <c r="P360" i="1"/>
  <c r="P361" i="1"/>
  <c r="P362" i="1"/>
  <c r="P383" i="1"/>
  <c r="P397" i="1"/>
  <c r="P398" i="1"/>
  <c r="P399" i="1"/>
  <c r="P404" i="1"/>
  <c r="P406" i="1"/>
  <c r="P407" i="1"/>
  <c r="P410" i="1"/>
  <c r="P414" i="1"/>
  <c r="P416" i="1"/>
  <c r="P444" i="1"/>
  <c r="P446" i="1"/>
  <c r="P462" i="1"/>
  <c r="P469" i="1"/>
  <c r="P501" i="1"/>
  <c r="P503" i="1"/>
  <c r="P519" i="1"/>
  <c r="P520" i="1"/>
  <c r="P521" i="1"/>
  <c r="P522" i="1"/>
  <c r="P523" i="1"/>
  <c r="P524" i="1"/>
  <c r="P525" i="1"/>
  <c r="P625" i="1"/>
  <c r="P626" i="1"/>
  <c r="P639" i="1"/>
  <c r="P640" i="1"/>
  <c r="P641" i="1"/>
  <c r="P650" i="1"/>
  <c r="P746" i="1"/>
  <c r="H274" i="1"/>
  <c r="I773" i="1"/>
  <c r="J773" i="1"/>
  <c r="K773" i="1"/>
  <c r="L773" i="1"/>
  <c r="H773" i="1"/>
  <c r="I769" i="1"/>
  <c r="J769" i="1"/>
  <c r="K769" i="1"/>
  <c r="H769" i="1"/>
  <c r="H763" i="1"/>
  <c r="I763" i="1"/>
  <c r="J763" i="1"/>
  <c r="K763" i="1"/>
  <c r="I743" i="1"/>
  <c r="J743" i="1"/>
  <c r="K743" i="1"/>
  <c r="H743" i="1"/>
  <c r="I736" i="1"/>
  <c r="J736" i="1"/>
  <c r="K736" i="1"/>
  <c r="L736" i="1"/>
  <c r="H736" i="1"/>
  <c r="I730" i="1"/>
  <c r="J730" i="1"/>
  <c r="K730" i="1"/>
  <c r="H730" i="1"/>
  <c r="I710" i="1"/>
  <c r="J710" i="1"/>
  <c r="K710" i="1"/>
  <c r="L710" i="1"/>
  <c r="H710" i="1"/>
  <c r="I699" i="1"/>
  <c r="J699" i="1"/>
  <c r="K699" i="1"/>
  <c r="H699" i="1"/>
  <c r="I691" i="1"/>
  <c r="J691" i="1"/>
  <c r="K691" i="1"/>
  <c r="L691" i="1"/>
  <c r="H691" i="1"/>
  <c r="H667" i="1"/>
  <c r="I667" i="1"/>
  <c r="J667" i="1"/>
  <c r="K667" i="1"/>
  <c r="L667" i="1"/>
  <c r="I663" i="1"/>
  <c r="J663" i="1"/>
  <c r="K663" i="1"/>
  <c r="L663" i="1"/>
  <c r="H663" i="1"/>
  <c r="I660" i="1"/>
  <c r="J660" i="1"/>
  <c r="K660" i="1"/>
  <c r="H660" i="1"/>
  <c r="I636" i="1"/>
  <c r="J636" i="1"/>
  <c r="K636" i="1"/>
  <c r="L636" i="1"/>
  <c r="H636" i="1"/>
  <c r="I633" i="1"/>
  <c r="J633" i="1"/>
  <c r="K633" i="1"/>
  <c r="H633" i="1"/>
  <c r="I630" i="1"/>
  <c r="J630" i="1"/>
  <c r="K630" i="1"/>
  <c r="L630" i="1"/>
  <c r="H630" i="1"/>
  <c r="I611" i="1"/>
  <c r="J611" i="1"/>
  <c r="K611" i="1"/>
  <c r="H611" i="1"/>
  <c r="I607" i="1"/>
  <c r="J607" i="1"/>
  <c r="K607" i="1"/>
  <c r="L607" i="1"/>
  <c r="H607" i="1"/>
  <c r="I603" i="1"/>
  <c r="J603" i="1"/>
  <c r="K603" i="1"/>
  <c r="H603" i="1"/>
  <c r="I585" i="1"/>
  <c r="J585" i="1"/>
  <c r="K585" i="1"/>
  <c r="L585" i="1"/>
  <c r="H585" i="1"/>
  <c r="I575" i="1"/>
  <c r="J575" i="1"/>
  <c r="K575" i="1"/>
  <c r="H575" i="1"/>
  <c r="I565" i="1"/>
  <c r="J565" i="1"/>
  <c r="K565" i="1"/>
  <c r="L565" i="1"/>
  <c r="H565" i="1"/>
  <c r="I544" i="1"/>
  <c r="J544" i="1"/>
  <c r="K544" i="1"/>
  <c r="H544" i="1"/>
  <c r="I539" i="1"/>
  <c r="J539" i="1"/>
  <c r="K539" i="1"/>
  <c r="L539" i="1"/>
  <c r="H539" i="1"/>
  <c r="I534" i="1"/>
  <c r="J534" i="1"/>
  <c r="K534" i="1"/>
  <c r="L534" i="1"/>
  <c r="H534" i="1"/>
  <c r="I512" i="1"/>
  <c r="J512" i="1"/>
  <c r="K512" i="1"/>
  <c r="L512" i="1"/>
  <c r="H512" i="1"/>
  <c r="I509" i="1"/>
  <c r="J509" i="1"/>
  <c r="K509" i="1"/>
  <c r="L509" i="1"/>
  <c r="H509" i="1"/>
  <c r="I506" i="1"/>
  <c r="J506" i="1"/>
  <c r="K506" i="1"/>
  <c r="L506" i="1"/>
  <c r="H506" i="1"/>
  <c r="I498" i="1"/>
  <c r="J498" i="1"/>
  <c r="K498" i="1"/>
  <c r="L498" i="1"/>
  <c r="H498" i="1"/>
  <c r="I492" i="1"/>
  <c r="J492" i="1"/>
  <c r="K492" i="1"/>
  <c r="L492" i="1"/>
  <c r="H492" i="1"/>
  <c r="I484" i="1"/>
  <c r="J484" i="1"/>
  <c r="K484" i="1"/>
  <c r="L484" i="1"/>
  <c r="H484" i="1"/>
  <c r="I438" i="1"/>
  <c r="J438" i="1"/>
  <c r="K438" i="1"/>
  <c r="L438" i="1"/>
  <c r="H438" i="1"/>
  <c r="I435" i="1"/>
  <c r="J435" i="1"/>
  <c r="K435" i="1"/>
  <c r="L435" i="1"/>
  <c r="H435" i="1"/>
  <c r="I432" i="1"/>
  <c r="J432" i="1"/>
  <c r="K432" i="1"/>
  <c r="L432" i="1"/>
  <c r="H432" i="1"/>
  <c r="I400" i="1"/>
  <c r="J400" i="1"/>
  <c r="K400" i="1"/>
  <c r="L400" i="1"/>
  <c r="O400" i="1"/>
  <c r="H400" i="1"/>
  <c r="I396" i="1"/>
  <c r="J396" i="1"/>
  <c r="K396" i="1"/>
  <c r="L396" i="1"/>
  <c r="H396" i="1"/>
  <c r="I392" i="1"/>
  <c r="J392" i="1"/>
  <c r="K392" i="1"/>
  <c r="L392" i="1"/>
  <c r="H392" i="1"/>
  <c r="I375" i="1"/>
  <c r="J375" i="1"/>
  <c r="K375" i="1"/>
  <c r="L375" i="1"/>
  <c r="H375" i="1"/>
  <c r="I371" i="1"/>
  <c r="J371" i="1"/>
  <c r="K371" i="1"/>
  <c r="L371" i="1"/>
  <c r="H371" i="1"/>
  <c r="I363" i="1"/>
  <c r="J363" i="1"/>
  <c r="K363" i="1"/>
  <c r="L363" i="1"/>
  <c r="H363" i="1"/>
  <c r="I347" i="1"/>
  <c r="J347" i="1"/>
  <c r="K347" i="1"/>
  <c r="L347" i="1"/>
  <c r="H347" i="1"/>
  <c r="I340" i="1"/>
  <c r="J340" i="1"/>
  <c r="K340" i="1"/>
  <c r="L340" i="1"/>
  <c r="H340" i="1"/>
  <c r="I335" i="1"/>
  <c r="J335" i="1"/>
  <c r="K335" i="1"/>
  <c r="L335" i="1"/>
  <c r="H335" i="1"/>
  <c r="I301" i="1"/>
  <c r="I11" i="1" s="1"/>
  <c r="J301" i="1"/>
  <c r="K301" i="1"/>
  <c r="K11" i="1" s="1"/>
  <c r="L301" i="1"/>
  <c r="H301" i="1"/>
  <c r="I299" i="1"/>
  <c r="J299" i="1"/>
  <c r="K299" i="1"/>
  <c r="L299" i="1"/>
  <c r="H299" i="1"/>
  <c r="I296" i="1"/>
  <c r="J296" i="1"/>
  <c r="K296" i="1"/>
  <c r="L296" i="1"/>
  <c r="H296" i="1"/>
  <c r="L286" i="1"/>
  <c r="H286" i="1"/>
  <c r="I286" i="1"/>
  <c r="J286" i="1"/>
  <c r="K286" i="1"/>
  <c r="I279" i="1"/>
  <c r="J279" i="1"/>
  <c r="K279" i="1"/>
  <c r="L279" i="1"/>
  <c r="H279" i="1"/>
  <c r="H287" i="1" s="1"/>
  <c r="I274" i="1"/>
  <c r="J274" i="1"/>
  <c r="K274" i="1"/>
  <c r="L274" i="1"/>
  <c r="L287" i="1" s="1"/>
  <c r="I237" i="1"/>
  <c r="J237" i="1"/>
  <c r="K237" i="1"/>
  <c r="L237" i="1"/>
  <c r="H237" i="1"/>
  <c r="I211" i="1"/>
  <c r="J211" i="1"/>
  <c r="K211" i="1"/>
  <c r="K10" i="1" s="1"/>
  <c r="L211" i="1"/>
  <c r="H211" i="1"/>
  <c r="H10" i="1" s="1"/>
  <c r="L190" i="1"/>
  <c r="K190" i="1"/>
  <c r="K9" i="1" s="1"/>
  <c r="K8" i="1" s="1"/>
  <c r="J190" i="1"/>
  <c r="I190" i="1"/>
  <c r="I9" i="1" s="1"/>
  <c r="I8" i="1" s="1"/>
  <c r="H190" i="1"/>
  <c r="J11" i="1"/>
  <c r="J10" i="1"/>
  <c r="J9" i="1"/>
  <c r="J8" i="1" s="1"/>
  <c r="I10" i="1"/>
  <c r="H11" i="1"/>
  <c r="H9" i="1"/>
  <c r="C11" i="1"/>
  <c r="C10" i="1"/>
  <c r="C9" i="1"/>
  <c r="C774" i="1"/>
  <c r="C744" i="1"/>
  <c r="C711" i="1"/>
  <c r="C668" i="1"/>
  <c r="C637" i="1"/>
  <c r="C612" i="1"/>
  <c r="C586" i="1"/>
  <c r="C545" i="1"/>
  <c r="C513" i="1"/>
  <c r="C499" i="1"/>
  <c r="C439" i="1"/>
  <c r="C401" i="1"/>
  <c r="C376" i="1"/>
  <c r="C348" i="1"/>
  <c r="C302" i="1"/>
  <c r="C287" i="1"/>
  <c r="C238" i="1"/>
  <c r="H8" i="11" l="1"/>
  <c r="C84" i="2"/>
  <c r="T84" i="2" s="1"/>
  <c r="P84" i="1"/>
  <c r="N348" i="2"/>
  <c r="H348" i="2"/>
  <c r="S376" i="2"/>
  <c r="N376" i="2"/>
  <c r="K376" i="2"/>
  <c r="F376" i="2"/>
  <c r="N401" i="2"/>
  <c r="H401" i="2"/>
  <c r="P499" i="2"/>
  <c r="F499" i="2"/>
  <c r="J499" i="2"/>
  <c r="O513" i="2"/>
  <c r="J513" i="2"/>
  <c r="F513" i="2"/>
  <c r="N711" i="2"/>
  <c r="F711" i="2"/>
  <c r="P711" i="2"/>
  <c r="K11" i="2"/>
  <c r="C8" i="1"/>
  <c r="H348" i="1"/>
  <c r="P188" i="1"/>
  <c r="P186" i="1"/>
  <c r="P184" i="1"/>
  <c r="P182" i="1"/>
  <c r="P178" i="1"/>
  <c r="P174" i="1"/>
  <c r="P168" i="1"/>
  <c r="P164" i="1"/>
  <c r="P162" i="1"/>
  <c r="P160" i="1"/>
  <c r="P156" i="1"/>
  <c r="P152" i="1"/>
  <c r="P148" i="1"/>
  <c r="P144" i="1"/>
  <c r="P140" i="1"/>
  <c r="P136" i="1"/>
  <c r="P132" i="1"/>
  <c r="P128" i="1"/>
  <c r="P126" i="1"/>
  <c r="P124" i="1"/>
  <c r="P122" i="1"/>
  <c r="P120" i="1"/>
  <c r="P118" i="1"/>
  <c r="P116" i="1"/>
  <c r="P114" i="1"/>
  <c r="P108" i="1"/>
  <c r="P106" i="1"/>
  <c r="P104" i="1"/>
  <c r="P102" i="1"/>
  <c r="P100" i="1"/>
  <c r="P98" i="1"/>
  <c r="O540" i="1"/>
  <c r="L544" i="1"/>
  <c r="O566" i="1"/>
  <c r="L575" i="1"/>
  <c r="L10" i="1" s="1"/>
  <c r="O610" i="1"/>
  <c r="L611" i="1"/>
  <c r="O631" i="1"/>
  <c r="L633" i="1"/>
  <c r="O694" i="1"/>
  <c r="L699" i="1"/>
  <c r="O738" i="1"/>
  <c r="L743" i="1"/>
  <c r="O766" i="1"/>
  <c r="L769" i="1"/>
  <c r="C82" i="2"/>
  <c r="P82" i="1"/>
  <c r="C80" i="2"/>
  <c r="T80" i="2" s="1"/>
  <c r="P80" i="1"/>
  <c r="C76" i="2"/>
  <c r="T76" i="2" s="1"/>
  <c r="P76" i="1"/>
  <c r="C74" i="2"/>
  <c r="T74" i="2" s="1"/>
  <c r="P74" i="1"/>
  <c r="C71" i="2"/>
  <c r="T71" i="2" s="1"/>
  <c r="P71" i="1"/>
  <c r="C49" i="2"/>
  <c r="T49" i="2" s="1"/>
  <c r="P49" i="1"/>
  <c r="C35" i="2"/>
  <c r="T35" i="2" s="1"/>
  <c r="P35" i="1"/>
  <c r="C33" i="2"/>
  <c r="T33" i="2" s="1"/>
  <c r="P33" i="1"/>
  <c r="C31" i="2"/>
  <c r="T31" i="2" s="1"/>
  <c r="P31" i="1"/>
  <c r="C29" i="2"/>
  <c r="T29" i="2" s="1"/>
  <c r="P29" i="1"/>
  <c r="C26" i="2"/>
  <c r="T26" i="2" s="1"/>
  <c r="P26" i="1"/>
  <c r="C23" i="2"/>
  <c r="T23" i="2" s="1"/>
  <c r="P23" i="1"/>
  <c r="C21" i="2"/>
  <c r="T21" i="2" s="1"/>
  <c r="P21" i="1"/>
  <c r="C19" i="2"/>
  <c r="T19" i="2" s="1"/>
  <c r="P19" i="1"/>
  <c r="C97" i="2"/>
  <c r="P97" i="1"/>
  <c r="C109" i="2"/>
  <c r="P109" i="1"/>
  <c r="C113" i="2"/>
  <c r="P113" i="1"/>
  <c r="C129" i="2"/>
  <c r="P129" i="1"/>
  <c r="C131" i="2"/>
  <c r="P131" i="1"/>
  <c r="C133" i="2"/>
  <c r="P133" i="1"/>
  <c r="C135" i="2"/>
  <c r="P135" i="1"/>
  <c r="C137" i="2"/>
  <c r="P137" i="1"/>
  <c r="C139" i="2"/>
  <c r="P139" i="1"/>
  <c r="C141" i="2"/>
  <c r="P141" i="1"/>
  <c r="C143" i="2"/>
  <c r="P143" i="1"/>
  <c r="C145" i="2"/>
  <c r="P145" i="1"/>
  <c r="C147" i="2"/>
  <c r="P147" i="1"/>
  <c r="C149" i="2"/>
  <c r="P149" i="1"/>
  <c r="C153" i="2"/>
  <c r="P153" i="1"/>
  <c r="C151" i="2"/>
  <c r="P151" i="1"/>
  <c r="C159" i="2"/>
  <c r="P159" i="1"/>
  <c r="C157" i="2"/>
  <c r="P157" i="1"/>
  <c r="C155" i="2"/>
  <c r="P155" i="1"/>
  <c r="C169" i="2"/>
  <c r="P169" i="1"/>
  <c r="C167" i="2"/>
  <c r="P167" i="1"/>
  <c r="C165" i="2"/>
  <c r="P165" i="1"/>
  <c r="C175" i="2"/>
  <c r="P175" i="1"/>
  <c r="C173" i="2"/>
  <c r="P173" i="1"/>
  <c r="C181" i="2"/>
  <c r="P181" i="1"/>
  <c r="C179" i="2"/>
  <c r="P179" i="1"/>
  <c r="C177" i="2"/>
  <c r="P177" i="1"/>
  <c r="C189" i="2"/>
  <c r="P189" i="1"/>
  <c r="C289" i="2"/>
  <c r="P289" i="1"/>
  <c r="C291" i="2"/>
  <c r="P291" i="1"/>
  <c r="C330" i="2"/>
  <c r="P330" i="1"/>
  <c r="C312" i="2"/>
  <c r="P312" i="1"/>
  <c r="C310" i="2"/>
  <c r="P310" i="1"/>
  <c r="C308" i="2"/>
  <c r="P308" i="1"/>
  <c r="C306" i="2"/>
  <c r="P306" i="1"/>
  <c r="C386" i="2"/>
  <c r="P386" i="1"/>
  <c r="C403" i="2"/>
  <c r="P403" i="1"/>
  <c r="C471" i="2"/>
  <c r="P471" i="1"/>
  <c r="C463" i="2"/>
  <c r="P463" i="1"/>
  <c r="C461" i="2"/>
  <c r="P461" i="1"/>
  <c r="C445" i="2"/>
  <c r="P445" i="1"/>
  <c r="C502" i="2"/>
  <c r="P502" i="1"/>
  <c r="O588" i="1"/>
  <c r="L603" i="1"/>
  <c r="O643" i="1"/>
  <c r="L660" i="1"/>
  <c r="O714" i="1"/>
  <c r="L730" i="1"/>
  <c r="C747" i="2"/>
  <c r="L763" i="1"/>
  <c r="P238" i="2"/>
  <c r="P9" i="2"/>
  <c r="L238" i="2"/>
  <c r="L9" i="2"/>
  <c r="J9" i="2"/>
  <c r="S10" i="2"/>
  <c r="S8" i="2" s="1"/>
  <c r="N10" i="2"/>
  <c r="N8" i="2" s="1"/>
  <c r="K10" i="2"/>
  <c r="K8" i="2" s="1"/>
  <c r="F10" i="2"/>
  <c r="F8" i="2" s="1"/>
  <c r="P11" i="2"/>
  <c r="L11" i="2"/>
  <c r="J11" i="2"/>
  <c r="J238" i="2"/>
  <c r="S238" i="2"/>
  <c r="J287" i="2"/>
  <c r="F287" i="2"/>
  <c r="N545" i="2"/>
  <c r="H545" i="2"/>
  <c r="P586" i="2"/>
  <c r="K586" i="2"/>
  <c r="F586" i="2"/>
  <c r="S11" i="2"/>
  <c r="H8" i="1"/>
  <c r="F238" i="2"/>
  <c r="N238" i="2"/>
  <c r="S302" i="2"/>
  <c r="O302" i="2"/>
  <c r="L302" i="2"/>
  <c r="J302" i="2"/>
  <c r="F302" i="2"/>
  <c r="L348" i="2"/>
  <c r="J348" i="2"/>
  <c r="F348" i="2"/>
  <c r="L401" i="2"/>
  <c r="J401" i="2"/>
  <c r="F401" i="2"/>
  <c r="S439" i="2"/>
  <c r="N439" i="2"/>
  <c r="K439" i="2"/>
  <c r="H439" i="2"/>
  <c r="L545" i="2"/>
  <c r="J545" i="2"/>
  <c r="F545" i="2"/>
  <c r="S586" i="2"/>
  <c r="O586" i="2"/>
  <c r="L586" i="2"/>
  <c r="J586" i="2"/>
  <c r="F612" i="2"/>
  <c r="N637" i="2"/>
  <c r="K637" i="2"/>
  <c r="S668" i="2"/>
  <c r="O668" i="2"/>
  <c r="L668" i="2"/>
  <c r="J668" i="2"/>
  <c r="F668" i="2"/>
  <c r="F774" i="2"/>
  <c r="C400" i="2"/>
  <c r="Q397" i="2"/>
  <c r="T397" i="2"/>
  <c r="U397" i="2"/>
  <c r="R397" i="2"/>
  <c r="Q399" i="2"/>
  <c r="T399" i="2"/>
  <c r="U399" i="2"/>
  <c r="R399" i="2"/>
  <c r="Q398" i="2"/>
  <c r="T398" i="2"/>
  <c r="U398" i="2"/>
  <c r="R398" i="2"/>
  <c r="Q189" i="2"/>
  <c r="U189" i="2"/>
  <c r="Q188" i="2"/>
  <c r="U188" i="2"/>
  <c r="Q187" i="2"/>
  <c r="U187" i="2"/>
  <c r="Q186" i="2"/>
  <c r="U186" i="2"/>
  <c r="Q185" i="2"/>
  <c r="U185" i="2"/>
  <c r="Q184" i="2"/>
  <c r="U184" i="2"/>
  <c r="Q183" i="2"/>
  <c r="U183" i="2"/>
  <c r="Q182" i="2"/>
  <c r="U182" i="2"/>
  <c r="Q181" i="2"/>
  <c r="U181" i="2"/>
  <c r="Q180" i="2"/>
  <c r="U180" i="2"/>
  <c r="Q179" i="2"/>
  <c r="U179" i="2"/>
  <c r="Q178" i="2"/>
  <c r="U178" i="2"/>
  <c r="Q177" i="2"/>
  <c r="U177" i="2"/>
  <c r="Q176" i="2"/>
  <c r="U176" i="2"/>
  <c r="Q175" i="2"/>
  <c r="U175" i="2"/>
  <c r="Q174" i="2"/>
  <c r="U174" i="2"/>
  <c r="Q173" i="2"/>
  <c r="U173" i="2"/>
  <c r="Q172" i="2"/>
  <c r="U172" i="2"/>
  <c r="Q171" i="2"/>
  <c r="U171" i="2"/>
  <c r="Q170" i="2"/>
  <c r="U170" i="2"/>
  <c r="Q169" i="2"/>
  <c r="U169" i="2"/>
  <c r="Q168" i="2"/>
  <c r="U168" i="2"/>
  <c r="Q167" i="2"/>
  <c r="U167" i="2"/>
  <c r="Q166" i="2"/>
  <c r="U166" i="2"/>
  <c r="Q165" i="2"/>
  <c r="U165" i="2"/>
  <c r="Q164" i="2"/>
  <c r="U164" i="2"/>
  <c r="Q163" i="2"/>
  <c r="U163" i="2"/>
  <c r="Q162" i="2"/>
  <c r="U162" i="2"/>
  <c r="Q161" i="2"/>
  <c r="U161" i="2"/>
  <c r="Q160" i="2"/>
  <c r="U160" i="2"/>
  <c r="Q159" i="2"/>
  <c r="U159" i="2"/>
  <c r="Q158" i="2"/>
  <c r="U158" i="2"/>
  <c r="Q157" i="2"/>
  <c r="U157" i="2"/>
  <c r="Q156" i="2"/>
  <c r="U156" i="2"/>
  <c r="Q155" i="2"/>
  <c r="U155" i="2"/>
  <c r="Q154" i="2"/>
  <c r="U154" i="2"/>
  <c r="Q153" i="2"/>
  <c r="U153" i="2"/>
  <c r="Q152" i="2"/>
  <c r="U152" i="2"/>
  <c r="Q151" i="2"/>
  <c r="U151" i="2"/>
  <c r="Q150" i="2"/>
  <c r="U150" i="2"/>
  <c r="Q149" i="2"/>
  <c r="U149" i="2"/>
  <c r="Q148" i="2"/>
  <c r="U148" i="2"/>
  <c r="Q147" i="2"/>
  <c r="U147" i="2"/>
  <c r="Q146" i="2"/>
  <c r="U146" i="2"/>
  <c r="Q145" i="2"/>
  <c r="U145" i="2"/>
  <c r="Q144" i="2"/>
  <c r="U144" i="2"/>
  <c r="Q143" i="2"/>
  <c r="U143" i="2"/>
  <c r="Q142" i="2"/>
  <c r="U142" i="2"/>
  <c r="Q141" i="2"/>
  <c r="U141" i="2"/>
  <c r="Q140" i="2"/>
  <c r="U140" i="2"/>
  <c r="Q139" i="2"/>
  <c r="U139" i="2"/>
  <c r="Q138" i="2"/>
  <c r="U138" i="2"/>
  <c r="Q137" i="2"/>
  <c r="U137" i="2"/>
  <c r="Q136" i="2"/>
  <c r="U136" i="2"/>
  <c r="Q135" i="2"/>
  <c r="U135" i="2"/>
  <c r="Q134" i="2"/>
  <c r="U134" i="2"/>
  <c r="Q133" i="2"/>
  <c r="U133" i="2"/>
  <c r="Q132" i="2"/>
  <c r="U132" i="2"/>
  <c r="Q131" i="2"/>
  <c r="U131" i="2"/>
  <c r="Q130" i="2"/>
  <c r="U130" i="2"/>
  <c r="Q129" i="2"/>
  <c r="U129" i="2"/>
  <c r="Q127" i="2"/>
  <c r="U127" i="2"/>
  <c r="Q126" i="2"/>
  <c r="U126" i="2"/>
  <c r="Q125" i="2"/>
  <c r="U125" i="2"/>
  <c r="Q124" i="2"/>
  <c r="U124" i="2"/>
  <c r="Q123" i="2"/>
  <c r="U123" i="2"/>
  <c r="Q122" i="2"/>
  <c r="U122" i="2"/>
  <c r="Q121" i="2"/>
  <c r="U121" i="2"/>
  <c r="Q120" i="2"/>
  <c r="U120" i="2"/>
  <c r="Q119" i="2"/>
  <c r="U119" i="2"/>
  <c r="Q118" i="2"/>
  <c r="U118" i="2"/>
  <c r="Q114" i="2"/>
  <c r="U114" i="2"/>
  <c r="R114" i="2"/>
  <c r="Q113" i="2"/>
  <c r="U113" i="2"/>
  <c r="Q110" i="2"/>
  <c r="U110" i="2"/>
  <c r="Q109" i="2"/>
  <c r="U109" i="2"/>
  <c r="Q107" i="2"/>
  <c r="U107" i="2"/>
  <c r="Q106" i="2"/>
  <c r="U106" i="2"/>
  <c r="Q105" i="2"/>
  <c r="U105" i="2"/>
  <c r="Q104" i="2"/>
  <c r="U104" i="2"/>
  <c r="Q103" i="2"/>
  <c r="U103" i="2"/>
  <c r="Q102" i="2"/>
  <c r="U102" i="2"/>
  <c r="Q101" i="2"/>
  <c r="U101" i="2"/>
  <c r="Q100" i="2"/>
  <c r="U100" i="2"/>
  <c r="Q98" i="2"/>
  <c r="U98" i="2"/>
  <c r="Q97" i="2"/>
  <c r="U97" i="2"/>
  <c r="Q95" i="2"/>
  <c r="U95" i="2"/>
  <c r="Q94" i="2"/>
  <c r="U94" i="2"/>
  <c r="Q92" i="2"/>
  <c r="U92" i="2"/>
  <c r="Q90" i="2"/>
  <c r="U90" i="2"/>
  <c r="Q89" i="2"/>
  <c r="U89" i="2"/>
  <c r="Q88" i="2"/>
  <c r="U88" i="2"/>
  <c r="Q87" i="2"/>
  <c r="U87" i="2"/>
  <c r="Q85" i="2"/>
  <c r="U85" i="2"/>
  <c r="Q83" i="2"/>
  <c r="U83" i="2"/>
  <c r="Q82" i="2"/>
  <c r="U82" i="2"/>
  <c r="Q81" i="2"/>
  <c r="U81" i="2"/>
  <c r="Q30" i="2"/>
  <c r="U30" i="2"/>
  <c r="Q273" i="2"/>
  <c r="T273" i="2"/>
  <c r="U273" i="2"/>
  <c r="R273" i="2"/>
  <c r="Q272" i="2"/>
  <c r="T272" i="2"/>
  <c r="U272" i="2"/>
  <c r="R272" i="2"/>
  <c r="Q271" i="2"/>
  <c r="T271" i="2"/>
  <c r="U271" i="2"/>
  <c r="R271" i="2"/>
  <c r="Q270" i="2"/>
  <c r="T270" i="2"/>
  <c r="U270" i="2"/>
  <c r="R270" i="2"/>
  <c r="Q269" i="2"/>
  <c r="T269" i="2"/>
  <c r="U269" i="2"/>
  <c r="R269" i="2"/>
  <c r="Q268" i="2"/>
  <c r="T268" i="2"/>
  <c r="U268" i="2"/>
  <c r="R268" i="2"/>
  <c r="D267" i="2"/>
  <c r="Q267" i="2"/>
  <c r="T267" i="2"/>
  <c r="U267" i="2"/>
  <c r="R267" i="2"/>
  <c r="D266" i="2"/>
  <c r="Q266" i="2"/>
  <c r="T266" i="2"/>
  <c r="U266" i="2"/>
  <c r="R266" i="2"/>
  <c r="Q265" i="2"/>
  <c r="T265" i="2"/>
  <c r="U265" i="2"/>
  <c r="R265" i="2"/>
  <c r="D264" i="2"/>
  <c r="Q264" i="2"/>
  <c r="T264" i="2"/>
  <c r="U264" i="2"/>
  <c r="R264" i="2"/>
  <c r="D263" i="2"/>
  <c r="Q263" i="2"/>
  <c r="T263" i="2"/>
  <c r="U263" i="2"/>
  <c r="R263" i="2"/>
  <c r="Q262" i="2"/>
  <c r="T262" i="2"/>
  <c r="U262" i="2"/>
  <c r="R262" i="2"/>
  <c r="D261" i="2"/>
  <c r="Q261" i="2"/>
  <c r="T261" i="2"/>
  <c r="U261" i="2"/>
  <c r="R261" i="2"/>
  <c r="D260" i="2"/>
  <c r="Q260" i="2"/>
  <c r="T260" i="2"/>
  <c r="U260" i="2"/>
  <c r="R260" i="2"/>
  <c r="Q259" i="2"/>
  <c r="T259" i="2"/>
  <c r="U259" i="2"/>
  <c r="R259" i="2"/>
  <c r="Q747" i="2"/>
  <c r="T747" i="2"/>
  <c r="U747" i="2"/>
  <c r="R747" i="2"/>
  <c r="Q751" i="2"/>
  <c r="T751" i="2"/>
  <c r="U751" i="2"/>
  <c r="R751" i="2"/>
  <c r="Q750" i="2"/>
  <c r="T750" i="2"/>
  <c r="U750" i="2"/>
  <c r="R750" i="2"/>
  <c r="Q749" i="2"/>
  <c r="T749" i="2"/>
  <c r="U749" i="2"/>
  <c r="R749" i="2"/>
  <c r="Q748" i="2"/>
  <c r="T748" i="2"/>
  <c r="U748" i="2"/>
  <c r="R748" i="2"/>
  <c r="Q753" i="2"/>
  <c r="T753" i="2"/>
  <c r="U753" i="2"/>
  <c r="R753" i="2"/>
  <c r="Q754" i="2"/>
  <c r="T754" i="2"/>
  <c r="U754" i="2"/>
  <c r="R754" i="2"/>
  <c r="Q755" i="2"/>
  <c r="T755" i="2"/>
  <c r="U755" i="2"/>
  <c r="R755" i="2"/>
  <c r="Q756" i="2"/>
  <c r="T756" i="2"/>
  <c r="U756" i="2"/>
  <c r="R756" i="2"/>
  <c r="Q757" i="2"/>
  <c r="T757" i="2"/>
  <c r="U757" i="2"/>
  <c r="R757" i="2"/>
  <c r="Q758" i="2"/>
  <c r="T758" i="2"/>
  <c r="U758" i="2"/>
  <c r="R758" i="2"/>
  <c r="Q759" i="2"/>
  <c r="T759" i="2"/>
  <c r="U759" i="2"/>
  <c r="R759" i="2"/>
  <c r="Q760" i="2"/>
  <c r="T760" i="2"/>
  <c r="U760" i="2"/>
  <c r="R760" i="2"/>
  <c r="Q761" i="2"/>
  <c r="T761" i="2"/>
  <c r="U761" i="2"/>
  <c r="R761" i="2"/>
  <c r="Q762" i="2"/>
  <c r="T762" i="2"/>
  <c r="U762" i="2"/>
  <c r="R762" i="2"/>
  <c r="H238" i="1"/>
  <c r="K238" i="1"/>
  <c r="J238" i="1"/>
  <c r="I238" i="1"/>
  <c r="K287" i="1"/>
  <c r="J287" i="1"/>
  <c r="I287" i="1"/>
  <c r="H302" i="1"/>
  <c r="K302" i="1"/>
  <c r="J302" i="1"/>
  <c r="I302" i="1"/>
  <c r="K348" i="1"/>
  <c r="J348" i="1"/>
  <c r="I348" i="1"/>
  <c r="H376" i="1"/>
  <c r="K376" i="1"/>
  <c r="J376" i="1"/>
  <c r="I376" i="1"/>
  <c r="H401" i="1"/>
  <c r="K401" i="1"/>
  <c r="J401" i="1"/>
  <c r="I401" i="1"/>
  <c r="H439" i="1"/>
  <c r="K439" i="1"/>
  <c r="J439" i="1"/>
  <c r="I439" i="1"/>
  <c r="H499" i="1"/>
  <c r="K499" i="1"/>
  <c r="J499" i="1"/>
  <c r="I499" i="1"/>
  <c r="H513" i="1"/>
  <c r="K513" i="1"/>
  <c r="J513" i="1"/>
  <c r="I513" i="1"/>
  <c r="H545" i="1"/>
  <c r="K545" i="1"/>
  <c r="J545" i="1"/>
  <c r="I545" i="1"/>
  <c r="H586" i="1"/>
  <c r="K586" i="1"/>
  <c r="J586" i="1"/>
  <c r="I586" i="1"/>
  <c r="H612" i="1"/>
  <c r="K612" i="1"/>
  <c r="J612" i="1"/>
  <c r="I612" i="1"/>
  <c r="H637" i="1"/>
  <c r="K637" i="1"/>
  <c r="J637" i="1"/>
  <c r="I637" i="1"/>
  <c r="H668" i="1"/>
  <c r="K668" i="1"/>
  <c r="J668" i="1"/>
  <c r="I668" i="1"/>
  <c r="H711" i="1"/>
  <c r="K711" i="1"/>
  <c r="J711" i="1"/>
  <c r="I711" i="1"/>
  <c r="H744" i="1"/>
  <c r="K744" i="1"/>
  <c r="J744" i="1"/>
  <c r="I744" i="1"/>
  <c r="H774" i="1"/>
  <c r="K774" i="1"/>
  <c r="J774" i="1"/>
  <c r="I774" i="1"/>
  <c r="G259" i="2"/>
  <c r="G262" i="2"/>
  <c r="G265" i="2"/>
  <c r="G268" i="2"/>
  <c r="G269" i="2"/>
  <c r="G270" i="2"/>
  <c r="G271" i="2"/>
  <c r="G272" i="2"/>
  <c r="G273" i="2"/>
  <c r="I259" i="2"/>
  <c r="I262" i="2"/>
  <c r="I265" i="2"/>
  <c r="I268" i="2"/>
  <c r="I269" i="2"/>
  <c r="I270" i="2"/>
  <c r="I271" i="2"/>
  <c r="I272" i="2"/>
  <c r="I273" i="2"/>
  <c r="M259" i="2"/>
  <c r="M260" i="2"/>
  <c r="M261" i="2"/>
  <c r="M262" i="2"/>
  <c r="M263" i="2"/>
  <c r="M264" i="2"/>
  <c r="M265" i="2"/>
  <c r="M266" i="2"/>
  <c r="M267" i="2"/>
  <c r="M268" i="2"/>
  <c r="M269" i="2"/>
  <c r="M270" i="2"/>
  <c r="M271" i="2"/>
  <c r="M272" i="2"/>
  <c r="M273" i="2"/>
  <c r="M397" i="2"/>
  <c r="M398" i="2"/>
  <c r="M399" i="2"/>
  <c r="M747" i="2"/>
  <c r="M748" i="2"/>
  <c r="M749" i="2"/>
  <c r="M750" i="2"/>
  <c r="M751" i="2"/>
  <c r="M753" i="2"/>
  <c r="M754" i="2"/>
  <c r="M755" i="2"/>
  <c r="M756" i="2"/>
  <c r="M757" i="2"/>
  <c r="M758" i="2"/>
  <c r="M759" i="2"/>
  <c r="M760" i="2"/>
  <c r="M761" i="2"/>
  <c r="M762" i="2"/>
  <c r="D397" i="2"/>
  <c r="D398" i="2"/>
  <c r="D399" i="2"/>
  <c r="D747" i="2"/>
  <c r="D748" i="2"/>
  <c r="D749" i="2"/>
  <c r="D750" i="2"/>
  <c r="D751" i="2"/>
  <c r="D753" i="2"/>
  <c r="D754" i="2"/>
  <c r="D755" i="2"/>
  <c r="D756" i="2"/>
  <c r="D757" i="2"/>
  <c r="D758" i="2"/>
  <c r="D759" i="2"/>
  <c r="D760" i="2"/>
  <c r="D761" i="2"/>
  <c r="D762" i="2"/>
  <c r="E397" i="2"/>
  <c r="E398" i="2"/>
  <c r="E399" i="2"/>
  <c r="E747" i="2"/>
  <c r="E750" i="2"/>
  <c r="E755" i="2"/>
  <c r="E756" i="2"/>
  <c r="E757" i="2"/>
  <c r="E758" i="2"/>
  <c r="E760" i="2"/>
  <c r="G397" i="2"/>
  <c r="G398" i="2"/>
  <c r="G399" i="2"/>
  <c r="G747" i="2"/>
  <c r="G750" i="2"/>
  <c r="G760" i="2"/>
  <c r="H755" i="2"/>
  <c r="H756" i="2"/>
  <c r="H760" i="2"/>
  <c r="I397" i="2"/>
  <c r="I398" i="2"/>
  <c r="I399" i="2"/>
  <c r="I760" i="2"/>
  <c r="I763" i="2" s="1"/>
  <c r="O760" i="2"/>
  <c r="O763" i="2" s="1"/>
  <c r="C191" i="2"/>
  <c r="P191" i="1"/>
  <c r="O211" i="1"/>
  <c r="C210" i="2"/>
  <c r="P210" i="1"/>
  <c r="C209" i="2"/>
  <c r="P209" i="1"/>
  <c r="C208" i="2"/>
  <c r="P208" i="1"/>
  <c r="C207" i="2"/>
  <c r="P207" i="1"/>
  <c r="C206" i="2"/>
  <c r="P206" i="1"/>
  <c r="C205" i="2"/>
  <c r="P205" i="1"/>
  <c r="C204" i="2"/>
  <c r="P204" i="1"/>
  <c r="C203" i="2"/>
  <c r="P203" i="1"/>
  <c r="C202" i="2"/>
  <c r="P202" i="1"/>
  <c r="C201" i="2"/>
  <c r="P201" i="1"/>
  <c r="C200" i="2"/>
  <c r="P200" i="1"/>
  <c r="C199" i="2"/>
  <c r="P199" i="1"/>
  <c r="C198" i="2"/>
  <c r="P198" i="1"/>
  <c r="C197" i="2"/>
  <c r="P197" i="1"/>
  <c r="C196" i="2"/>
  <c r="P196" i="1"/>
  <c r="C195" i="2"/>
  <c r="P195" i="1"/>
  <c r="C194" i="2"/>
  <c r="P194" i="1"/>
  <c r="C193" i="2"/>
  <c r="P193" i="1"/>
  <c r="C192" i="2"/>
  <c r="P192" i="1"/>
  <c r="C212" i="2"/>
  <c r="P212" i="1"/>
  <c r="O237" i="1"/>
  <c r="C236" i="2"/>
  <c r="P236" i="1"/>
  <c r="C235" i="2"/>
  <c r="P235" i="1"/>
  <c r="C234" i="2"/>
  <c r="P234" i="1"/>
  <c r="C233" i="2"/>
  <c r="P233" i="1"/>
  <c r="C232" i="2"/>
  <c r="P232" i="1"/>
  <c r="C231" i="2"/>
  <c r="P231" i="1"/>
  <c r="C230" i="2"/>
  <c r="P230" i="1"/>
  <c r="C229" i="2"/>
  <c r="P229" i="1"/>
  <c r="C228" i="2"/>
  <c r="P228" i="1"/>
  <c r="C227" i="2"/>
  <c r="P227" i="1"/>
  <c r="C226" i="2"/>
  <c r="P226" i="1"/>
  <c r="C225" i="2"/>
  <c r="P225" i="1"/>
  <c r="C224" i="2"/>
  <c r="P224" i="1"/>
  <c r="C223" i="2"/>
  <c r="P223" i="1"/>
  <c r="C222" i="2"/>
  <c r="P222" i="1"/>
  <c r="C221" i="2"/>
  <c r="P221" i="1"/>
  <c r="C220" i="2"/>
  <c r="P220" i="1"/>
  <c r="C219" i="2"/>
  <c r="P219" i="1"/>
  <c r="C218" i="2"/>
  <c r="P218" i="1"/>
  <c r="C217" i="2"/>
  <c r="P217" i="1"/>
  <c r="C216" i="2"/>
  <c r="P216" i="1"/>
  <c r="C215" i="2"/>
  <c r="P215" i="1"/>
  <c r="C214" i="2"/>
  <c r="P214" i="1"/>
  <c r="C213" i="2"/>
  <c r="P213" i="1"/>
  <c r="C275" i="2"/>
  <c r="P275" i="1"/>
  <c r="O279" i="1"/>
  <c r="C278" i="2"/>
  <c r="P278" i="1"/>
  <c r="C277" i="2"/>
  <c r="P277" i="1"/>
  <c r="C276" i="2"/>
  <c r="P276" i="1"/>
  <c r="C280" i="2"/>
  <c r="P280" i="1"/>
  <c r="O286" i="1"/>
  <c r="C285" i="2"/>
  <c r="P285" i="1"/>
  <c r="C284" i="2"/>
  <c r="P284" i="1"/>
  <c r="C283" i="2"/>
  <c r="P283" i="1"/>
  <c r="C282" i="2"/>
  <c r="P282" i="1"/>
  <c r="C281" i="2"/>
  <c r="P281" i="1"/>
  <c r="C297" i="2"/>
  <c r="P297" i="1"/>
  <c r="O299" i="1"/>
  <c r="C298" i="2"/>
  <c r="O300" i="1"/>
  <c r="P298" i="1"/>
  <c r="C336" i="2"/>
  <c r="P336" i="1"/>
  <c r="O340" i="1"/>
  <c r="C339" i="2"/>
  <c r="P339" i="1"/>
  <c r="C338" i="2"/>
  <c r="P338" i="1"/>
  <c r="C337" i="2"/>
  <c r="P337" i="1"/>
  <c r="C341" i="2"/>
  <c r="P341" i="1"/>
  <c r="O347" i="1"/>
  <c r="C346" i="2"/>
  <c r="P346" i="1"/>
  <c r="C345" i="2"/>
  <c r="P345" i="1"/>
  <c r="C344" i="2"/>
  <c r="P344" i="1"/>
  <c r="C343" i="2"/>
  <c r="P343" i="1"/>
  <c r="C342" i="2"/>
  <c r="P342" i="1"/>
  <c r="C364" i="2"/>
  <c r="P364" i="1"/>
  <c r="O371" i="1"/>
  <c r="C370" i="2"/>
  <c r="P370" i="1"/>
  <c r="C369" i="2"/>
  <c r="P369" i="1"/>
  <c r="C368" i="2"/>
  <c r="P368" i="1"/>
  <c r="C367" i="2"/>
  <c r="P367" i="1"/>
  <c r="C366" i="2"/>
  <c r="P366" i="1"/>
  <c r="C365" i="2"/>
  <c r="P365" i="1"/>
  <c r="C372" i="2"/>
  <c r="P372" i="1"/>
  <c r="O375" i="1"/>
  <c r="C374" i="2"/>
  <c r="P374" i="1"/>
  <c r="C373" i="2"/>
  <c r="P373" i="1"/>
  <c r="C393" i="2"/>
  <c r="P393" i="1"/>
  <c r="O396" i="1"/>
  <c r="C395" i="2"/>
  <c r="P395" i="1"/>
  <c r="C394" i="2"/>
  <c r="P394" i="1"/>
  <c r="C433" i="2"/>
  <c r="P433" i="1"/>
  <c r="O435" i="1"/>
  <c r="C434" i="2"/>
  <c r="P434" i="1"/>
  <c r="C436" i="2"/>
  <c r="P436" i="1"/>
  <c r="O438" i="1"/>
  <c r="C437" i="2"/>
  <c r="P437" i="1"/>
  <c r="C485" i="2"/>
  <c r="P485" i="1"/>
  <c r="O492" i="1"/>
  <c r="C491" i="2"/>
  <c r="P491" i="1"/>
  <c r="C490" i="2"/>
  <c r="P490" i="1"/>
  <c r="C489" i="2"/>
  <c r="P489" i="1"/>
  <c r="C488" i="2"/>
  <c r="P488" i="1"/>
  <c r="C487" i="2"/>
  <c r="P487" i="1"/>
  <c r="C486" i="2"/>
  <c r="P486" i="1"/>
  <c r="C493" i="2"/>
  <c r="P493" i="1"/>
  <c r="O498" i="1"/>
  <c r="C496" i="2"/>
  <c r="P496" i="1"/>
  <c r="C495" i="2"/>
  <c r="P495" i="1"/>
  <c r="C494" i="2"/>
  <c r="P494" i="1"/>
  <c r="C497" i="2"/>
  <c r="P497" i="1"/>
  <c r="C507" i="2"/>
  <c r="P507" i="1"/>
  <c r="O509" i="1"/>
  <c r="C508" i="2"/>
  <c r="P508" i="1"/>
  <c r="C510" i="2"/>
  <c r="P510" i="1"/>
  <c r="O512" i="1"/>
  <c r="C511" i="2"/>
  <c r="P511" i="1"/>
  <c r="C535" i="2"/>
  <c r="P535" i="1"/>
  <c r="O539" i="1"/>
  <c r="C538" i="2"/>
  <c r="P538" i="1"/>
  <c r="C537" i="2"/>
  <c r="P537" i="1"/>
  <c r="C536" i="2"/>
  <c r="P536" i="1"/>
  <c r="C540" i="2"/>
  <c r="P540" i="1"/>
  <c r="O544" i="1"/>
  <c r="C543" i="2"/>
  <c r="P543" i="1"/>
  <c r="C542" i="2"/>
  <c r="P542" i="1"/>
  <c r="C541" i="2"/>
  <c r="P541" i="1"/>
  <c r="C566" i="2"/>
  <c r="P566" i="1"/>
  <c r="O575" i="1"/>
  <c r="C574" i="2"/>
  <c r="P574" i="1"/>
  <c r="C573" i="2"/>
  <c r="P573" i="1"/>
  <c r="C572" i="2"/>
  <c r="P572" i="1"/>
  <c r="C571" i="2"/>
  <c r="P571" i="1"/>
  <c r="C570" i="2"/>
  <c r="P570" i="1"/>
  <c r="C569" i="2"/>
  <c r="P569" i="1"/>
  <c r="C568" i="2"/>
  <c r="P568" i="1"/>
  <c r="C567" i="2"/>
  <c r="P567" i="1"/>
  <c r="C576" i="2"/>
  <c r="P576" i="1"/>
  <c r="O585" i="1"/>
  <c r="C584" i="2"/>
  <c r="P584" i="1"/>
  <c r="C583" i="2"/>
  <c r="P583" i="1"/>
  <c r="C582" i="2"/>
  <c r="P582" i="1"/>
  <c r="C581" i="2"/>
  <c r="P581" i="1"/>
  <c r="C580" i="2"/>
  <c r="P580" i="1"/>
  <c r="C579" i="2"/>
  <c r="P579" i="1"/>
  <c r="C578" i="2"/>
  <c r="P578" i="1"/>
  <c r="C577" i="2"/>
  <c r="P577" i="1"/>
  <c r="C604" i="2"/>
  <c r="P604" i="1"/>
  <c r="O607" i="1"/>
  <c r="C606" i="2"/>
  <c r="P606" i="1"/>
  <c r="C605" i="2"/>
  <c r="P605" i="1"/>
  <c r="C608" i="2"/>
  <c r="P608" i="1"/>
  <c r="O611" i="1"/>
  <c r="C610" i="2"/>
  <c r="P610" i="1"/>
  <c r="C609" i="2"/>
  <c r="P609" i="1"/>
  <c r="C631" i="2"/>
  <c r="P631" i="1"/>
  <c r="O633" i="1"/>
  <c r="C632" i="2"/>
  <c r="P632" i="1"/>
  <c r="C634" i="2"/>
  <c r="P634" i="1"/>
  <c r="O636" i="1"/>
  <c r="C635" i="2"/>
  <c r="P635" i="1"/>
  <c r="C661" i="2"/>
  <c r="P661" i="1"/>
  <c r="O663" i="1"/>
  <c r="C662" i="2"/>
  <c r="P662" i="1"/>
  <c r="C664" i="2"/>
  <c r="P664" i="1"/>
  <c r="O667" i="1"/>
  <c r="C666" i="2"/>
  <c r="P666" i="1"/>
  <c r="C665" i="2"/>
  <c r="P665" i="1"/>
  <c r="C692" i="2"/>
  <c r="P692" i="1"/>
  <c r="O699" i="1"/>
  <c r="C698" i="2"/>
  <c r="P698" i="1"/>
  <c r="C697" i="2"/>
  <c r="P697" i="1"/>
  <c r="C696" i="2"/>
  <c r="P696" i="1"/>
  <c r="C695" i="2"/>
  <c r="P695" i="1"/>
  <c r="C694" i="2"/>
  <c r="P694" i="1"/>
  <c r="C693" i="2"/>
  <c r="P693" i="1"/>
  <c r="C700" i="2"/>
  <c r="P700" i="1"/>
  <c r="O710" i="1"/>
  <c r="C709" i="2"/>
  <c r="P709" i="1"/>
  <c r="C708" i="2"/>
  <c r="P708" i="1"/>
  <c r="C707" i="2"/>
  <c r="P707" i="1"/>
  <c r="C706" i="2"/>
  <c r="P706" i="1"/>
  <c r="C705" i="2"/>
  <c r="P705" i="1"/>
  <c r="C704" i="2"/>
  <c r="P704" i="1"/>
  <c r="C703" i="2"/>
  <c r="P703" i="1"/>
  <c r="C702" i="2"/>
  <c r="P702" i="1"/>
  <c r="C701" i="2"/>
  <c r="P701" i="1"/>
  <c r="C731" i="2"/>
  <c r="P731" i="1"/>
  <c r="O736" i="1"/>
  <c r="C735" i="2"/>
  <c r="P735" i="1"/>
  <c r="C734" i="2"/>
  <c r="P734" i="1"/>
  <c r="C733" i="2"/>
  <c r="P733" i="1"/>
  <c r="C732" i="2"/>
  <c r="P732" i="1"/>
  <c r="C737" i="2"/>
  <c r="P737" i="1"/>
  <c r="O743" i="1"/>
  <c r="C742" i="2"/>
  <c r="P742" i="1"/>
  <c r="C741" i="2"/>
  <c r="P741" i="1"/>
  <c r="C740" i="2"/>
  <c r="P740" i="1"/>
  <c r="C739" i="2"/>
  <c r="P739" i="1"/>
  <c r="C738" i="2"/>
  <c r="P738" i="1"/>
  <c r="C764" i="2"/>
  <c r="P764" i="1"/>
  <c r="O769" i="1"/>
  <c r="C768" i="2"/>
  <c r="P768" i="1"/>
  <c r="C767" i="2"/>
  <c r="P767" i="1"/>
  <c r="C766" i="2"/>
  <c r="P766" i="1"/>
  <c r="C765" i="2"/>
  <c r="P765" i="1"/>
  <c r="C770" i="2"/>
  <c r="P770" i="1"/>
  <c r="O773" i="1"/>
  <c r="C772" i="2"/>
  <c r="P772" i="1"/>
  <c r="C771" i="2"/>
  <c r="P771" i="1"/>
  <c r="C13" i="2"/>
  <c r="P13" i="1"/>
  <c r="O190" i="1"/>
  <c r="C17" i="2"/>
  <c r="P17" i="1"/>
  <c r="C16" i="2"/>
  <c r="P16" i="1"/>
  <c r="C15" i="2"/>
  <c r="P15" i="1"/>
  <c r="C14" i="2"/>
  <c r="P14" i="1"/>
  <c r="C18" i="2"/>
  <c r="P18" i="1"/>
  <c r="C25" i="2"/>
  <c r="P25" i="1"/>
  <c r="C27" i="2"/>
  <c r="P27" i="1"/>
  <c r="C36" i="2"/>
  <c r="P36" i="1"/>
  <c r="C42" i="2"/>
  <c r="P42" i="1"/>
  <c r="C41" i="2"/>
  <c r="P41" i="1"/>
  <c r="C40" i="2"/>
  <c r="P40" i="1"/>
  <c r="C39" i="2"/>
  <c r="P39" i="1"/>
  <c r="C38" i="2"/>
  <c r="P38" i="1"/>
  <c r="C37" i="2"/>
  <c r="P37" i="1"/>
  <c r="C47" i="2"/>
  <c r="P47" i="1"/>
  <c r="C46" i="2"/>
  <c r="P46" i="1"/>
  <c r="C45" i="2"/>
  <c r="P45" i="1"/>
  <c r="C44" i="2"/>
  <c r="P44" i="1"/>
  <c r="C43" i="2"/>
  <c r="P43" i="1"/>
  <c r="C50" i="2"/>
  <c r="P50" i="1"/>
  <c r="C53" i="2"/>
  <c r="P53" i="1"/>
  <c r="C52" i="2"/>
  <c r="P52" i="1"/>
  <c r="C51" i="2"/>
  <c r="P51" i="1"/>
  <c r="C55" i="2"/>
  <c r="P55" i="1"/>
  <c r="C57" i="2"/>
  <c r="P57" i="1"/>
  <c r="C56" i="2"/>
  <c r="P56" i="1"/>
  <c r="C61" i="2"/>
  <c r="P61" i="1"/>
  <c r="C66" i="2"/>
  <c r="P66" i="1"/>
  <c r="C65" i="2"/>
  <c r="P65" i="1"/>
  <c r="C64" i="2"/>
  <c r="P64" i="1"/>
  <c r="C63" i="2"/>
  <c r="P63" i="1"/>
  <c r="C62" i="2"/>
  <c r="P62" i="1"/>
  <c r="C68" i="2"/>
  <c r="P68" i="1"/>
  <c r="C70" i="2"/>
  <c r="P70" i="1"/>
  <c r="C69" i="2"/>
  <c r="P69" i="1"/>
  <c r="C72" i="2"/>
  <c r="P72" i="1"/>
  <c r="C79" i="2"/>
  <c r="P79" i="1"/>
  <c r="C77" i="2"/>
  <c r="P77" i="1"/>
  <c r="R189" i="2"/>
  <c r="M189" i="2"/>
  <c r="I189" i="2"/>
  <c r="G189" i="2"/>
  <c r="E189" i="2"/>
  <c r="D189" i="2"/>
  <c r="T189" i="2"/>
  <c r="R188" i="2"/>
  <c r="M188" i="2"/>
  <c r="I188" i="2"/>
  <c r="D188" i="2"/>
  <c r="T188" i="2"/>
  <c r="R187" i="2"/>
  <c r="O187" i="2"/>
  <c r="M187" i="2"/>
  <c r="I187" i="2"/>
  <c r="H187" i="2"/>
  <c r="G187" i="2"/>
  <c r="E187" i="2"/>
  <c r="D187" i="2"/>
  <c r="T187" i="2"/>
  <c r="R186" i="2"/>
  <c r="M186" i="2"/>
  <c r="I186" i="2"/>
  <c r="G186" i="2"/>
  <c r="E186" i="2"/>
  <c r="D186" i="2"/>
  <c r="T186" i="2"/>
  <c r="R185" i="2"/>
  <c r="M185" i="2"/>
  <c r="I185" i="2"/>
  <c r="G185" i="2"/>
  <c r="D185" i="2"/>
  <c r="T185" i="2"/>
  <c r="R184" i="2"/>
  <c r="M184" i="2"/>
  <c r="I184" i="2"/>
  <c r="G184" i="2"/>
  <c r="D184" i="2"/>
  <c r="T184" i="2"/>
  <c r="R183" i="2"/>
  <c r="M183" i="2"/>
  <c r="I183" i="2"/>
  <c r="H183" i="2"/>
  <c r="G183" i="2"/>
  <c r="D183" i="2"/>
  <c r="T183" i="2"/>
  <c r="R182" i="2"/>
  <c r="M182" i="2"/>
  <c r="D182" i="2"/>
  <c r="T182" i="2"/>
  <c r="R181" i="2"/>
  <c r="M181" i="2"/>
  <c r="G181" i="2"/>
  <c r="D181" i="2"/>
  <c r="T181" i="2"/>
  <c r="R180" i="2"/>
  <c r="M180" i="2"/>
  <c r="I180" i="2"/>
  <c r="G180" i="2"/>
  <c r="D180" i="2"/>
  <c r="T180" i="2"/>
  <c r="R179" i="2"/>
  <c r="M179" i="2"/>
  <c r="I179" i="2"/>
  <c r="G179" i="2"/>
  <c r="E179" i="2"/>
  <c r="D179" i="2"/>
  <c r="T179" i="2"/>
  <c r="R178" i="2"/>
  <c r="M178" i="2"/>
  <c r="I178" i="2"/>
  <c r="G178" i="2"/>
  <c r="E178" i="2"/>
  <c r="D178" i="2"/>
  <c r="T178" i="2"/>
  <c r="R177" i="2"/>
  <c r="M177" i="2"/>
  <c r="I177" i="2"/>
  <c r="G177" i="2"/>
  <c r="E177" i="2"/>
  <c r="D177" i="2"/>
  <c r="T177" i="2"/>
  <c r="R176" i="2"/>
  <c r="M176" i="2"/>
  <c r="I176" i="2"/>
  <c r="G176" i="2"/>
  <c r="E176" i="2"/>
  <c r="D176" i="2"/>
  <c r="T176" i="2"/>
  <c r="R175" i="2"/>
  <c r="M175" i="2"/>
  <c r="I175" i="2"/>
  <c r="G175" i="2"/>
  <c r="D175" i="2"/>
  <c r="T175" i="2"/>
  <c r="R174" i="2"/>
  <c r="M174" i="2"/>
  <c r="D174" i="2"/>
  <c r="T174" i="2"/>
  <c r="R173" i="2"/>
  <c r="M173" i="2"/>
  <c r="I173" i="2"/>
  <c r="G173" i="2"/>
  <c r="D173" i="2"/>
  <c r="T173" i="2"/>
  <c r="R172" i="2"/>
  <c r="M172" i="2"/>
  <c r="D172" i="2"/>
  <c r="T172" i="2"/>
  <c r="R171" i="2"/>
  <c r="M171" i="2"/>
  <c r="D171" i="2"/>
  <c r="T171" i="2"/>
  <c r="R170" i="2"/>
  <c r="M170" i="2"/>
  <c r="I170" i="2"/>
  <c r="G170" i="2"/>
  <c r="D170" i="2"/>
  <c r="T170" i="2"/>
  <c r="R169" i="2"/>
  <c r="M169" i="2"/>
  <c r="I169" i="2"/>
  <c r="G169" i="2"/>
  <c r="D169" i="2"/>
  <c r="T169" i="2"/>
  <c r="R168" i="2"/>
  <c r="M168" i="2"/>
  <c r="I168" i="2"/>
  <c r="G168" i="2"/>
  <c r="D168" i="2"/>
  <c r="T168" i="2"/>
  <c r="R167" i="2"/>
  <c r="M167" i="2"/>
  <c r="I167" i="2"/>
  <c r="G167" i="2"/>
  <c r="D167" i="2"/>
  <c r="T167" i="2"/>
  <c r="R166" i="2"/>
  <c r="M166" i="2"/>
  <c r="I166" i="2"/>
  <c r="H166" i="2"/>
  <c r="G166" i="2"/>
  <c r="E166" i="2"/>
  <c r="D166" i="2"/>
  <c r="T166" i="2"/>
  <c r="R165" i="2"/>
  <c r="M165" i="2"/>
  <c r="I165" i="2"/>
  <c r="G165" i="2"/>
  <c r="E165" i="2"/>
  <c r="D165" i="2"/>
  <c r="T165" i="2"/>
  <c r="R164" i="2"/>
  <c r="M164" i="2"/>
  <c r="I164" i="2"/>
  <c r="G164" i="2"/>
  <c r="E164" i="2"/>
  <c r="D164" i="2"/>
  <c r="T164" i="2"/>
  <c r="R163" i="2"/>
  <c r="M163" i="2"/>
  <c r="I163" i="2"/>
  <c r="G163" i="2"/>
  <c r="E163" i="2"/>
  <c r="D163" i="2"/>
  <c r="T163" i="2"/>
  <c r="R162" i="2"/>
  <c r="M162" i="2"/>
  <c r="I162" i="2"/>
  <c r="G162" i="2"/>
  <c r="E162" i="2"/>
  <c r="D162" i="2"/>
  <c r="T162" i="2"/>
  <c r="R161" i="2"/>
  <c r="M161" i="2"/>
  <c r="I161" i="2"/>
  <c r="H161" i="2"/>
  <c r="G161" i="2"/>
  <c r="D161" i="2"/>
  <c r="T161" i="2"/>
  <c r="R160" i="2"/>
  <c r="M160" i="2"/>
  <c r="I160" i="2"/>
  <c r="G160" i="2"/>
  <c r="E160" i="2"/>
  <c r="D160" i="2"/>
  <c r="T160" i="2"/>
  <c r="R159" i="2"/>
  <c r="M159" i="2"/>
  <c r="I159" i="2"/>
  <c r="G159" i="2"/>
  <c r="E159" i="2"/>
  <c r="D159" i="2"/>
  <c r="T159" i="2"/>
  <c r="R158" i="2"/>
  <c r="M158" i="2"/>
  <c r="I158" i="2"/>
  <c r="G158" i="2"/>
  <c r="E158" i="2"/>
  <c r="D158" i="2"/>
  <c r="T158" i="2"/>
  <c r="R157" i="2"/>
  <c r="O157" i="2"/>
  <c r="M157" i="2"/>
  <c r="I157" i="2"/>
  <c r="H157" i="2"/>
  <c r="G157" i="2"/>
  <c r="E157" i="2"/>
  <c r="D157" i="2"/>
  <c r="T157" i="2"/>
  <c r="R156" i="2"/>
  <c r="M156" i="2"/>
  <c r="I156" i="2"/>
  <c r="G156" i="2"/>
  <c r="D156" i="2"/>
  <c r="T156" i="2"/>
  <c r="R155" i="2"/>
  <c r="M155" i="2"/>
  <c r="I155" i="2"/>
  <c r="G155" i="2"/>
  <c r="D155" i="2"/>
  <c r="T155" i="2"/>
  <c r="R154" i="2"/>
  <c r="M154" i="2"/>
  <c r="I154" i="2"/>
  <c r="G154" i="2"/>
  <c r="E154" i="2"/>
  <c r="D154" i="2"/>
  <c r="T154" i="2"/>
  <c r="R153" i="2"/>
  <c r="M153" i="2"/>
  <c r="D153" i="2"/>
  <c r="T153" i="2"/>
  <c r="R152" i="2"/>
  <c r="M152" i="2"/>
  <c r="D152" i="2"/>
  <c r="T152" i="2"/>
  <c r="R151" i="2"/>
  <c r="M151" i="2"/>
  <c r="D151" i="2"/>
  <c r="T151" i="2"/>
  <c r="R150" i="2"/>
  <c r="M150" i="2"/>
  <c r="I150" i="2"/>
  <c r="G150" i="2"/>
  <c r="D150" i="2"/>
  <c r="T150" i="2"/>
  <c r="R149" i="2"/>
  <c r="M149" i="2"/>
  <c r="I149" i="2"/>
  <c r="G149" i="2"/>
  <c r="D149" i="2"/>
  <c r="T149" i="2"/>
  <c r="R148" i="2"/>
  <c r="M148" i="2"/>
  <c r="I148" i="2"/>
  <c r="G148" i="2"/>
  <c r="D148" i="2"/>
  <c r="T148" i="2"/>
  <c r="R147" i="2"/>
  <c r="O147" i="2"/>
  <c r="M147" i="2"/>
  <c r="I147" i="2"/>
  <c r="H147" i="2"/>
  <c r="G147" i="2"/>
  <c r="D147" i="2"/>
  <c r="T147" i="2"/>
  <c r="R146" i="2"/>
  <c r="M146" i="2"/>
  <c r="D146" i="2"/>
  <c r="T146" i="2"/>
  <c r="R145" i="2"/>
  <c r="M145" i="2"/>
  <c r="I145" i="2"/>
  <c r="G145" i="2"/>
  <c r="D145" i="2"/>
  <c r="T145" i="2"/>
  <c r="R144" i="2"/>
  <c r="M144" i="2"/>
  <c r="I144" i="2"/>
  <c r="G144" i="2"/>
  <c r="D144" i="2"/>
  <c r="T144" i="2"/>
  <c r="R143" i="2"/>
  <c r="M143" i="2"/>
  <c r="I143" i="2"/>
  <c r="G143" i="2"/>
  <c r="D143" i="2"/>
  <c r="T143" i="2"/>
  <c r="R142" i="2"/>
  <c r="M142" i="2"/>
  <c r="I142" i="2"/>
  <c r="G142" i="2"/>
  <c r="E142" i="2"/>
  <c r="D142" i="2"/>
  <c r="T142" i="2"/>
  <c r="R141" i="2"/>
  <c r="M141" i="2"/>
  <c r="I141" i="2"/>
  <c r="G141" i="2"/>
  <c r="D141" i="2"/>
  <c r="T141" i="2"/>
  <c r="R140" i="2"/>
  <c r="M140" i="2"/>
  <c r="I140" i="2"/>
  <c r="G140" i="2"/>
  <c r="E140" i="2"/>
  <c r="D140" i="2"/>
  <c r="T140" i="2"/>
  <c r="R139" i="2"/>
  <c r="M139" i="2"/>
  <c r="I139" i="2"/>
  <c r="H139" i="2"/>
  <c r="G139" i="2"/>
  <c r="E139" i="2"/>
  <c r="D139" i="2"/>
  <c r="T139" i="2"/>
  <c r="R138" i="2"/>
  <c r="M138" i="2"/>
  <c r="I138" i="2"/>
  <c r="G138" i="2"/>
  <c r="E138" i="2"/>
  <c r="D138" i="2"/>
  <c r="T138" i="2"/>
  <c r="R137" i="2"/>
  <c r="M137" i="2"/>
  <c r="I137" i="2"/>
  <c r="G137" i="2"/>
  <c r="E137" i="2"/>
  <c r="D137" i="2"/>
  <c r="T137" i="2"/>
  <c r="R136" i="2"/>
  <c r="M136" i="2"/>
  <c r="I136" i="2"/>
  <c r="G136" i="2"/>
  <c r="E136" i="2"/>
  <c r="D136" i="2"/>
  <c r="T136" i="2"/>
  <c r="R135" i="2"/>
  <c r="M135" i="2"/>
  <c r="I135" i="2"/>
  <c r="H135" i="2"/>
  <c r="G135" i="2"/>
  <c r="E135" i="2"/>
  <c r="D135" i="2"/>
  <c r="T135" i="2"/>
  <c r="R134" i="2"/>
  <c r="M134" i="2"/>
  <c r="I134" i="2"/>
  <c r="G134" i="2"/>
  <c r="D134" i="2"/>
  <c r="T134" i="2"/>
  <c r="R133" i="2"/>
  <c r="M133" i="2"/>
  <c r="I133" i="2"/>
  <c r="G133" i="2"/>
  <c r="E133" i="2"/>
  <c r="D133" i="2"/>
  <c r="T133" i="2"/>
  <c r="R132" i="2"/>
  <c r="M132" i="2"/>
  <c r="D132" i="2"/>
  <c r="T132" i="2"/>
  <c r="R131" i="2"/>
  <c r="M131" i="2"/>
  <c r="I131" i="2"/>
  <c r="G131" i="2"/>
  <c r="E131" i="2"/>
  <c r="D131" i="2"/>
  <c r="T131" i="2"/>
  <c r="R130" i="2"/>
  <c r="M130" i="2"/>
  <c r="I130" i="2"/>
  <c r="G130" i="2"/>
  <c r="E130" i="2"/>
  <c r="D130" i="2"/>
  <c r="T130" i="2"/>
  <c r="R129" i="2"/>
  <c r="O129" i="2"/>
  <c r="M129" i="2"/>
  <c r="I129" i="2"/>
  <c r="G129" i="2"/>
  <c r="E129" i="2"/>
  <c r="D129" i="2"/>
  <c r="T129" i="2"/>
  <c r="R127" i="2"/>
  <c r="M127" i="2"/>
  <c r="I127" i="2"/>
  <c r="G127" i="2"/>
  <c r="E127" i="2"/>
  <c r="D127" i="2"/>
  <c r="T127" i="2"/>
  <c r="R126" i="2"/>
  <c r="M126" i="2"/>
  <c r="I126" i="2"/>
  <c r="G126" i="2"/>
  <c r="E126" i="2"/>
  <c r="D126" i="2"/>
  <c r="T126" i="2"/>
  <c r="R125" i="2"/>
  <c r="M125" i="2"/>
  <c r="I125" i="2"/>
  <c r="G125" i="2"/>
  <c r="E125" i="2"/>
  <c r="D125" i="2"/>
  <c r="T125" i="2"/>
  <c r="R124" i="2"/>
  <c r="O124" i="2"/>
  <c r="M124" i="2"/>
  <c r="I124" i="2"/>
  <c r="G124" i="2"/>
  <c r="E124" i="2"/>
  <c r="D124" i="2"/>
  <c r="T124" i="2"/>
  <c r="R123" i="2"/>
  <c r="M123" i="2"/>
  <c r="I123" i="2"/>
  <c r="G123" i="2"/>
  <c r="E123" i="2"/>
  <c r="D123" i="2"/>
  <c r="T123" i="2"/>
  <c r="R122" i="2"/>
  <c r="M122" i="2"/>
  <c r="I122" i="2"/>
  <c r="H122" i="2"/>
  <c r="G122" i="2"/>
  <c r="E122" i="2"/>
  <c r="D122" i="2"/>
  <c r="T122" i="2"/>
  <c r="R121" i="2"/>
  <c r="M121" i="2"/>
  <c r="I121" i="2"/>
  <c r="G121" i="2"/>
  <c r="E121" i="2"/>
  <c r="D121" i="2"/>
  <c r="T121" i="2"/>
  <c r="R120" i="2"/>
  <c r="O120" i="2"/>
  <c r="M120" i="2"/>
  <c r="I120" i="2"/>
  <c r="G120" i="2"/>
  <c r="E120" i="2"/>
  <c r="D120" i="2"/>
  <c r="T120" i="2"/>
  <c r="R119" i="2"/>
  <c r="O119" i="2"/>
  <c r="M119" i="2"/>
  <c r="I119" i="2"/>
  <c r="G119" i="2"/>
  <c r="E119" i="2"/>
  <c r="D119" i="2"/>
  <c r="T119" i="2"/>
  <c r="R118" i="2"/>
  <c r="M118" i="2"/>
  <c r="I118" i="2"/>
  <c r="G118" i="2"/>
  <c r="E118" i="2"/>
  <c r="D118" i="2"/>
  <c r="T118" i="2"/>
  <c r="M114" i="2"/>
  <c r="I114" i="2"/>
  <c r="G114" i="2"/>
  <c r="E114" i="2"/>
  <c r="D114" i="2"/>
  <c r="T114" i="2"/>
  <c r="R113" i="2"/>
  <c r="M113" i="2"/>
  <c r="D113" i="2"/>
  <c r="T113" i="2"/>
  <c r="R110" i="2"/>
  <c r="M110" i="2"/>
  <c r="I110" i="2"/>
  <c r="G110" i="2"/>
  <c r="E110" i="2"/>
  <c r="D110" i="2"/>
  <c r="T110" i="2"/>
  <c r="R109" i="2"/>
  <c r="O109" i="2"/>
  <c r="M109" i="2"/>
  <c r="I109" i="2"/>
  <c r="H109" i="2"/>
  <c r="G109" i="2"/>
  <c r="E109" i="2"/>
  <c r="D109" i="2"/>
  <c r="T109" i="2"/>
  <c r="R107" i="2"/>
  <c r="M107" i="2"/>
  <c r="D107" i="2"/>
  <c r="T107" i="2"/>
  <c r="R106" i="2"/>
  <c r="M106" i="2"/>
  <c r="D106" i="2"/>
  <c r="T106" i="2"/>
  <c r="R105" i="2"/>
  <c r="M105" i="2"/>
  <c r="I105" i="2"/>
  <c r="G105" i="2"/>
  <c r="D105" i="2"/>
  <c r="T105" i="2"/>
  <c r="R104" i="2"/>
  <c r="M104" i="2"/>
  <c r="D104" i="2"/>
  <c r="T104" i="2"/>
  <c r="R103" i="2"/>
  <c r="M103" i="2"/>
  <c r="D103" i="2"/>
  <c r="T103" i="2"/>
  <c r="R102" i="2"/>
  <c r="M102" i="2"/>
  <c r="I102" i="2"/>
  <c r="G102" i="2"/>
  <c r="E102" i="2"/>
  <c r="D102" i="2"/>
  <c r="T102" i="2"/>
  <c r="R101" i="2"/>
  <c r="M101" i="2"/>
  <c r="D101" i="2"/>
  <c r="T101" i="2"/>
  <c r="R100" i="2"/>
  <c r="M100" i="2"/>
  <c r="I100" i="2"/>
  <c r="G100" i="2"/>
  <c r="E100" i="2"/>
  <c r="D100" i="2"/>
  <c r="T100" i="2"/>
  <c r="R98" i="2"/>
  <c r="M98" i="2"/>
  <c r="I98" i="2"/>
  <c r="G98" i="2"/>
  <c r="E98" i="2"/>
  <c r="D98" i="2"/>
  <c r="T98" i="2"/>
  <c r="R97" i="2"/>
  <c r="M97" i="2"/>
  <c r="I97" i="2"/>
  <c r="G97" i="2"/>
  <c r="E97" i="2"/>
  <c r="D97" i="2"/>
  <c r="T97" i="2"/>
  <c r="R95" i="2"/>
  <c r="M95" i="2"/>
  <c r="I95" i="2"/>
  <c r="G95" i="2"/>
  <c r="E95" i="2"/>
  <c r="D95" i="2"/>
  <c r="T95" i="2"/>
  <c r="R94" i="2"/>
  <c r="M94" i="2"/>
  <c r="I94" i="2"/>
  <c r="G94" i="2"/>
  <c r="E94" i="2"/>
  <c r="D94" i="2"/>
  <c r="T94" i="2"/>
  <c r="R92" i="2"/>
  <c r="M92" i="2"/>
  <c r="I92" i="2"/>
  <c r="G92" i="2"/>
  <c r="E92" i="2"/>
  <c r="D92" i="2"/>
  <c r="T92" i="2"/>
  <c r="R90" i="2"/>
  <c r="M90" i="2"/>
  <c r="I90" i="2"/>
  <c r="G90" i="2"/>
  <c r="D90" i="2"/>
  <c r="T90" i="2"/>
  <c r="R89" i="2"/>
  <c r="M89" i="2"/>
  <c r="D89" i="2"/>
  <c r="T89" i="2"/>
  <c r="R88" i="2"/>
  <c r="M88" i="2"/>
  <c r="I88" i="2"/>
  <c r="G88" i="2"/>
  <c r="E88" i="2"/>
  <c r="D88" i="2"/>
  <c r="T88" i="2"/>
  <c r="R87" i="2"/>
  <c r="M87" i="2"/>
  <c r="I87" i="2"/>
  <c r="G87" i="2"/>
  <c r="D87" i="2"/>
  <c r="T87" i="2"/>
  <c r="R86" i="2"/>
  <c r="G86" i="2"/>
  <c r="T86" i="2"/>
  <c r="R85" i="2"/>
  <c r="M85" i="2"/>
  <c r="I85" i="2"/>
  <c r="H85" i="2"/>
  <c r="G85" i="2"/>
  <c r="E85" i="2"/>
  <c r="D85" i="2"/>
  <c r="T85" i="2"/>
  <c r="R83" i="2"/>
  <c r="M83" i="2"/>
  <c r="I83" i="2"/>
  <c r="G83" i="2"/>
  <c r="E83" i="2"/>
  <c r="D83" i="2"/>
  <c r="T83" i="2"/>
  <c r="R82" i="2"/>
  <c r="M82" i="2"/>
  <c r="I82" i="2"/>
  <c r="G82" i="2"/>
  <c r="E82" i="2"/>
  <c r="D82" i="2"/>
  <c r="T82" i="2"/>
  <c r="R81" i="2"/>
  <c r="M81" i="2"/>
  <c r="I81" i="2"/>
  <c r="G81" i="2"/>
  <c r="E81" i="2"/>
  <c r="D81" i="2"/>
  <c r="T81" i="2"/>
  <c r="R30" i="2"/>
  <c r="M30" i="2"/>
  <c r="I30" i="2"/>
  <c r="G30" i="2"/>
  <c r="E30" i="2"/>
  <c r="D30" i="2"/>
  <c r="T30" i="2"/>
  <c r="C241" i="2"/>
  <c r="P241" i="1"/>
  <c r="O274" i="1"/>
  <c r="C243" i="2"/>
  <c r="P243" i="1"/>
  <c r="C246" i="2"/>
  <c r="P246" i="1"/>
  <c r="C245" i="2"/>
  <c r="P245" i="1"/>
  <c r="C250" i="2"/>
  <c r="P250" i="1"/>
  <c r="C252" i="2"/>
  <c r="P252" i="1"/>
  <c r="C254" i="2"/>
  <c r="P254" i="1"/>
  <c r="C255" i="2"/>
  <c r="P255" i="1"/>
  <c r="C256" i="2"/>
  <c r="P256" i="1"/>
  <c r="C257" i="2"/>
  <c r="P257" i="1"/>
  <c r="C258" i="2"/>
  <c r="P258" i="1"/>
  <c r="C293" i="2"/>
  <c r="P293" i="1"/>
  <c r="O296" i="1"/>
  <c r="C294" i="2"/>
  <c r="P294" i="1"/>
  <c r="C295" i="2"/>
  <c r="P295" i="1"/>
  <c r="C304" i="2"/>
  <c r="P304" i="1"/>
  <c r="O335" i="1"/>
  <c r="C305" i="2"/>
  <c r="P305" i="1"/>
  <c r="C314" i="2"/>
  <c r="P314" i="1"/>
  <c r="C315" i="2"/>
  <c r="P315" i="1"/>
  <c r="C316" i="2"/>
  <c r="P316" i="1"/>
  <c r="C317" i="2"/>
  <c r="P317" i="1"/>
  <c r="C318" i="2"/>
  <c r="P318" i="1"/>
  <c r="C319" i="2"/>
  <c r="P319" i="1"/>
  <c r="C320" i="2"/>
  <c r="P320" i="1"/>
  <c r="C321" i="2"/>
  <c r="P321" i="1"/>
  <c r="C322" i="2"/>
  <c r="P322" i="1"/>
  <c r="C323" i="2"/>
  <c r="P323" i="1"/>
  <c r="C324" i="2"/>
  <c r="P324" i="1"/>
  <c r="C325" i="2"/>
  <c r="P325" i="1"/>
  <c r="C326" i="2"/>
  <c r="P326" i="1"/>
  <c r="C327" i="2"/>
  <c r="P327" i="1"/>
  <c r="C328" i="2"/>
  <c r="P328" i="1"/>
  <c r="C329" i="2"/>
  <c r="P329" i="1"/>
  <c r="C331" i="2"/>
  <c r="P331" i="1"/>
  <c r="C332" i="2"/>
  <c r="P332" i="1"/>
  <c r="C333" i="2"/>
  <c r="P333" i="1"/>
  <c r="C334" i="2"/>
  <c r="P334" i="1"/>
  <c r="C352" i="2"/>
  <c r="P352" i="1"/>
  <c r="O363" i="1"/>
  <c r="C357" i="2"/>
  <c r="P357" i="1"/>
  <c r="C359" i="2"/>
  <c r="P359" i="1"/>
  <c r="C378" i="2"/>
  <c r="P378" i="1"/>
  <c r="O392" i="1"/>
  <c r="C382" i="2"/>
  <c r="P382" i="1"/>
  <c r="C381" i="2"/>
  <c r="P381" i="1"/>
  <c r="C380" i="2"/>
  <c r="P380" i="1"/>
  <c r="C379" i="2"/>
  <c r="P379" i="1"/>
  <c r="C384" i="2"/>
  <c r="P384" i="1"/>
  <c r="C385" i="2"/>
  <c r="P385" i="1"/>
  <c r="C387" i="2"/>
  <c r="P387" i="1"/>
  <c r="C388" i="2"/>
  <c r="P388" i="1"/>
  <c r="C389" i="2"/>
  <c r="P389" i="1"/>
  <c r="C390" i="2"/>
  <c r="P390" i="1"/>
  <c r="C391" i="2"/>
  <c r="P391" i="1"/>
  <c r="C405" i="2"/>
  <c r="P405" i="1"/>
  <c r="O432" i="1"/>
  <c r="C408" i="2"/>
  <c r="P408" i="1"/>
  <c r="C409" i="2"/>
  <c r="P409" i="1"/>
  <c r="C411" i="2"/>
  <c r="P411" i="1"/>
  <c r="C412" i="2"/>
  <c r="P412" i="1"/>
  <c r="C413" i="2"/>
  <c r="P413" i="1"/>
  <c r="C415" i="2"/>
  <c r="P415" i="1"/>
  <c r="C417" i="2"/>
  <c r="P417" i="1"/>
  <c r="C418" i="2"/>
  <c r="P418" i="1"/>
  <c r="C419" i="2"/>
  <c r="P419" i="1"/>
  <c r="C420" i="2"/>
  <c r="P420" i="1"/>
  <c r="C421" i="2"/>
  <c r="P421" i="1"/>
  <c r="C422" i="2"/>
  <c r="P422" i="1"/>
  <c r="C423" i="2"/>
  <c r="P423" i="1"/>
  <c r="C424" i="2"/>
  <c r="P424" i="1"/>
  <c r="C425" i="2"/>
  <c r="P425" i="1"/>
  <c r="C426" i="2"/>
  <c r="P426" i="1"/>
  <c r="C427" i="2"/>
  <c r="P427" i="1"/>
  <c r="C428" i="2"/>
  <c r="P428" i="1"/>
  <c r="C429" i="2"/>
  <c r="P429" i="1"/>
  <c r="C430" i="2"/>
  <c r="P430" i="1"/>
  <c r="C431" i="2"/>
  <c r="P431" i="1"/>
  <c r="C441" i="2"/>
  <c r="P441" i="1"/>
  <c r="O484" i="1"/>
  <c r="C442" i="2"/>
  <c r="P442" i="1"/>
  <c r="C443" i="2"/>
  <c r="P443" i="1"/>
  <c r="C447" i="2"/>
  <c r="P447" i="1"/>
  <c r="C448" i="2"/>
  <c r="P448" i="1"/>
  <c r="C449" i="2"/>
  <c r="P449" i="1"/>
  <c r="C450" i="2"/>
  <c r="P450" i="1"/>
  <c r="C451" i="2"/>
  <c r="P451" i="1"/>
  <c r="C452" i="2"/>
  <c r="P452" i="1"/>
  <c r="C453" i="2"/>
  <c r="P453" i="1"/>
  <c r="C454" i="2"/>
  <c r="P454" i="1"/>
  <c r="C455" i="2"/>
  <c r="P455" i="1"/>
  <c r="C456" i="2"/>
  <c r="P456" i="1"/>
  <c r="C457" i="2"/>
  <c r="P457" i="1"/>
  <c r="C458" i="2"/>
  <c r="P458" i="1"/>
  <c r="C459" i="2"/>
  <c r="P459" i="1"/>
  <c r="C460" i="2"/>
  <c r="P460" i="1"/>
  <c r="C464" i="2"/>
  <c r="P464" i="1"/>
  <c r="C465" i="2"/>
  <c r="P465" i="1"/>
  <c r="C466" i="2"/>
  <c r="P466" i="1"/>
  <c r="C467" i="2"/>
  <c r="P467" i="1"/>
  <c r="C468" i="2"/>
  <c r="P468" i="1"/>
  <c r="C470" i="2"/>
  <c r="P470" i="1"/>
  <c r="C472" i="2"/>
  <c r="P472" i="1"/>
  <c r="C473" i="2"/>
  <c r="P473" i="1"/>
  <c r="C474" i="2"/>
  <c r="P474" i="1"/>
  <c r="C475" i="2"/>
  <c r="P475" i="1"/>
  <c r="C476" i="2"/>
  <c r="P476" i="1"/>
  <c r="C477" i="2"/>
  <c r="P477" i="1"/>
  <c r="C478" i="2"/>
  <c r="P478" i="1"/>
  <c r="C479" i="2"/>
  <c r="P479" i="1"/>
  <c r="C480" i="2"/>
  <c r="P480" i="1"/>
  <c r="C481" i="2"/>
  <c r="P481" i="1"/>
  <c r="C482" i="2"/>
  <c r="P482" i="1"/>
  <c r="C483" i="2"/>
  <c r="P483" i="1"/>
  <c r="C504" i="2"/>
  <c r="P504" i="1"/>
  <c r="O506" i="1"/>
  <c r="C505" i="2"/>
  <c r="P505" i="1"/>
  <c r="C515" i="2"/>
  <c r="P515" i="1"/>
  <c r="O534" i="1"/>
  <c r="C516" i="2"/>
  <c r="P516" i="1"/>
  <c r="C517" i="2"/>
  <c r="P517" i="1"/>
  <c r="C518" i="2"/>
  <c r="P518" i="1"/>
  <c r="C526" i="2"/>
  <c r="P526" i="1"/>
  <c r="C527" i="2"/>
  <c r="P527" i="1"/>
  <c r="C528" i="2"/>
  <c r="P528" i="1"/>
  <c r="C529" i="2"/>
  <c r="P529" i="1"/>
  <c r="C530" i="2"/>
  <c r="P530" i="1"/>
  <c r="C531" i="2"/>
  <c r="P531" i="1"/>
  <c r="C532" i="2"/>
  <c r="P532" i="1"/>
  <c r="C533" i="2"/>
  <c r="P533" i="1"/>
  <c r="C547" i="2"/>
  <c r="P547" i="1"/>
  <c r="O565" i="1"/>
  <c r="C564" i="2"/>
  <c r="P564" i="1"/>
  <c r="C563" i="2"/>
  <c r="P563" i="1"/>
  <c r="C562" i="2"/>
  <c r="P562" i="1"/>
  <c r="C561" i="2"/>
  <c r="P561" i="1"/>
  <c r="C560" i="2"/>
  <c r="P560" i="1"/>
  <c r="C559" i="2"/>
  <c r="P559" i="1"/>
  <c r="C558" i="2"/>
  <c r="P558" i="1"/>
  <c r="C557" i="2"/>
  <c r="P557" i="1"/>
  <c r="C556" i="2"/>
  <c r="P556" i="1"/>
  <c r="C555" i="2"/>
  <c r="P555" i="1"/>
  <c r="C554" i="2"/>
  <c r="P554" i="1"/>
  <c r="C553" i="2"/>
  <c r="P553" i="1"/>
  <c r="C552" i="2"/>
  <c r="P552" i="1"/>
  <c r="C551" i="2"/>
  <c r="P551" i="1"/>
  <c r="C550" i="2"/>
  <c r="P550" i="1"/>
  <c r="C549" i="2"/>
  <c r="P549" i="1"/>
  <c r="C548" i="2"/>
  <c r="P548" i="1"/>
  <c r="C588" i="2"/>
  <c r="P588" i="1"/>
  <c r="O603" i="1"/>
  <c r="C602" i="2"/>
  <c r="P602" i="1"/>
  <c r="C601" i="2"/>
  <c r="P601" i="1"/>
  <c r="C600" i="2"/>
  <c r="P600" i="1"/>
  <c r="C599" i="2"/>
  <c r="P599" i="1"/>
  <c r="C598" i="2"/>
  <c r="P598" i="1"/>
  <c r="C597" i="2"/>
  <c r="P597" i="1"/>
  <c r="C596" i="2"/>
  <c r="P596" i="1"/>
  <c r="C595" i="2"/>
  <c r="P595" i="1"/>
  <c r="C594" i="2"/>
  <c r="P594" i="1"/>
  <c r="C593" i="2"/>
  <c r="P593" i="1"/>
  <c r="C592" i="2"/>
  <c r="P592" i="1"/>
  <c r="C591" i="2"/>
  <c r="P591" i="1"/>
  <c r="C590" i="2"/>
  <c r="P590" i="1"/>
  <c r="C589" i="2"/>
  <c r="P589" i="1"/>
  <c r="C614" i="2"/>
  <c r="P614" i="1"/>
  <c r="O630" i="1"/>
  <c r="C624" i="2"/>
  <c r="P624" i="1"/>
  <c r="C623" i="2"/>
  <c r="P623" i="1"/>
  <c r="C622" i="2"/>
  <c r="P622" i="1"/>
  <c r="C621" i="2"/>
  <c r="P621" i="1"/>
  <c r="C620" i="2"/>
  <c r="P620" i="1"/>
  <c r="C619" i="2"/>
  <c r="P619" i="1"/>
  <c r="C618" i="2"/>
  <c r="P618" i="1"/>
  <c r="C617" i="2"/>
  <c r="P617" i="1"/>
  <c r="C616" i="2"/>
  <c r="P616" i="1"/>
  <c r="C615" i="2"/>
  <c r="P615" i="1"/>
  <c r="C627" i="2"/>
  <c r="P627" i="1"/>
  <c r="C628" i="2"/>
  <c r="P628" i="1"/>
  <c r="C629" i="2"/>
  <c r="P629" i="1"/>
  <c r="C642" i="2"/>
  <c r="P642" i="1"/>
  <c r="O660" i="1"/>
  <c r="C643" i="2"/>
  <c r="P643" i="1"/>
  <c r="C644" i="2"/>
  <c r="P644" i="1"/>
  <c r="C645" i="2"/>
  <c r="P645" i="1"/>
  <c r="C646" i="2"/>
  <c r="P646" i="1"/>
  <c r="C647" i="2"/>
  <c r="P647" i="1"/>
  <c r="C648" i="2"/>
  <c r="P648" i="1"/>
  <c r="C649" i="2"/>
  <c r="P649" i="1"/>
  <c r="C651" i="2"/>
  <c r="P651" i="1"/>
  <c r="C652" i="2"/>
  <c r="P652" i="1"/>
  <c r="C653" i="2"/>
  <c r="P653" i="1"/>
  <c r="C654" i="2"/>
  <c r="P654" i="1"/>
  <c r="C655" i="2"/>
  <c r="P655" i="1"/>
  <c r="C656" i="2"/>
  <c r="P656" i="1"/>
  <c r="C657" i="2"/>
  <c r="P657" i="1"/>
  <c r="C658" i="2"/>
  <c r="P658" i="1"/>
  <c r="C659" i="2"/>
  <c r="P659" i="1"/>
  <c r="C670" i="2"/>
  <c r="P670" i="1"/>
  <c r="O691" i="1"/>
  <c r="C690" i="2"/>
  <c r="P690" i="1"/>
  <c r="C689" i="2"/>
  <c r="P689" i="1"/>
  <c r="C688" i="2"/>
  <c r="P688" i="1"/>
  <c r="C687" i="2"/>
  <c r="P687" i="1"/>
  <c r="C686" i="2"/>
  <c r="P686" i="1"/>
  <c r="C685" i="2"/>
  <c r="P685" i="1"/>
  <c r="C684" i="2"/>
  <c r="P684" i="1"/>
  <c r="C683" i="2"/>
  <c r="P683" i="1"/>
  <c r="C682" i="2"/>
  <c r="P682" i="1"/>
  <c r="C681" i="2"/>
  <c r="P681" i="1"/>
  <c r="C680" i="2"/>
  <c r="P680" i="1"/>
  <c r="C679" i="2"/>
  <c r="P679" i="1"/>
  <c r="C678" i="2"/>
  <c r="P678" i="1"/>
  <c r="C677" i="2"/>
  <c r="P677" i="1"/>
  <c r="C676" i="2"/>
  <c r="P676" i="1"/>
  <c r="C675" i="2"/>
  <c r="P675" i="1"/>
  <c r="C674" i="2"/>
  <c r="P674" i="1"/>
  <c r="C673" i="2"/>
  <c r="P673" i="1"/>
  <c r="C672" i="2"/>
  <c r="P672" i="1"/>
  <c r="C671" i="2"/>
  <c r="P671" i="1"/>
  <c r="C713" i="2"/>
  <c r="P713" i="1"/>
  <c r="O730" i="1"/>
  <c r="C714" i="2"/>
  <c r="P714" i="1"/>
  <c r="C715" i="2"/>
  <c r="P715" i="1"/>
  <c r="C716" i="2"/>
  <c r="P716" i="1"/>
  <c r="C717" i="2"/>
  <c r="P717" i="1"/>
  <c r="C718" i="2"/>
  <c r="P718" i="1"/>
  <c r="C719" i="2"/>
  <c r="P719" i="1"/>
  <c r="C720" i="2"/>
  <c r="P720" i="1"/>
  <c r="C721" i="2"/>
  <c r="P721" i="1"/>
  <c r="C722" i="2"/>
  <c r="P722" i="1"/>
  <c r="C723" i="2"/>
  <c r="P723" i="1"/>
  <c r="C724" i="2"/>
  <c r="P724" i="1"/>
  <c r="C725" i="2"/>
  <c r="P725" i="1"/>
  <c r="C726" i="2"/>
  <c r="P726" i="1"/>
  <c r="C727" i="2"/>
  <c r="P727" i="1"/>
  <c r="C728" i="2"/>
  <c r="P728" i="1"/>
  <c r="C729" i="2"/>
  <c r="P729" i="1"/>
  <c r="I128" i="2"/>
  <c r="G128" i="2"/>
  <c r="E273" i="2"/>
  <c r="D273" i="2"/>
  <c r="E272" i="2"/>
  <c r="D272" i="2"/>
  <c r="E271" i="2"/>
  <c r="D271" i="2"/>
  <c r="E270" i="2"/>
  <c r="D270" i="2"/>
  <c r="E269" i="2"/>
  <c r="D269" i="2"/>
  <c r="E268" i="2"/>
  <c r="D268" i="2"/>
  <c r="E265" i="2"/>
  <c r="D265" i="2"/>
  <c r="E262" i="2"/>
  <c r="D262" i="2"/>
  <c r="E259" i="2"/>
  <c r="D259" i="2"/>
  <c r="C274" i="2"/>
  <c r="C296" i="2"/>
  <c r="C363" i="2"/>
  <c r="C432" i="2"/>
  <c r="C506" i="2"/>
  <c r="C660" i="2"/>
  <c r="O762" i="1"/>
  <c r="P762" i="1" s="1"/>
  <c r="O761" i="1"/>
  <c r="P761" i="1" s="1"/>
  <c r="O760" i="1"/>
  <c r="P760" i="1" s="1"/>
  <c r="O759" i="1"/>
  <c r="P759" i="1" s="1"/>
  <c r="O758" i="1"/>
  <c r="P758" i="1" s="1"/>
  <c r="O757" i="1"/>
  <c r="P757" i="1" s="1"/>
  <c r="O756" i="1"/>
  <c r="P756" i="1" s="1"/>
  <c r="O755" i="1"/>
  <c r="P755" i="1" s="1"/>
  <c r="O754" i="1"/>
  <c r="P754" i="1" s="1"/>
  <c r="O753" i="1"/>
  <c r="P753" i="1" s="1"/>
  <c r="O751" i="1"/>
  <c r="P751" i="1" s="1"/>
  <c r="O750" i="1"/>
  <c r="P750" i="1" s="1"/>
  <c r="O749" i="1"/>
  <c r="P749" i="1" s="1"/>
  <c r="O748" i="1"/>
  <c r="P748" i="1" s="1"/>
  <c r="O747" i="1"/>
  <c r="T128" i="2"/>
  <c r="C763" i="2"/>
  <c r="E128" i="2"/>
  <c r="D128" i="2"/>
  <c r="C190" i="2"/>
  <c r="L774" i="1"/>
  <c r="O744" i="1"/>
  <c r="L744" i="1"/>
  <c r="O711" i="1"/>
  <c r="L711" i="1"/>
  <c r="O668" i="1"/>
  <c r="L668" i="1"/>
  <c r="O637" i="1"/>
  <c r="L637" i="1"/>
  <c r="O612" i="1"/>
  <c r="L612" i="1"/>
  <c r="O586" i="1"/>
  <c r="L586" i="1"/>
  <c r="O545" i="1"/>
  <c r="L545" i="1"/>
  <c r="O513" i="1"/>
  <c r="L513" i="1"/>
  <c r="O499" i="1"/>
  <c r="L499" i="1"/>
  <c r="O439" i="1"/>
  <c r="L439" i="1"/>
  <c r="O401" i="1"/>
  <c r="L401" i="1"/>
  <c r="O376" i="1"/>
  <c r="L376" i="1"/>
  <c r="O348" i="1"/>
  <c r="L348" i="1"/>
  <c r="L302" i="1"/>
  <c r="O287" i="1"/>
  <c r="O238" i="1"/>
  <c r="L238" i="1"/>
  <c r="V763" i="1"/>
  <c r="U758" i="1"/>
  <c r="U757" i="1"/>
  <c r="U756" i="1"/>
  <c r="U755" i="1"/>
  <c r="U754" i="1"/>
  <c r="U753" i="1"/>
  <c r="U752" i="1"/>
  <c r="U751" i="1"/>
  <c r="U750" i="1"/>
  <c r="U749" i="1"/>
  <c r="U748" i="1"/>
  <c r="U747" i="1"/>
  <c r="U746" i="1"/>
  <c r="U745" i="1"/>
  <c r="V730" i="1"/>
  <c r="U729" i="1"/>
  <c r="U728" i="1"/>
  <c r="U727" i="1"/>
  <c r="U726" i="1"/>
  <c r="U725" i="1"/>
  <c r="U724" i="1"/>
  <c r="U723" i="1"/>
  <c r="U722" i="1"/>
  <c r="U721" i="1"/>
  <c r="U720" i="1"/>
  <c r="U719" i="1"/>
  <c r="U718" i="1"/>
  <c r="U717" i="1"/>
  <c r="U716" i="1"/>
  <c r="U715" i="1"/>
  <c r="U714" i="1"/>
  <c r="U713" i="1"/>
  <c r="U712" i="1"/>
  <c r="V691" i="1"/>
  <c r="U690" i="1"/>
  <c r="U689" i="1"/>
  <c r="U688" i="1"/>
  <c r="U687" i="1"/>
  <c r="U686" i="1"/>
  <c r="U685" i="1"/>
  <c r="U684" i="1"/>
  <c r="U683" i="1"/>
  <c r="U679" i="1"/>
  <c r="U678" i="1"/>
  <c r="U669" i="1"/>
  <c r="V660" i="1"/>
  <c r="U659" i="1"/>
  <c r="U658" i="1"/>
  <c r="U657" i="1"/>
  <c r="U656" i="1"/>
  <c r="U655" i="1"/>
  <c r="U654" i="1"/>
  <c r="U653" i="1"/>
  <c r="U652" i="1"/>
  <c r="U651" i="1"/>
  <c r="U650" i="1"/>
  <c r="U649" i="1"/>
  <c r="U648" i="1"/>
  <c r="U647" i="1"/>
  <c r="U646" i="1"/>
  <c r="U645" i="1"/>
  <c r="U644" i="1"/>
  <c r="U643" i="1"/>
  <c r="U642" i="1"/>
  <c r="U641" i="1"/>
  <c r="U640" i="1"/>
  <c r="U639" i="1"/>
  <c r="U638" i="1"/>
  <c r="V630" i="1"/>
  <c r="U623" i="1"/>
  <c r="U619" i="1"/>
  <c r="U618" i="1"/>
  <c r="U617" i="1"/>
  <c r="U616" i="1"/>
  <c r="U615" i="1"/>
  <c r="U613" i="1"/>
  <c r="U602" i="1"/>
  <c r="U601" i="1"/>
  <c r="U600" i="1"/>
  <c r="U599" i="1"/>
  <c r="U598" i="1"/>
  <c r="U595" i="1"/>
  <c r="U594" i="1"/>
  <c r="U592" i="1"/>
  <c r="U591" i="1"/>
  <c r="U589" i="1"/>
  <c r="U587" i="1"/>
  <c r="V565" i="1"/>
  <c r="U564" i="1"/>
  <c r="U563" i="1"/>
  <c r="U562" i="1"/>
  <c r="U557" i="1"/>
  <c r="U556" i="1"/>
  <c r="U555" i="1"/>
  <c r="U553" i="1"/>
  <c r="U552" i="1"/>
  <c r="U546" i="1"/>
  <c r="V534" i="1"/>
  <c r="U527" i="1"/>
  <c r="U526" i="1"/>
  <c r="U525" i="1"/>
  <c r="U524" i="1"/>
  <c r="U523" i="1"/>
  <c r="U522" i="1"/>
  <c r="U518" i="1"/>
  <c r="U517" i="1"/>
  <c r="U516" i="1"/>
  <c r="U515" i="1"/>
  <c r="U514" i="1"/>
  <c r="U503" i="1"/>
  <c r="U502" i="1"/>
  <c r="U501" i="1"/>
  <c r="U500" i="1"/>
  <c r="V484" i="1"/>
  <c r="U481" i="1"/>
  <c r="U475" i="1"/>
  <c r="U474" i="1"/>
  <c r="U473" i="1"/>
  <c r="U472" i="1"/>
  <c r="U471" i="1"/>
  <c r="U470" i="1"/>
  <c r="U469" i="1"/>
  <c r="U468" i="1"/>
  <c r="U467" i="1"/>
  <c r="U466" i="1"/>
  <c r="U465" i="1"/>
  <c r="U464" i="1"/>
  <c r="U463" i="1"/>
  <c r="U462" i="1"/>
  <c r="U461" i="1"/>
  <c r="U460" i="1"/>
  <c r="U459" i="1"/>
  <c r="U458" i="1"/>
  <c r="U457" i="1"/>
  <c r="U456" i="1"/>
  <c r="U455" i="1"/>
  <c r="U454" i="1"/>
  <c r="U453" i="1"/>
  <c r="U452" i="1"/>
  <c r="U451" i="1"/>
  <c r="U450" i="1"/>
  <c r="U449" i="1"/>
  <c r="U447" i="1"/>
  <c r="U446" i="1"/>
  <c r="U445" i="1"/>
  <c r="U444" i="1"/>
  <c r="U443" i="1"/>
  <c r="U442" i="1"/>
  <c r="U441" i="1"/>
  <c r="U440" i="1"/>
  <c r="V432" i="1"/>
  <c r="U414" i="1"/>
  <c r="U413" i="1"/>
  <c r="U412" i="1"/>
  <c r="U411" i="1"/>
  <c r="U410" i="1"/>
  <c r="U409" i="1"/>
  <c r="U408" i="1"/>
  <c r="U407" i="1"/>
  <c r="U406" i="1"/>
  <c r="U405" i="1"/>
  <c r="U404" i="1"/>
  <c r="U403" i="1"/>
  <c r="U402" i="1"/>
  <c r="U386" i="1"/>
  <c r="U385" i="1"/>
  <c r="U384" i="1"/>
  <c r="U383" i="1"/>
  <c r="U382" i="1"/>
  <c r="U377" i="1"/>
  <c r="U362" i="1"/>
  <c r="U361" i="1"/>
  <c r="U360" i="1"/>
  <c r="U359" i="1"/>
  <c r="U358" i="1"/>
  <c r="U357" i="1"/>
  <c r="U356" i="1"/>
  <c r="U355" i="1"/>
  <c r="U354" i="1"/>
  <c r="U353" i="1"/>
  <c r="U352" i="1"/>
  <c r="U351" i="1"/>
  <c r="U350" i="1"/>
  <c r="U349" i="1"/>
  <c r="V335" i="1"/>
  <c r="U326" i="1"/>
  <c r="U325" i="1"/>
  <c r="U324" i="1"/>
  <c r="U323" i="1"/>
  <c r="U322" i="1"/>
  <c r="U321" i="1"/>
  <c r="U320" i="1"/>
  <c r="U319" i="1"/>
  <c r="U318" i="1"/>
  <c r="U317" i="1"/>
  <c r="U316" i="1"/>
  <c r="U315" i="1"/>
  <c r="U314" i="1"/>
  <c r="U313" i="1"/>
  <c r="U311" i="1"/>
  <c r="U310" i="1"/>
  <c r="U309" i="1"/>
  <c r="U308" i="1"/>
  <c r="U306" i="1"/>
  <c r="U303" i="1"/>
  <c r="U292" i="1"/>
  <c r="U291" i="1"/>
  <c r="U290" i="1"/>
  <c r="U288" i="1"/>
  <c r="U287" i="1"/>
  <c r="V274" i="1"/>
  <c r="U273" i="1"/>
  <c r="U272" i="1"/>
  <c r="U270" i="1"/>
  <c r="U266" i="1"/>
  <c r="U265" i="1"/>
  <c r="U251" i="1"/>
  <c r="U250" i="1"/>
  <c r="U249" i="1"/>
  <c r="U248" i="1"/>
  <c r="U247" i="1"/>
  <c r="U244" i="1"/>
  <c r="U240" i="1"/>
  <c r="U239" i="1"/>
  <c r="U238" i="1"/>
  <c r="V190" i="1"/>
  <c r="U190" i="1"/>
  <c r="U118" i="1"/>
  <c r="U117" i="1"/>
  <c r="U116" i="1"/>
  <c r="U115" i="1"/>
  <c r="U114" i="1"/>
  <c r="U113" i="1"/>
  <c r="U112" i="1"/>
  <c r="U111" i="1"/>
  <c r="U110" i="1"/>
  <c r="U109" i="1"/>
  <c r="U108" i="1"/>
  <c r="U107" i="1"/>
  <c r="U106" i="1"/>
  <c r="U105" i="1"/>
  <c r="U104" i="1"/>
  <c r="U103" i="1"/>
  <c r="U102" i="1"/>
  <c r="U101" i="1"/>
  <c r="U100" i="1"/>
  <c r="U99" i="1"/>
  <c r="U98" i="1"/>
  <c r="U97" i="1"/>
  <c r="U96" i="1"/>
  <c r="U95" i="1"/>
  <c r="U94" i="1"/>
  <c r="U93" i="1"/>
  <c r="U92" i="1"/>
  <c r="U91" i="1"/>
  <c r="U90" i="1"/>
  <c r="U89" i="1"/>
  <c r="U88" i="1"/>
  <c r="U87" i="1"/>
  <c r="U86" i="1"/>
  <c r="U85" i="1"/>
  <c r="U84" i="1"/>
  <c r="U83" i="1"/>
  <c r="U82" i="1"/>
  <c r="U81" i="1"/>
  <c r="U80" i="1"/>
  <c r="U79" i="1"/>
  <c r="U78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774" i="1" s="1"/>
  <c r="J8" i="2" l="1"/>
  <c r="L8" i="2"/>
  <c r="P8" i="2"/>
  <c r="L9" i="1"/>
  <c r="L8" i="1" s="1"/>
  <c r="L11" i="1"/>
  <c r="Q729" i="2"/>
  <c r="T729" i="2"/>
  <c r="U729" i="2"/>
  <c r="R729" i="2"/>
  <c r="D729" i="2"/>
  <c r="M729" i="2"/>
  <c r="Q728" i="2"/>
  <c r="T728" i="2"/>
  <c r="U728" i="2"/>
  <c r="R728" i="2"/>
  <c r="D728" i="2"/>
  <c r="M728" i="2"/>
  <c r="Q727" i="2"/>
  <c r="T727" i="2"/>
  <c r="U727" i="2"/>
  <c r="R727" i="2"/>
  <c r="I727" i="2"/>
  <c r="G727" i="2"/>
  <c r="D727" i="2"/>
  <c r="M727" i="2"/>
  <c r="Q726" i="2"/>
  <c r="T726" i="2"/>
  <c r="U726" i="2"/>
  <c r="R726" i="2"/>
  <c r="O726" i="2"/>
  <c r="I726" i="2"/>
  <c r="G726" i="2"/>
  <c r="E726" i="2"/>
  <c r="D726" i="2"/>
  <c r="M726" i="2"/>
  <c r="Q725" i="2"/>
  <c r="T725" i="2"/>
  <c r="U725" i="2"/>
  <c r="R725" i="2"/>
  <c r="I725" i="2"/>
  <c r="G725" i="2"/>
  <c r="D725" i="2"/>
  <c r="M725" i="2"/>
  <c r="Q724" i="2"/>
  <c r="T724" i="2"/>
  <c r="U724" i="2"/>
  <c r="R724" i="2"/>
  <c r="O724" i="2"/>
  <c r="I724" i="2"/>
  <c r="G724" i="2"/>
  <c r="D724" i="2"/>
  <c r="M724" i="2"/>
  <c r="Q723" i="2"/>
  <c r="T723" i="2"/>
  <c r="U723" i="2"/>
  <c r="R723" i="2"/>
  <c r="O723" i="2"/>
  <c r="I723" i="2"/>
  <c r="G723" i="2"/>
  <c r="E723" i="2"/>
  <c r="D723" i="2"/>
  <c r="M723" i="2"/>
  <c r="Q722" i="2"/>
  <c r="T722" i="2"/>
  <c r="U722" i="2"/>
  <c r="R722" i="2"/>
  <c r="I722" i="2"/>
  <c r="G722" i="2"/>
  <c r="E722" i="2"/>
  <c r="D722" i="2"/>
  <c r="M722" i="2"/>
  <c r="Q721" i="2"/>
  <c r="T721" i="2"/>
  <c r="U721" i="2"/>
  <c r="R721" i="2"/>
  <c r="I721" i="2"/>
  <c r="G721" i="2"/>
  <c r="D721" i="2"/>
  <c r="M721" i="2"/>
  <c r="Q720" i="2"/>
  <c r="T720" i="2"/>
  <c r="U720" i="2"/>
  <c r="R720" i="2"/>
  <c r="O720" i="2"/>
  <c r="I720" i="2"/>
  <c r="G720" i="2"/>
  <c r="E720" i="2"/>
  <c r="D720" i="2"/>
  <c r="M720" i="2"/>
  <c r="Q719" i="2"/>
  <c r="T719" i="2"/>
  <c r="U719" i="2"/>
  <c r="R719" i="2"/>
  <c r="D719" i="2"/>
  <c r="M719" i="2"/>
  <c r="Q718" i="2"/>
  <c r="T718" i="2"/>
  <c r="U718" i="2"/>
  <c r="R718" i="2"/>
  <c r="I718" i="2"/>
  <c r="G718" i="2"/>
  <c r="E718" i="2"/>
  <c r="D718" i="2"/>
  <c r="M718" i="2"/>
  <c r="Q717" i="2"/>
  <c r="T717" i="2"/>
  <c r="U717" i="2"/>
  <c r="R717" i="2"/>
  <c r="I717" i="2"/>
  <c r="G717" i="2"/>
  <c r="E717" i="2"/>
  <c r="D717" i="2"/>
  <c r="M717" i="2"/>
  <c r="Q716" i="2"/>
  <c r="T716" i="2"/>
  <c r="U716" i="2"/>
  <c r="R716" i="2"/>
  <c r="D716" i="2"/>
  <c r="M716" i="2"/>
  <c r="Q715" i="2"/>
  <c r="T715" i="2"/>
  <c r="U715" i="2"/>
  <c r="R715" i="2"/>
  <c r="D715" i="2"/>
  <c r="M715" i="2"/>
  <c r="Q714" i="2"/>
  <c r="T714" i="2"/>
  <c r="U714" i="2"/>
  <c r="R714" i="2"/>
  <c r="D714" i="2"/>
  <c r="M714" i="2"/>
  <c r="Q713" i="2"/>
  <c r="Q730" i="2" s="1"/>
  <c r="T713" i="2"/>
  <c r="U713" i="2"/>
  <c r="U730" i="2" s="1"/>
  <c r="R713" i="2"/>
  <c r="O713" i="2"/>
  <c r="O730" i="2" s="1"/>
  <c r="I713" i="2"/>
  <c r="G713" i="2"/>
  <c r="G730" i="2" s="1"/>
  <c r="D713" i="2"/>
  <c r="M713" i="2"/>
  <c r="M730" i="2" s="1"/>
  <c r="Q671" i="2"/>
  <c r="T671" i="2"/>
  <c r="U671" i="2"/>
  <c r="R671" i="2"/>
  <c r="I671" i="2"/>
  <c r="H671" i="2"/>
  <c r="G671" i="2"/>
  <c r="E671" i="2"/>
  <c r="D671" i="2"/>
  <c r="M671" i="2"/>
  <c r="Q672" i="2"/>
  <c r="T672" i="2"/>
  <c r="U672" i="2"/>
  <c r="R672" i="2"/>
  <c r="I672" i="2"/>
  <c r="H672" i="2"/>
  <c r="G672" i="2"/>
  <c r="E672" i="2"/>
  <c r="D672" i="2"/>
  <c r="M672" i="2"/>
  <c r="Q673" i="2"/>
  <c r="T673" i="2"/>
  <c r="U673" i="2"/>
  <c r="R673" i="2"/>
  <c r="I673" i="2"/>
  <c r="H673" i="2"/>
  <c r="G673" i="2"/>
  <c r="E673" i="2"/>
  <c r="D673" i="2"/>
  <c r="M673" i="2"/>
  <c r="Q674" i="2"/>
  <c r="T674" i="2"/>
  <c r="U674" i="2"/>
  <c r="R674" i="2"/>
  <c r="I674" i="2"/>
  <c r="H674" i="2"/>
  <c r="G674" i="2"/>
  <c r="E674" i="2"/>
  <c r="D674" i="2"/>
  <c r="M674" i="2"/>
  <c r="Q675" i="2"/>
  <c r="T675" i="2"/>
  <c r="U675" i="2"/>
  <c r="R675" i="2"/>
  <c r="I675" i="2"/>
  <c r="H675" i="2"/>
  <c r="G675" i="2"/>
  <c r="E675" i="2"/>
  <c r="D675" i="2"/>
  <c r="M675" i="2"/>
  <c r="Q676" i="2"/>
  <c r="T676" i="2"/>
  <c r="U676" i="2"/>
  <c r="R676" i="2"/>
  <c r="I676" i="2"/>
  <c r="H676" i="2"/>
  <c r="G676" i="2"/>
  <c r="E676" i="2"/>
  <c r="D676" i="2"/>
  <c r="M676" i="2"/>
  <c r="Q677" i="2"/>
  <c r="T677" i="2"/>
  <c r="U677" i="2"/>
  <c r="R677" i="2"/>
  <c r="I677" i="2"/>
  <c r="H677" i="2"/>
  <c r="G677" i="2"/>
  <c r="E677" i="2"/>
  <c r="D677" i="2"/>
  <c r="M677" i="2"/>
  <c r="Q678" i="2"/>
  <c r="T678" i="2"/>
  <c r="U678" i="2"/>
  <c r="R678" i="2"/>
  <c r="I678" i="2"/>
  <c r="H678" i="2"/>
  <c r="G678" i="2"/>
  <c r="E678" i="2"/>
  <c r="D678" i="2"/>
  <c r="M678" i="2"/>
  <c r="Q679" i="2"/>
  <c r="T679" i="2"/>
  <c r="U679" i="2"/>
  <c r="R679" i="2"/>
  <c r="I679" i="2"/>
  <c r="H679" i="2"/>
  <c r="G679" i="2"/>
  <c r="E679" i="2"/>
  <c r="D679" i="2"/>
  <c r="M679" i="2"/>
  <c r="Q680" i="2"/>
  <c r="T680" i="2"/>
  <c r="U680" i="2"/>
  <c r="R680" i="2"/>
  <c r="I680" i="2"/>
  <c r="H680" i="2"/>
  <c r="G680" i="2"/>
  <c r="E680" i="2"/>
  <c r="D680" i="2"/>
  <c r="M680" i="2"/>
  <c r="Q681" i="2"/>
  <c r="T681" i="2"/>
  <c r="U681" i="2"/>
  <c r="R681" i="2"/>
  <c r="I681" i="2"/>
  <c r="H681" i="2"/>
  <c r="G681" i="2"/>
  <c r="E681" i="2"/>
  <c r="D681" i="2"/>
  <c r="M681" i="2"/>
  <c r="Q682" i="2"/>
  <c r="T682" i="2"/>
  <c r="U682" i="2"/>
  <c r="R682" i="2"/>
  <c r="I682" i="2"/>
  <c r="H682" i="2"/>
  <c r="G682" i="2"/>
  <c r="E682" i="2"/>
  <c r="D682" i="2"/>
  <c r="M682" i="2"/>
  <c r="Q683" i="2"/>
  <c r="T683" i="2"/>
  <c r="U683" i="2"/>
  <c r="R683" i="2"/>
  <c r="I683" i="2"/>
  <c r="H683" i="2"/>
  <c r="G683" i="2"/>
  <c r="E683" i="2"/>
  <c r="D683" i="2"/>
  <c r="M683" i="2"/>
  <c r="Q684" i="2"/>
  <c r="T684" i="2"/>
  <c r="U684" i="2"/>
  <c r="R684" i="2"/>
  <c r="I684" i="2"/>
  <c r="H684" i="2"/>
  <c r="G684" i="2"/>
  <c r="E684" i="2"/>
  <c r="D684" i="2"/>
  <c r="M684" i="2"/>
  <c r="Q685" i="2"/>
  <c r="T685" i="2"/>
  <c r="U685" i="2"/>
  <c r="R685" i="2"/>
  <c r="I685" i="2"/>
  <c r="H685" i="2"/>
  <c r="G685" i="2"/>
  <c r="E685" i="2"/>
  <c r="D685" i="2"/>
  <c r="M685" i="2"/>
  <c r="Q686" i="2"/>
  <c r="T686" i="2"/>
  <c r="U686" i="2"/>
  <c r="R686" i="2"/>
  <c r="I686" i="2"/>
  <c r="H686" i="2"/>
  <c r="G686" i="2"/>
  <c r="E686" i="2"/>
  <c r="D686" i="2"/>
  <c r="M686" i="2"/>
  <c r="Q687" i="2"/>
  <c r="T687" i="2"/>
  <c r="U687" i="2"/>
  <c r="R687" i="2"/>
  <c r="I687" i="2"/>
  <c r="G687" i="2"/>
  <c r="E687" i="2"/>
  <c r="D687" i="2"/>
  <c r="M687" i="2"/>
  <c r="Q688" i="2"/>
  <c r="T688" i="2"/>
  <c r="U688" i="2"/>
  <c r="R688" i="2"/>
  <c r="I688" i="2"/>
  <c r="G688" i="2"/>
  <c r="D688" i="2"/>
  <c r="M688" i="2"/>
  <c r="Q689" i="2"/>
  <c r="T689" i="2"/>
  <c r="U689" i="2"/>
  <c r="R689" i="2"/>
  <c r="I689" i="2"/>
  <c r="G689" i="2"/>
  <c r="D689" i="2"/>
  <c r="M689" i="2"/>
  <c r="Q690" i="2"/>
  <c r="T690" i="2"/>
  <c r="U690" i="2"/>
  <c r="R690" i="2"/>
  <c r="O690" i="2"/>
  <c r="O691" i="2" s="1"/>
  <c r="I690" i="2"/>
  <c r="H690" i="2"/>
  <c r="G690" i="2"/>
  <c r="E690" i="2"/>
  <c r="D690" i="2"/>
  <c r="M690" i="2"/>
  <c r="Q670" i="2"/>
  <c r="T670" i="2"/>
  <c r="T691" i="2" s="1"/>
  <c r="U670" i="2"/>
  <c r="R670" i="2"/>
  <c r="R691" i="2" s="1"/>
  <c r="I670" i="2"/>
  <c r="H670" i="2"/>
  <c r="H691" i="2" s="1"/>
  <c r="G670" i="2"/>
  <c r="E670" i="2"/>
  <c r="E691" i="2" s="1"/>
  <c r="D670" i="2"/>
  <c r="M670" i="2"/>
  <c r="M691" i="2" s="1"/>
  <c r="Q659" i="2"/>
  <c r="T659" i="2"/>
  <c r="U659" i="2"/>
  <c r="R659" i="2"/>
  <c r="D659" i="2"/>
  <c r="M659" i="2"/>
  <c r="Q658" i="2"/>
  <c r="T658" i="2"/>
  <c r="U658" i="2"/>
  <c r="R658" i="2"/>
  <c r="D658" i="2"/>
  <c r="M658" i="2"/>
  <c r="Q657" i="2"/>
  <c r="T657" i="2"/>
  <c r="U657" i="2"/>
  <c r="R657" i="2"/>
  <c r="I657" i="2"/>
  <c r="G657" i="2"/>
  <c r="E657" i="2"/>
  <c r="D657" i="2"/>
  <c r="M657" i="2"/>
  <c r="Q656" i="2"/>
  <c r="T656" i="2"/>
  <c r="U656" i="2"/>
  <c r="R656" i="2"/>
  <c r="I656" i="2"/>
  <c r="G656" i="2"/>
  <c r="D656" i="2"/>
  <c r="M656" i="2"/>
  <c r="Q655" i="2"/>
  <c r="T655" i="2"/>
  <c r="U655" i="2"/>
  <c r="R655" i="2"/>
  <c r="I655" i="2"/>
  <c r="G655" i="2"/>
  <c r="D655" i="2"/>
  <c r="M655" i="2"/>
  <c r="Q654" i="2"/>
  <c r="T654" i="2"/>
  <c r="U654" i="2"/>
  <c r="R654" i="2"/>
  <c r="I654" i="2"/>
  <c r="G654" i="2"/>
  <c r="E654" i="2"/>
  <c r="D654" i="2"/>
  <c r="M654" i="2"/>
  <c r="Q653" i="2"/>
  <c r="T653" i="2"/>
  <c r="U653" i="2"/>
  <c r="R653" i="2"/>
  <c r="D653" i="2"/>
  <c r="M653" i="2"/>
  <c r="Q652" i="2"/>
  <c r="T652" i="2"/>
  <c r="U652" i="2"/>
  <c r="R652" i="2"/>
  <c r="D652" i="2"/>
  <c r="M652" i="2"/>
  <c r="Q651" i="2"/>
  <c r="T651" i="2"/>
  <c r="U651" i="2"/>
  <c r="R651" i="2"/>
  <c r="I651" i="2"/>
  <c r="G651" i="2"/>
  <c r="E651" i="2"/>
  <c r="D651" i="2"/>
  <c r="M651" i="2"/>
  <c r="Q649" i="2"/>
  <c r="T649" i="2"/>
  <c r="U649" i="2"/>
  <c r="R649" i="2"/>
  <c r="I649" i="2"/>
  <c r="G649" i="2"/>
  <c r="E649" i="2"/>
  <c r="D649" i="2"/>
  <c r="M649" i="2"/>
  <c r="Q648" i="2"/>
  <c r="T648" i="2"/>
  <c r="U648" i="2"/>
  <c r="R648" i="2"/>
  <c r="I648" i="2"/>
  <c r="G648" i="2"/>
  <c r="E648" i="2"/>
  <c r="D648" i="2"/>
  <c r="M648" i="2"/>
  <c r="Q647" i="2"/>
  <c r="T647" i="2"/>
  <c r="U647" i="2"/>
  <c r="R647" i="2"/>
  <c r="I647" i="2"/>
  <c r="I660" i="2" s="1"/>
  <c r="I668" i="2" s="1"/>
  <c r="G647" i="2"/>
  <c r="E647" i="2"/>
  <c r="E660" i="2" s="1"/>
  <c r="D647" i="2"/>
  <c r="M647" i="2"/>
  <c r="Q646" i="2"/>
  <c r="T646" i="2"/>
  <c r="U646" i="2"/>
  <c r="R646" i="2"/>
  <c r="D646" i="2"/>
  <c r="M646" i="2"/>
  <c r="Q645" i="2"/>
  <c r="T645" i="2"/>
  <c r="U645" i="2"/>
  <c r="R645" i="2"/>
  <c r="D645" i="2"/>
  <c r="M645" i="2"/>
  <c r="Q644" i="2"/>
  <c r="T644" i="2"/>
  <c r="U644" i="2"/>
  <c r="R644" i="2"/>
  <c r="D644" i="2"/>
  <c r="M644" i="2"/>
  <c r="Q643" i="2"/>
  <c r="T643" i="2"/>
  <c r="U643" i="2"/>
  <c r="R643" i="2"/>
  <c r="D643" i="2"/>
  <c r="M643" i="2"/>
  <c r="Q642" i="2"/>
  <c r="T642" i="2"/>
  <c r="T660" i="2" s="1"/>
  <c r="U642" i="2"/>
  <c r="R642" i="2"/>
  <c r="R660" i="2" s="1"/>
  <c r="D642" i="2"/>
  <c r="M642" i="2"/>
  <c r="M660" i="2" s="1"/>
  <c r="Q629" i="2"/>
  <c r="T629" i="2"/>
  <c r="U629" i="2"/>
  <c r="R629" i="2"/>
  <c r="D629" i="2"/>
  <c r="M629" i="2"/>
  <c r="Q628" i="2"/>
  <c r="T628" i="2"/>
  <c r="U628" i="2"/>
  <c r="R628" i="2"/>
  <c r="D628" i="2"/>
  <c r="M628" i="2"/>
  <c r="Q627" i="2"/>
  <c r="T627" i="2"/>
  <c r="U627" i="2"/>
  <c r="R627" i="2"/>
  <c r="D627" i="2"/>
  <c r="M627" i="2"/>
  <c r="Q615" i="2"/>
  <c r="T615" i="2"/>
  <c r="U615" i="2"/>
  <c r="R615" i="2"/>
  <c r="O615" i="2"/>
  <c r="I615" i="2"/>
  <c r="G615" i="2"/>
  <c r="E615" i="2"/>
  <c r="D615" i="2"/>
  <c r="M615" i="2"/>
  <c r="Q616" i="2"/>
  <c r="T616" i="2"/>
  <c r="U616" i="2"/>
  <c r="R616" i="2"/>
  <c r="O616" i="2"/>
  <c r="I616" i="2"/>
  <c r="G616" i="2"/>
  <c r="E616" i="2"/>
  <c r="D616" i="2"/>
  <c r="M616" i="2"/>
  <c r="Q617" i="2"/>
  <c r="T617" i="2"/>
  <c r="U617" i="2"/>
  <c r="R617" i="2"/>
  <c r="I617" i="2"/>
  <c r="G617" i="2"/>
  <c r="E617" i="2"/>
  <c r="D617" i="2"/>
  <c r="M617" i="2"/>
  <c r="Q618" i="2"/>
  <c r="T618" i="2"/>
  <c r="U618" i="2"/>
  <c r="R618" i="2"/>
  <c r="O618" i="2"/>
  <c r="I618" i="2"/>
  <c r="G618" i="2"/>
  <c r="E618" i="2"/>
  <c r="D618" i="2"/>
  <c r="M618" i="2"/>
  <c r="Q619" i="2"/>
  <c r="T619" i="2"/>
  <c r="U619" i="2"/>
  <c r="R619" i="2"/>
  <c r="I619" i="2"/>
  <c r="G619" i="2"/>
  <c r="E619" i="2"/>
  <c r="D619" i="2"/>
  <c r="M619" i="2"/>
  <c r="Q620" i="2"/>
  <c r="T620" i="2"/>
  <c r="U620" i="2"/>
  <c r="R620" i="2"/>
  <c r="O620" i="2"/>
  <c r="I620" i="2"/>
  <c r="G620" i="2"/>
  <c r="E620" i="2"/>
  <c r="D620" i="2"/>
  <c r="M620" i="2"/>
  <c r="Q621" i="2"/>
  <c r="T621" i="2"/>
  <c r="U621" i="2"/>
  <c r="R621" i="2"/>
  <c r="O621" i="2"/>
  <c r="I621" i="2"/>
  <c r="G621" i="2"/>
  <c r="E621" i="2"/>
  <c r="D621" i="2"/>
  <c r="M621" i="2"/>
  <c r="Q622" i="2"/>
  <c r="T622" i="2"/>
  <c r="U622" i="2"/>
  <c r="R622" i="2"/>
  <c r="O622" i="2"/>
  <c r="I622" i="2"/>
  <c r="G622" i="2"/>
  <c r="E622" i="2"/>
  <c r="D622" i="2"/>
  <c r="M622" i="2"/>
  <c r="Q623" i="2"/>
  <c r="T623" i="2"/>
  <c r="U623" i="2"/>
  <c r="R623" i="2"/>
  <c r="I623" i="2"/>
  <c r="G623" i="2"/>
  <c r="E623" i="2"/>
  <c r="D623" i="2"/>
  <c r="M623" i="2"/>
  <c r="Q624" i="2"/>
  <c r="T624" i="2"/>
  <c r="U624" i="2"/>
  <c r="R624" i="2"/>
  <c r="I624" i="2"/>
  <c r="G624" i="2"/>
  <c r="E624" i="2"/>
  <c r="D624" i="2"/>
  <c r="M624" i="2"/>
  <c r="Q614" i="2"/>
  <c r="T614" i="2"/>
  <c r="T630" i="2" s="1"/>
  <c r="U614" i="2"/>
  <c r="R614" i="2"/>
  <c r="R630" i="2" s="1"/>
  <c r="D614" i="2"/>
  <c r="M614" i="2"/>
  <c r="M630" i="2" s="1"/>
  <c r="Q589" i="2"/>
  <c r="T589" i="2"/>
  <c r="U589" i="2"/>
  <c r="R589" i="2"/>
  <c r="D589" i="2"/>
  <c r="M589" i="2"/>
  <c r="Q590" i="2"/>
  <c r="T590" i="2"/>
  <c r="U590" i="2"/>
  <c r="R590" i="2"/>
  <c r="D590" i="2"/>
  <c r="M590" i="2"/>
  <c r="Q591" i="2"/>
  <c r="T591" i="2"/>
  <c r="U591" i="2"/>
  <c r="R591" i="2"/>
  <c r="D591" i="2"/>
  <c r="M591" i="2"/>
  <c r="Q592" i="2"/>
  <c r="T592" i="2"/>
  <c r="U592" i="2"/>
  <c r="R592" i="2"/>
  <c r="D592" i="2"/>
  <c r="M592" i="2"/>
  <c r="Q593" i="2"/>
  <c r="T593" i="2"/>
  <c r="U593" i="2"/>
  <c r="R593" i="2"/>
  <c r="D593" i="2"/>
  <c r="M593" i="2"/>
  <c r="Q594" i="2"/>
  <c r="T594" i="2"/>
  <c r="U594" i="2"/>
  <c r="R594" i="2"/>
  <c r="D594" i="2"/>
  <c r="M594" i="2"/>
  <c r="Q595" i="2"/>
  <c r="T595" i="2"/>
  <c r="U595" i="2"/>
  <c r="R595" i="2"/>
  <c r="D595" i="2"/>
  <c r="M595" i="2"/>
  <c r="Q596" i="2"/>
  <c r="T596" i="2"/>
  <c r="U596" i="2"/>
  <c r="R596" i="2"/>
  <c r="O596" i="2"/>
  <c r="O603" i="2" s="1"/>
  <c r="I596" i="2"/>
  <c r="I603" i="2" s="1"/>
  <c r="H596" i="2"/>
  <c r="H603" i="2" s="1"/>
  <c r="G596" i="2"/>
  <c r="E596" i="2"/>
  <c r="D596" i="2"/>
  <c r="M596" i="2"/>
  <c r="Q597" i="2"/>
  <c r="T597" i="2"/>
  <c r="U597" i="2"/>
  <c r="R597" i="2"/>
  <c r="D597" i="2"/>
  <c r="M597" i="2"/>
  <c r="Q598" i="2"/>
  <c r="T598" i="2"/>
  <c r="U598" i="2"/>
  <c r="R598" i="2"/>
  <c r="D598" i="2"/>
  <c r="M598" i="2"/>
  <c r="Q599" i="2"/>
  <c r="T599" i="2"/>
  <c r="U599" i="2"/>
  <c r="R599" i="2"/>
  <c r="D599" i="2"/>
  <c r="M599" i="2"/>
  <c r="Q600" i="2"/>
  <c r="T600" i="2"/>
  <c r="U600" i="2"/>
  <c r="R600" i="2"/>
  <c r="G600" i="2"/>
  <c r="E600" i="2"/>
  <c r="D600" i="2"/>
  <c r="M600" i="2"/>
  <c r="Q601" i="2"/>
  <c r="T601" i="2"/>
  <c r="U601" i="2"/>
  <c r="R601" i="2"/>
  <c r="G601" i="2"/>
  <c r="E601" i="2"/>
  <c r="D601" i="2"/>
  <c r="M601" i="2"/>
  <c r="Q602" i="2"/>
  <c r="T602" i="2"/>
  <c r="U602" i="2"/>
  <c r="R602" i="2"/>
  <c r="G602" i="2"/>
  <c r="E602" i="2"/>
  <c r="D602" i="2"/>
  <c r="M602" i="2"/>
  <c r="Q588" i="2"/>
  <c r="Q603" i="2" s="1"/>
  <c r="T588" i="2"/>
  <c r="U588" i="2"/>
  <c r="U603" i="2" s="1"/>
  <c r="R588" i="2"/>
  <c r="D588" i="2"/>
  <c r="D603" i="2" s="1"/>
  <c r="M588" i="2"/>
  <c r="Q548" i="2"/>
  <c r="T548" i="2"/>
  <c r="U548" i="2"/>
  <c r="R548" i="2"/>
  <c r="D548" i="2"/>
  <c r="M548" i="2"/>
  <c r="Q549" i="2"/>
  <c r="T549" i="2"/>
  <c r="U549" i="2"/>
  <c r="R549" i="2"/>
  <c r="D549" i="2"/>
  <c r="M549" i="2"/>
  <c r="Q550" i="2"/>
  <c r="T550" i="2"/>
  <c r="U550" i="2"/>
  <c r="R550" i="2"/>
  <c r="I550" i="2"/>
  <c r="G550" i="2"/>
  <c r="E550" i="2"/>
  <c r="D550" i="2"/>
  <c r="M550" i="2"/>
  <c r="Q551" i="2"/>
  <c r="T551" i="2"/>
  <c r="U551" i="2"/>
  <c r="R551" i="2"/>
  <c r="I551" i="2"/>
  <c r="G551" i="2"/>
  <c r="E551" i="2"/>
  <c r="D551" i="2"/>
  <c r="M551" i="2"/>
  <c r="Q552" i="2"/>
  <c r="T552" i="2"/>
  <c r="U552" i="2"/>
  <c r="R552" i="2"/>
  <c r="D552" i="2"/>
  <c r="M552" i="2"/>
  <c r="Q553" i="2"/>
  <c r="T553" i="2"/>
  <c r="U553" i="2"/>
  <c r="R553" i="2"/>
  <c r="D553" i="2"/>
  <c r="M553" i="2"/>
  <c r="Q554" i="2"/>
  <c r="T554" i="2"/>
  <c r="U554" i="2"/>
  <c r="R554" i="2"/>
  <c r="D554" i="2"/>
  <c r="M554" i="2"/>
  <c r="Q555" i="2"/>
  <c r="T555" i="2"/>
  <c r="U555" i="2"/>
  <c r="R555" i="2"/>
  <c r="D555" i="2"/>
  <c r="M555" i="2"/>
  <c r="Q556" i="2"/>
  <c r="T556" i="2"/>
  <c r="U556" i="2"/>
  <c r="R556" i="2"/>
  <c r="D556" i="2"/>
  <c r="M556" i="2"/>
  <c r="Q557" i="2"/>
  <c r="T557" i="2"/>
  <c r="U557" i="2"/>
  <c r="R557" i="2"/>
  <c r="D557" i="2"/>
  <c r="M557" i="2"/>
  <c r="Q558" i="2"/>
  <c r="T558" i="2"/>
  <c r="U558" i="2"/>
  <c r="R558" i="2"/>
  <c r="I558" i="2"/>
  <c r="G558" i="2"/>
  <c r="E558" i="2"/>
  <c r="D558" i="2"/>
  <c r="M558" i="2"/>
  <c r="Q559" i="2"/>
  <c r="T559" i="2"/>
  <c r="U559" i="2"/>
  <c r="R559" i="2"/>
  <c r="D559" i="2"/>
  <c r="M559" i="2"/>
  <c r="Q560" i="2"/>
  <c r="T560" i="2"/>
  <c r="U560" i="2"/>
  <c r="R560" i="2"/>
  <c r="D560" i="2"/>
  <c r="M560" i="2"/>
  <c r="Q561" i="2"/>
  <c r="T561" i="2"/>
  <c r="U561" i="2"/>
  <c r="R561" i="2"/>
  <c r="D561" i="2"/>
  <c r="M561" i="2"/>
  <c r="Q562" i="2"/>
  <c r="T562" i="2"/>
  <c r="U562" i="2"/>
  <c r="R562" i="2"/>
  <c r="D562" i="2"/>
  <c r="M562" i="2"/>
  <c r="Q563" i="2"/>
  <c r="T563" i="2"/>
  <c r="U563" i="2"/>
  <c r="R563" i="2"/>
  <c r="D563" i="2"/>
  <c r="M563" i="2"/>
  <c r="Q564" i="2"/>
  <c r="T564" i="2"/>
  <c r="U564" i="2"/>
  <c r="R564" i="2"/>
  <c r="E564" i="2"/>
  <c r="D564" i="2"/>
  <c r="M564" i="2"/>
  <c r="Q547" i="2"/>
  <c r="Q565" i="2" s="1"/>
  <c r="T547" i="2"/>
  <c r="U547" i="2"/>
  <c r="U565" i="2" s="1"/>
  <c r="R547" i="2"/>
  <c r="D547" i="2"/>
  <c r="D565" i="2" s="1"/>
  <c r="M547" i="2"/>
  <c r="Q533" i="2"/>
  <c r="T533" i="2"/>
  <c r="U533" i="2"/>
  <c r="R533" i="2"/>
  <c r="O533" i="2"/>
  <c r="D533" i="2"/>
  <c r="M533" i="2"/>
  <c r="Q532" i="2"/>
  <c r="T532" i="2"/>
  <c r="U532" i="2"/>
  <c r="R532" i="2"/>
  <c r="O532" i="2"/>
  <c r="D532" i="2"/>
  <c r="M532" i="2"/>
  <c r="Q531" i="2"/>
  <c r="T531" i="2"/>
  <c r="U531" i="2"/>
  <c r="R531" i="2"/>
  <c r="O531" i="2"/>
  <c r="D531" i="2"/>
  <c r="M531" i="2"/>
  <c r="Q530" i="2"/>
  <c r="T530" i="2"/>
  <c r="U530" i="2"/>
  <c r="R530" i="2"/>
  <c r="O530" i="2"/>
  <c r="D530" i="2"/>
  <c r="M530" i="2"/>
  <c r="Q529" i="2"/>
  <c r="T529" i="2"/>
  <c r="U529" i="2"/>
  <c r="R529" i="2"/>
  <c r="O529" i="2"/>
  <c r="D529" i="2"/>
  <c r="M529" i="2"/>
  <c r="Q528" i="2"/>
  <c r="T528" i="2"/>
  <c r="U528" i="2"/>
  <c r="R528" i="2"/>
  <c r="O528" i="2"/>
  <c r="D528" i="2"/>
  <c r="M528" i="2"/>
  <c r="Q527" i="2"/>
  <c r="T527" i="2"/>
  <c r="U527" i="2"/>
  <c r="R527" i="2"/>
  <c r="D527" i="2"/>
  <c r="M527" i="2"/>
  <c r="Q526" i="2"/>
  <c r="T526" i="2"/>
  <c r="U526" i="2"/>
  <c r="R526" i="2"/>
  <c r="D526" i="2"/>
  <c r="M526" i="2"/>
  <c r="Q518" i="2"/>
  <c r="T518" i="2"/>
  <c r="U518" i="2"/>
  <c r="R518" i="2"/>
  <c r="I518" i="2"/>
  <c r="G518" i="2"/>
  <c r="E518" i="2"/>
  <c r="D518" i="2"/>
  <c r="M518" i="2"/>
  <c r="Q517" i="2"/>
  <c r="T517" i="2"/>
  <c r="U517" i="2"/>
  <c r="R517" i="2"/>
  <c r="I517" i="2"/>
  <c r="G517" i="2"/>
  <c r="E517" i="2"/>
  <c r="D517" i="2"/>
  <c r="M517" i="2"/>
  <c r="Q516" i="2"/>
  <c r="T516" i="2"/>
  <c r="U516" i="2"/>
  <c r="R516" i="2"/>
  <c r="I516" i="2"/>
  <c r="I534" i="2" s="1"/>
  <c r="G516" i="2"/>
  <c r="E516" i="2"/>
  <c r="E534" i="2" s="1"/>
  <c r="D516" i="2"/>
  <c r="M516" i="2"/>
  <c r="Q515" i="2"/>
  <c r="T515" i="2"/>
  <c r="T534" i="2" s="1"/>
  <c r="U515" i="2"/>
  <c r="R515" i="2"/>
  <c r="R534" i="2" s="1"/>
  <c r="D515" i="2"/>
  <c r="M515" i="2"/>
  <c r="M534" i="2" s="1"/>
  <c r="Q505" i="2"/>
  <c r="T505" i="2"/>
  <c r="U505" i="2"/>
  <c r="R505" i="2"/>
  <c r="D505" i="2"/>
  <c r="M505" i="2"/>
  <c r="Q504" i="2"/>
  <c r="Q506" i="2" s="1"/>
  <c r="T504" i="2"/>
  <c r="T506" i="2" s="1"/>
  <c r="U504" i="2"/>
  <c r="U506" i="2" s="1"/>
  <c r="R504" i="2"/>
  <c r="R506" i="2" s="1"/>
  <c r="D504" i="2"/>
  <c r="D506" i="2" s="1"/>
  <c r="M504" i="2"/>
  <c r="M506" i="2" s="1"/>
  <c r="Q483" i="2"/>
  <c r="T483" i="2"/>
  <c r="U483" i="2"/>
  <c r="R483" i="2"/>
  <c r="I483" i="2"/>
  <c r="G483" i="2"/>
  <c r="D483" i="2"/>
  <c r="M483" i="2"/>
  <c r="Q482" i="2"/>
  <c r="T482" i="2"/>
  <c r="U482" i="2"/>
  <c r="R482" i="2"/>
  <c r="D482" i="2"/>
  <c r="M482" i="2"/>
  <c r="Q481" i="2"/>
  <c r="T481" i="2"/>
  <c r="U481" i="2"/>
  <c r="R481" i="2"/>
  <c r="D481" i="2"/>
  <c r="M481" i="2"/>
  <c r="Q480" i="2"/>
  <c r="T480" i="2"/>
  <c r="U480" i="2"/>
  <c r="R480" i="2"/>
  <c r="D480" i="2"/>
  <c r="M480" i="2"/>
  <c r="Q479" i="2"/>
  <c r="T479" i="2"/>
  <c r="U479" i="2"/>
  <c r="R479" i="2"/>
  <c r="D479" i="2"/>
  <c r="M479" i="2"/>
  <c r="Q478" i="2"/>
  <c r="T478" i="2"/>
  <c r="U478" i="2"/>
  <c r="R478" i="2"/>
  <c r="D478" i="2"/>
  <c r="M478" i="2"/>
  <c r="Q477" i="2"/>
  <c r="T477" i="2"/>
  <c r="U477" i="2"/>
  <c r="R477" i="2"/>
  <c r="D477" i="2"/>
  <c r="M477" i="2"/>
  <c r="Q476" i="2"/>
  <c r="T476" i="2"/>
  <c r="U476" i="2"/>
  <c r="R476" i="2"/>
  <c r="D476" i="2"/>
  <c r="M476" i="2"/>
  <c r="Q475" i="2"/>
  <c r="T475" i="2"/>
  <c r="U475" i="2"/>
  <c r="R475" i="2"/>
  <c r="D475" i="2"/>
  <c r="M475" i="2"/>
  <c r="Q474" i="2"/>
  <c r="T474" i="2"/>
  <c r="U474" i="2"/>
  <c r="R474" i="2"/>
  <c r="D474" i="2"/>
  <c r="M474" i="2"/>
  <c r="Q473" i="2"/>
  <c r="T473" i="2"/>
  <c r="U473" i="2"/>
  <c r="R473" i="2"/>
  <c r="D473" i="2"/>
  <c r="M473" i="2"/>
  <c r="Q472" i="2"/>
  <c r="T472" i="2"/>
  <c r="U472" i="2"/>
  <c r="R472" i="2"/>
  <c r="D472" i="2"/>
  <c r="M472" i="2"/>
  <c r="Q470" i="2"/>
  <c r="T470" i="2"/>
  <c r="U470" i="2"/>
  <c r="R470" i="2"/>
  <c r="D470" i="2"/>
  <c r="M470" i="2"/>
  <c r="Q468" i="2"/>
  <c r="T468" i="2"/>
  <c r="U468" i="2"/>
  <c r="R468" i="2"/>
  <c r="I468" i="2"/>
  <c r="G468" i="2"/>
  <c r="D468" i="2"/>
  <c r="M468" i="2"/>
  <c r="Q467" i="2"/>
  <c r="T467" i="2"/>
  <c r="U467" i="2"/>
  <c r="R467" i="2"/>
  <c r="D467" i="2"/>
  <c r="M467" i="2"/>
  <c r="Q466" i="2"/>
  <c r="T466" i="2"/>
  <c r="U466" i="2"/>
  <c r="R466" i="2"/>
  <c r="D466" i="2"/>
  <c r="M466" i="2"/>
  <c r="Q465" i="2"/>
  <c r="T465" i="2"/>
  <c r="U465" i="2"/>
  <c r="R465" i="2"/>
  <c r="I465" i="2"/>
  <c r="G465" i="2"/>
  <c r="E465" i="2"/>
  <c r="D465" i="2"/>
  <c r="M465" i="2"/>
  <c r="Q464" i="2"/>
  <c r="T464" i="2"/>
  <c r="U464" i="2"/>
  <c r="R464" i="2"/>
  <c r="I464" i="2"/>
  <c r="G464" i="2"/>
  <c r="E464" i="2"/>
  <c r="D464" i="2"/>
  <c r="M464" i="2"/>
  <c r="Q460" i="2"/>
  <c r="T460" i="2"/>
  <c r="U460" i="2"/>
  <c r="R460" i="2"/>
  <c r="D460" i="2"/>
  <c r="M460" i="2"/>
  <c r="Q459" i="2"/>
  <c r="T459" i="2"/>
  <c r="U459" i="2"/>
  <c r="R459" i="2"/>
  <c r="D459" i="2"/>
  <c r="M459" i="2"/>
  <c r="Q458" i="2"/>
  <c r="T458" i="2"/>
  <c r="U458" i="2"/>
  <c r="R458" i="2"/>
  <c r="D458" i="2"/>
  <c r="M458" i="2"/>
  <c r="Q457" i="2"/>
  <c r="T457" i="2"/>
  <c r="U457" i="2"/>
  <c r="R457" i="2"/>
  <c r="I457" i="2"/>
  <c r="G457" i="2"/>
  <c r="E457" i="2"/>
  <c r="D457" i="2"/>
  <c r="M457" i="2"/>
  <c r="Q456" i="2"/>
  <c r="T456" i="2"/>
  <c r="U456" i="2"/>
  <c r="R456" i="2"/>
  <c r="D456" i="2"/>
  <c r="M456" i="2"/>
  <c r="Q455" i="2"/>
  <c r="T455" i="2"/>
  <c r="U455" i="2"/>
  <c r="R455" i="2"/>
  <c r="D455" i="2"/>
  <c r="M455" i="2"/>
  <c r="Q454" i="2"/>
  <c r="T454" i="2"/>
  <c r="U454" i="2"/>
  <c r="R454" i="2"/>
  <c r="D454" i="2"/>
  <c r="M454" i="2"/>
  <c r="Q453" i="2"/>
  <c r="T453" i="2"/>
  <c r="U453" i="2"/>
  <c r="R453" i="2"/>
  <c r="I453" i="2"/>
  <c r="G453" i="2"/>
  <c r="D453" i="2"/>
  <c r="M453" i="2"/>
  <c r="Q452" i="2"/>
  <c r="T452" i="2"/>
  <c r="U452" i="2"/>
  <c r="R452" i="2"/>
  <c r="D452" i="2"/>
  <c r="M452" i="2"/>
  <c r="Q451" i="2"/>
  <c r="T451" i="2"/>
  <c r="U451" i="2"/>
  <c r="R451" i="2"/>
  <c r="I451" i="2"/>
  <c r="G451" i="2"/>
  <c r="E451" i="2"/>
  <c r="D451" i="2"/>
  <c r="M451" i="2"/>
  <c r="Q450" i="2"/>
  <c r="T450" i="2"/>
  <c r="U450" i="2"/>
  <c r="R450" i="2"/>
  <c r="I450" i="2"/>
  <c r="G450" i="2"/>
  <c r="D450" i="2"/>
  <c r="M450" i="2"/>
  <c r="Q449" i="2"/>
  <c r="T449" i="2"/>
  <c r="U449" i="2"/>
  <c r="R449" i="2"/>
  <c r="D449" i="2"/>
  <c r="M449" i="2"/>
  <c r="Q448" i="2"/>
  <c r="T448" i="2"/>
  <c r="U448" i="2"/>
  <c r="R448" i="2"/>
  <c r="D448" i="2"/>
  <c r="M448" i="2"/>
  <c r="Q447" i="2"/>
  <c r="T447" i="2"/>
  <c r="U447" i="2"/>
  <c r="R447" i="2"/>
  <c r="O447" i="2"/>
  <c r="D447" i="2"/>
  <c r="M447" i="2"/>
  <c r="Q443" i="2"/>
  <c r="T443" i="2"/>
  <c r="U443" i="2"/>
  <c r="R443" i="2"/>
  <c r="O443" i="2"/>
  <c r="O484" i="2" s="1"/>
  <c r="G443" i="2"/>
  <c r="E443" i="2"/>
  <c r="E484" i="2" s="1"/>
  <c r="D443" i="2"/>
  <c r="M443" i="2"/>
  <c r="Q442" i="2"/>
  <c r="T442" i="2"/>
  <c r="U442" i="2"/>
  <c r="R442" i="2"/>
  <c r="G442" i="2"/>
  <c r="D442" i="2"/>
  <c r="M442" i="2"/>
  <c r="Q441" i="2"/>
  <c r="Q484" i="2" s="1"/>
  <c r="T441" i="2"/>
  <c r="U441" i="2"/>
  <c r="U484" i="2" s="1"/>
  <c r="R441" i="2"/>
  <c r="D441" i="2"/>
  <c r="D484" i="2" s="1"/>
  <c r="M441" i="2"/>
  <c r="Q431" i="2"/>
  <c r="T431" i="2"/>
  <c r="U431" i="2"/>
  <c r="R431" i="2"/>
  <c r="I431" i="2"/>
  <c r="G431" i="2"/>
  <c r="E431" i="2"/>
  <c r="D431" i="2"/>
  <c r="M431" i="2"/>
  <c r="Q430" i="2"/>
  <c r="T430" i="2"/>
  <c r="U430" i="2"/>
  <c r="R430" i="2"/>
  <c r="I430" i="2"/>
  <c r="G430" i="2"/>
  <c r="E430" i="2"/>
  <c r="D430" i="2"/>
  <c r="M430" i="2"/>
  <c r="Q429" i="2"/>
  <c r="T429" i="2"/>
  <c r="U429" i="2"/>
  <c r="R429" i="2"/>
  <c r="O429" i="2"/>
  <c r="I429" i="2"/>
  <c r="G429" i="2"/>
  <c r="E429" i="2"/>
  <c r="D429" i="2"/>
  <c r="M429" i="2"/>
  <c r="Q428" i="2"/>
  <c r="T428" i="2"/>
  <c r="U428" i="2"/>
  <c r="R428" i="2"/>
  <c r="O428" i="2"/>
  <c r="I428" i="2"/>
  <c r="G428" i="2"/>
  <c r="E428" i="2"/>
  <c r="D428" i="2"/>
  <c r="M428" i="2"/>
  <c r="Q427" i="2"/>
  <c r="T427" i="2"/>
  <c r="U427" i="2"/>
  <c r="R427" i="2"/>
  <c r="I427" i="2"/>
  <c r="G427" i="2"/>
  <c r="E427" i="2"/>
  <c r="D427" i="2"/>
  <c r="M427" i="2"/>
  <c r="Q426" i="2"/>
  <c r="T426" i="2"/>
  <c r="U426" i="2"/>
  <c r="R426" i="2"/>
  <c r="I426" i="2"/>
  <c r="G426" i="2"/>
  <c r="E426" i="2"/>
  <c r="D426" i="2"/>
  <c r="M426" i="2"/>
  <c r="Q425" i="2"/>
  <c r="T425" i="2"/>
  <c r="U425" i="2"/>
  <c r="R425" i="2"/>
  <c r="D425" i="2"/>
  <c r="M425" i="2"/>
  <c r="Q424" i="2"/>
  <c r="T424" i="2"/>
  <c r="U424" i="2"/>
  <c r="R424" i="2"/>
  <c r="E424" i="2"/>
  <c r="D424" i="2"/>
  <c r="M424" i="2"/>
  <c r="Q423" i="2"/>
  <c r="T423" i="2"/>
  <c r="U423" i="2"/>
  <c r="R423" i="2"/>
  <c r="I423" i="2"/>
  <c r="G423" i="2"/>
  <c r="E423" i="2"/>
  <c r="D423" i="2"/>
  <c r="M423" i="2"/>
  <c r="Q422" i="2"/>
  <c r="T422" i="2"/>
  <c r="U422" i="2"/>
  <c r="R422" i="2"/>
  <c r="I422" i="2"/>
  <c r="G422" i="2"/>
  <c r="E422" i="2"/>
  <c r="D422" i="2"/>
  <c r="M422" i="2"/>
  <c r="Q421" i="2"/>
  <c r="T421" i="2"/>
  <c r="U421" i="2"/>
  <c r="R421" i="2"/>
  <c r="I421" i="2"/>
  <c r="G421" i="2"/>
  <c r="E421" i="2"/>
  <c r="D421" i="2"/>
  <c r="M421" i="2"/>
  <c r="Q420" i="2"/>
  <c r="T420" i="2"/>
  <c r="U420" i="2"/>
  <c r="R420" i="2"/>
  <c r="I420" i="2"/>
  <c r="G420" i="2"/>
  <c r="E420" i="2"/>
  <c r="D420" i="2"/>
  <c r="M420" i="2"/>
  <c r="Q419" i="2"/>
  <c r="T419" i="2"/>
  <c r="U419" i="2"/>
  <c r="R419" i="2"/>
  <c r="I419" i="2"/>
  <c r="G419" i="2"/>
  <c r="E419" i="2"/>
  <c r="D419" i="2"/>
  <c r="M419" i="2"/>
  <c r="Q418" i="2"/>
  <c r="T418" i="2"/>
  <c r="U418" i="2"/>
  <c r="R418" i="2"/>
  <c r="E418" i="2"/>
  <c r="D418" i="2"/>
  <c r="M418" i="2"/>
  <c r="Q417" i="2"/>
  <c r="T417" i="2"/>
  <c r="U417" i="2"/>
  <c r="R417" i="2"/>
  <c r="I417" i="2"/>
  <c r="G417" i="2"/>
  <c r="E417" i="2"/>
  <c r="D417" i="2"/>
  <c r="M417" i="2"/>
  <c r="Q415" i="2"/>
  <c r="T415" i="2"/>
  <c r="U415" i="2"/>
  <c r="R415" i="2"/>
  <c r="I415" i="2"/>
  <c r="G415" i="2"/>
  <c r="E415" i="2"/>
  <c r="D415" i="2"/>
  <c r="M415" i="2"/>
  <c r="Q413" i="2"/>
  <c r="T413" i="2"/>
  <c r="U413" i="2"/>
  <c r="R413" i="2"/>
  <c r="D413" i="2"/>
  <c r="M413" i="2"/>
  <c r="Q412" i="2"/>
  <c r="T412" i="2"/>
  <c r="U412" i="2"/>
  <c r="R412" i="2"/>
  <c r="I412" i="2"/>
  <c r="G412" i="2"/>
  <c r="E412" i="2"/>
  <c r="D412" i="2"/>
  <c r="M412" i="2"/>
  <c r="Q411" i="2"/>
  <c r="T411" i="2"/>
  <c r="U411" i="2"/>
  <c r="R411" i="2"/>
  <c r="I411" i="2"/>
  <c r="I432" i="2" s="1"/>
  <c r="G411" i="2"/>
  <c r="E411" i="2"/>
  <c r="E432" i="2" s="1"/>
  <c r="D411" i="2"/>
  <c r="M411" i="2"/>
  <c r="Q409" i="2"/>
  <c r="T409" i="2"/>
  <c r="U409" i="2"/>
  <c r="R409" i="2"/>
  <c r="O409" i="2"/>
  <c r="D409" i="2"/>
  <c r="M409" i="2"/>
  <c r="Q408" i="2"/>
  <c r="T408" i="2"/>
  <c r="U408" i="2"/>
  <c r="R408" i="2"/>
  <c r="D408" i="2"/>
  <c r="M408" i="2"/>
  <c r="Q405" i="2"/>
  <c r="Q432" i="2" s="1"/>
  <c r="T405" i="2"/>
  <c r="U405" i="2"/>
  <c r="U432" i="2" s="1"/>
  <c r="R405" i="2"/>
  <c r="D405" i="2"/>
  <c r="D432" i="2" s="1"/>
  <c r="M405" i="2"/>
  <c r="Q391" i="2"/>
  <c r="T391" i="2"/>
  <c r="R391" i="2"/>
  <c r="D391" i="2"/>
  <c r="M391" i="2"/>
  <c r="Q390" i="2"/>
  <c r="T390" i="2"/>
  <c r="R390" i="2"/>
  <c r="I390" i="2"/>
  <c r="G390" i="2"/>
  <c r="E390" i="2"/>
  <c r="D390" i="2"/>
  <c r="M390" i="2"/>
  <c r="Q389" i="2"/>
  <c r="T389" i="2"/>
  <c r="R389" i="2"/>
  <c r="D389" i="2"/>
  <c r="M389" i="2"/>
  <c r="Q388" i="2"/>
  <c r="T388" i="2"/>
  <c r="U388" i="2"/>
  <c r="R388" i="2"/>
  <c r="O388" i="2"/>
  <c r="I388" i="2"/>
  <c r="G388" i="2"/>
  <c r="E388" i="2"/>
  <c r="D388" i="2"/>
  <c r="M388" i="2"/>
  <c r="Q387" i="2"/>
  <c r="T387" i="2"/>
  <c r="U387" i="2"/>
  <c r="R387" i="2"/>
  <c r="O387" i="2"/>
  <c r="I387" i="2"/>
  <c r="G387" i="2"/>
  <c r="E387" i="2"/>
  <c r="D387" i="2"/>
  <c r="M387" i="2"/>
  <c r="Q385" i="2"/>
  <c r="T385" i="2"/>
  <c r="U385" i="2"/>
  <c r="R385" i="2"/>
  <c r="O385" i="2"/>
  <c r="I385" i="2"/>
  <c r="G385" i="2"/>
  <c r="E385" i="2"/>
  <c r="D385" i="2"/>
  <c r="M385" i="2"/>
  <c r="Q384" i="2"/>
  <c r="T384" i="2"/>
  <c r="U384" i="2"/>
  <c r="R384" i="2"/>
  <c r="O384" i="2"/>
  <c r="O392" i="2" s="1"/>
  <c r="O401" i="2" s="1"/>
  <c r="I384" i="2"/>
  <c r="G384" i="2"/>
  <c r="E384" i="2"/>
  <c r="D384" i="2"/>
  <c r="M384" i="2"/>
  <c r="Q379" i="2"/>
  <c r="T379" i="2"/>
  <c r="U379" i="2"/>
  <c r="R379" i="2"/>
  <c r="G379" i="2"/>
  <c r="D379" i="2"/>
  <c r="M379" i="2"/>
  <c r="Q380" i="2"/>
  <c r="T380" i="2"/>
  <c r="U380" i="2"/>
  <c r="R380" i="2"/>
  <c r="I380" i="2"/>
  <c r="G380" i="2"/>
  <c r="D380" i="2"/>
  <c r="M380" i="2"/>
  <c r="Q381" i="2"/>
  <c r="T381" i="2"/>
  <c r="U381" i="2"/>
  <c r="R381" i="2"/>
  <c r="G381" i="2"/>
  <c r="D381" i="2"/>
  <c r="M381" i="2"/>
  <c r="Q382" i="2"/>
  <c r="T382" i="2"/>
  <c r="U382" i="2"/>
  <c r="R382" i="2"/>
  <c r="D382" i="2"/>
  <c r="M382" i="2"/>
  <c r="Q378" i="2"/>
  <c r="Q392" i="2" s="1"/>
  <c r="T378" i="2"/>
  <c r="U378" i="2"/>
  <c r="U392" i="2" s="1"/>
  <c r="R378" i="2"/>
  <c r="G378" i="2"/>
  <c r="G392" i="2" s="1"/>
  <c r="D378" i="2"/>
  <c r="M378" i="2"/>
  <c r="M392" i="2" s="1"/>
  <c r="Q359" i="2"/>
  <c r="T359" i="2"/>
  <c r="U359" i="2"/>
  <c r="R359" i="2"/>
  <c r="O359" i="2"/>
  <c r="I359" i="2"/>
  <c r="H359" i="2"/>
  <c r="H363" i="2" s="1"/>
  <c r="G359" i="2"/>
  <c r="E359" i="2"/>
  <c r="D359" i="2"/>
  <c r="M359" i="2"/>
  <c r="Q357" i="2"/>
  <c r="T357" i="2"/>
  <c r="U357" i="2"/>
  <c r="R357" i="2"/>
  <c r="O357" i="2"/>
  <c r="I357" i="2"/>
  <c r="G357" i="2"/>
  <c r="E357" i="2"/>
  <c r="D357" i="2"/>
  <c r="M357" i="2"/>
  <c r="Q352" i="2"/>
  <c r="Q363" i="2" s="1"/>
  <c r="T352" i="2"/>
  <c r="U352" i="2"/>
  <c r="U363" i="2" s="1"/>
  <c r="R352" i="2"/>
  <c r="O352" i="2"/>
  <c r="O363" i="2" s="1"/>
  <c r="I352" i="2"/>
  <c r="G352" i="2"/>
  <c r="G363" i="2" s="1"/>
  <c r="E352" i="2"/>
  <c r="E363" i="2" s="1"/>
  <c r="D352" i="2"/>
  <c r="D363" i="2" s="1"/>
  <c r="M352" i="2"/>
  <c r="M363" i="2" s="1"/>
  <c r="Q334" i="2"/>
  <c r="T334" i="2"/>
  <c r="U334" i="2"/>
  <c r="R334" i="2"/>
  <c r="D334" i="2"/>
  <c r="M334" i="2"/>
  <c r="Q333" i="2"/>
  <c r="T333" i="2"/>
  <c r="U333" i="2"/>
  <c r="R333" i="2"/>
  <c r="D333" i="2"/>
  <c r="M333" i="2"/>
  <c r="Q332" i="2"/>
  <c r="T332" i="2"/>
  <c r="U332" i="2"/>
  <c r="R332" i="2"/>
  <c r="D332" i="2"/>
  <c r="M332" i="2"/>
  <c r="Q331" i="2"/>
  <c r="T331" i="2"/>
  <c r="U331" i="2"/>
  <c r="R331" i="2"/>
  <c r="D331" i="2"/>
  <c r="M331" i="2"/>
  <c r="Q329" i="2"/>
  <c r="T329" i="2"/>
  <c r="U329" i="2"/>
  <c r="R329" i="2"/>
  <c r="I329" i="2"/>
  <c r="G329" i="2"/>
  <c r="D329" i="2"/>
  <c r="M329" i="2"/>
  <c r="Q328" i="2"/>
  <c r="T328" i="2"/>
  <c r="U328" i="2"/>
  <c r="R328" i="2"/>
  <c r="I328" i="2"/>
  <c r="G328" i="2"/>
  <c r="D328" i="2"/>
  <c r="M328" i="2"/>
  <c r="Q327" i="2"/>
  <c r="T327" i="2"/>
  <c r="U327" i="2"/>
  <c r="R327" i="2"/>
  <c r="I327" i="2"/>
  <c r="G327" i="2"/>
  <c r="E327" i="2"/>
  <c r="D327" i="2"/>
  <c r="M327" i="2"/>
  <c r="Q326" i="2"/>
  <c r="T326" i="2"/>
  <c r="U326" i="2"/>
  <c r="R326" i="2"/>
  <c r="D326" i="2"/>
  <c r="M326" i="2"/>
  <c r="Q325" i="2"/>
  <c r="T325" i="2"/>
  <c r="U325" i="2"/>
  <c r="R325" i="2"/>
  <c r="D325" i="2"/>
  <c r="M325" i="2"/>
  <c r="Q324" i="2"/>
  <c r="T324" i="2"/>
  <c r="U324" i="2"/>
  <c r="R324" i="2"/>
  <c r="D324" i="2"/>
  <c r="M324" i="2"/>
  <c r="Q323" i="2"/>
  <c r="T323" i="2"/>
  <c r="U323" i="2"/>
  <c r="R323" i="2"/>
  <c r="D323" i="2"/>
  <c r="M323" i="2"/>
  <c r="Q322" i="2"/>
  <c r="T322" i="2"/>
  <c r="U322" i="2"/>
  <c r="R322" i="2"/>
  <c r="D322" i="2"/>
  <c r="M322" i="2"/>
  <c r="Q321" i="2"/>
  <c r="T321" i="2"/>
  <c r="U321" i="2"/>
  <c r="R321" i="2"/>
  <c r="D321" i="2"/>
  <c r="M321" i="2"/>
  <c r="Q320" i="2"/>
  <c r="T320" i="2"/>
  <c r="U320" i="2"/>
  <c r="R320" i="2"/>
  <c r="D320" i="2"/>
  <c r="M320" i="2"/>
  <c r="Q319" i="2"/>
  <c r="T319" i="2"/>
  <c r="U319" i="2"/>
  <c r="R319" i="2"/>
  <c r="D319" i="2"/>
  <c r="M319" i="2"/>
  <c r="Q318" i="2"/>
  <c r="T318" i="2"/>
  <c r="U318" i="2"/>
  <c r="R318" i="2"/>
  <c r="D318" i="2"/>
  <c r="M318" i="2"/>
  <c r="Q317" i="2"/>
  <c r="T317" i="2"/>
  <c r="U317" i="2"/>
  <c r="R317" i="2"/>
  <c r="D317" i="2"/>
  <c r="M317" i="2"/>
  <c r="Q316" i="2"/>
  <c r="T316" i="2"/>
  <c r="U316" i="2"/>
  <c r="R316" i="2"/>
  <c r="D316" i="2"/>
  <c r="M316" i="2"/>
  <c r="Q315" i="2"/>
  <c r="T315" i="2"/>
  <c r="U315" i="2"/>
  <c r="R315" i="2"/>
  <c r="D315" i="2"/>
  <c r="M315" i="2"/>
  <c r="Q314" i="2"/>
  <c r="T314" i="2"/>
  <c r="U314" i="2"/>
  <c r="R314" i="2"/>
  <c r="O314" i="2"/>
  <c r="O335" i="2" s="1"/>
  <c r="O348" i="2" s="1"/>
  <c r="I314" i="2"/>
  <c r="G314" i="2"/>
  <c r="E314" i="2"/>
  <c r="D314" i="2"/>
  <c r="M314" i="2"/>
  <c r="Q305" i="2"/>
  <c r="T305" i="2"/>
  <c r="U305" i="2"/>
  <c r="R305" i="2"/>
  <c r="I305" i="2"/>
  <c r="G305" i="2"/>
  <c r="E305" i="2"/>
  <c r="D305" i="2"/>
  <c r="M305" i="2"/>
  <c r="Q304" i="2"/>
  <c r="Q335" i="2" s="1"/>
  <c r="T304" i="2"/>
  <c r="U304" i="2"/>
  <c r="U335" i="2" s="1"/>
  <c r="R304" i="2"/>
  <c r="I304" i="2"/>
  <c r="I335" i="2" s="1"/>
  <c r="G304" i="2"/>
  <c r="E304" i="2"/>
  <c r="E335" i="2" s="1"/>
  <c r="D304" i="2"/>
  <c r="M304" i="2"/>
  <c r="M335" i="2" s="1"/>
  <c r="Q295" i="2"/>
  <c r="T295" i="2"/>
  <c r="U295" i="2"/>
  <c r="R295" i="2"/>
  <c r="I295" i="2"/>
  <c r="I296" i="2" s="1"/>
  <c r="G295" i="2"/>
  <c r="E295" i="2"/>
  <c r="D295" i="2"/>
  <c r="M295" i="2"/>
  <c r="Q294" i="2"/>
  <c r="T294" i="2"/>
  <c r="U294" i="2"/>
  <c r="R294" i="2"/>
  <c r="D294" i="2"/>
  <c r="M294" i="2"/>
  <c r="Q293" i="2"/>
  <c r="Q296" i="2" s="1"/>
  <c r="T293" i="2"/>
  <c r="U293" i="2"/>
  <c r="U296" i="2" s="1"/>
  <c r="R293" i="2"/>
  <c r="G293" i="2"/>
  <c r="G296" i="2" s="1"/>
  <c r="E293" i="2"/>
  <c r="E296" i="2" s="1"/>
  <c r="D293" i="2"/>
  <c r="D296" i="2" s="1"/>
  <c r="M293" i="2"/>
  <c r="M296" i="2" s="1"/>
  <c r="Q258" i="2"/>
  <c r="T258" i="2"/>
  <c r="U258" i="2"/>
  <c r="R258" i="2"/>
  <c r="M258" i="2"/>
  <c r="I258" i="2"/>
  <c r="G258" i="2"/>
  <c r="Q257" i="2"/>
  <c r="T257" i="2"/>
  <c r="U257" i="2"/>
  <c r="R257" i="2"/>
  <c r="M257" i="2"/>
  <c r="I257" i="2"/>
  <c r="G257" i="2"/>
  <c r="Q256" i="2"/>
  <c r="T256" i="2"/>
  <c r="U256" i="2"/>
  <c r="R256" i="2"/>
  <c r="M256" i="2"/>
  <c r="I256" i="2"/>
  <c r="G256" i="2"/>
  <c r="Q255" i="2"/>
  <c r="T255" i="2"/>
  <c r="U255" i="2"/>
  <c r="R255" i="2"/>
  <c r="M255" i="2"/>
  <c r="I255" i="2"/>
  <c r="G255" i="2"/>
  <c r="Q254" i="2"/>
  <c r="T254" i="2"/>
  <c r="U254" i="2"/>
  <c r="R254" i="2"/>
  <c r="M254" i="2"/>
  <c r="I254" i="2"/>
  <c r="G254" i="2"/>
  <c r="Q252" i="2"/>
  <c r="T252" i="2"/>
  <c r="U252" i="2"/>
  <c r="R252" i="2"/>
  <c r="M252" i="2"/>
  <c r="Q250" i="2"/>
  <c r="T250" i="2"/>
  <c r="U250" i="2"/>
  <c r="R250" i="2"/>
  <c r="M250" i="2"/>
  <c r="I250" i="2"/>
  <c r="G250" i="2"/>
  <c r="Q245" i="2"/>
  <c r="T245" i="2"/>
  <c r="U245" i="2"/>
  <c r="R245" i="2"/>
  <c r="M245" i="2"/>
  <c r="I245" i="2"/>
  <c r="G245" i="2"/>
  <c r="Q246" i="2"/>
  <c r="T246" i="2"/>
  <c r="U246" i="2"/>
  <c r="R246" i="2"/>
  <c r="M246" i="2"/>
  <c r="I246" i="2"/>
  <c r="G246" i="2"/>
  <c r="Q243" i="2"/>
  <c r="T243" i="2"/>
  <c r="U243" i="2"/>
  <c r="R243" i="2"/>
  <c r="M243" i="2"/>
  <c r="Q241" i="2"/>
  <c r="Q274" i="2" s="1"/>
  <c r="T241" i="2"/>
  <c r="U241" i="2"/>
  <c r="U274" i="2" s="1"/>
  <c r="R241" i="2"/>
  <c r="M241" i="2"/>
  <c r="M274" i="2" s="1"/>
  <c r="Q77" i="2"/>
  <c r="U77" i="2"/>
  <c r="Q79" i="2"/>
  <c r="U79" i="2"/>
  <c r="Q72" i="2"/>
  <c r="U72" i="2"/>
  <c r="Q69" i="2"/>
  <c r="U69" i="2"/>
  <c r="Q70" i="2"/>
  <c r="U70" i="2"/>
  <c r="Q68" i="2"/>
  <c r="U68" i="2"/>
  <c r="Q62" i="2"/>
  <c r="U62" i="2"/>
  <c r="Q63" i="2"/>
  <c r="U63" i="2"/>
  <c r="Q64" i="2"/>
  <c r="U64" i="2"/>
  <c r="Q65" i="2"/>
  <c r="U65" i="2"/>
  <c r="Q66" i="2"/>
  <c r="U66" i="2"/>
  <c r="Q61" i="2"/>
  <c r="U61" i="2"/>
  <c r="U190" i="2" s="1"/>
  <c r="G61" i="2"/>
  <c r="Q56" i="2"/>
  <c r="U56" i="2"/>
  <c r="Q57" i="2"/>
  <c r="U57" i="2"/>
  <c r="Q55" i="2"/>
  <c r="U55" i="2"/>
  <c r="Q51" i="2"/>
  <c r="U51" i="2"/>
  <c r="Q52" i="2"/>
  <c r="U52" i="2"/>
  <c r="Q53" i="2"/>
  <c r="U53" i="2"/>
  <c r="Q50" i="2"/>
  <c r="U50" i="2"/>
  <c r="Q43" i="2"/>
  <c r="U43" i="2"/>
  <c r="Q44" i="2"/>
  <c r="U44" i="2"/>
  <c r="Q45" i="2"/>
  <c r="U45" i="2"/>
  <c r="Q46" i="2"/>
  <c r="U46" i="2"/>
  <c r="Q47" i="2"/>
  <c r="U47" i="2"/>
  <c r="Q37" i="2"/>
  <c r="U37" i="2"/>
  <c r="Q38" i="2"/>
  <c r="U38" i="2"/>
  <c r="Q39" i="2"/>
  <c r="U39" i="2"/>
  <c r="Q40" i="2"/>
  <c r="U40" i="2"/>
  <c r="Q41" i="2"/>
  <c r="U41" i="2"/>
  <c r="Q42" i="2"/>
  <c r="U42" i="2"/>
  <c r="Q36" i="2"/>
  <c r="U36" i="2"/>
  <c r="Q27" i="2"/>
  <c r="U27" i="2"/>
  <c r="Q25" i="2"/>
  <c r="U25" i="2"/>
  <c r="Q18" i="2"/>
  <c r="U18" i="2"/>
  <c r="Q14" i="2"/>
  <c r="U14" i="2"/>
  <c r="Q15" i="2"/>
  <c r="U15" i="2"/>
  <c r="Q16" i="2"/>
  <c r="U16" i="2"/>
  <c r="Q17" i="2"/>
  <c r="U17" i="2"/>
  <c r="Q13" i="2"/>
  <c r="Q190" i="2" s="1"/>
  <c r="U13" i="2"/>
  <c r="Q771" i="2"/>
  <c r="T771" i="2"/>
  <c r="U771" i="2"/>
  <c r="R771" i="2"/>
  <c r="I771" i="2"/>
  <c r="G771" i="2"/>
  <c r="D771" i="2"/>
  <c r="M771" i="2"/>
  <c r="Q772" i="2"/>
  <c r="T772" i="2"/>
  <c r="U772" i="2"/>
  <c r="R772" i="2"/>
  <c r="I772" i="2"/>
  <c r="G772" i="2"/>
  <c r="E772" i="2"/>
  <c r="E773" i="2" s="1"/>
  <c r="D772" i="2"/>
  <c r="M772" i="2"/>
  <c r="Q770" i="2"/>
  <c r="T770" i="2"/>
  <c r="T773" i="2" s="1"/>
  <c r="U770" i="2"/>
  <c r="R770" i="2"/>
  <c r="R773" i="2" s="1"/>
  <c r="O770" i="2"/>
  <c r="O773" i="2" s="1"/>
  <c r="I770" i="2"/>
  <c r="I773" i="2" s="1"/>
  <c r="I774" i="2" s="1"/>
  <c r="G770" i="2"/>
  <c r="G773" i="2" s="1"/>
  <c r="D770" i="2"/>
  <c r="D773" i="2" s="1"/>
  <c r="M770" i="2"/>
  <c r="Q765" i="2"/>
  <c r="T765" i="2"/>
  <c r="U765" i="2"/>
  <c r="R765" i="2"/>
  <c r="H765" i="2"/>
  <c r="E765" i="2"/>
  <c r="D765" i="2"/>
  <c r="M765" i="2"/>
  <c r="Q766" i="2"/>
  <c r="T766" i="2"/>
  <c r="U766" i="2"/>
  <c r="R766" i="2"/>
  <c r="H766" i="2"/>
  <c r="G766" i="2"/>
  <c r="E766" i="2"/>
  <c r="D766" i="2"/>
  <c r="M766" i="2"/>
  <c r="Q767" i="2"/>
  <c r="T767" i="2"/>
  <c r="T769" i="2" s="1"/>
  <c r="T774" i="2" s="1"/>
  <c r="U767" i="2"/>
  <c r="R767" i="2"/>
  <c r="H767" i="2"/>
  <c r="G767" i="2"/>
  <c r="E767" i="2"/>
  <c r="D767" i="2"/>
  <c r="M767" i="2"/>
  <c r="Q768" i="2"/>
  <c r="T768" i="2"/>
  <c r="U768" i="2"/>
  <c r="R768" i="2"/>
  <c r="D768" i="2"/>
  <c r="M768" i="2"/>
  <c r="Q764" i="2"/>
  <c r="Q769" i="2" s="1"/>
  <c r="T764" i="2"/>
  <c r="U764" i="2"/>
  <c r="R764" i="2"/>
  <c r="H764" i="2"/>
  <c r="H769" i="2" s="1"/>
  <c r="H774" i="2" s="1"/>
  <c r="E764" i="2"/>
  <c r="D764" i="2"/>
  <c r="D769" i="2" s="1"/>
  <c r="D774" i="2" s="1"/>
  <c r="M764" i="2"/>
  <c r="Q738" i="2"/>
  <c r="T738" i="2"/>
  <c r="U738" i="2"/>
  <c r="R738" i="2"/>
  <c r="I738" i="2"/>
  <c r="G738" i="2"/>
  <c r="E738" i="2"/>
  <c r="D738" i="2"/>
  <c r="M738" i="2"/>
  <c r="Q739" i="2"/>
  <c r="T739" i="2"/>
  <c r="U739" i="2"/>
  <c r="R739" i="2"/>
  <c r="I739" i="2"/>
  <c r="G739" i="2"/>
  <c r="D739" i="2"/>
  <c r="M739" i="2"/>
  <c r="Q740" i="2"/>
  <c r="T740" i="2"/>
  <c r="U740" i="2"/>
  <c r="R740" i="2"/>
  <c r="O740" i="2"/>
  <c r="I740" i="2"/>
  <c r="G740" i="2"/>
  <c r="E740" i="2"/>
  <c r="D740" i="2"/>
  <c r="M740" i="2"/>
  <c r="Q741" i="2"/>
  <c r="T741" i="2"/>
  <c r="U741" i="2"/>
  <c r="R741" i="2"/>
  <c r="O741" i="2"/>
  <c r="I741" i="2"/>
  <c r="G741" i="2"/>
  <c r="E741" i="2"/>
  <c r="D741" i="2"/>
  <c r="M741" i="2"/>
  <c r="Q742" i="2"/>
  <c r="T742" i="2"/>
  <c r="U742" i="2"/>
  <c r="R742" i="2"/>
  <c r="O742" i="2"/>
  <c r="I742" i="2"/>
  <c r="G742" i="2"/>
  <c r="E742" i="2"/>
  <c r="D742" i="2"/>
  <c r="M742" i="2"/>
  <c r="Q737" i="2"/>
  <c r="T737" i="2"/>
  <c r="T743" i="2" s="1"/>
  <c r="U737" i="2"/>
  <c r="R737" i="2"/>
  <c r="R743" i="2" s="1"/>
  <c r="I737" i="2"/>
  <c r="G737" i="2"/>
  <c r="G743" i="2" s="1"/>
  <c r="D737" i="2"/>
  <c r="D743" i="2" s="1"/>
  <c r="M737" i="2"/>
  <c r="M743" i="2" s="1"/>
  <c r="Q732" i="2"/>
  <c r="T732" i="2"/>
  <c r="U732" i="2"/>
  <c r="R732" i="2"/>
  <c r="O732" i="2"/>
  <c r="O736" i="2" s="1"/>
  <c r="I732" i="2"/>
  <c r="G732" i="2"/>
  <c r="E732" i="2"/>
  <c r="D732" i="2"/>
  <c r="M732" i="2"/>
  <c r="Q733" i="2"/>
  <c r="T733" i="2"/>
  <c r="U733" i="2"/>
  <c r="R733" i="2"/>
  <c r="D733" i="2"/>
  <c r="M733" i="2"/>
  <c r="Q734" i="2"/>
  <c r="T734" i="2"/>
  <c r="U734" i="2"/>
  <c r="R734" i="2"/>
  <c r="I734" i="2"/>
  <c r="G734" i="2"/>
  <c r="E734" i="2"/>
  <c r="D734" i="2"/>
  <c r="M734" i="2"/>
  <c r="Q735" i="2"/>
  <c r="T735" i="2"/>
  <c r="U735" i="2"/>
  <c r="R735" i="2"/>
  <c r="I735" i="2"/>
  <c r="G735" i="2"/>
  <c r="E735" i="2"/>
  <c r="D735" i="2"/>
  <c r="M735" i="2"/>
  <c r="Q731" i="2"/>
  <c r="T731" i="2"/>
  <c r="T736" i="2" s="1"/>
  <c r="U731" i="2"/>
  <c r="R731" i="2"/>
  <c r="R736" i="2" s="1"/>
  <c r="I731" i="2"/>
  <c r="G731" i="2"/>
  <c r="G736" i="2" s="1"/>
  <c r="E731" i="2"/>
  <c r="D731" i="2"/>
  <c r="D736" i="2" s="1"/>
  <c r="M731" i="2"/>
  <c r="Q701" i="2"/>
  <c r="T701" i="2"/>
  <c r="U701" i="2"/>
  <c r="R701" i="2"/>
  <c r="O701" i="2"/>
  <c r="I701" i="2"/>
  <c r="H701" i="2"/>
  <c r="G701" i="2"/>
  <c r="E701" i="2"/>
  <c r="D701" i="2"/>
  <c r="M701" i="2"/>
  <c r="Q702" i="2"/>
  <c r="T702" i="2"/>
  <c r="U702" i="2"/>
  <c r="R702" i="2"/>
  <c r="I702" i="2"/>
  <c r="H702" i="2"/>
  <c r="G702" i="2"/>
  <c r="E702" i="2"/>
  <c r="D702" i="2"/>
  <c r="M702" i="2"/>
  <c r="Q703" i="2"/>
  <c r="T703" i="2"/>
  <c r="U703" i="2"/>
  <c r="R703" i="2"/>
  <c r="I703" i="2"/>
  <c r="H703" i="2"/>
  <c r="G703" i="2"/>
  <c r="E703" i="2"/>
  <c r="D703" i="2"/>
  <c r="M703" i="2"/>
  <c r="Q704" i="2"/>
  <c r="T704" i="2"/>
  <c r="U704" i="2"/>
  <c r="R704" i="2"/>
  <c r="O704" i="2"/>
  <c r="I704" i="2"/>
  <c r="H704" i="2"/>
  <c r="G704" i="2"/>
  <c r="E704" i="2"/>
  <c r="D704" i="2"/>
  <c r="M704" i="2"/>
  <c r="Q705" i="2"/>
  <c r="T705" i="2"/>
  <c r="U705" i="2"/>
  <c r="R705" i="2"/>
  <c r="O705" i="2"/>
  <c r="I705" i="2"/>
  <c r="H705" i="2"/>
  <c r="G705" i="2"/>
  <c r="E705" i="2"/>
  <c r="D705" i="2"/>
  <c r="M705" i="2"/>
  <c r="Q706" i="2"/>
  <c r="T706" i="2"/>
  <c r="U706" i="2"/>
  <c r="R706" i="2"/>
  <c r="O706" i="2"/>
  <c r="I706" i="2"/>
  <c r="H706" i="2"/>
  <c r="G706" i="2"/>
  <c r="E706" i="2"/>
  <c r="D706" i="2"/>
  <c r="M706" i="2"/>
  <c r="Q707" i="2"/>
  <c r="T707" i="2"/>
  <c r="U707" i="2"/>
  <c r="R707" i="2"/>
  <c r="O707" i="2"/>
  <c r="I707" i="2"/>
  <c r="H707" i="2"/>
  <c r="G707" i="2"/>
  <c r="E707" i="2"/>
  <c r="D707" i="2"/>
  <c r="M707" i="2"/>
  <c r="Q708" i="2"/>
  <c r="T708" i="2"/>
  <c r="U708" i="2"/>
  <c r="R708" i="2"/>
  <c r="O708" i="2"/>
  <c r="I708" i="2"/>
  <c r="H708" i="2"/>
  <c r="G708" i="2"/>
  <c r="E708" i="2"/>
  <c r="D708" i="2"/>
  <c r="M708" i="2"/>
  <c r="Q709" i="2"/>
  <c r="T709" i="2"/>
  <c r="U709" i="2"/>
  <c r="R709" i="2"/>
  <c r="O709" i="2"/>
  <c r="I709" i="2"/>
  <c r="H709" i="2"/>
  <c r="G709" i="2"/>
  <c r="E709" i="2"/>
  <c r="D709" i="2"/>
  <c r="M709" i="2"/>
  <c r="Q700" i="2"/>
  <c r="T700" i="2"/>
  <c r="T710" i="2" s="1"/>
  <c r="U700" i="2"/>
  <c r="R700" i="2"/>
  <c r="R710" i="2" s="1"/>
  <c r="D700" i="2"/>
  <c r="M700" i="2"/>
  <c r="M710" i="2" s="1"/>
  <c r="Q693" i="2"/>
  <c r="T693" i="2"/>
  <c r="U693" i="2"/>
  <c r="R693" i="2"/>
  <c r="I693" i="2"/>
  <c r="H693" i="2"/>
  <c r="G693" i="2"/>
  <c r="E693" i="2"/>
  <c r="D693" i="2"/>
  <c r="M693" i="2"/>
  <c r="Q694" i="2"/>
  <c r="T694" i="2"/>
  <c r="U694" i="2"/>
  <c r="R694" i="2"/>
  <c r="I694" i="2"/>
  <c r="H694" i="2"/>
  <c r="G694" i="2"/>
  <c r="E694" i="2"/>
  <c r="D694" i="2"/>
  <c r="M694" i="2"/>
  <c r="Q695" i="2"/>
  <c r="T695" i="2"/>
  <c r="U695" i="2"/>
  <c r="R695" i="2"/>
  <c r="I695" i="2"/>
  <c r="H695" i="2"/>
  <c r="G695" i="2"/>
  <c r="E695" i="2"/>
  <c r="D695" i="2"/>
  <c r="M695" i="2"/>
  <c r="Q696" i="2"/>
  <c r="T696" i="2"/>
  <c r="U696" i="2"/>
  <c r="R696" i="2"/>
  <c r="I696" i="2"/>
  <c r="H696" i="2"/>
  <c r="G696" i="2"/>
  <c r="E696" i="2"/>
  <c r="D696" i="2"/>
  <c r="M696" i="2"/>
  <c r="Q697" i="2"/>
  <c r="T697" i="2"/>
  <c r="U697" i="2"/>
  <c r="R697" i="2"/>
  <c r="I697" i="2"/>
  <c r="H697" i="2"/>
  <c r="G697" i="2"/>
  <c r="E697" i="2"/>
  <c r="D697" i="2"/>
  <c r="M697" i="2"/>
  <c r="Q698" i="2"/>
  <c r="T698" i="2"/>
  <c r="U698" i="2"/>
  <c r="R698" i="2"/>
  <c r="I698" i="2"/>
  <c r="H698" i="2"/>
  <c r="G698" i="2"/>
  <c r="E698" i="2"/>
  <c r="D698" i="2"/>
  <c r="M698" i="2"/>
  <c r="Q692" i="2"/>
  <c r="Q699" i="2" s="1"/>
  <c r="T692" i="2"/>
  <c r="T699" i="2" s="1"/>
  <c r="U692" i="2"/>
  <c r="U699" i="2" s="1"/>
  <c r="R692" i="2"/>
  <c r="R699" i="2" s="1"/>
  <c r="I692" i="2"/>
  <c r="I699" i="2" s="1"/>
  <c r="H692" i="2"/>
  <c r="H699" i="2" s="1"/>
  <c r="G692" i="2"/>
  <c r="G699" i="2" s="1"/>
  <c r="E692" i="2"/>
  <c r="E699" i="2" s="1"/>
  <c r="D692" i="2"/>
  <c r="D699" i="2" s="1"/>
  <c r="M692" i="2"/>
  <c r="M699" i="2" s="1"/>
  <c r="Q665" i="2"/>
  <c r="T665" i="2"/>
  <c r="U665" i="2"/>
  <c r="R665" i="2"/>
  <c r="E665" i="2"/>
  <c r="D665" i="2"/>
  <c r="M665" i="2"/>
  <c r="Q666" i="2"/>
  <c r="T666" i="2"/>
  <c r="U666" i="2"/>
  <c r="R666" i="2"/>
  <c r="E666" i="2"/>
  <c r="D666" i="2"/>
  <c r="M666" i="2"/>
  <c r="Q664" i="2"/>
  <c r="T664" i="2"/>
  <c r="T667" i="2" s="1"/>
  <c r="U664" i="2"/>
  <c r="R664" i="2"/>
  <c r="R667" i="2" s="1"/>
  <c r="D664" i="2"/>
  <c r="M664" i="2"/>
  <c r="M667" i="2" s="1"/>
  <c r="Q662" i="2"/>
  <c r="T662" i="2"/>
  <c r="U662" i="2"/>
  <c r="R662" i="2"/>
  <c r="E662" i="2"/>
  <c r="D662" i="2"/>
  <c r="M662" i="2"/>
  <c r="Q661" i="2"/>
  <c r="Q663" i="2" s="1"/>
  <c r="T661" i="2"/>
  <c r="U661" i="2"/>
  <c r="U663" i="2" s="1"/>
  <c r="R661" i="2"/>
  <c r="E661" i="2"/>
  <c r="E663" i="2" s="1"/>
  <c r="D661" i="2"/>
  <c r="M661" i="2"/>
  <c r="M663" i="2" s="1"/>
  <c r="Q635" i="2"/>
  <c r="T635" i="2"/>
  <c r="U635" i="2"/>
  <c r="R635" i="2"/>
  <c r="D635" i="2"/>
  <c r="M635" i="2"/>
  <c r="Q634" i="2"/>
  <c r="Q636" i="2" s="1"/>
  <c r="T634" i="2"/>
  <c r="T636" i="2" s="1"/>
  <c r="U634" i="2"/>
  <c r="U636" i="2" s="1"/>
  <c r="R634" i="2"/>
  <c r="R636" i="2" s="1"/>
  <c r="D634" i="2"/>
  <c r="D636" i="2" s="1"/>
  <c r="M634" i="2"/>
  <c r="M636" i="2" s="1"/>
  <c r="Q632" i="2"/>
  <c r="T632" i="2"/>
  <c r="U632" i="2"/>
  <c r="R632" i="2"/>
  <c r="O632" i="2"/>
  <c r="I632" i="2"/>
  <c r="H632" i="2"/>
  <c r="G632" i="2"/>
  <c r="E632" i="2"/>
  <c r="D632" i="2"/>
  <c r="M632" i="2"/>
  <c r="Q631" i="2"/>
  <c r="Q633" i="2" s="1"/>
  <c r="T631" i="2"/>
  <c r="U631" i="2"/>
  <c r="U633" i="2" s="1"/>
  <c r="R631" i="2"/>
  <c r="O631" i="2"/>
  <c r="O633" i="2" s="1"/>
  <c r="I631" i="2"/>
  <c r="H631" i="2"/>
  <c r="H633" i="2" s="1"/>
  <c r="H637" i="2" s="1"/>
  <c r="G631" i="2"/>
  <c r="E631" i="2"/>
  <c r="E633" i="2" s="1"/>
  <c r="D631" i="2"/>
  <c r="M631" i="2"/>
  <c r="M633" i="2" s="1"/>
  <c r="Q609" i="2"/>
  <c r="T609" i="2"/>
  <c r="U609" i="2"/>
  <c r="R609" i="2"/>
  <c r="D609" i="2"/>
  <c r="M609" i="2"/>
  <c r="Q610" i="2"/>
  <c r="T610" i="2"/>
  <c r="U610" i="2"/>
  <c r="R610" i="2"/>
  <c r="D610" i="2"/>
  <c r="M610" i="2"/>
  <c r="Q608" i="2"/>
  <c r="Q611" i="2" s="1"/>
  <c r="T608" i="2"/>
  <c r="T611" i="2" s="1"/>
  <c r="U608" i="2"/>
  <c r="U611" i="2" s="1"/>
  <c r="R608" i="2"/>
  <c r="R611" i="2" s="1"/>
  <c r="O608" i="2"/>
  <c r="O611" i="2" s="1"/>
  <c r="I608" i="2"/>
  <c r="I611" i="2" s="1"/>
  <c r="G608" i="2"/>
  <c r="G611" i="2" s="1"/>
  <c r="E608" i="2"/>
  <c r="E611" i="2" s="1"/>
  <c r="D608" i="2"/>
  <c r="D611" i="2" s="1"/>
  <c r="M608" i="2"/>
  <c r="M611" i="2" s="1"/>
  <c r="Q605" i="2"/>
  <c r="T605" i="2"/>
  <c r="U605" i="2"/>
  <c r="R605" i="2"/>
  <c r="I605" i="2"/>
  <c r="G605" i="2"/>
  <c r="E605" i="2"/>
  <c r="D605" i="2"/>
  <c r="M605" i="2"/>
  <c r="Q606" i="2"/>
  <c r="T606" i="2"/>
  <c r="U606" i="2"/>
  <c r="R606" i="2"/>
  <c r="G606" i="2"/>
  <c r="D606" i="2"/>
  <c r="M606" i="2"/>
  <c r="Q604" i="2"/>
  <c r="T604" i="2"/>
  <c r="T607" i="2" s="1"/>
  <c r="U604" i="2"/>
  <c r="R604" i="2"/>
  <c r="R607" i="2" s="1"/>
  <c r="I604" i="2"/>
  <c r="I607" i="2" s="1"/>
  <c r="H604" i="2"/>
  <c r="H607" i="2" s="1"/>
  <c r="G604" i="2"/>
  <c r="E604" i="2"/>
  <c r="E607" i="2" s="1"/>
  <c r="D604" i="2"/>
  <c r="M604" i="2"/>
  <c r="M607" i="2" s="1"/>
  <c r="Q577" i="2"/>
  <c r="T577" i="2"/>
  <c r="U577" i="2"/>
  <c r="R577" i="2"/>
  <c r="G577" i="2"/>
  <c r="D577" i="2"/>
  <c r="M577" i="2"/>
  <c r="Q578" i="2"/>
  <c r="T578" i="2"/>
  <c r="U578" i="2"/>
  <c r="R578" i="2"/>
  <c r="G578" i="2"/>
  <c r="E578" i="2"/>
  <c r="E585" i="2" s="1"/>
  <c r="D578" i="2"/>
  <c r="M578" i="2"/>
  <c r="Q579" i="2"/>
  <c r="T579" i="2"/>
  <c r="U579" i="2"/>
  <c r="R579" i="2"/>
  <c r="G579" i="2"/>
  <c r="D579" i="2"/>
  <c r="M579" i="2"/>
  <c r="Q580" i="2"/>
  <c r="T580" i="2"/>
  <c r="U580" i="2"/>
  <c r="R580" i="2"/>
  <c r="D580" i="2"/>
  <c r="M580" i="2"/>
  <c r="Q581" i="2"/>
  <c r="T581" i="2"/>
  <c r="U581" i="2"/>
  <c r="R581" i="2"/>
  <c r="D581" i="2"/>
  <c r="M581" i="2"/>
  <c r="Q582" i="2"/>
  <c r="T582" i="2"/>
  <c r="U582" i="2"/>
  <c r="R582" i="2"/>
  <c r="D582" i="2"/>
  <c r="M582" i="2"/>
  <c r="Q583" i="2"/>
  <c r="T583" i="2"/>
  <c r="U583" i="2"/>
  <c r="R583" i="2"/>
  <c r="D583" i="2"/>
  <c r="M583" i="2"/>
  <c r="Q584" i="2"/>
  <c r="T584" i="2"/>
  <c r="U584" i="2"/>
  <c r="R584" i="2"/>
  <c r="D584" i="2"/>
  <c r="M584" i="2"/>
  <c r="Q576" i="2"/>
  <c r="T576" i="2"/>
  <c r="T585" i="2" s="1"/>
  <c r="U576" i="2"/>
  <c r="R576" i="2"/>
  <c r="R585" i="2" s="1"/>
  <c r="G576" i="2"/>
  <c r="D576" i="2"/>
  <c r="D585" i="2" s="1"/>
  <c r="M576" i="2"/>
  <c r="Q567" i="2"/>
  <c r="T567" i="2"/>
  <c r="U567" i="2"/>
  <c r="R567" i="2"/>
  <c r="D567" i="2"/>
  <c r="M567" i="2"/>
  <c r="Q568" i="2"/>
  <c r="T568" i="2"/>
  <c r="U568" i="2"/>
  <c r="R568" i="2"/>
  <c r="D568" i="2"/>
  <c r="M568" i="2"/>
  <c r="Q569" i="2"/>
  <c r="T569" i="2"/>
  <c r="U569" i="2"/>
  <c r="R569" i="2"/>
  <c r="D569" i="2"/>
  <c r="M569" i="2"/>
  <c r="Q570" i="2"/>
  <c r="T570" i="2"/>
  <c r="U570" i="2"/>
  <c r="R570" i="2"/>
  <c r="G570" i="2"/>
  <c r="E570" i="2"/>
  <c r="D570" i="2"/>
  <c r="M570" i="2"/>
  <c r="Q571" i="2"/>
  <c r="T571" i="2"/>
  <c r="U571" i="2"/>
  <c r="R571" i="2"/>
  <c r="G571" i="2"/>
  <c r="D571" i="2"/>
  <c r="M571" i="2"/>
  <c r="Q572" i="2"/>
  <c r="T572" i="2"/>
  <c r="U572" i="2"/>
  <c r="R572" i="2"/>
  <c r="G572" i="2"/>
  <c r="D572" i="2"/>
  <c r="M572" i="2"/>
  <c r="Q573" i="2"/>
  <c r="T573" i="2"/>
  <c r="U573" i="2"/>
  <c r="R573" i="2"/>
  <c r="G573" i="2"/>
  <c r="E573" i="2"/>
  <c r="D573" i="2"/>
  <c r="M573" i="2"/>
  <c r="Q574" i="2"/>
  <c r="T574" i="2"/>
  <c r="U574" i="2"/>
  <c r="R574" i="2"/>
  <c r="G574" i="2"/>
  <c r="D574" i="2"/>
  <c r="M574" i="2"/>
  <c r="Q566" i="2"/>
  <c r="T566" i="2"/>
  <c r="T575" i="2" s="1"/>
  <c r="U566" i="2"/>
  <c r="R566" i="2"/>
  <c r="R575" i="2" s="1"/>
  <c r="D566" i="2"/>
  <c r="M566" i="2"/>
  <c r="M575" i="2" s="1"/>
  <c r="Q541" i="2"/>
  <c r="T541" i="2"/>
  <c r="U541" i="2"/>
  <c r="R541" i="2"/>
  <c r="I541" i="2"/>
  <c r="G541" i="2"/>
  <c r="E541" i="2"/>
  <c r="D541" i="2"/>
  <c r="M541" i="2"/>
  <c r="Q542" i="2"/>
  <c r="T542" i="2"/>
  <c r="U542" i="2"/>
  <c r="R542" i="2"/>
  <c r="I542" i="2"/>
  <c r="G542" i="2"/>
  <c r="E542" i="2"/>
  <c r="D542" i="2"/>
  <c r="M542" i="2"/>
  <c r="Q543" i="2"/>
  <c r="T543" i="2"/>
  <c r="U543" i="2"/>
  <c r="R543" i="2"/>
  <c r="D543" i="2"/>
  <c r="M543" i="2"/>
  <c r="Q540" i="2"/>
  <c r="T540" i="2"/>
  <c r="T544" i="2" s="1"/>
  <c r="U540" i="2"/>
  <c r="R540" i="2"/>
  <c r="R544" i="2" s="1"/>
  <c r="I540" i="2"/>
  <c r="G540" i="2"/>
  <c r="G544" i="2" s="1"/>
  <c r="E540" i="2"/>
  <c r="D540" i="2"/>
  <c r="D544" i="2" s="1"/>
  <c r="M540" i="2"/>
  <c r="Q536" i="2"/>
  <c r="T536" i="2"/>
  <c r="U536" i="2"/>
  <c r="R536" i="2"/>
  <c r="I536" i="2"/>
  <c r="G536" i="2"/>
  <c r="E536" i="2"/>
  <c r="D536" i="2"/>
  <c r="M536" i="2"/>
  <c r="Q537" i="2"/>
  <c r="T537" i="2"/>
  <c r="U537" i="2"/>
  <c r="R537" i="2"/>
  <c r="I537" i="2"/>
  <c r="G537" i="2"/>
  <c r="E537" i="2"/>
  <c r="D537" i="2"/>
  <c r="M537" i="2"/>
  <c r="Q538" i="2"/>
  <c r="T538" i="2"/>
  <c r="U538" i="2"/>
  <c r="R538" i="2"/>
  <c r="D538" i="2"/>
  <c r="M538" i="2"/>
  <c r="Q535" i="2"/>
  <c r="Q539" i="2" s="1"/>
  <c r="T535" i="2"/>
  <c r="U535" i="2"/>
  <c r="U539" i="2" s="1"/>
  <c r="R535" i="2"/>
  <c r="D535" i="2"/>
  <c r="D539" i="2" s="1"/>
  <c r="M535" i="2"/>
  <c r="Q511" i="2"/>
  <c r="T511" i="2"/>
  <c r="U511" i="2"/>
  <c r="R511" i="2"/>
  <c r="D511" i="2"/>
  <c r="M511" i="2"/>
  <c r="Q510" i="2"/>
  <c r="Q512" i="2" s="1"/>
  <c r="T510" i="2"/>
  <c r="T512" i="2" s="1"/>
  <c r="U510" i="2"/>
  <c r="U512" i="2" s="1"/>
  <c r="R510" i="2"/>
  <c r="R512" i="2" s="1"/>
  <c r="D510" i="2"/>
  <c r="D512" i="2" s="1"/>
  <c r="M510" i="2"/>
  <c r="M512" i="2" s="1"/>
  <c r="Q508" i="2"/>
  <c r="T508" i="2"/>
  <c r="U508" i="2"/>
  <c r="R508" i="2"/>
  <c r="D508" i="2"/>
  <c r="M508" i="2"/>
  <c r="Q507" i="2"/>
  <c r="Q509" i="2" s="1"/>
  <c r="T507" i="2"/>
  <c r="T509" i="2" s="1"/>
  <c r="U507" i="2"/>
  <c r="U509" i="2" s="1"/>
  <c r="R507" i="2"/>
  <c r="R509" i="2" s="1"/>
  <c r="D507" i="2"/>
  <c r="D509" i="2" s="1"/>
  <c r="M507" i="2"/>
  <c r="M509" i="2" s="1"/>
  <c r="Q497" i="2"/>
  <c r="T497" i="2"/>
  <c r="U497" i="2"/>
  <c r="R497" i="2"/>
  <c r="G497" i="2"/>
  <c r="D497" i="2"/>
  <c r="M497" i="2"/>
  <c r="Q494" i="2"/>
  <c r="T494" i="2"/>
  <c r="U494" i="2"/>
  <c r="R494" i="2"/>
  <c r="I494" i="2"/>
  <c r="H494" i="2"/>
  <c r="H498" i="2" s="1"/>
  <c r="H499" i="2" s="1"/>
  <c r="G494" i="2"/>
  <c r="E494" i="2"/>
  <c r="D494" i="2"/>
  <c r="M494" i="2"/>
  <c r="Q495" i="2"/>
  <c r="T495" i="2"/>
  <c r="U495" i="2"/>
  <c r="R495" i="2"/>
  <c r="I495" i="2"/>
  <c r="G495" i="2"/>
  <c r="E495" i="2"/>
  <c r="D495" i="2"/>
  <c r="M495" i="2"/>
  <c r="Q496" i="2"/>
  <c r="T496" i="2"/>
  <c r="U496" i="2"/>
  <c r="R496" i="2"/>
  <c r="G496" i="2"/>
  <c r="D496" i="2"/>
  <c r="M496" i="2"/>
  <c r="Q493" i="2"/>
  <c r="T493" i="2"/>
  <c r="T498" i="2" s="1"/>
  <c r="U493" i="2"/>
  <c r="R493" i="2"/>
  <c r="R498" i="2" s="1"/>
  <c r="I493" i="2"/>
  <c r="I498" i="2" s="1"/>
  <c r="G493" i="2"/>
  <c r="G498" i="2" s="1"/>
  <c r="E493" i="2"/>
  <c r="D493" i="2"/>
  <c r="D498" i="2" s="1"/>
  <c r="M493" i="2"/>
  <c r="Q486" i="2"/>
  <c r="T486" i="2"/>
  <c r="U486" i="2"/>
  <c r="R486" i="2"/>
  <c r="I486" i="2"/>
  <c r="G486" i="2"/>
  <c r="E486" i="2"/>
  <c r="D486" i="2"/>
  <c r="M486" i="2"/>
  <c r="Q487" i="2"/>
  <c r="T487" i="2"/>
  <c r="U487" i="2"/>
  <c r="R487" i="2"/>
  <c r="I487" i="2"/>
  <c r="G487" i="2"/>
  <c r="E487" i="2"/>
  <c r="D487" i="2"/>
  <c r="M487" i="2"/>
  <c r="Q488" i="2"/>
  <c r="T488" i="2"/>
  <c r="U488" i="2"/>
  <c r="R488" i="2"/>
  <c r="I488" i="2"/>
  <c r="G488" i="2"/>
  <c r="E488" i="2"/>
  <c r="D488" i="2"/>
  <c r="M488" i="2"/>
  <c r="Q489" i="2"/>
  <c r="T489" i="2"/>
  <c r="U489" i="2"/>
  <c r="R489" i="2"/>
  <c r="E489" i="2"/>
  <c r="D489" i="2"/>
  <c r="M489" i="2"/>
  <c r="Q490" i="2"/>
  <c r="T490" i="2"/>
  <c r="U490" i="2"/>
  <c r="R490" i="2"/>
  <c r="O490" i="2"/>
  <c r="O492" i="2" s="1"/>
  <c r="I490" i="2"/>
  <c r="G490" i="2"/>
  <c r="E490" i="2"/>
  <c r="D490" i="2"/>
  <c r="M490" i="2"/>
  <c r="Q491" i="2"/>
  <c r="T491" i="2"/>
  <c r="U491" i="2"/>
  <c r="R491" i="2"/>
  <c r="D491" i="2"/>
  <c r="M491" i="2"/>
  <c r="Q485" i="2"/>
  <c r="Q492" i="2" s="1"/>
  <c r="T485" i="2"/>
  <c r="U485" i="2"/>
  <c r="U492" i="2" s="1"/>
  <c r="R485" i="2"/>
  <c r="D485" i="2"/>
  <c r="D492" i="2" s="1"/>
  <c r="M485" i="2"/>
  <c r="Q437" i="2"/>
  <c r="T437" i="2"/>
  <c r="U437" i="2"/>
  <c r="R437" i="2"/>
  <c r="O437" i="2"/>
  <c r="I437" i="2"/>
  <c r="E437" i="2"/>
  <c r="D437" i="2"/>
  <c r="M437" i="2"/>
  <c r="Q436" i="2"/>
  <c r="T436" i="2"/>
  <c r="T438" i="2" s="1"/>
  <c r="U436" i="2"/>
  <c r="R436" i="2"/>
  <c r="R438" i="2" s="1"/>
  <c r="O436" i="2"/>
  <c r="I436" i="2"/>
  <c r="I438" i="2" s="1"/>
  <c r="G436" i="2"/>
  <c r="G438" i="2" s="1"/>
  <c r="E436" i="2"/>
  <c r="E438" i="2" s="1"/>
  <c r="D436" i="2"/>
  <c r="D438" i="2" s="1"/>
  <c r="M436" i="2"/>
  <c r="M438" i="2" s="1"/>
  <c r="Q434" i="2"/>
  <c r="T434" i="2"/>
  <c r="U434" i="2"/>
  <c r="R434" i="2"/>
  <c r="O434" i="2"/>
  <c r="G434" i="2"/>
  <c r="E434" i="2"/>
  <c r="D434" i="2"/>
  <c r="M434" i="2"/>
  <c r="Q433" i="2"/>
  <c r="Q435" i="2" s="1"/>
  <c r="T433" i="2"/>
  <c r="U433" i="2"/>
  <c r="U435" i="2" s="1"/>
  <c r="R433" i="2"/>
  <c r="O433" i="2"/>
  <c r="O435" i="2" s="1"/>
  <c r="G433" i="2"/>
  <c r="E433" i="2"/>
  <c r="E435" i="2" s="1"/>
  <c r="D433" i="2"/>
  <c r="M433" i="2"/>
  <c r="M435" i="2" s="1"/>
  <c r="Q394" i="2"/>
  <c r="T394" i="2"/>
  <c r="U394" i="2"/>
  <c r="R394" i="2"/>
  <c r="I394" i="2"/>
  <c r="G394" i="2"/>
  <c r="E394" i="2"/>
  <c r="D394" i="2"/>
  <c r="M394" i="2"/>
  <c r="Q395" i="2"/>
  <c r="T395" i="2"/>
  <c r="U395" i="2"/>
  <c r="R395" i="2"/>
  <c r="I395" i="2"/>
  <c r="G395" i="2"/>
  <c r="E395" i="2"/>
  <c r="D395" i="2"/>
  <c r="M395" i="2"/>
  <c r="Q393" i="2"/>
  <c r="T393" i="2"/>
  <c r="T396" i="2" s="1"/>
  <c r="U393" i="2"/>
  <c r="R393" i="2"/>
  <c r="R396" i="2" s="1"/>
  <c r="I393" i="2"/>
  <c r="G393" i="2"/>
  <c r="G396" i="2" s="1"/>
  <c r="E393" i="2"/>
  <c r="D393" i="2"/>
  <c r="D396" i="2" s="1"/>
  <c r="M393" i="2"/>
  <c r="Q373" i="2"/>
  <c r="T373" i="2"/>
  <c r="U373" i="2"/>
  <c r="R373" i="2"/>
  <c r="O373" i="2"/>
  <c r="I373" i="2"/>
  <c r="I375" i="2" s="1"/>
  <c r="H373" i="2"/>
  <c r="H375" i="2" s="1"/>
  <c r="G373" i="2"/>
  <c r="E373" i="2"/>
  <c r="D373" i="2"/>
  <c r="M373" i="2"/>
  <c r="Q374" i="2"/>
  <c r="T374" i="2"/>
  <c r="U374" i="2"/>
  <c r="R374" i="2"/>
  <c r="O374" i="2"/>
  <c r="E374" i="2"/>
  <c r="D374" i="2"/>
  <c r="M374" i="2"/>
  <c r="Q372" i="2"/>
  <c r="T372" i="2"/>
  <c r="T375" i="2" s="1"/>
  <c r="U372" i="2"/>
  <c r="R372" i="2"/>
  <c r="R375" i="2" s="1"/>
  <c r="G372" i="2"/>
  <c r="G375" i="2" s="1"/>
  <c r="D372" i="2"/>
  <c r="D375" i="2" s="1"/>
  <c r="M372" i="2"/>
  <c r="Q365" i="2"/>
  <c r="T365" i="2"/>
  <c r="U365" i="2"/>
  <c r="R365" i="2"/>
  <c r="O365" i="2"/>
  <c r="I365" i="2"/>
  <c r="H365" i="2"/>
  <c r="G365" i="2"/>
  <c r="E365" i="2"/>
  <c r="D365" i="2"/>
  <c r="M365" i="2"/>
  <c r="Q366" i="2"/>
  <c r="T366" i="2"/>
  <c r="U366" i="2"/>
  <c r="R366" i="2"/>
  <c r="O366" i="2"/>
  <c r="D366" i="2"/>
  <c r="M366" i="2"/>
  <c r="Q367" i="2"/>
  <c r="T367" i="2"/>
  <c r="U367" i="2"/>
  <c r="R367" i="2"/>
  <c r="O367" i="2"/>
  <c r="D367" i="2"/>
  <c r="M367" i="2"/>
  <c r="Q368" i="2"/>
  <c r="T368" i="2"/>
  <c r="U368" i="2"/>
  <c r="R368" i="2"/>
  <c r="O368" i="2"/>
  <c r="D368" i="2"/>
  <c r="M368" i="2"/>
  <c r="Q369" i="2"/>
  <c r="T369" i="2"/>
  <c r="U369" i="2"/>
  <c r="R369" i="2"/>
  <c r="D369" i="2"/>
  <c r="M369" i="2"/>
  <c r="Q370" i="2"/>
  <c r="T370" i="2"/>
  <c r="U370" i="2"/>
  <c r="R370" i="2"/>
  <c r="O370" i="2"/>
  <c r="I370" i="2"/>
  <c r="H370" i="2"/>
  <c r="G370" i="2"/>
  <c r="E370" i="2"/>
  <c r="D370" i="2"/>
  <c r="M370" i="2"/>
  <c r="Q364" i="2"/>
  <c r="T364" i="2"/>
  <c r="T371" i="2" s="1"/>
  <c r="U364" i="2"/>
  <c r="R364" i="2"/>
  <c r="R371" i="2" s="1"/>
  <c r="O364" i="2"/>
  <c r="I364" i="2"/>
  <c r="I371" i="2" s="1"/>
  <c r="H364" i="2"/>
  <c r="G364" i="2"/>
  <c r="G371" i="2" s="1"/>
  <c r="E364" i="2"/>
  <c r="D364" i="2"/>
  <c r="D371" i="2" s="1"/>
  <c r="M364" i="2"/>
  <c r="Q342" i="2"/>
  <c r="T342" i="2"/>
  <c r="U342" i="2"/>
  <c r="R342" i="2"/>
  <c r="D342" i="2"/>
  <c r="M342" i="2"/>
  <c r="Q343" i="2"/>
  <c r="T343" i="2"/>
  <c r="U343" i="2"/>
  <c r="R343" i="2"/>
  <c r="D343" i="2"/>
  <c r="M343" i="2"/>
  <c r="Q344" i="2"/>
  <c r="T344" i="2"/>
  <c r="U344" i="2"/>
  <c r="R344" i="2"/>
  <c r="D344" i="2"/>
  <c r="M344" i="2"/>
  <c r="Q345" i="2"/>
  <c r="T345" i="2"/>
  <c r="U345" i="2"/>
  <c r="R345" i="2"/>
  <c r="D345" i="2"/>
  <c r="M345" i="2"/>
  <c r="Q346" i="2"/>
  <c r="T346" i="2"/>
  <c r="U346" i="2"/>
  <c r="R346" i="2"/>
  <c r="D346" i="2"/>
  <c r="M346" i="2"/>
  <c r="Q341" i="2"/>
  <c r="Q347" i="2" s="1"/>
  <c r="T341" i="2"/>
  <c r="T347" i="2" s="1"/>
  <c r="U341" i="2"/>
  <c r="U347" i="2" s="1"/>
  <c r="R341" i="2"/>
  <c r="R347" i="2" s="1"/>
  <c r="I341" i="2"/>
  <c r="I347" i="2" s="1"/>
  <c r="G341" i="2"/>
  <c r="G347" i="2" s="1"/>
  <c r="E341" i="2"/>
  <c r="E347" i="2" s="1"/>
  <c r="D341" i="2"/>
  <c r="M341" i="2"/>
  <c r="M347" i="2" s="1"/>
  <c r="Q337" i="2"/>
  <c r="T337" i="2"/>
  <c r="U337" i="2"/>
  <c r="R337" i="2"/>
  <c r="I337" i="2"/>
  <c r="G337" i="2"/>
  <c r="E337" i="2"/>
  <c r="D337" i="2"/>
  <c r="M337" i="2"/>
  <c r="Q338" i="2"/>
  <c r="T338" i="2"/>
  <c r="U338" i="2"/>
  <c r="R338" i="2"/>
  <c r="I338" i="2"/>
  <c r="G338" i="2"/>
  <c r="E338" i="2"/>
  <c r="D338" i="2"/>
  <c r="M338" i="2"/>
  <c r="Q339" i="2"/>
  <c r="T339" i="2"/>
  <c r="U339" i="2"/>
  <c r="R339" i="2"/>
  <c r="I339" i="2"/>
  <c r="G339" i="2"/>
  <c r="E339" i="2"/>
  <c r="D339" i="2"/>
  <c r="M339" i="2"/>
  <c r="Q336" i="2"/>
  <c r="Q340" i="2" s="1"/>
  <c r="T336" i="2"/>
  <c r="U336" i="2"/>
  <c r="U340" i="2" s="1"/>
  <c r="R336" i="2"/>
  <c r="I336" i="2"/>
  <c r="I340" i="2" s="1"/>
  <c r="G336" i="2"/>
  <c r="E336" i="2"/>
  <c r="E340" i="2" s="1"/>
  <c r="D336" i="2"/>
  <c r="M336" i="2"/>
  <c r="M340" i="2" s="1"/>
  <c r="Q298" i="2"/>
  <c r="T298" i="2"/>
  <c r="U298" i="2"/>
  <c r="R298" i="2"/>
  <c r="I298" i="2"/>
  <c r="G298" i="2"/>
  <c r="E298" i="2"/>
  <c r="D298" i="2"/>
  <c r="M298" i="2"/>
  <c r="Q297" i="2"/>
  <c r="Q299" i="2" s="1"/>
  <c r="T297" i="2"/>
  <c r="U297" i="2"/>
  <c r="U299" i="2" s="1"/>
  <c r="R297" i="2"/>
  <c r="I297" i="2"/>
  <c r="I299" i="2" s="1"/>
  <c r="G297" i="2"/>
  <c r="E297" i="2"/>
  <c r="E299" i="2" s="1"/>
  <c r="D297" i="2"/>
  <c r="M297" i="2"/>
  <c r="M299" i="2" s="1"/>
  <c r="Q281" i="2"/>
  <c r="T281" i="2"/>
  <c r="U281" i="2"/>
  <c r="R281" i="2"/>
  <c r="M281" i="2"/>
  <c r="I281" i="2"/>
  <c r="G281" i="2"/>
  <c r="D282" i="2"/>
  <c r="Q282" i="2"/>
  <c r="T282" i="2"/>
  <c r="U282" i="2"/>
  <c r="R282" i="2"/>
  <c r="M282" i="2"/>
  <c r="D283" i="2"/>
  <c r="Q283" i="2"/>
  <c r="T283" i="2"/>
  <c r="U283" i="2"/>
  <c r="R283" i="2"/>
  <c r="M283" i="2"/>
  <c r="D284" i="2"/>
  <c r="Q284" i="2"/>
  <c r="T284" i="2"/>
  <c r="U284" i="2"/>
  <c r="R284" i="2"/>
  <c r="O284" i="2"/>
  <c r="M284" i="2"/>
  <c r="Q285" i="2"/>
  <c r="T285" i="2"/>
  <c r="U285" i="2"/>
  <c r="R285" i="2"/>
  <c r="M285" i="2"/>
  <c r="I285" i="2"/>
  <c r="G285" i="2"/>
  <c r="Q280" i="2"/>
  <c r="Q286" i="2" s="1"/>
  <c r="T280" i="2"/>
  <c r="U280" i="2"/>
  <c r="U286" i="2" s="1"/>
  <c r="R280" i="2"/>
  <c r="O280" i="2"/>
  <c r="O286" i="2" s="1"/>
  <c r="O287" i="2" s="1"/>
  <c r="M280" i="2"/>
  <c r="I280" i="2"/>
  <c r="I286" i="2" s="1"/>
  <c r="G280" i="2"/>
  <c r="G286" i="2" s="1"/>
  <c r="D276" i="2"/>
  <c r="Q276" i="2"/>
  <c r="T276" i="2"/>
  <c r="U276" i="2"/>
  <c r="R276" i="2"/>
  <c r="M276" i="2"/>
  <c r="D277" i="2"/>
  <c r="Q277" i="2"/>
  <c r="T277" i="2"/>
  <c r="U277" i="2"/>
  <c r="R277" i="2"/>
  <c r="M277" i="2"/>
  <c r="Q278" i="2"/>
  <c r="T278" i="2"/>
  <c r="U278" i="2"/>
  <c r="R278" i="2"/>
  <c r="M278" i="2"/>
  <c r="Q275" i="2"/>
  <c r="T275" i="2"/>
  <c r="T279" i="2" s="1"/>
  <c r="U275" i="2"/>
  <c r="R275" i="2"/>
  <c r="R279" i="2" s="1"/>
  <c r="M275" i="2"/>
  <c r="I275" i="2"/>
  <c r="I279" i="2" s="1"/>
  <c r="G275" i="2"/>
  <c r="G279" i="2" s="1"/>
  <c r="Q213" i="2"/>
  <c r="U213" i="2"/>
  <c r="Q214" i="2"/>
  <c r="U214" i="2"/>
  <c r="Q215" i="2"/>
  <c r="U215" i="2"/>
  <c r="Q216" i="2"/>
  <c r="U216" i="2"/>
  <c r="Q217" i="2"/>
  <c r="U217" i="2"/>
  <c r="Q218" i="2"/>
  <c r="U218" i="2"/>
  <c r="Q219" i="2"/>
  <c r="U219" i="2"/>
  <c r="Q220" i="2"/>
  <c r="U220" i="2"/>
  <c r="Q221" i="2"/>
  <c r="U221" i="2"/>
  <c r="Q222" i="2"/>
  <c r="U222" i="2"/>
  <c r="Q223" i="2"/>
  <c r="U223" i="2"/>
  <c r="Q224" i="2"/>
  <c r="U224" i="2"/>
  <c r="Q225" i="2"/>
  <c r="U225" i="2"/>
  <c r="Q226" i="2"/>
  <c r="U226" i="2"/>
  <c r="Q227" i="2"/>
  <c r="U227" i="2"/>
  <c r="Q228" i="2"/>
  <c r="U228" i="2"/>
  <c r="Q229" i="2"/>
  <c r="U229" i="2"/>
  <c r="Q230" i="2"/>
  <c r="U230" i="2"/>
  <c r="Q231" i="2"/>
  <c r="U231" i="2"/>
  <c r="Q232" i="2"/>
  <c r="U232" i="2"/>
  <c r="Q233" i="2"/>
  <c r="U233" i="2"/>
  <c r="Q234" i="2"/>
  <c r="U234" i="2"/>
  <c r="Q235" i="2"/>
  <c r="U235" i="2"/>
  <c r="Q236" i="2"/>
  <c r="U236" i="2"/>
  <c r="Q212" i="2"/>
  <c r="U212" i="2"/>
  <c r="Q192" i="2"/>
  <c r="U192" i="2"/>
  <c r="Q193" i="2"/>
  <c r="U193" i="2"/>
  <c r="Q194" i="2"/>
  <c r="U194" i="2"/>
  <c r="Q195" i="2"/>
  <c r="U195" i="2"/>
  <c r="Q196" i="2"/>
  <c r="U196" i="2"/>
  <c r="Q197" i="2"/>
  <c r="U197" i="2"/>
  <c r="Q198" i="2"/>
  <c r="U198" i="2"/>
  <c r="Q199" i="2"/>
  <c r="U199" i="2"/>
  <c r="Q200" i="2"/>
  <c r="U200" i="2"/>
  <c r="Q201" i="2"/>
  <c r="U201" i="2"/>
  <c r="Q202" i="2"/>
  <c r="U202" i="2"/>
  <c r="Q203" i="2"/>
  <c r="U203" i="2"/>
  <c r="Q204" i="2"/>
  <c r="U204" i="2"/>
  <c r="Q205" i="2"/>
  <c r="U205" i="2"/>
  <c r="Q206" i="2"/>
  <c r="U206" i="2"/>
  <c r="Q207" i="2"/>
  <c r="U207" i="2"/>
  <c r="Q208" i="2"/>
  <c r="U208" i="2"/>
  <c r="Q209" i="2"/>
  <c r="U209" i="2"/>
  <c r="Q210" i="2"/>
  <c r="U210" i="2"/>
  <c r="Q191" i="2"/>
  <c r="U191" i="2"/>
  <c r="O774" i="2"/>
  <c r="I400" i="2"/>
  <c r="H763" i="2"/>
  <c r="G763" i="2"/>
  <c r="G400" i="2"/>
  <c r="E763" i="2"/>
  <c r="E400" i="2"/>
  <c r="D763" i="2"/>
  <c r="D400" i="2"/>
  <c r="M763" i="2"/>
  <c r="M400" i="2"/>
  <c r="R763" i="2"/>
  <c r="U763" i="2"/>
  <c r="T763" i="2"/>
  <c r="Q763" i="2"/>
  <c r="R400" i="2"/>
  <c r="U400" i="2"/>
  <c r="T400" i="2"/>
  <c r="Q400" i="2"/>
  <c r="P747" i="1"/>
  <c r="O763" i="1"/>
  <c r="O774" i="1" s="1"/>
  <c r="E258" i="2"/>
  <c r="D258" i="2"/>
  <c r="E257" i="2"/>
  <c r="D257" i="2"/>
  <c r="E256" i="2"/>
  <c r="D256" i="2"/>
  <c r="E255" i="2"/>
  <c r="D255" i="2"/>
  <c r="E254" i="2"/>
  <c r="D254" i="2"/>
  <c r="E252" i="2"/>
  <c r="D252" i="2"/>
  <c r="E250" i="2"/>
  <c r="D250" i="2"/>
  <c r="E245" i="2"/>
  <c r="D245" i="2"/>
  <c r="E246" i="2"/>
  <c r="D246" i="2"/>
  <c r="E243" i="2"/>
  <c r="D243" i="2"/>
  <c r="E241" i="2"/>
  <c r="E274" i="2" s="1"/>
  <c r="D241" i="2"/>
  <c r="D274" i="2" s="1"/>
  <c r="R77" i="2"/>
  <c r="M77" i="2"/>
  <c r="I77" i="2"/>
  <c r="G77" i="2"/>
  <c r="E77" i="2"/>
  <c r="D77" i="2"/>
  <c r="T77" i="2"/>
  <c r="R79" i="2"/>
  <c r="M79" i="2"/>
  <c r="I79" i="2"/>
  <c r="G79" i="2"/>
  <c r="E79" i="2"/>
  <c r="D79" i="2"/>
  <c r="T79" i="2"/>
  <c r="R72" i="2"/>
  <c r="M72" i="2"/>
  <c r="I72" i="2"/>
  <c r="G72" i="2"/>
  <c r="E72" i="2"/>
  <c r="D72" i="2"/>
  <c r="T72" i="2"/>
  <c r="R69" i="2"/>
  <c r="M69" i="2"/>
  <c r="I69" i="2"/>
  <c r="G69" i="2"/>
  <c r="D69" i="2"/>
  <c r="T69" i="2"/>
  <c r="R70" i="2"/>
  <c r="M70" i="2"/>
  <c r="I70" i="2"/>
  <c r="G70" i="2"/>
  <c r="D70" i="2"/>
  <c r="T70" i="2"/>
  <c r="R68" i="2"/>
  <c r="M68" i="2"/>
  <c r="I68" i="2"/>
  <c r="G68" i="2"/>
  <c r="E68" i="2"/>
  <c r="D68" i="2"/>
  <c r="T68" i="2"/>
  <c r="R62" i="2"/>
  <c r="M62" i="2"/>
  <c r="I62" i="2"/>
  <c r="G62" i="2"/>
  <c r="E62" i="2"/>
  <c r="D62" i="2"/>
  <c r="T62" i="2"/>
  <c r="R63" i="2"/>
  <c r="M63" i="2"/>
  <c r="I63" i="2"/>
  <c r="G63" i="2"/>
  <c r="D63" i="2"/>
  <c r="T63" i="2"/>
  <c r="R64" i="2"/>
  <c r="M64" i="2"/>
  <c r="I64" i="2"/>
  <c r="G64" i="2"/>
  <c r="D64" i="2"/>
  <c r="T64" i="2"/>
  <c r="R65" i="2"/>
  <c r="M65" i="2"/>
  <c r="I65" i="2"/>
  <c r="G65" i="2"/>
  <c r="E65" i="2"/>
  <c r="D65" i="2"/>
  <c r="T65" i="2"/>
  <c r="R66" i="2"/>
  <c r="M66" i="2"/>
  <c r="I66" i="2"/>
  <c r="G66" i="2"/>
  <c r="E66" i="2"/>
  <c r="D66" i="2"/>
  <c r="T66" i="2"/>
  <c r="R61" i="2"/>
  <c r="M61" i="2"/>
  <c r="I61" i="2"/>
  <c r="E61" i="2"/>
  <c r="D61" i="2"/>
  <c r="T61" i="2"/>
  <c r="R56" i="2"/>
  <c r="M56" i="2"/>
  <c r="I56" i="2"/>
  <c r="G56" i="2"/>
  <c r="E56" i="2"/>
  <c r="D56" i="2"/>
  <c r="T56" i="2"/>
  <c r="R57" i="2"/>
  <c r="M57" i="2"/>
  <c r="I57" i="2"/>
  <c r="G57" i="2"/>
  <c r="E57" i="2"/>
  <c r="D57" i="2"/>
  <c r="T57" i="2"/>
  <c r="R55" i="2"/>
  <c r="M55" i="2"/>
  <c r="I55" i="2"/>
  <c r="G55" i="2"/>
  <c r="E55" i="2"/>
  <c r="D55" i="2"/>
  <c r="T55" i="2"/>
  <c r="R51" i="2"/>
  <c r="M51" i="2"/>
  <c r="I51" i="2"/>
  <c r="G51" i="2"/>
  <c r="E51" i="2"/>
  <c r="D51" i="2"/>
  <c r="T51" i="2"/>
  <c r="R52" i="2"/>
  <c r="M52" i="2"/>
  <c r="I52" i="2"/>
  <c r="G52" i="2"/>
  <c r="D52" i="2"/>
  <c r="T52" i="2"/>
  <c r="R53" i="2"/>
  <c r="M53" i="2"/>
  <c r="I53" i="2"/>
  <c r="G53" i="2"/>
  <c r="E53" i="2"/>
  <c r="D53" i="2"/>
  <c r="T53" i="2"/>
  <c r="R50" i="2"/>
  <c r="M50" i="2"/>
  <c r="I50" i="2"/>
  <c r="G50" i="2"/>
  <c r="E50" i="2"/>
  <c r="D50" i="2"/>
  <c r="T50" i="2"/>
  <c r="R43" i="2"/>
  <c r="M43" i="2"/>
  <c r="I43" i="2"/>
  <c r="G43" i="2"/>
  <c r="D43" i="2"/>
  <c r="T43" i="2"/>
  <c r="R44" i="2"/>
  <c r="M44" i="2"/>
  <c r="I44" i="2"/>
  <c r="G44" i="2"/>
  <c r="D44" i="2"/>
  <c r="T44" i="2"/>
  <c r="R45" i="2"/>
  <c r="M45" i="2"/>
  <c r="I45" i="2"/>
  <c r="G45" i="2"/>
  <c r="D45" i="2"/>
  <c r="T45" i="2"/>
  <c r="R46" i="2"/>
  <c r="M46" i="2"/>
  <c r="I46" i="2"/>
  <c r="G46" i="2"/>
  <c r="D46" i="2"/>
  <c r="T46" i="2"/>
  <c r="R47" i="2"/>
  <c r="M47" i="2"/>
  <c r="I47" i="2"/>
  <c r="G47" i="2"/>
  <c r="E47" i="2"/>
  <c r="D47" i="2"/>
  <c r="T47" i="2"/>
  <c r="R37" i="2"/>
  <c r="M37" i="2"/>
  <c r="I37" i="2"/>
  <c r="G37" i="2"/>
  <c r="D37" i="2"/>
  <c r="T37" i="2"/>
  <c r="R38" i="2"/>
  <c r="M38" i="2"/>
  <c r="I38" i="2"/>
  <c r="G38" i="2"/>
  <c r="D38" i="2"/>
  <c r="T38" i="2"/>
  <c r="R39" i="2"/>
  <c r="M39" i="2"/>
  <c r="I39" i="2"/>
  <c r="G39" i="2"/>
  <c r="D39" i="2"/>
  <c r="T39" i="2"/>
  <c r="R40" i="2"/>
  <c r="M40" i="2"/>
  <c r="I40" i="2"/>
  <c r="H40" i="2"/>
  <c r="G40" i="2"/>
  <c r="E40" i="2"/>
  <c r="D40" i="2"/>
  <c r="T40" i="2"/>
  <c r="R41" i="2"/>
  <c r="M41" i="2"/>
  <c r="I41" i="2"/>
  <c r="G41" i="2"/>
  <c r="E41" i="2"/>
  <c r="D41" i="2"/>
  <c r="T41" i="2"/>
  <c r="R42" i="2"/>
  <c r="M42" i="2"/>
  <c r="I42" i="2"/>
  <c r="G42" i="2"/>
  <c r="D42" i="2"/>
  <c r="T42" i="2"/>
  <c r="R36" i="2"/>
  <c r="M36" i="2"/>
  <c r="I36" i="2"/>
  <c r="G36" i="2"/>
  <c r="D36" i="2"/>
  <c r="T36" i="2"/>
  <c r="R27" i="2"/>
  <c r="M27" i="2"/>
  <c r="I27" i="2"/>
  <c r="G27" i="2"/>
  <c r="D27" i="2"/>
  <c r="T27" i="2"/>
  <c r="R25" i="2"/>
  <c r="M25" i="2"/>
  <c r="I25" i="2"/>
  <c r="G25" i="2"/>
  <c r="D25" i="2"/>
  <c r="T25" i="2"/>
  <c r="R18" i="2"/>
  <c r="M18" i="2"/>
  <c r="I18" i="2"/>
  <c r="G18" i="2"/>
  <c r="D18" i="2"/>
  <c r="T18" i="2"/>
  <c r="R14" i="2"/>
  <c r="M14" i="2"/>
  <c r="I14" i="2"/>
  <c r="H14" i="2"/>
  <c r="H190" i="2" s="1"/>
  <c r="G14" i="2"/>
  <c r="E14" i="2"/>
  <c r="E190" i="2" s="1"/>
  <c r="D14" i="2"/>
  <c r="T14" i="2"/>
  <c r="R15" i="2"/>
  <c r="M15" i="2"/>
  <c r="I15" i="2"/>
  <c r="G15" i="2"/>
  <c r="E15" i="2"/>
  <c r="D15" i="2"/>
  <c r="T15" i="2"/>
  <c r="R16" i="2"/>
  <c r="O16" i="2"/>
  <c r="O190" i="2" s="1"/>
  <c r="M16" i="2"/>
  <c r="I16" i="2"/>
  <c r="G16" i="2"/>
  <c r="E16" i="2"/>
  <c r="D16" i="2"/>
  <c r="T16" i="2"/>
  <c r="R17" i="2"/>
  <c r="M17" i="2"/>
  <c r="I17" i="2"/>
  <c r="G17" i="2"/>
  <c r="E17" i="2"/>
  <c r="D17" i="2"/>
  <c r="T17" i="2"/>
  <c r="R13" i="2"/>
  <c r="R190" i="2" s="1"/>
  <c r="M13" i="2"/>
  <c r="M190" i="2" s="1"/>
  <c r="I13" i="2"/>
  <c r="G13" i="2"/>
  <c r="G190" i="2" s="1"/>
  <c r="E13" i="2"/>
  <c r="D13" i="2"/>
  <c r="T13" i="2"/>
  <c r="U769" i="2"/>
  <c r="R769" i="2"/>
  <c r="R774" i="2" s="1"/>
  <c r="M769" i="2"/>
  <c r="E769" i="2"/>
  <c r="E774" i="2" s="1"/>
  <c r="C300" i="2"/>
  <c r="P300" i="1"/>
  <c r="O301" i="1"/>
  <c r="O302" i="1" s="1"/>
  <c r="E281" i="2"/>
  <c r="D281" i="2"/>
  <c r="E285" i="2"/>
  <c r="D285" i="2"/>
  <c r="E280" i="2"/>
  <c r="E286" i="2" s="1"/>
  <c r="D280" i="2"/>
  <c r="D286" i="2" s="1"/>
  <c r="C286" i="2"/>
  <c r="E278" i="2"/>
  <c r="D278" i="2"/>
  <c r="E275" i="2"/>
  <c r="E279" i="2" s="1"/>
  <c r="D275" i="2"/>
  <c r="C279" i="2"/>
  <c r="R213" i="2"/>
  <c r="M213" i="2"/>
  <c r="I213" i="2"/>
  <c r="H213" i="2"/>
  <c r="G213" i="2"/>
  <c r="E213" i="2"/>
  <c r="D213" i="2"/>
  <c r="T213" i="2"/>
  <c r="R214" i="2"/>
  <c r="M214" i="2"/>
  <c r="I214" i="2"/>
  <c r="H214" i="2"/>
  <c r="G214" i="2"/>
  <c r="E214" i="2"/>
  <c r="D214" i="2"/>
  <c r="T214" i="2"/>
  <c r="R215" i="2"/>
  <c r="O215" i="2"/>
  <c r="M215" i="2"/>
  <c r="I215" i="2"/>
  <c r="H215" i="2"/>
  <c r="G215" i="2"/>
  <c r="E215" i="2"/>
  <c r="D215" i="2"/>
  <c r="T215" i="2"/>
  <c r="R216" i="2"/>
  <c r="O216" i="2"/>
  <c r="M216" i="2"/>
  <c r="E216" i="2"/>
  <c r="D216" i="2"/>
  <c r="T216" i="2"/>
  <c r="R217" i="2"/>
  <c r="M217" i="2"/>
  <c r="I217" i="2"/>
  <c r="G217" i="2"/>
  <c r="E217" i="2"/>
  <c r="D217" i="2"/>
  <c r="T217" i="2"/>
  <c r="R218" i="2"/>
  <c r="M218" i="2"/>
  <c r="I218" i="2"/>
  <c r="H218" i="2"/>
  <c r="G218" i="2"/>
  <c r="E218" i="2"/>
  <c r="D218" i="2"/>
  <c r="T218" i="2"/>
  <c r="R219" i="2"/>
  <c r="M219" i="2"/>
  <c r="I219" i="2"/>
  <c r="G219" i="2"/>
  <c r="D219" i="2"/>
  <c r="T219" i="2"/>
  <c r="R220" i="2"/>
  <c r="M220" i="2"/>
  <c r="I220" i="2"/>
  <c r="H220" i="2"/>
  <c r="G220" i="2"/>
  <c r="E220" i="2"/>
  <c r="D220" i="2"/>
  <c r="T220" i="2"/>
  <c r="R221" i="2"/>
  <c r="O221" i="2"/>
  <c r="M221" i="2"/>
  <c r="I221" i="2"/>
  <c r="G221" i="2"/>
  <c r="E221" i="2"/>
  <c r="D221" i="2"/>
  <c r="T221" i="2"/>
  <c r="R222" i="2"/>
  <c r="O222" i="2"/>
  <c r="M222" i="2"/>
  <c r="I222" i="2"/>
  <c r="G222" i="2"/>
  <c r="E222" i="2"/>
  <c r="D222" i="2"/>
  <c r="T222" i="2"/>
  <c r="R223" i="2"/>
  <c r="M223" i="2"/>
  <c r="I223" i="2"/>
  <c r="G223" i="2"/>
  <c r="D223" i="2"/>
  <c r="T223" i="2"/>
  <c r="R224" i="2"/>
  <c r="M224" i="2"/>
  <c r="I224" i="2"/>
  <c r="G224" i="2"/>
  <c r="E224" i="2"/>
  <c r="D224" i="2"/>
  <c r="T224" i="2"/>
  <c r="R225" i="2"/>
  <c r="M225" i="2"/>
  <c r="I225" i="2"/>
  <c r="G225" i="2"/>
  <c r="D225" i="2"/>
  <c r="T225" i="2"/>
  <c r="R226" i="2"/>
  <c r="M226" i="2"/>
  <c r="I226" i="2"/>
  <c r="G226" i="2"/>
  <c r="E226" i="2"/>
  <c r="D226" i="2"/>
  <c r="T226" i="2"/>
  <c r="R227" i="2"/>
  <c r="M227" i="2"/>
  <c r="I227" i="2"/>
  <c r="G227" i="2"/>
  <c r="D227" i="2"/>
  <c r="T227" i="2"/>
  <c r="R228" i="2"/>
  <c r="M228" i="2"/>
  <c r="I228" i="2"/>
  <c r="H228" i="2"/>
  <c r="G228" i="2"/>
  <c r="E228" i="2"/>
  <c r="D228" i="2"/>
  <c r="T228" i="2"/>
  <c r="R229" i="2"/>
  <c r="M229" i="2"/>
  <c r="I229" i="2"/>
  <c r="G229" i="2"/>
  <c r="D229" i="2"/>
  <c r="T229" i="2"/>
  <c r="R230" i="2"/>
  <c r="M230" i="2"/>
  <c r="I230" i="2"/>
  <c r="G230" i="2"/>
  <c r="D230" i="2"/>
  <c r="T230" i="2"/>
  <c r="R231" i="2"/>
  <c r="M231" i="2"/>
  <c r="I231" i="2"/>
  <c r="G231" i="2"/>
  <c r="D231" i="2"/>
  <c r="T231" i="2"/>
  <c r="R232" i="2"/>
  <c r="M232" i="2"/>
  <c r="I232" i="2"/>
  <c r="G232" i="2"/>
  <c r="D232" i="2"/>
  <c r="T232" i="2"/>
  <c r="R233" i="2"/>
  <c r="O233" i="2"/>
  <c r="M233" i="2"/>
  <c r="I233" i="2"/>
  <c r="G233" i="2"/>
  <c r="E233" i="2"/>
  <c r="D233" i="2"/>
  <c r="T233" i="2"/>
  <c r="R234" i="2"/>
  <c r="M234" i="2"/>
  <c r="I234" i="2"/>
  <c r="G234" i="2"/>
  <c r="E234" i="2"/>
  <c r="D234" i="2"/>
  <c r="T234" i="2"/>
  <c r="R235" i="2"/>
  <c r="M235" i="2"/>
  <c r="I235" i="2"/>
  <c r="G235" i="2"/>
  <c r="E235" i="2"/>
  <c r="D235" i="2"/>
  <c r="T235" i="2"/>
  <c r="R236" i="2"/>
  <c r="M236" i="2"/>
  <c r="I236" i="2"/>
  <c r="G236" i="2"/>
  <c r="E236" i="2"/>
  <c r="D236" i="2"/>
  <c r="T236" i="2"/>
  <c r="U237" i="2"/>
  <c r="R212" i="2"/>
  <c r="Q237" i="2"/>
  <c r="M212" i="2"/>
  <c r="I212" i="2"/>
  <c r="I237" i="2" s="1"/>
  <c r="G212" i="2"/>
  <c r="E212" i="2"/>
  <c r="E237" i="2" s="1"/>
  <c r="D212" i="2"/>
  <c r="T212" i="2"/>
  <c r="T237" i="2" s="1"/>
  <c r="C237" i="2"/>
  <c r="R192" i="2"/>
  <c r="O192" i="2"/>
  <c r="M192" i="2"/>
  <c r="I192" i="2"/>
  <c r="G192" i="2"/>
  <c r="E192" i="2"/>
  <c r="D192" i="2"/>
  <c r="T192" i="2"/>
  <c r="R193" i="2"/>
  <c r="O193" i="2"/>
  <c r="M193" i="2"/>
  <c r="I193" i="2"/>
  <c r="H193" i="2"/>
  <c r="G193" i="2"/>
  <c r="E193" i="2"/>
  <c r="D193" i="2"/>
  <c r="T193" i="2"/>
  <c r="R194" i="2"/>
  <c r="O194" i="2"/>
  <c r="M194" i="2"/>
  <c r="I194" i="2"/>
  <c r="G194" i="2"/>
  <c r="E194" i="2"/>
  <c r="D194" i="2"/>
  <c r="T194" i="2"/>
  <c r="R195" i="2"/>
  <c r="M195" i="2"/>
  <c r="I195" i="2"/>
  <c r="G195" i="2"/>
  <c r="E195" i="2"/>
  <c r="D195" i="2"/>
  <c r="T195" i="2"/>
  <c r="R196" i="2"/>
  <c r="M196" i="2"/>
  <c r="I196" i="2"/>
  <c r="H196" i="2"/>
  <c r="G196" i="2"/>
  <c r="E196" i="2"/>
  <c r="D196" i="2"/>
  <c r="T196" i="2"/>
  <c r="R197" i="2"/>
  <c r="M197" i="2"/>
  <c r="I197" i="2"/>
  <c r="G197" i="2"/>
  <c r="E197" i="2"/>
  <c r="D197" i="2"/>
  <c r="T197" i="2"/>
  <c r="R198" i="2"/>
  <c r="M198" i="2"/>
  <c r="I198" i="2"/>
  <c r="G198" i="2"/>
  <c r="E198" i="2"/>
  <c r="D198" i="2"/>
  <c r="T198" i="2"/>
  <c r="R199" i="2"/>
  <c r="O199" i="2"/>
  <c r="M199" i="2"/>
  <c r="I199" i="2"/>
  <c r="H199" i="2"/>
  <c r="G199" i="2"/>
  <c r="E199" i="2"/>
  <c r="D199" i="2"/>
  <c r="T199" i="2"/>
  <c r="R200" i="2"/>
  <c r="M200" i="2"/>
  <c r="I200" i="2"/>
  <c r="G200" i="2"/>
  <c r="E200" i="2"/>
  <c r="D200" i="2"/>
  <c r="T200" i="2"/>
  <c r="R201" i="2"/>
  <c r="O201" i="2"/>
  <c r="M201" i="2"/>
  <c r="I201" i="2"/>
  <c r="G201" i="2"/>
  <c r="E201" i="2"/>
  <c r="D201" i="2"/>
  <c r="T201" i="2"/>
  <c r="R202" i="2"/>
  <c r="M202" i="2"/>
  <c r="I202" i="2"/>
  <c r="G202" i="2"/>
  <c r="E202" i="2"/>
  <c r="D202" i="2"/>
  <c r="T202" i="2"/>
  <c r="R203" i="2"/>
  <c r="M203" i="2"/>
  <c r="I203" i="2"/>
  <c r="G203" i="2"/>
  <c r="E203" i="2"/>
  <c r="D203" i="2"/>
  <c r="T203" i="2"/>
  <c r="R204" i="2"/>
  <c r="O204" i="2"/>
  <c r="M204" i="2"/>
  <c r="I204" i="2"/>
  <c r="G204" i="2"/>
  <c r="E204" i="2"/>
  <c r="D204" i="2"/>
  <c r="T204" i="2"/>
  <c r="R205" i="2"/>
  <c r="M205" i="2"/>
  <c r="I205" i="2"/>
  <c r="G205" i="2"/>
  <c r="E205" i="2"/>
  <c r="D205" i="2"/>
  <c r="T205" i="2"/>
  <c r="R206" i="2"/>
  <c r="M206" i="2"/>
  <c r="I206" i="2"/>
  <c r="H206" i="2"/>
  <c r="G206" i="2"/>
  <c r="E206" i="2"/>
  <c r="D206" i="2"/>
  <c r="T206" i="2"/>
  <c r="R207" i="2"/>
  <c r="M207" i="2"/>
  <c r="I207" i="2"/>
  <c r="G207" i="2"/>
  <c r="E207" i="2"/>
  <c r="D207" i="2"/>
  <c r="T207" i="2"/>
  <c r="R208" i="2"/>
  <c r="O208" i="2"/>
  <c r="M208" i="2"/>
  <c r="I208" i="2"/>
  <c r="G208" i="2"/>
  <c r="E208" i="2"/>
  <c r="D208" i="2"/>
  <c r="T208" i="2"/>
  <c r="R209" i="2"/>
  <c r="M209" i="2"/>
  <c r="I209" i="2"/>
  <c r="G209" i="2"/>
  <c r="E209" i="2"/>
  <c r="D209" i="2"/>
  <c r="T209" i="2"/>
  <c r="R210" i="2"/>
  <c r="M210" i="2"/>
  <c r="I210" i="2"/>
  <c r="G210" i="2"/>
  <c r="E210" i="2"/>
  <c r="D210" i="2"/>
  <c r="T210" i="2"/>
  <c r="U211" i="2"/>
  <c r="R191" i="2"/>
  <c r="Q211" i="2"/>
  <c r="M191" i="2"/>
  <c r="I191" i="2"/>
  <c r="I211" i="2" s="1"/>
  <c r="G191" i="2"/>
  <c r="E191" i="2"/>
  <c r="E211" i="2" s="1"/>
  <c r="D191" i="2"/>
  <c r="T191" i="2"/>
  <c r="T211" i="2" s="1"/>
  <c r="C211" i="2"/>
  <c r="D190" i="2"/>
  <c r="C730" i="2"/>
  <c r="C691" i="2"/>
  <c r="C630" i="2"/>
  <c r="C603" i="2"/>
  <c r="C565" i="2"/>
  <c r="C534" i="2"/>
  <c r="C484" i="2"/>
  <c r="C392" i="2"/>
  <c r="C335" i="2"/>
  <c r="O9" i="1"/>
  <c r="C773" i="2"/>
  <c r="C769" i="2"/>
  <c r="C743" i="2"/>
  <c r="C736" i="2"/>
  <c r="C710" i="2"/>
  <c r="C699" i="2"/>
  <c r="C667" i="2"/>
  <c r="C663" i="2"/>
  <c r="C636" i="2"/>
  <c r="C633" i="2"/>
  <c r="C611" i="2"/>
  <c r="C607" i="2"/>
  <c r="C585" i="2"/>
  <c r="C575" i="2"/>
  <c r="C544" i="2"/>
  <c r="C539" i="2"/>
  <c r="C512" i="2"/>
  <c r="C509" i="2"/>
  <c r="C498" i="2"/>
  <c r="C492" i="2"/>
  <c r="C438" i="2"/>
  <c r="C435" i="2"/>
  <c r="C396" i="2"/>
  <c r="C401" i="2" s="1"/>
  <c r="C375" i="2"/>
  <c r="C371" i="2"/>
  <c r="C347" i="2"/>
  <c r="C340" i="2"/>
  <c r="C299" i="2"/>
  <c r="O11" i="1"/>
  <c r="O10" i="1"/>
  <c r="C9" i="2"/>
  <c r="C238" i="2"/>
  <c r="D211" i="2" l="1"/>
  <c r="G211" i="2"/>
  <c r="M211" i="2"/>
  <c r="R211" i="2"/>
  <c r="D237" i="2"/>
  <c r="G237" i="2"/>
  <c r="M237" i="2"/>
  <c r="R237" i="2"/>
  <c r="D279" i="2"/>
  <c r="T190" i="2"/>
  <c r="I190" i="2"/>
  <c r="M279" i="2"/>
  <c r="U279" i="2"/>
  <c r="U10" i="2" s="1"/>
  <c r="Q279" i="2"/>
  <c r="Q10" i="2" s="1"/>
  <c r="M286" i="2"/>
  <c r="R286" i="2"/>
  <c r="T286" i="2"/>
  <c r="D299" i="2"/>
  <c r="G299" i="2"/>
  <c r="R299" i="2"/>
  <c r="T299" i="2"/>
  <c r="T10" i="2" s="1"/>
  <c r="D340" i="2"/>
  <c r="G340" i="2"/>
  <c r="R340" i="2"/>
  <c r="T340" i="2"/>
  <c r="D347" i="2"/>
  <c r="M371" i="2"/>
  <c r="E371" i="2"/>
  <c r="H371" i="2"/>
  <c r="O371" i="2"/>
  <c r="U371" i="2"/>
  <c r="Q371" i="2"/>
  <c r="M375" i="2"/>
  <c r="U375" i="2"/>
  <c r="Q375" i="2"/>
  <c r="M396" i="2"/>
  <c r="E396" i="2"/>
  <c r="I396" i="2"/>
  <c r="U396" i="2"/>
  <c r="Q396" i="2"/>
  <c r="D435" i="2"/>
  <c r="G435" i="2"/>
  <c r="R435" i="2"/>
  <c r="T435" i="2"/>
  <c r="O438" i="2"/>
  <c r="U438" i="2"/>
  <c r="Q438" i="2"/>
  <c r="M492" i="2"/>
  <c r="R492" i="2"/>
  <c r="T492" i="2"/>
  <c r="M498" i="2"/>
  <c r="E498" i="2"/>
  <c r="U498" i="2"/>
  <c r="Q498" i="2"/>
  <c r="M539" i="2"/>
  <c r="R539" i="2"/>
  <c r="T539" i="2"/>
  <c r="M544" i="2"/>
  <c r="E544" i="2"/>
  <c r="I544" i="2"/>
  <c r="U544" i="2"/>
  <c r="Q544" i="2"/>
  <c r="D575" i="2"/>
  <c r="U575" i="2"/>
  <c r="Q575" i="2"/>
  <c r="M585" i="2"/>
  <c r="G585" i="2"/>
  <c r="U585" i="2"/>
  <c r="Q585" i="2"/>
  <c r="D607" i="2"/>
  <c r="G607" i="2"/>
  <c r="U607" i="2"/>
  <c r="Q607" i="2"/>
  <c r="D633" i="2"/>
  <c r="G633" i="2"/>
  <c r="I633" i="2"/>
  <c r="R633" i="2"/>
  <c r="T633" i="2"/>
  <c r="D663" i="2"/>
  <c r="R663" i="2"/>
  <c r="T663" i="2"/>
  <c r="D667" i="2"/>
  <c r="U667" i="2"/>
  <c r="Q667" i="2"/>
  <c r="D710" i="2"/>
  <c r="U710" i="2"/>
  <c r="Q710" i="2"/>
  <c r="M736" i="2"/>
  <c r="E736" i="2"/>
  <c r="I736" i="2"/>
  <c r="U736" i="2"/>
  <c r="Q736" i="2"/>
  <c r="I743" i="2"/>
  <c r="U743" i="2"/>
  <c r="Q743" i="2"/>
  <c r="M773" i="2"/>
  <c r="M774" i="2" s="1"/>
  <c r="U773" i="2"/>
  <c r="U774" i="2" s="1"/>
  <c r="Q773" i="2"/>
  <c r="Q774" i="2" s="1"/>
  <c r="R274" i="2"/>
  <c r="R9" i="2" s="1"/>
  <c r="T274" i="2"/>
  <c r="R296" i="2"/>
  <c r="T296" i="2"/>
  <c r="D335" i="2"/>
  <c r="G335" i="2"/>
  <c r="R335" i="2"/>
  <c r="T335" i="2"/>
  <c r="I363" i="2"/>
  <c r="R363" i="2"/>
  <c r="T363" i="2"/>
  <c r="D392" i="2"/>
  <c r="R392" i="2"/>
  <c r="T392" i="2"/>
  <c r="I392" i="2"/>
  <c r="E392" i="2"/>
  <c r="M432" i="2"/>
  <c r="R432" i="2"/>
  <c r="T432" i="2"/>
  <c r="O432" i="2"/>
  <c r="G432" i="2"/>
  <c r="M484" i="2"/>
  <c r="R484" i="2"/>
  <c r="T484" i="2"/>
  <c r="G484" i="2"/>
  <c r="I484" i="2"/>
  <c r="D534" i="2"/>
  <c r="U534" i="2"/>
  <c r="Q534" i="2"/>
  <c r="G534" i="2"/>
  <c r="O534" i="2"/>
  <c r="O545" i="2" s="1"/>
  <c r="M565" i="2"/>
  <c r="R565" i="2"/>
  <c r="T565" i="2"/>
  <c r="M603" i="2"/>
  <c r="R603" i="2"/>
  <c r="T603" i="2"/>
  <c r="D630" i="2"/>
  <c r="U630" i="2"/>
  <c r="Q630" i="2"/>
  <c r="D660" i="2"/>
  <c r="U660" i="2"/>
  <c r="Q660" i="2"/>
  <c r="G660" i="2"/>
  <c r="G668" i="2" s="1"/>
  <c r="D691" i="2"/>
  <c r="G691" i="2"/>
  <c r="I691" i="2"/>
  <c r="U691" i="2"/>
  <c r="Q691" i="2"/>
  <c r="D730" i="2"/>
  <c r="I730" i="2"/>
  <c r="R730" i="2"/>
  <c r="T730" i="2"/>
  <c r="E730" i="2"/>
  <c r="C301" i="2"/>
  <c r="Q300" i="2"/>
  <c r="Q301" i="2" s="1"/>
  <c r="T300" i="2"/>
  <c r="T301" i="2" s="1"/>
  <c r="U300" i="2"/>
  <c r="U301" i="2" s="1"/>
  <c r="R300" i="2"/>
  <c r="R301" i="2" s="1"/>
  <c r="I300" i="2"/>
  <c r="I301" i="2" s="1"/>
  <c r="G300" i="2"/>
  <c r="G301" i="2" s="1"/>
  <c r="E300" i="2"/>
  <c r="E301" i="2" s="1"/>
  <c r="D300" i="2"/>
  <c r="D301" i="2" s="1"/>
  <c r="M300" i="2"/>
  <c r="M301" i="2" s="1"/>
  <c r="M11" i="2"/>
  <c r="Q11" i="2"/>
  <c r="U11" i="2"/>
  <c r="E375" i="2"/>
  <c r="O375" i="2"/>
  <c r="E492" i="2"/>
  <c r="G492" i="2"/>
  <c r="I492" i="2"/>
  <c r="E539" i="2"/>
  <c r="G539" i="2"/>
  <c r="I539" i="2"/>
  <c r="E575" i="2"/>
  <c r="G575" i="2"/>
  <c r="E667" i="2"/>
  <c r="E710" i="2"/>
  <c r="G710" i="2"/>
  <c r="G11" i="2" s="1"/>
  <c r="H710" i="2"/>
  <c r="I710" i="2"/>
  <c r="I11" i="2" s="1"/>
  <c r="O710" i="2"/>
  <c r="O743" i="2"/>
  <c r="E743" i="2"/>
  <c r="G769" i="2"/>
  <c r="G774" i="2" s="1"/>
  <c r="M287" i="2"/>
  <c r="R287" i="2"/>
  <c r="U287" i="2"/>
  <c r="T287" i="2"/>
  <c r="Q287" i="2"/>
  <c r="G274" i="2"/>
  <c r="G287" i="2" s="1"/>
  <c r="I274" i="2"/>
  <c r="I287" i="2" s="1"/>
  <c r="M302" i="2"/>
  <c r="D302" i="2"/>
  <c r="E302" i="2"/>
  <c r="G302" i="2"/>
  <c r="R302" i="2"/>
  <c r="U302" i="2"/>
  <c r="T302" i="2"/>
  <c r="Q302" i="2"/>
  <c r="I302" i="2"/>
  <c r="M348" i="2"/>
  <c r="D348" i="2"/>
  <c r="E348" i="2"/>
  <c r="G348" i="2"/>
  <c r="I348" i="2"/>
  <c r="R348" i="2"/>
  <c r="U348" i="2"/>
  <c r="T348" i="2"/>
  <c r="Q348" i="2"/>
  <c r="M376" i="2"/>
  <c r="D376" i="2"/>
  <c r="E376" i="2"/>
  <c r="G376" i="2"/>
  <c r="I376" i="2"/>
  <c r="O376" i="2"/>
  <c r="R376" i="2"/>
  <c r="U376" i="2"/>
  <c r="T376" i="2"/>
  <c r="Q376" i="2"/>
  <c r="H376" i="2"/>
  <c r="M401" i="2"/>
  <c r="D401" i="2"/>
  <c r="G401" i="2"/>
  <c r="R401" i="2"/>
  <c r="U401" i="2"/>
  <c r="T401" i="2"/>
  <c r="Q401" i="2"/>
  <c r="I401" i="2"/>
  <c r="E401" i="2"/>
  <c r="M439" i="2"/>
  <c r="D439" i="2"/>
  <c r="R439" i="2"/>
  <c r="U439" i="2"/>
  <c r="T439" i="2"/>
  <c r="Q439" i="2"/>
  <c r="O439" i="2"/>
  <c r="E439" i="2"/>
  <c r="G439" i="2"/>
  <c r="I439" i="2"/>
  <c r="M499" i="2"/>
  <c r="D499" i="2"/>
  <c r="R499" i="2"/>
  <c r="U499" i="2"/>
  <c r="T499" i="2"/>
  <c r="Q499" i="2"/>
  <c r="G499" i="2"/>
  <c r="E499" i="2"/>
  <c r="O499" i="2"/>
  <c r="I499" i="2"/>
  <c r="M513" i="2"/>
  <c r="D513" i="2"/>
  <c r="R513" i="2"/>
  <c r="U513" i="2"/>
  <c r="T513" i="2"/>
  <c r="Q513" i="2"/>
  <c r="M545" i="2"/>
  <c r="D545" i="2"/>
  <c r="R545" i="2"/>
  <c r="U545" i="2"/>
  <c r="T545" i="2"/>
  <c r="Q545" i="2"/>
  <c r="E545" i="2"/>
  <c r="G545" i="2"/>
  <c r="I545" i="2"/>
  <c r="M586" i="2"/>
  <c r="D586" i="2"/>
  <c r="R586" i="2"/>
  <c r="U586" i="2"/>
  <c r="T586" i="2"/>
  <c r="Q586" i="2"/>
  <c r="E565" i="2"/>
  <c r="E586" i="2" s="1"/>
  <c r="G565" i="2"/>
  <c r="G586" i="2" s="1"/>
  <c r="I565" i="2"/>
  <c r="I586" i="2" s="1"/>
  <c r="M612" i="2"/>
  <c r="D612" i="2"/>
  <c r="R612" i="2"/>
  <c r="U612" i="2"/>
  <c r="T612" i="2"/>
  <c r="Q612" i="2"/>
  <c r="E603" i="2"/>
  <c r="E612" i="2" s="1"/>
  <c r="G603" i="2"/>
  <c r="G612" i="2" s="1"/>
  <c r="H612" i="2"/>
  <c r="I612" i="2"/>
  <c r="O612" i="2"/>
  <c r="M637" i="2"/>
  <c r="D637" i="2"/>
  <c r="R637" i="2"/>
  <c r="U637" i="2"/>
  <c r="T637" i="2"/>
  <c r="Q637" i="2"/>
  <c r="E630" i="2"/>
  <c r="E637" i="2" s="1"/>
  <c r="G630" i="2"/>
  <c r="G637" i="2" s="1"/>
  <c r="I630" i="2"/>
  <c r="I637" i="2" s="1"/>
  <c r="O630" i="2"/>
  <c r="O637" i="2" s="1"/>
  <c r="M668" i="2"/>
  <c r="D668" i="2"/>
  <c r="R668" i="2"/>
  <c r="U668" i="2"/>
  <c r="T668" i="2"/>
  <c r="Q668" i="2"/>
  <c r="E668" i="2"/>
  <c r="M711" i="2"/>
  <c r="D711" i="2"/>
  <c r="E711" i="2"/>
  <c r="G711" i="2"/>
  <c r="H711" i="2"/>
  <c r="I711" i="2"/>
  <c r="R711" i="2"/>
  <c r="U711" i="2"/>
  <c r="T711" i="2"/>
  <c r="Q711" i="2"/>
  <c r="O711" i="2"/>
  <c r="M744" i="2"/>
  <c r="D744" i="2"/>
  <c r="G744" i="2"/>
  <c r="I744" i="2"/>
  <c r="O744" i="2"/>
  <c r="R744" i="2"/>
  <c r="U744" i="2"/>
  <c r="T744" i="2"/>
  <c r="Q744" i="2"/>
  <c r="E744" i="2"/>
  <c r="C11" i="2"/>
  <c r="C376" i="2"/>
  <c r="E238" i="2"/>
  <c r="E9" i="2"/>
  <c r="D238" i="2"/>
  <c r="D9" i="2"/>
  <c r="V190" i="2"/>
  <c r="D10" i="2"/>
  <c r="T11" i="2"/>
  <c r="T238" i="2"/>
  <c r="D11" i="2"/>
  <c r="R11" i="2"/>
  <c r="R238" i="2"/>
  <c r="G238" i="2"/>
  <c r="G9" i="2"/>
  <c r="I238" i="2"/>
  <c r="I9" i="2"/>
  <c r="M238" i="2"/>
  <c r="M9" i="2"/>
  <c r="Q238" i="2"/>
  <c r="Q9" i="2"/>
  <c r="U238" i="2"/>
  <c r="U9" i="2"/>
  <c r="O9" i="2"/>
  <c r="H9" i="2"/>
  <c r="C348" i="2"/>
  <c r="C439" i="2"/>
  <c r="C499" i="2"/>
  <c r="C513" i="2"/>
  <c r="C545" i="2"/>
  <c r="C586" i="2"/>
  <c r="C612" i="2"/>
  <c r="C637" i="2"/>
  <c r="C668" i="2"/>
  <c r="C711" i="2"/>
  <c r="C744" i="2"/>
  <c r="C774" i="2"/>
  <c r="O8" i="1"/>
  <c r="C10" i="2"/>
  <c r="C8" i="2" s="1"/>
  <c r="H211" i="2"/>
  <c r="H10" i="2" s="1"/>
  <c r="O211" i="2"/>
  <c r="O10" i="2" s="1"/>
  <c r="O237" i="2"/>
  <c r="O11" i="2" s="1"/>
  <c r="H237" i="2"/>
  <c r="H11" i="2" s="1"/>
  <c r="C287" i="2"/>
  <c r="D287" i="2"/>
  <c r="E287" i="2"/>
  <c r="C302" i="2"/>
  <c r="U8" i="2" l="1"/>
  <c r="G10" i="2"/>
  <c r="M10" i="2"/>
  <c r="M8" i="2" s="1"/>
  <c r="I10" i="2"/>
  <c r="E10" i="2"/>
  <c r="E11" i="2"/>
  <c r="T9" i="2"/>
  <c r="T8" i="2" s="1"/>
  <c r="R10" i="2"/>
  <c r="R8" i="2" s="1"/>
  <c r="H8" i="2"/>
  <c r="O8" i="2"/>
  <c r="I8" i="2"/>
  <c r="G8" i="2"/>
  <c r="D8" i="2"/>
  <c r="E8" i="2"/>
  <c r="Q8" i="2"/>
  <c r="H238" i="2"/>
  <c r="O238" i="2"/>
  <c r="V237" i="2"/>
  <c r="V238" i="2" s="1"/>
  <c r="V211" i="2"/>
</calcChain>
</file>

<file path=xl/sharedStrings.xml><?xml version="1.0" encoding="utf-8"?>
<sst xmlns="http://schemas.openxmlformats.org/spreadsheetml/2006/main" count="4689" uniqueCount="1788">
  <si>
    <t>Раздел № 1.   Перечень многоквартирных домов, которые подлежат капитальному ремонту</t>
  </si>
  <si>
    <t>№ п/п</t>
  </si>
  <si>
    <t>Год</t>
  </si>
  <si>
    <t>Материал стен</t>
  </si>
  <si>
    <t>Количество этажей</t>
  </si>
  <si>
    <t>Количество подъездов</t>
  </si>
  <si>
    <t>Общая площадь МКД, всего</t>
  </si>
  <si>
    <t>Площадь помещений МКД</t>
  </si>
  <si>
    <t>Стоимость капитального ремонта</t>
  </si>
  <si>
    <t>Удельная стоимость капитального ремонта 1 кв. м общей площади помещений МКД</t>
  </si>
  <si>
    <t>Предельная стоимость капитального ремонта 1 кв. м общей площади помещений МКД</t>
  </si>
  <si>
    <t>Плановая дата завершения работ</t>
  </si>
  <si>
    <t>ввода в эксплуатацию</t>
  </si>
  <si>
    <t>завершения последнего капитального ремонта</t>
  </si>
  <si>
    <t>всего</t>
  </si>
  <si>
    <t>В том числе жилых помещений, находящихся в собственности граждан</t>
  </si>
  <si>
    <t>За счет средств бюджета Республики Карелия</t>
  </si>
  <si>
    <t>За счет средств местного бюджета</t>
  </si>
  <si>
    <t>За счет средств собственников помещений в МКД</t>
  </si>
  <si>
    <t>кв.м</t>
  </si>
  <si>
    <t>чел.</t>
  </si>
  <si>
    <t>руб.</t>
  </si>
  <si>
    <t>руб./кв.м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</si>
  <si>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</si>
  <si>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</si>
  <si>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</si>
  <si>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</si>
  <si>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</si>
  <si>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</si>
  <si>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</si>
  <si>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</si>
  <si>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</si>
  <si>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</si>
  <si>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</si>
  <si>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</si>
  <si>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</si>
  <si>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</si>
  <si>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</si>
  <si>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</si>
  <si>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</si>
  <si>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</si>
  <si>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Засыпные с деревянным каркасом</t>
  </si>
  <si>
    <t>Деревянные щитовые</t>
  </si>
  <si>
    <t>Итого по Беломорскому муниципальному району</t>
  </si>
  <si>
    <t>1950</t>
  </si>
  <si>
    <t>Брусчатые</t>
  </si>
  <si>
    <t>Бревенчатые</t>
  </si>
  <si>
    <t>1952</t>
  </si>
  <si>
    <t>1951</t>
  </si>
  <si>
    <t>1949</t>
  </si>
  <si>
    <t>1963</t>
  </si>
  <si>
    <t>1953</t>
  </si>
  <si>
    <t>1940</t>
  </si>
  <si>
    <t>1955</t>
  </si>
  <si>
    <t>1936</t>
  </si>
  <si>
    <t>Каркасно-засыпные</t>
  </si>
  <si>
    <t>Итого по Кондопожскому муниципальному району</t>
  </si>
  <si>
    <t>до 1939</t>
  </si>
  <si>
    <t>Кирпичные</t>
  </si>
  <si>
    <t>1941</t>
  </si>
  <si>
    <t>Бревно (брус)</t>
  </si>
  <si>
    <t>Итого по Лахденпохскому муниципальному району</t>
  </si>
  <si>
    <t>1929</t>
  </si>
  <si>
    <t>1935</t>
  </si>
  <si>
    <t>1966</t>
  </si>
  <si>
    <t>1956</t>
  </si>
  <si>
    <t>Итого по Медвежьегорскому муниципальному району</t>
  </si>
  <si>
    <t>1958</t>
  </si>
  <si>
    <t>1957</t>
  </si>
  <si>
    <t>1954</t>
  </si>
  <si>
    <t>1960</t>
  </si>
  <si>
    <t>Петрозаводский городской округ</t>
  </si>
  <si>
    <t>1959</t>
  </si>
  <si>
    <t>1962</t>
  </si>
  <si>
    <t>1946</t>
  </si>
  <si>
    <t>1947</t>
  </si>
  <si>
    <t>1948</t>
  </si>
  <si>
    <t>Деревянные</t>
  </si>
  <si>
    <t>1961</t>
  </si>
  <si>
    <t>1964</t>
  </si>
  <si>
    <t>1965</t>
  </si>
  <si>
    <t>1930</t>
  </si>
  <si>
    <t>Адрес многоквартирного дома</t>
  </si>
  <si>
    <t>ед.</t>
  </si>
  <si>
    <t>Итого по Кемскому муниципальному району</t>
  </si>
  <si>
    <t>Итого по Пудожскому муниципальному району</t>
  </si>
  <si>
    <t>Итого по Республики Карелия</t>
  </si>
  <si>
    <t>Итого по Республике Карелия</t>
  </si>
  <si>
    <t>Адрес многоквартирного дома (далее - МКД)</t>
  </si>
  <si>
    <t>Беломорский муниципальный район</t>
  </si>
  <si>
    <t>Кемский муниципальный район</t>
  </si>
  <si>
    <t>Кондопожский муниципальный район</t>
  </si>
  <si>
    <t>Лахденпохский муниципальный район</t>
  </si>
  <si>
    <t>Лоухский муниципальный район</t>
  </si>
  <si>
    <t>Итого по Лоухскому муниципальному району</t>
  </si>
  <si>
    <t>Медвежьегорский муниципальный район</t>
  </si>
  <si>
    <t>Муезерский муниципальный район</t>
  </si>
  <si>
    <t>Олонецкий национальный муниципальный район</t>
  </si>
  <si>
    <t>Питкярантский муниципальный район</t>
  </si>
  <si>
    <t>Итого по Питкярантскому муниципальному району</t>
  </si>
  <si>
    <t>Прионежский  муниципальный район</t>
  </si>
  <si>
    <t>Итого по Прионежскому муниципальному району</t>
  </si>
  <si>
    <t>Пудожский муниципальный район</t>
  </si>
  <si>
    <t>Сегежский  муниципальный район</t>
  </si>
  <si>
    <t>Итого по Сегежскому муниципальному району</t>
  </si>
  <si>
    <t>Итого по Сортавальскому муниципальному району</t>
  </si>
  <si>
    <t>Суоярвский муниципальный район</t>
  </si>
  <si>
    <t>Петрозаводский ГО, г. Петрозаводск, ул. Мелентьевой, д. 40</t>
  </si>
  <si>
    <t>Количество жителей, зарегистрированных в МКД на дату утверждения краткосрочного плана</t>
  </si>
  <si>
    <t>Итого по Петрозаводскому г.о.</t>
  </si>
  <si>
    <t>Итого по Калевальскому муниципальному району</t>
  </si>
  <si>
    <t>Кемский р-н, Куземское с/п, пос. Кузема, ул. 1-я Лесная, д. 9</t>
  </si>
  <si>
    <t>Медвежьегорский р-н, Пиндушское г/п, пгт Пиндуши, ул. Челюскинцев, д. 11</t>
  </si>
  <si>
    <t>Итого по Олонецкому муниципальному району</t>
  </si>
  <si>
    <t>Итого по Пряжинскому муниципальному району</t>
  </si>
  <si>
    <t>Петрозаводский ГО, г. Петрозаводск, ул. Владимирская, д. 17</t>
  </si>
  <si>
    <t>Петрозаводский ГО, г. Петрозаводск, ул. Луначарского, д. 40</t>
  </si>
  <si>
    <t>Петрозаводский ГО, г. Петрозаводск, ул. Максима Горького, д. 21г</t>
  </si>
  <si>
    <t>Петрозаводский ГО, г. Петрозаводск, ул. Машезерская, д. 30</t>
  </si>
  <si>
    <t>Петрозаводский ГО, г. Петрозаводск, ул. Мелентьевой, д. 47</t>
  </si>
  <si>
    <t>Петрозаводский ГО, г. Петрозаводск, ул. Онежской Флотилии, д. 18</t>
  </si>
  <si>
    <t>Петрозаводский ГО, г. Петрозаводск, ул. Правды, д. 8</t>
  </si>
  <si>
    <t>Петрозаводский ГО, г. Петрозаводск, ул. Фурманова, д. 36</t>
  </si>
  <si>
    <t>Петрозаводский ГО, г. Петрозаводск, ул. Шотмана, д. 42а</t>
  </si>
  <si>
    <t>Петрозаводский ГО, г. Петрозаводск, ул. Шотмана, д. 52</t>
  </si>
  <si>
    <t>Петрозаводский ГО, г. Петрозаводск, ул. Ведлозерская, д. 16</t>
  </si>
  <si>
    <t>Петрозаводский ГО, г. Петрозаводск, ул. Виданская, д. 19</t>
  </si>
  <si>
    <t>Петрозаводский ГО, г. Петрозаводск, ул. Мелентьевой, д. 39</t>
  </si>
  <si>
    <t>Петрозаводский ГО, г. Петрозаводск, ул. Максима Горького, д. 13а</t>
  </si>
  <si>
    <t>Петрозаводский ГО, г. Петрозаводск, ул. Советская, д. 47</t>
  </si>
  <si>
    <t>Петрозаводский ГО, г. Петрозаводск, ул. Краснодонцев, д. 60а</t>
  </si>
  <si>
    <t>Петрозаводский ГО, г. Петрозаводск, ул. Фурманова, д. 15</t>
  </si>
  <si>
    <t>Петрозаводский ГО, г. Петрозаводск, ул. Черняховского, д. 11</t>
  </si>
  <si>
    <t>Петрозаводский ГО, г. Петрозаводск, ул. Бесовецкая, д. 10</t>
  </si>
  <si>
    <t>Петрозаводский ГО, г. Петрозаводск, ул. Бесовецкая, д. 11</t>
  </si>
  <si>
    <t>Петрозаводский ГО, г. Петрозаводск, ул. Ведлозерская, д. 11</t>
  </si>
  <si>
    <t>Петрозаводский ГО, г. Петрозаводск, ул. Ведлозерская, д. 18</t>
  </si>
  <si>
    <t>Петрозаводский ГО, г. Петрозаводск, ул. Калевалы, д. 1</t>
  </si>
  <si>
    <t>Петрозаводский ГО, г. Петрозаводск, ул. Калевалы, д. 3</t>
  </si>
  <si>
    <t>Петрозаводский ГО, г. Петрозаводск, ул. Краснофлотская, д. 21</t>
  </si>
  <si>
    <t>Петрозаводский ГО, г. Петрозаводск, ул. Машезерская, д. 24</t>
  </si>
  <si>
    <t>Петрозаводский ГО, г. Петрозаводск, ул. Машезерская, д. 29</t>
  </si>
  <si>
    <t>Петрозаводский ГО, г. Петрозаводск, ул. Мелентьевой, д. 37а</t>
  </si>
  <si>
    <t>Петрозаводский ГО, г. Петрозаводск, ул. Мурманская, д. 23</t>
  </si>
  <si>
    <t>Петрозаводский ГО, г. Петрозаводск, ул. Радищева, д. 1</t>
  </si>
  <si>
    <t>Петрозаводский ГО, г. Петрозаводск, ул. Ригачина, д. 18</t>
  </si>
  <si>
    <t>Петрозаводский ГО, г. Петрозаводск, ул. Бесовецкая, д. 16</t>
  </si>
  <si>
    <t>Петрозаводский ГО, г. Петрозаводск, ул. Бесовецкая, д. 18</t>
  </si>
  <si>
    <t>Петрозаводский ГО, г. Петрозаводск, ул. Боровая, д. 38</t>
  </si>
  <si>
    <t>Калевальский р-н, Боровское с/п, пос. Боровой, ул. Гористая, д. 16а</t>
  </si>
  <si>
    <t>Калевальский р-н, Боровское с/п, пос. Боровой, ул. Советская, д. 6</t>
  </si>
  <si>
    <t>Калевальский р-н, Боровское с/п, пос. Боровой, ул. Советская, д. 7</t>
  </si>
  <si>
    <t>Медвежьегорский р-н, Медвежьегорское г/п, г. Медвежьегорск, ул. Кирова, д. 13</t>
  </si>
  <si>
    <t>Медвежьегорский р-н, Медвежьегорское г/п, г. Медвежьегорск, ул. Кирова, д. 16</t>
  </si>
  <si>
    <t>Медвежьегорский р-н, Медвежьегорское г/п, г. Медвежьегорск, ул. Санаторная, д. 1Б</t>
  </si>
  <si>
    <t>до 1955</t>
  </si>
  <si>
    <t>Медвежьегорский р-н, Великогубское с/п, с. Великая Губа, ул. Рябова, д. 16</t>
  </si>
  <si>
    <t>Медвежьегорский р-н, Великогубское с/п, с. Великая Губа, ул. Рябова, д. 36</t>
  </si>
  <si>
    <t>Медвежьегорский р-н, Великогубское с/п, с. Великая Губа, ул. Рябова, д. 40</t>
  </si>
  <si>
    <t>Медвежьегорский р-н, Медвежьегорское г/п, г. Медвежьегорск, ул. Кирова, д. 9</t>
  </si>
  <si>
    <t>Медвежьегорский р-н, Медвежьегорское г/п, г. Медвежьегорск, ул. Первомайская, д. 27а</t>
  </si>
  <si>
    <t>Муезерский р-н, Муезерское г/п, пгт Муезерский, ул. 8 Марта, д. 5</t>
  </si>
  <si>
    <t>Муезерский р-н, Муезерское г/п, пгт Муезерский, ул. Гагарина, д. 4</t>
  </si>
  <si>
    <t>Муезерский р-н, Муезерское г/п, пгт Муезерский, ул. Гагарина, д. 10</t>
  </si>
  <si>
    <t>Пряжинский муниципальный район</t>
  </si>
  <si>
    <t>Пудожский р-н, Кривецкое с/п, дер. Кривцы, д. 34</t>
  </si>
  <si>
    <t>Пудожский р-н, Пяльмское с/п, пос. Пяльма, пер. Октябрьский, д. 7</t>
  </si>
  <si>
    <t>Пудожский р-н, Шальское с/п, пос. Шальский, пер. Северный, д. 4</t>
  </si>
  <si>
    <t>Сортавальский муниципальный район</t>
  </si>
  <si>
    <t>1937</t>
  </si>
  <si>
    <t>Кирпичные со сборным ж/б каркасом</t>
  </si>
  <si>
    <t>Итого по Петрозаводскому г.о. в 2019г.</t>
  </si>
  <si>
    <t>Итого по Беломорскому муниципальному району в 2019г.</t>
  </si>
  <si>
    <t>Итого по Калевальскому муниципальному району в 2019г.</t>
  </si>
  <si>
    <t>Крупноблочные силикат</t>
  </si>
  <si>
    <t>Итого по Кемскому муниципальному району в 2019г.</t>
  </si>
  <si>
    <t>Итого по Кондопожскому муниципальному району в 2019г.</t>
  </si>
  <si>
    <t>Итого по Лахденпохскому муниципальному району в 2019г.</t>
  </si>
  <si>
    <t>Итого по Лоухскому муниципальному району в 2019г.</t>
  </si>
  <si>
    <t>Итого по Медвежьегорскому муниципальному району в 2019г.</t>
  </si>
  <si>
    <t>Итого по Муезерскому муниципальному району в 2019г.</t>
  </si>
  <si>
    <t>Итого по Олонецкому муниципальному району в 2019г.</t>
  </si>
  <si>
    <t>Итого по Питкярантскому муниципальному району в 2019г.</t>
  </si>
  <si>
    <t>Итого по Прионежскому муниципальному району в 2019г.</t>
  </si>
  <si>
    <t>Итого по Пряжинскому муниципальному району в 2019г.</t>
  </si>
  <si>
    <t>Брусчатый</t>
  </si>
  <si>
    <t>Итого по Пудожскому муниципальному району в 2019г.</t>
  </si>
  <si>
    <t>Итого по Сегежскому муниципальному району в 2019г.</t>
  </si>
  <si>
    <t>Итого по Сортавальскому муниципальному району в 2019г.</t>
  </si>
  <si>
    <t>Итого по Суоярвскому муниципальному району в 2019г.</t>
  </si>
  <si>
    <t>Калевальский  муниципальный район</t>
  </si>
  <si>
    <t>Ремонт или замена лифтового оборудования, признанного непригодным для эксплуатации, ремонт лифтовых шахт</t>
  </si>
  <si>
    <t>Год ввода в эксплуатацию лифтового оборудования</t>
  </si>
  <si>
    <t>Стоимость работ и (или) услуг, в том числе разработка проектно-сметной документации и выполнение работ по строительному контролю</t>
  </si>
  <si>
    <t>Плановый период проведения работ</t>
  </si>
  <si>
    <t>Итого по Петрозаводскому городскому округу</t>
  </si>
  <si>
    <t>Блочные</t>
  </si>
  <si>
    <t>Пудожский р-н, Пудожское г/п, г. Пудож, ул. Комсомольская, д. 56а</t>
  </si>
  <si>
    <t>Краткосрочный план реализации региональной программы капитального ремонта в 2017-2019г.г. общего имущества в многоквартирных домах , расположенных на территории Республики Карелия, на 2015-2044 годы</t>
  </si>
  <si>
    <t xml:space="preserve">  </t>
  </si>
  <si>
    <t>Петрозаводский ГО, г. Петрозаводск, ул. Антикайнена, д. 49</t>
  </si>
  <si>
    <t>Петрозаводский ГО, г. Петрозаводск, ул. Крупской, д. 52</t>
  </si>
  <si>
    <t>Петрозаводский ГО, г. Петрозаводск, ул. Профсоюзов, д. 14</t>
  </si>
  <si>
    <t>Петрозаводский ГО, г. Петрозаводск, ул. Советская, д. 9а</t>
  </si>
  <si>
    <t>Петрозаводский ГО, г. Петрозаводск, пр-кт Октябрьский, д. 34</t>
  </si>
  <si>
    <t>Петрозаводский ГО, г. Петрозаводск, пер. Закаменский, д. 2а</t>
  </si>
  <si>
    <t>Петрозаводский ГО, г. Петрозаводск, пр-кт Александра Невского, д. 13</t>
  </si>
  <si>
    <t>Панельные</t>
  </si>
  <si>
    <t>Петрозаводский ГО, г. Петрозаводск, пр-кт Александра Невского, д. 44</t>
  </si>
  <si>
    <t>Петрозаводский ГО, г. Петрозаводск, пр-кт Первомайский, д. 60а</t>
  </si>
  <si>
    <t>Петрозаводский ГО, г. Петрозаводск, ул. Варламова д. 15</t>
  </si>
  <si>
    <t>Петрозаводский ГО, г. Петрозаводск, ул. Варламова д. 28а</t>
  </si>
  <si>
    <t>Петрозаводский ГО, г. Петрозаводск, ул. Ведлозерская, д. 2</t>
  </si>
  <si>
    <t>Петрозаводский ГО, г. Петрозаводск, ул. Ведлозерская, д. 16а</t>
  </si>
  <si>
    <t>Петрозаводский ГО, г. Петрозаводск, ул. Виданская, д. 4</t>
  </si>
  <si>
    <t>Петрозаводский ГО, г. Петрозаводск, ул. Владимирская, д. 5</t>
  </si>
  <si>
    <t>Петрозаводский ГО, г. Петрозаводск, ул. Владимирская, д. 15</t>
  </si>
  <si>
    <t>Петрозаводский ГО, г. Петрозаводск, ул. Волховская, д. 6</t>
  </si>
  <si>
    <t>Петрозаводский ГО, г. Петрозаводск, ул. Восточная, д. 6</t>
  </si>
  <si>
    <t>Петрозаводский ГО, г. Петрозаводск, ул. Герцена, д. 33</t>
  </si>
  <si>
    <t>Петрозаводский ГО, г. Петрозаводск, ул. Гоголя, д. 5-в</t>
  </si>
  <si>
    <t>Петрозаводский ГО, г. Петрозаводск, ул. Гоголя, д. 24</t>
  </si>
  <si>
    <t>Петрозаводский ГО, г. Петрозаводск, ул. Девятого Января, д. 41</t>
  </si>
  <si>
    <t>Петрозаводский ГО, г. Петрозаводск, ул. Державина, д. 29</t>
  </si>
  <si>
    <t>Петрозаводский ГО, г. Петрозаводск, ул. Заводская, д. 12</t>
  </si>
  <si>
    <t>Петрозаводский ГО, г. Петрозаводск, ул. Зайцева, д. 13а</t>
  </si>
  <si>
    <t>Петрозаводский ГО, г. Петрозаводск, ул. Зайцева, д. 53</t>
  </si>
  <si>
    <t>Петрозаводский ГО, г. Петрозаводск, ул. Калинина, д. 24-в</t>
  </si>
  <si>
    <t>Петрозаводский ГО, г. Петрозаводск, ул. Калинина, д. 32-а</t>
  </si>
  <si>
    <t>Петрозаводский ГО, г. Петрозаводск, ул. Калинина, д. 64-б</t>
  </si>
  <si>
    <t>Петрозаводский ГО, г. Петрозаводск, ул. Кирова, д. 49</t>
  </si>
  <si>
    <t>Петрозаводский ГО, г. Петрозаводск, ул. Кирова, д. 53</t>
  </si>
  <si>
    <t>Петрозаводский ГО, г. Петрозаводск, ул. Коммунистов, д. 61</t>
  </si>
  <si>
    <t>Петрозаводский ГО, г. Петрозаводск, ул. Краснофлотская, д. 23</t>
  </si>
  <si>
    <t>Петрозаводский ГО, г. Петрозаводск, ул. Лизы Чайкиной, д. 11</t>
  </si>
  <si>
    <t>Петрозаводский ГО, г. Петрозаводск, ул. Лососинская, д. 6-б</t>
  </si>
  <si>
    <t>Петрозаводский ГО, г. Петрозаводск, ул. Луначарского, д. 30</t>
  </si>
  <si>
    <t>Петрозаводский ГО, г. Петрозаводск, ул. Луначарского, д. 55</t>
  </si>
  <si>
    <t>Петрозаводский ГО, г. Петрозаводск, ул. Максима Горького, д. 19а</t>
  </si>
  <si>
    <t>Петрозаводский ГО, г. Петрозаводск, ул. Максима Горького, д. 23а</t>
  </si>
  <si>
    <t>Петрозаводский ГО, г. Петрозаводск, ул. Машезерская, д. 28</t>
  </si>
  <si>
    <t>Петрозаводский ГО, г. Петрозаводск, ул. Мелентьевой, д. 43-б</t>
  </si>
  <si>
    <t>Петрозаводский ГО, г. Петрозаводск, ул. Московская, д. 15-в</t>
  </si>
  <si>
    <t>Петрозаводский ГО, г. Петрозаводск, ул. Мурманская, д. 31</t>
  </si>
  <si>
    <t>Петрозаводский ГО, г. Петрозаводск, ул. Мурманская, д. 43</t>
  </si>
  <si>
    <t>Петрозаводский ГО, г. Петрозаводск, ул. Мурманская, д. 45</t>
  </si>
  <si>
    <t>Петрозаводский ГО, г. Петрозаводск, ул. Правды, д. 42</t>
  </si>
  <si>
    <t>Петрозаводский ГО, г. Петрозаводск, ул. Правды, д. 46</t>
  </si>
  <si>
    <t>Петрозаводский ГО, г. Петрозаводск, ул. Разина, д. 5</t>
  </si>
  <si>
    <t>Петрозаводский ГО, г. Петрозаводск, ул. Северная, д. 7</t>
  </si>
  <si>
    <t>Петрозаводский ГО, г. Петрозаводск, ул. Северная, д. 14</t>
  </si>
  <si>
    <t>Петрозаводский ГО, г. Петрозаводск, ул. Скалистая, д. 52</t>
  </si>
  <si>
    <t>Петрозаводский ГО, г. Петрозаводск, ул. Советская, д. 39-а</t>
  </si>
  <si>
    <t>Петрозаводский ГО, г. Петрозаводск, ул. Советская, д. 49</t>
  </si>
  <si>
    <t>Петрозаводский ГО, г. Петрозаводск, ул. Соломенская, д. 10</t>
  </si>
  <si>
    <t>Петрозаводский ГО, г. Петрозаводск, ул. Станционная, д. 31</t>
  </si>
  <si>
    <t>Петрозаводский ГО, г. Петрозаводск, ул. Сулажгорского Кирпичного завода, д. 10</t>
  </si>
  <si>
    <t>Петрозаводский ГО, г. Петрозаводск, ул. Сулажгорского Кирпичного завода, д. 24</t>
  </si>
  <si>
    <t>Петрозаводский ГО, г. Петрозаводск, ул. Суоярвская, д. 1б</t>
  </si>
  <si>
    <t>Петрозаводский ГО, г. Петрозаводск, ул. Суоярвская, д. 22</t>
  </si>
  <si>
    <t>Петрозаводский ГО, г. Петрозаводск, ул. Федора Тимоскайнена, д. 8</t>
  </si>
  <si>
    <t>Петрозаводский ГО, г. Петрозаводск, ул. Фрунзе, д. 12</t>
  </si>
  <si>
    <t>Петрозаводский ГО, г. Петрозаводск, ул. Фрунзе, д. 22</t>
  </si>
  <si>
    <t>Петрозаводский ГО, г. Петрозаводск, ул. Фрунзе, д. 23</t>
  </si>
  <si>
    <t>Петрозаводский ГО, г. Петрозаводск, ул. Чернышевского, д. 3</t>
  </si>
  <si>
    <t>Петрозаводский ГО, г. Петрозаводск, ул. Чернышевского, д. 23</t>
  </si>
  <si>
    <t>Петрозаводский ГО, г. Петрозаводск, ул. Шотмана, д. 58</t>
  </si>
  <si>
    <t>Беломорский р-н, Беломорское г/п, г. Беломорск, остров Больничный, д. 10а</t>
  </si>
  <si>
    <t>Беломорский р-н, Летнереченское с/п, пос. Летнереченский, ул. Заречная, д. 15</t>
  </si>
  <si>
    <t>Беломорский р-н, Летнереченское с/п, пос. Летнереченский, ул. Заречная, д. 18</t>
  </si>
  <si>
    <t>Беломорский р-н, Сумпосадское с/п, ст. Сумпосад, ул. Железнодорожная, д. 74</t>
  </si>
  <si>
    <t>Беломорский р-н, Беломорское г/п, г. Беломорск, ул. Октябрьская, д. 34</t>
  </si>
  <si>
    <t>Беломорский р-н, Беломорское г/п, г. Беломорск, ул. Совхозная, д. 7</t>
  </si>
  <si>
    <t>Беломорский р-н, Беломорское г/п, г. Беломорск, ул. Спортивная, д. 3</t>
  </si>
  <si>
    <t>Беломорский р-н, Беломорское г/п, г. Беломорск, ул. Спортивная, д. 9</t>
  </si>
  <si>
    <t>Беломорский р-н, Беломорское г/п, г. Беломорск, ул. Строительная, д. 17</t>
  </si>
  <si>
    <t>Беломорский р-н, Беломорское г/п, г. Беломорск, ул. Щуркина, д. 7</t>
  </si>
  <si>
    <t>Железобетонные с монолитным каркасом</t>
  </si>
  <si>
    <t>Беломорский р-н, Летнереченское с/п, пос. Летнереченский, ул. Школьная, д. 12</t>
  </si>
  <si>
    <t>Беломорский р-н, Сосновецкое с/п, пос. Сосновец, ул. Ленина, д. 32</t>
  </si>
  <si>
    <t>Кемский р-н, Кривопорожское с/п, пос. Кривой Порог, ул. Индустриальная, д. 3</t>
  </si>
  <si>
    <t>Кемский р-н, Кемское г/п, г. Кемь, ул. Кирова, д. 18</t>
  </si>
  <si>
    <t>Кемский р-н, Кемское г/п, г. Кемь, ул. Октябрьская, д. 9</t>
  </si>
  <si>
    <t>Кемский р-н, Рабочеостровское с/п, пос. Рабочеостровск, ул. Пионерская, д. 10</t>
  </si>
  <si>
    <t>Кемский р-н, Рабочеостровское с/п, пос. Рабочеостровск, ул. Комсомольская, д. 46</t>
  </si>
  <si>
    <t>Кемский р-н, Рабочеостровское с/п, пос. Рабочеостровск, ул. Пролетарская, д. 2</t>
  </si>
  <si>
    <t>Кемский р-н, Кемское г/п, г. Кемь, ул. Октябрьская, д. 10</t>
  </si>
  <si>
    <t>Кемский р-н, Рабочеостровское с/п, пос. Рабочеостровск, ул. 1 Пятилетка, д. 12</t>
  </si>
  <si>
    <t>Кемский р-н, Рабочеостровское с/п, пос. Рабочеостровск, ул. Портовая, д. 20</t>
  </si>
  <si>
    <t>Кемский р-н, Рабочеостровское с/п, пос. Рабочеостровск, ул. Советская, д. 10</t>
  </si>
  <si>
    <t>Кемский р-н, Рабочеостровское с/п, пос. Рабочеостровск, ул. Советская, д. 12</t>
  </si>
  <si>
    <t>Кемский р-н, Кемское г/п, г. Кемь, ул. Октябрьская, д. 19</t>
  </si>
  <si>
    <t>Кемский р-н, Рабочеостровское с/п, пос. Рабочеостровск, ул. Комсомольская, д. 44</t>
  </si>
  <si>
    <t>Кемский р-н, Рабочеостровское с/п, пос. Рабочеостровск, ул. Пионерская, д. 6</t>
  </si>
  <si>
    <t>Кемский р-н, Рабочеостровское с/п, пос. Рабочеостровск, ул. Пионерская, д. 9</t>
  </si>
  <si>
    <t>Кемский р-н, Кемское г/п, г. Кемь, ул. Вицупа, д. 10</t>
  </si>
  <si>
    <t>Кемский р-н, Кемское г/п, г. Кемь, ул. Сенная, д. 15</t>
  </si>
  <si>
    <t>Кемский р-н, Рабочеостровское с/п, пос. Рабочеостровск, ул. Заводская, д. 7</t>
  </si>
  <si>
    <t>Кондопожский р-н, Кондопожское г/п, г. Кондопога, ул. Коммунальная, д. 15</t>
  </si>
  <si>
    <t>Кондопожский р-н, Кондопожское г/п, г. Кондопога, ул. Коммунальная, д. 17</t>
  </si>
  <si>
    <t>Кондопожский р-н, Кондопожское г/п, г. Кондопога, ул. Коммунальная, д. 19</t>
  </si>
  <si>
    <t>Кондопожский р-н, Кондопожское г/п, г. Кондопога, ул. Комсомольская, д. 19</t>
  </si>
  <si>
    <t>Кондопожский р-н, Кондопожское г/п, г. Кондопога, ул. Комсомольская, д. 21</t>
  </si>
  <si>
    <t>Кондопожский р-н, Кондопожское г/п, г. Кондопога, ул. М.Горького, д. 13</t>
  </si>
  <si>
    <t>Кондопожский р-н, Кондопожское г/п, пос. Березовка, ул. Центральная, д. 9</t>
  </si>
  <si>
    <t>Кондопожский р-н, Кондопожское г/п, пос. Березовка, ул. Центральная, д. 11</t>
  </si>
  <si>
    <t>Кондопожский р-н, Петровское с/п, с. Спасская Губа, ул. Петровская, д. 42</t>
  </si>
  <si>
    <t>Кондопожский р-н, Петровское с/п, с. Спасская Губа, ул. Петровская, д. 44</t>
  </si>
  <si>
    <t>Кондопожский р-н, Петровское с/п, с. Спасская Губа, ул. Советская, д. 15</t>
  </si>
  <si>
    <t>Кондопожский р-н, Кондопожское г/п, г. Кондопога, ул. Заводская, д. 27</t>
  </si>
  <si>
    <t>Кондопожский р-н, Кондопожское г/п, г. Кондопога, ул. Заводская, д. 30</t>
  </si>
  <si>
    <t>Лахденпохский р-н, Мийнальское с/п, пос. Раухала, ул. Лесная, д. 11</t>
  </si>
  <si>
    <t>Лахденпохский р-н, Хийтольское с/п, пос. Куликово, ул. Центральная, д. 68</t>
  </si>
  <si>
    <t>Лахденпохский р-н, Хийтольское с/п, пос. Куликово, ул. Центральная, д. 69</t>
  </si>
  <si>
    <t>Лахденпохский р-н, Элисенваарское с/п, пос. Элисенваара, ул. Гагарина, д. 4</t>
  </si>
  <si>
    <t>Лахденпохский р-н, Лахденпохское г/п, г. Лахденпохья, ул. Ленина, д. 36</t>
  </si>
  <si>
    <t>Лоухский р-н, Лоухское г/п, пгт Лоухи, пер. Рабочий, д. 12</t>
  </si>
  <si>
    <t>Лоухский р-н, Лоухское г/п, пгт Лоухи, ул. Совхозная, д. 6</t>
  </si>
  <si>
    <t>Лоухский р-н, Малиновараккское с/п, пос. Малиновая Варакка, ул. Слюдяная, д. 12</t>
  </si>
  <si>
    <t>Лоухский р-н, Малиновараккское с/п, пос. Малиновая Варакка, ул. Слюдяная, д. 14</t>
  </si>
  <si>
    <t>Лоухский р-н, Малиновараккское с/п, пос. Тэдино, ул. Полярные Зори, д. 6</t>
  </si>
  <si>
    <t>Лоухский р-н, Плотинское с/п, пос. Чкаловский, ул. Клубная, д. 5</t>
  </si>
  <si>
    <t>Лоухский р-н, Амбарнское с/п, пос. Амбарный, ул. Железнодорожная, д. 19</t>
  </si>
  <si>
    <t>Лоухский р-н, Амбарнское с/п, пос. Амбарный, ул. Железнодорожная, д. 31</t>
  </si>
  <si>
    <t>Лоухский р-н, Амбарнское с/п, пос. Амбарный, ул. Железнодорожная, д. 33</t>
  </si>
  <si>
    <t>Лоухский р-н, Амбарнское с/п, ст. Боярская, д. 8</t>
  </si>
  <si>
    <t>Лоухский р-н, Амбарнское с/п, ст. Боярская, д. 9</t>
  </si>
  <si>
    <t>Лоухский р-н, Малиновараккское с/п, пос. Тэдино, ул. Гористая, д. 4</t>
  </si>
  <si>
    <t>Медвежьегорский р-н, Медвежьегорское г/п, г. Медвежьегорск, ул. М.Горького, д. 3</t>
  </si>
  <si>
    <t>Медвежьегорский р-н, Медвежьегорское г/п, г. Медвежьегорск, ул. Свердлова, д. 2а</t>
  </si>
  <si>
    <t>Медвежьегорский р-н, Медвежьегорское г/п, г. Медвежьегорск, ул. 3 Пятилетки, д. 19</t>
  </si>
  <si>
    <t>Медвежьегорский р-н, Медвежьегорское г/п, г. Медвежьегорск, ул. Кирова, д. 22</t>
  </si>
  <si>
    <t>Медвежьегорский р-н, Медвежьегорское г/п, г. Медвежьегорск, пер. Дорожный, д. 12</t>
  </si>
  <si>
    <t>Медвежьегорский р-н, Медвежьегорское г/п, г. Медвежьегорск, ул. Артемьева, д. 4</t>
  </si>
  <si>
    <t>Медвежьегорский р-н, Медвежьегорское г/п, г. Медвежьегорск, ул. Артемьева, д. 5</t>
  </si>
  <si>
    <t>Медвежьегорский р-н, Медвежьегорское г/п, г. Медвежьегорск, ул. Артемьева, д. 14</t>
  </si>
  <si>
    <t>Медвежьегорский р-н, Медвежьегорское г/п, г. Медвежьегорск, ул. К.Маркса, д. 31</t>
  </si>
  <si>
    <t>Медвежьегорский р-н, Медвежьегорское г/п, г. Медвежьегорск, ул. К.Маркса, д. 33</t>
  </si>
  <si>
    <t>Медвежьегорский р-н, Медвежьегорское г/п, г. Медвежьегорск, ул. К.Маркса, д. 35</t>
  </si>
  <si>
    <t>Медвежьегорский р-н, Медвежьегорское г/п, г. Медвежьегорск, ул. Кирова, д. 17</t>
  </si>
  <si>
    <t>Медвежьегорский р-н, Медвежьегорское г/п, г. Медвежьегорск, ул. Кольцевая, д. 7</t>
  </si>
  <si>
    <t>Медвежьегорский р-н, Медвежьегорское г/п, г. Медвежьегорск, ул. Ленина, д. 47</t>
  </si>
  <si>
    <t>Медвежьегорский р-н, Медвежьегорское г/п, г. Медвежьегорск, ул. Пионерская, д. 22</t>
  </si>
  <si>
    <t>Медвежьегорский р-н, Медвежьегорское г/п, г. Медвежьегорск, ул. Фанягина, д. 1</t>
  </si>
  <si>
    <t>Медвежьегорский р-н, Медвежьегорское г/п, г. Медвежьегорск, ул. Фанягина, д. 3</t>
  </si>
  <si>
    <t>Медвежьегорский р-н, Пиндушское г/п, пгт Пиндуши, ул. Октябрьская, д. 5</t>
  </si>
  <si>
    <t>Кирпичные, оштукатуренные</t>
  </si>
  <si>
    <t>Медвежьегорский р-н, Медвежьегорское г/п, г. Медвежьегорск, ул. 3 Пятилетки, д. 11</t>
  </si>
  <si>
    <t>Медвежьегорский р-н, Медвежьегорское г/п, г. Медвежьегорск, ул. Артемьева, д. 5а</t>
  </si>
  <si>
    <t>Медвежьегорский р-н, Медвежьегорское г/п, г. Медвежьегорск, ул. Артемьева, д. 11</t>
  </si>
  <si>
    <t>Медвежьегорский р-н, Медвежьегорское г/п, г. Медвежьегорск, ул. Артемьева, д. 28</t>
  </si>
  <si>
    <t>Медвежьегорский р-н, Медвежьегорское г/п, г. Медвежьегорск, ул. К.Маркса, д. 6</t>
  </si>
  <si>
    <t>Медвежьегорский р-н, Медвежьегорское г/п, г. Медвежьегорск, ул. Фанягина, д. 5</t>
  </si>
  <si>
    <t>Медвежьегорский р-н, Великогубское с/п, с. Великая Губа, ул. Октябрьская, д. 43</t>
  </si>
  <si>
    <t>Медвежьегорский р-н, Великогубское с/п, с. Великая Губа, ул. Октябрьская, д. 45</t>
  </si>
  <si>
    <t>Медвежьегорский р-н, Великогубское с/п, с. Великая Губа, ул. Октябрьская, д. 49</t>
  </si>
  <si>
    <t>Олонецкий р-н, Ильинское с/п, пос. Ильинский, ул. Мошкина, д. 5</t>
  </si>
  <si>
    <t>Олонецкий р-н, Ильинское с/п, пос. Ильинский, ул. Луначарского, д. 5</t>
  </si>
  <si>
    <t>Олонецкий р-н, Ильинское с/п, пос. Ильинский, ул. Мошкина, д. 1</t>
  </si>
  <si>
    <t>Олонецкий р-н, Ильинское с/п, пос. Ильинский, ул. Мошкина, д. 4</t>
  </si>
  <si>
    <t>Питкярантский р-н, Питкярантское г/п, г. Питкяранта, ул. Пушкина, д. 10</t>
  </si>
  <si>
    <t>Питкярантский р-н, Питкярантское г/п, г. Питкяранта, ул. Пушкина, д. 8</t>
  </si>
  <si>
    <t>Питкярантский р-н, Питкярантское г/п, г. Питкяранта, ул. Пушкина, д. 12</t>
  </si>
  <si>
    <t>Питкярантский р-н, Салминское с/п, пос. Салми, ул. Свирских дивизий, д. 20</t>
  </si>
  <si>
    <t>Питкярантский р-н, Салминское с/п, пос. Салми, ул. Сплавная, д. 5а</t>
  </si>
  <si>
    <t>Питкярантский р-н, Харлуское с/п, пос. Харлу, ш. Главное, д. 24</t>
  </si>
  <si>
    <t>Питкярантский р-н, Харлуское с/п, пос. Харлу, ш. Главное, д. 32</t>
  </si>
  <si>
    <t>Прионежский р-н, Нововилговское с/п, дер. Вилга, ул. Льва Рохлина, д. 3</t>
  </si>
  <si>
    <t>Пряжинский р-н, Пряжинское г/п, пгт Пряжа, ул. Гористая, д. 8</t>
  </si>
  <si>
    <t>Пряжинский р-н, Святозерское с/п, с. Святозеро, ул. Новая, д. 1</t>
  </si>
  <si>
    <t>Пряжинский р-н, Святозерское с/п, с. Святозеро, ул. Новая, д. 3</t>
  </si>
  <si>
    <t>Пряжинский р-н, Святозерское с/п, с. Святозеро, ул. Школьная, д. 4</t>
  </si>
  <si>
    <t>Пряжинский р-н, Святозерское с/п, с. Святозеро, ул. Новая, д. 5</t>
  </si>
  <si>
    <t>Пряжинский р-н, Святозерское с/п, с. Святозеро, ул. Новая, д. 6</t>
  </si>
  <si>
    <t>Пудожский р-н, Пудожское г/п, г. Пудож, ул. Горького, д. 44</t>
  </si>
  <si>
    <t>Пудожский р-н, Пудожское г/п, г. Пудож, ул. Горького, д. 46</t>
  </si>
  <si>
    <t>Пудожский р-н, Пудожское г/п, г. Пудож, ул. Ленина, д. 86а</t>
  </si>
  <si>
    <t>Пудожский р-н, Пудожское г/п, г. Пудож, ул. Пионерская, д. 67б</t>
  </si>
  <si>
    <t>Пудожский р-н, Пудожское г/п, г. Пудож, ул. Ленина, д. 59</t>
  </si>
  <si>
    <t>Пудожский р-н, Пудожское г/п, г. Пудож, ул. Ленина, д. 63</t>
  </si>
  <si>
    <t>Пудожский р-н, Пудожское г/п, г. Пудож, ул. Ленина, д. 65</t>
  </si>
  <si>
    <t>Пудожский р-н, Пудожское г/п, г. Пудож, ул. Горького, д. 54</t>
  </si>
  <si>
    <t>Пудожский р-н, Пудожское г/п, г. Пудож, ул. Пионерская, д. 67</t>
  </si>
  <si>
    <t>Пудожский р-н, Пудожское г/п, г. Пудож, ул. Ленина, д. 56</t>
  </si>
  <si>
    <t>Пудожский р-н, Пудожское г/п, г. Пудож, ул. Гагарина, д. 1</t>
  </si>
  <si>
    <t>Пудожский р-н, Пудожское г/п, г. Пудож, ул. Гагарина, д. 3</t>
  </si>
  <si>
    <t>Пудожский р-н, Пудожское г/п, г. Пудож, ул. Гагарина, д. 4</t>
  </si>
  <si>
    <t>Пудожский р-н, Пудожское г/п, г. Пудож, ул. Гагарина, д. 6</t>
  </si>
  <si>
    <t>Пудожский р-н, Пудожское г/п, г. Пудож, ул. Гагарина, д. 9</t>
  </si>
  <si>
    <t>Пудожский р-н, Пудожское г/п, г. Пудож, ул. Красноармейская, д. 25</t>
  </si>
  <si>
    <t>Пудожский р-н, Пудожское г/п, г. Пудож, ул. Красноармейская, д. 43а</t>
  </si>
  <si>
    <t>Сортавальский р-н, Сортавальское г/п, пос. Гидрогородок (г Сортавала), ул. Гидрогородок, д. 1</t>
  </si>
  <si>
    <t>Сортавальский р-н, Сортавальское г/п, г. Сортавала, ул. Горького, д. 22</t>
  </si>
  <si>
    <t>Сортавальский р-н, Сортавальское г/п, г. Сортавала, ш. Старовыборгское, д. 36</t>
  </si>
  <si>
    <t>Сортавальский р-н, Хелюльское г/п, пгт Хелюля (г Сортавала), ул. Вокзальная, д. 3</t>
  </si>
  <si>
    <t>Сортавальский р-н, Хелюльское г/п, пгт Хелюля (г Сортавала), ул. Комсомольская, д. 28</t>
  </si>
  <si>
    <t>Прионежский р-н, Ладвинское с/п, пос. Ладва, ул. Пионерская, д. 7</t>
  </si>
  <si>
    <t>Прионежский р-н, Ладвинское с/п, пос. Ладва, ул. Советская, д. 142</t>
  </si>
  <si>
    <t>Прионежский р-н, Деревянское с/п, с. Деревянное, ул. Онежская, д. 43</t>
  </si>
  <si>
    <t>Прионежский р-н, Ладвинское с/п, пос. Ладва, ул. Советская, д. 165</t>
  </si>
  <si>
    <t>Прионежский р-н, Ладвинское с/п, пос. Ладва, ул. Набережная, д. 21</t>
  </si>
  <si>
    <t>Прионежский р-н, Нововилговское с/п, дер. Вилга, ул. Льва Рохлина, д. 5</t>
  </si>
  <si>
    <t>Прионежский р-н, Заозерское с/п, с. Заозерье, ул. Новоручейная, д. 11</t>
  </si>
  <si>
    <t>Прионежский р-н, Заозерское с/п, с. Заозерье, ул. Новоручейная, д. 12</t>
  </si>
  <si>
    <t>Прионежский р-н, Нововилговское с/п, дер. Вилга, б-р Студенческий, д. 4</t>
  </si>
  <si>
    <t>Сегежский р-н, Сегежское г/п, г. Сегежа, ул. Ленина, д. 2</t>
  </si>
  <si>
    <t>Итого по Республике Карелия в 2019г. МКД</t>
  </si>
  <si>
    <t>Сортавальский р-н, Сортавальское г/п, г. Сортавала, ул. 1-я Гористая, д. 3</t>
  </si>
  <si>
    <t>Сортавальский р-н, Сортавальское г/п, г. Сортавала, ул. Антикайнена, д. 23</t>
  </si>
  <si>
    <t>Сортавальский р-н, Сортавальское г/п, г. Сортавала, ул. Гагарина, д. 3</t>
  </si>
  <si>
    <t>Сортавальский р-н, Сортавальское г/п, г. Сортавала, ул. Каменистая, д. 36</t>
  </si>
  <si>
    <t>Сортавальский р-н, Сортавальское г/п, г. Сортавала, ул. Карельская, д. 11</t>
  </si>
  <si>
    <t>Олонецкий р-н, Олонецкое г/п, г. Олонец, ул. Коммунальная, д. 6</t>
  </si>
  <si>
    <t>Олонецкий р-н, Олонецкое г/п, г. Олонец, ул. Коммунальная, д. 7</t>
  </si>
  <si>
    <t>Олонецкий р-н, Олонецкое г/п, г. Олонец, ул. Октябрьская, д. 12</t>
  </si>
  <si>
    <t>Олонецкий р-н, Олонецкое г/п, г. Олонец, ул. Пролетарская, д. 23</t>
  </si>
  <si>
    <t>1906</t>
  </si>
  <si>
    <t>Олонецкий р-н, Куйтежское с/п, дер. Куйтежа, ул. Пушная, д. 6</t>
  </si>
  <si>
    <t>Олонецкий р-н, Куйтежское с/п, дер. Куйтежа, ул. Школьная, д. 9</t>
  </si>
  <si>
    <t>Сегежский р-н, Сегежское г/п, г. Сегежа, ул. Гражданская, д. 5</t>
  </si>
  <si>
    <t>Сегежский р-н, Сегежское г/п, г. Сегежа, ул. Кирова, д. 9</t>
  </si>
  <si>
    <t>Сегежский р-н, Сегежское г/п, г. Сегежа, ул. Кирова, д. 16</t>
  </si>
  <si>
    <t>1938</t>
  </si>
  <si>
    <t>Сегежский р-н, Сегежское г/п, г. Сегежа, пер. Интернатский, д. 5</t>
  </si>
  <si>
    <t>Сегежский р-н, Сегежское г/п, г. Сегежа, ул. Карельская, д. 6</t>
  </si>
  <si>
    <t>Сегежский р-н, Сегежское г/п, г. Сегежа, ул. Карельская, д. 8</t>
  </si>
  <si>
    <t>Сегежский р-н, Сегежское г/п, г. Сегежа, ул. Кирова, д. 17</t>
  </si>
  <si>
    <r>
      <t xml:space="preserve">Сортавальский р-н, Сортавальское г/п, г. Сортавала, пер. Пионерский, д. 5 </t>
    </r>
    <r>
      <rPr>
        <b/>
        <sz val="9"/>
        <rFont val="Times New Roman"/>
        <family val="1"/>
        <charset val="204"/>
      </rPr>
      <t>(ОКН)</t>
    </r>
  </si>
  <si>
    <r>
      <t xml:space="preserve">Сортавальский р-н, Сортавальское г/п, г. Сортавала, ул. Осипенко, д. 4 </t>
    </r>
    <r>
      <rPr>
        <b/>
        <sz val="9"/>
        <rFont val="Times New Roman"/>
        <family val="1"/>
        <charset val="204"/>
      </rPr>
      <t>(ОКН)</t>
    </r>
  </si>
  <si>
    <r>
      <t xml:space="preserve">Сортавальский р-н, Сортавальское г/п, г. Сортавала, ул. Советских Космонавтов, д. 12/13 </t>
    </r>
    <r>
      <rPr>
        <b/>
        <sz val="9"/>
        <rFont val="Times New Roman"/>
        <family val="1"/>
        <charset val="204"/>
      </rPr>
      <t>(ОКН)</t>
    </r>
  </si>
  <si>
    <r>
      <t xml:space="preserve">Сортавальский р-н, Сортавальское г/п, г. Сортавала, ул. Маяковского, д. 2 </t>
    </r>
    <r>
      <rPr>
        <b/>
        <sz val="9"/>
        <rFont val="Times New Roman"/>
        <family val="1"/>
        <charset val="204"/>
      </rPr>
      <t>(ОКН)</t>
    </r>
  </si>
  <si>
    <r>
      <t xml:space="preserve">Сортавальский р-н, Сортавальское г/п, г. Сортавала, ул. Октябрьская, д. 6 </t>
    </r>
    <r>
      <rPr>
        <b/>
        <sz val="9"/>
        <rFont val="Times New Roman"/>
        <family val="1"/>
        <charset val="204"/>
      </rPr>
      <t>(ОКН)</t>
    </r>
  </si>
  <si>
    <r>
      <t xml:space="preserve">Сортавальский р-н, Хелюльское г/п, пгт Хелюля (г Сортавала), ул. Фабричная, д. 20 </t>
    </r>
    <r>
      <rPr>
        <b/>
        <sz val="9"/>
        <rFont val="Times New Roman"/>
        <family val="1"/>
        <charset val="204"/>
      </rPr>
      <t>(ОКН)</t>
    </r>
  </si>
  <si>
    <t>Сортавальский р-н, Сортавальское г/п, г. Сортавала, ул. 1-я Гористая, д. 5/18</t>
  </si>
  <si>
    <t>Суоярвский р-н, Поросозерское с/п, пос. Поросозеро, ул. Антикайнена, д. 1</t>
  </si>
  <si>
    <t>Суоярвский р-н, Поросозерское с/п, пос. Поросозеро, ул. Комсомольская, д. 6</t>
  </si>
  <si>
    <t>Суоярвский р-н, Поросозерское с/п, пос. Поросозеро, ул. Комсомольская, д. 14</t>
  </si>
  <si>
    <t>Суоярвский р-н, Суоярвское г/п, г. Суоярви, ул. Победы, д. 4</t>
  </si>
  <si>
    <t>Суоярвский р-н, Поросозерское с/п, пос. Поросозеро, ул. Антикайнена, д. 3</t>
  </si>
  <si>
    <t>Суоярвский р-н, Найстенъярвское с/п, пос. Найстенъярви, ул. Гористая, д. 12</t>
  </si>
  <si>
    <t>Суоярвский р-н, Найстенъярвское с/п, пос. Найстенъярви, ул. Ждановского, д. 1</t>
  </si>
  <si>
    <t>Суоярвский р-н, Найстенъярвское с/п, пос. Найстенъярви, ул. Ждановского, д. 3</t>
  </si>
  <si>
    <t>Суоярвский р-н, Поросозерское с/п, пос. Поросозеро, ул. Карельская, д. 7</t>
  </si>
  <si>
    <t>Суоярвский р-н, Поросозерское с/п, пос. Поросозеро, ул. Комсомольская, д. 12</t>
  </si>
  <si>
    <t>Суоярвский р-н, Поросозерское с/п, пос. Поросозеро, ул. Северная, д. 2</t>
  </si>
  <si>
    <t>Суоярвский р-н, Поросозерское с/п, пос. Поросозеро, ул. Северная, д. 3</t>
  </si>
  <si>
    <t>Суоярвский р-н, Суоярвское г/п, г. Суоярви, пер. Маяковского, д. 5</t>
  </si>
  <si>
    <t>Сегежский р-н, Надвоицкое г/п, пгт Надвоицы, ул. 50 лет Октября, д. 27</t>
  </si>
  <si>
    <t>Сегежский р-н, Надвоицкое г/п, пгт Надвоицы, ул. 50 лет Октября, д. 29</t>
  </si>
  <si>
    <t>Итого по Суоярвскому муниципальному району</t>
  </si>
  <si>
    <t xml:space="preserve">Раздел № 2.   Реестр многоквартирных домов, которые подлежат капитальному ремонту, по видам ремонта </t>
  </si>
  <si>
    <t>стоимость капитального ремонта, ВСЕГО</t>
  </si>
  <si>
    <t>Ремонт внутридомовых инженерных систем</t>
  </si>
  <si>
    <t>ремонт или замена лифтового оборудования, признанного непригодным для эксплуатации, ремонт лифтовых шахт</t>
  </si>
  <si>
    <t>ремонт крыши, в том числе переустройство невентилируемой крыши на вентилируемую крышу, устройство выходов на кровлю</t>
  </si>
  <si>
    <t>ремонт подвальных помещений</t>
  </si>
  <si>
    <t>утепление и ремонт фасада</t>
  </si>
  <si>
    <t>ремонт фундамента</t>
  </si>
  <si>
    <t>установка коллективных (общедомовых) ПУ и УУ</t>
  </si>
  <si>
    <t>другие виды (проектная документация)</t>
  </si>
  <si>
    <t>Строительный контроль</t>
  </si>
  <si>
    <t>электро-снабжения</t>
  </si>
  <si>
    <t>теплоснабжения</t>
  </si>
  <si>
    <t>газоснабжения</t>
  </si>
  <si>
    <t>холодного водоснабжения</t>
  </si>
  <si>
    <t>горячего водоснабжения</t>
  </si>
  <si>
    <t>водоотведения</t>
  </si>
  <si>
    <t>кв.м.</t>
  </si>
  <si>
    <t>Итого по Республики Карелия в 2019г.</t>
  </si>
  <si>
    <t>Калевальский муниципальный район</t>
  </si>
  <si>
    <t>Олонецкий муниципальный район</t>
  </si>
  <si>
    <t>Прионежский муниципальный район</t>
  </si>
  <si>
    <t>Сегежский муниципальный район</t>
  </si>
  <si>
    <t>Петрозаводский ГО, г Петрозаводск, пер. Студенческий, д. 13</t>
  </si>
  <si>
    <t>Итого по Муезерскому муниципальному район</t>
  </si>
  <si>
    <t>Питкярантский р-н, Харлуское с/п, пос. Харлу, ш. Главное, д. 47 (ОКН)</t>
  </si>
  <si>
    <t>Петрозаводский ГО, г. Петрозаводск, ул. Прионежская, д. 12</t>
  </si>
  <si>
    <t>Сортавальский р-н, Сортавальское г/п, г. Сортавала, пер. Пионерский, д. 5 (ОКН)</t>
  </si>
  <si>
    <t>Сортавальский р-н, Сортавальское г/п, г. Сортавала, ул. Маяковского, д. 2 (ОКН)</t>
  </si>
  <si>
    <t>Сортавальский р-н, Сортавальское г/п, г. Сортавала, ул. Октябрьская, д. 6 (ОКН)</t>
  </si>
  <si>
    <t>Сортавальский р-н, Сортавальское г/п, г. Сортавала, ул. Осипенко, д. 4 (ОКН)</t>
  </si>
  <si>
    <t>Сортавальский р-н, Сортавальское г/п, г. Сортавала, ул. Советских Космонавтов, д. 12/13 (ОКН)</t>
  </si>
  <si>
    <t>Сортавальский р-н, Хелюльское г/п, пгт Хелюля (г Сортавала), ул. Фабричная, д. 20 (ОКН)</t>
  </si>
  <si>
    <t xml:space="preserve">Приложение к приказу Министерства строительства, жилищно-коммунального хозяйства и энергетики Республики Карелия от 16 марта 2018 года № 75  </t>
  </si>
  <si>
    <t>Ответственное лицо Фонда (Ф.И.О.)</t>
  </si>
  <si>
    <t>Реквизиты приказа</t>
  </si>
  <si>
    <t>Лукин</t>
  </si>
  <si>
    <t>Куташ</t>
  </si>
  <si>
    <t>Богданова</t>
  </si>
  <si>
    <t>от 26.02.2018г. № 100</t>
  </si>
  <si>
    <t>Ответственный представитель Фонда</t>
  </si>
  <si>
    <t>Падачева</t>
  </si>
  <si>
    <t>от 08.12.2017г. № 469</t>
  </si>
  <si>
    <t>от 08.12.2017г. №468</t>
  </si>
  <si>
    <t>Уткин</t>
  </si>
  <si>
    <t>от 08.12.2017г. №472</t>
  </si>
  <si>
    <t>от 08.12.2017г. №474</t>
  </si>
  <si>
    <t>от 18.08.2017г. № 299</t>
  </si>
  <si>
    <t>Работы выполнены</t>
  </si>
  <si>
    <t>Богданова;                                    Падачева</t>
  </si>
  <si>
    <t>от 08.12.2017г. №468;                                                     от 27.03.2018г. №148</t>
  </si>
  <si>
    <t>от 23.03.2018г. №144</t>
  </si>
  <si>
    <t>Куташ;                                              Падачева</t>
  </si>
  <si>
    <t>Приказ от 01.03.2018г. № 117;                                      от 22.03.2018г. № 138</t>
  </si>
  <si>
    <t>Постановление об аарийности</t>
  </si>
  <si>
    <t>Заключены договоры СМР</t>
  </si>
  <si>
    <t>Бубкин</t>
  </si>
  <si>
    <t>от 04.05.2018г. №210</t>
  </si>
  <si>
    <t>от 04.05.2018г. №209</t>
  </si>
  <si>
    <t>от 04.05.2018г. №208</t>
  </si>
  <si>
    <t>Петрозаводский ГО, г. Петрозаводск, ул. Правды, д. 38</t>
  </si>
  <si>
    <t>Добавлен</t>
  </si>
  <si>
    <t>Петрозаводский ГО, г. Петрозаводск, ул. Володарского, д. 8</t>
  </si>
  <si>
    <t>Петрозаводский ГО, г. Петрозаводск, ул. Ключевая, д. 9</t>
  </si>
  <si>
    <t>Петрозаводский ГО, г. Петрозаводск, ул. Коммунистов, д. 14</t>
  </si>
  <si>
    <t>Добавлен, ВЕРИН!!</t>
  </si>
  <si>
    <t>Добавлен, возвращен !</t>
  </si>
  <si>
    <t>Беломорский р-н, Летнереченское с/п, пос. Летнереченский, ул. Заречная, д. 9</t>
  </si>
  <si>
    <t>Беломорский р-н, Летнереченское с/п, пос. Летнереченский, ул. Заречная, д. 10</t>
  </si>
  <si>
    <t>Беломорский р-н, Летнереченское с/п, пос. Летнереченский, ул. Заречная, д. 13</t>
  </si>
  <si>
    <t>Беломорский р-н, Летнереченское с/п, пос. Летнереченский, ул. Заречная, д. 25</t>
  </si>
  <si>
    <t>Беломорский р-н, Летнереченское с/п, пос. Летнереченский, ул. Набережная, д. 20</t>
  </si>
  <si>
    <t>Беломорский р-н, Летнереченское с/п, пос. Летнереченский, ул. Школьная, д. 37</t>
  </si>
  <si>
    <t>Беломорский р-н, Летнереченское с/п, пос. Летнереченский, ул. Набережная, д. 22</t>
  </si>
  <si>
    <t>Беломорский р-н, Беломорское г/п, г. Беломорск, ул. Водников, д. 19а</t>
  </si>
  <si>
    <t>Беломорский р-н, Беломорское г/п, г. Беломорск, ул. Щуркина, д. 8</t>
  </si>
  <si>
    <t>Беломорский р-н, Беломорское г/п, г. Беломорск, ул. Водников, д. 39</t>
  </si>
  <si>
    <t>Беломорский р-н, Беломорское г/п, г. Беломорск, ул. Восточная, д. 11</t>
  </si>
  <si>
    <t>Беломорский р-н, Беломорское г/п, г. Беломорск, ул. Портовое шоссе, д. 21</t>
  </si>
  <si>
    <t>Беломорский р-н, Беломорское г/п, г. Беломорск, ул. Строительная, д. 15</t>
  </si>
  <si>
    <t>Беломорский р-н, Беломорское г/п, г. Беломорск, ул. Щуркина, д. 15</t>
  </si>
  <si>
    <t>Калевальский р-н, Боровское с/п, пос. Боровой, ул. Гористая, д. 14а</t>
  </si>
  <si>
    <t>Калевальский р-н, Боровское с/п, пос. Боровой, ул. Школьная, д. 8</t>
  </si>
  <si>
    <t>Петрозаводский ГО, г. Петрозаводск, пр-кт Октябрьский, д. 60</t>
  </si>
  <si>
    <t>Кондопожский р-н, Кондопожское г/п, г. Кондопога, ш. Октябрьское, д. 65а</t>
  </si>
  <si>
    <t>Кемский р-н, Кемское г/п, г. Кемь, просп. Пролетарский, д. 41</t>
  </si>
  <si>
    <t>Кемский р-н, Кемское г/п, г. Кемь, просп. Пролетарский, д. 43</t>
  </si>
  <si>
    <t>Кемский р-н, Кемское г/п, г. Кемь, ул. Кирова, д. 10</t>
  </si>
  <si>
    <t>Кемский р-н, Кемское г/п, г. Кемь, ул. Полярная, д. 12а</t>
  </si>
  <si>
    <t>Олонецкий р-н, Куйтежское с/п, дер. Куйтежа, ул. Ленина, д. 9</t>
  </si>
  <si>
    <t>Олонецкий р-н, Куйтежское с/п, дер. Куйтежа, ул. Ленина, д. 11</t>
  </si>
  <si>
    <t>Олонецкий р-н, Куйтежское с/п, дер. Куйтежа, ул. Ленина, д. 12</t>
  </si>
  <si>
    <t>Лахденпохский р-н, Лахденпохское г/п, г. Лахденпохья, пер. Гористый, д. 3</t>
  </si>
  <si>
    <t>Лахденпохский р-н, Лахденпохское г/п, г. Лахденпохья, пер. Речной, д. 2</t>
  </si>
  <si>
    <t>Лахденпохский р-н, Лахденпохское г/п, г. Лахденпохья, ул. Бусалова, д. 15</t>
  </si>
  <si>
    <t>Лахденпохский р-н, Лахденпохское г/п, г. Лахденпохья, ул. Бусалова, д. 41</t>
  </si>
  <si>
    <t>Лоухский р-н, Чупинское г/п, пгт Чупа, ул. Вокзальная, д. 3</t>
  </si>
  <si>
    <t>Лоухский р-н, Чупинское г/п, пгт Чупа, ул. Вокзальная, д. 3а</t>
  </si>
  <si>
    <t>Лоухский р-н, Чупинское г/п, пгт Чупа, ул. Вокзальная, д. 7</t>
  </si>
  <si>
    <t>Лоухский р-н, Чупинское г/п, пгт Чупа, ул. Пионерская, д. 7</t>
  </si>
  <si>
    <t>Лоухский р-н, Чупинское г/п, пгт Чупа, ул. Пионерская, д. 61</t>
  </si>
  <si>
    <t>Лоухский р-н, Чупинское г/п, пгт Чупа, ул. Пионерская, д. 67</t>
  </si>
  <si>
    <t>Лоухский р-н, Чупинское г/п, пгт Чупа, ул. Пионерская, д. 84</t>
  </si>
  <si>
    <t>Лоухский р-н, Чупинское г/п, пгт Чупа, ул. Пионерская, д. 86</t>
  </si>
  <si>
    <t>Лоухский р-н, Чупинское г/п, пгт Чупа, ул. Пионерская, д. 96</t>
  </si>
  <si>
    <t>Лоухский р-н, Чупинское г/п, пгт Чупа, ул. Советская, д. 54</t>
  </si>
  <si>
    <t>Медвежьегорский р-н, Пиндушское г/п, пгт Пиндуши, пер. Гагарина, д. 7</t>
  </si>
  <si>
    <t>Медвежьегорский р-н, Пиндушское г/п, пгт Пиндуши, пер. Гагарина, д. 9</t>
  </si>
  <si>
    <t>Медвежьегорский р-н, Пиндушское г/п, пгт Пиндуши, пер. Гагарина, д. 10</t>
  </si>
  <si>
    <t>Медвежьегорский р-н, Пиндушское г/п, пгт Пиндуши, пер. Гагарина, д. 11</t>
  </si>
  <si>
    <t>Медвежьегорский р-н, Пиндушское г/п, пгт Пиндуши, пер. Гагарина, д. 13</t>
  </si>
  <si>
    <t>Медвежьегорский р-н, Пиндушское г/п, пгт Пиндуши, ул. Челюскинцев, д. 12</t>
  </si>
  <si>
    <t>Медвежьегорский р-н, Пиндушское г/п, пгт Пиндуши, ул. Челюскинцев, д. 16</t>
  </si>
  <si>
    <t>Муезерский р-н, Ледмозерское с/п, пос. Ледмозеро, ул. 50 лет ВЛКСМ, д. 9а</t>
  </si>
  <si>
    <t>Муезерский р-н, Ледмозерское с/п, пос. Ледмозеро, ул. 50 лет ВЛКСМ, д. 15б</t>
  </si>
  <si>
    <t>Питкярантский р-н, Импилахтинское с/п, пос. Импилахти, ш. Сортавальское, д. 45</t>
  </si>
  <si>
    <t>Питкярантский р-н, Питкярантское г/п, г. Питкяранта, кв-л 1-й Строительный, д. 7</t>
  </si>
  <si>
    <t>Питкярантский р-н, Харлуское с/п, дер. Рауталахти, ул. Озерная, д. 1</t>
  </si>
  <si>
    <t>Питкярантский р-н, Харлуское с/п, пос. Харлу, ул. Заводская, д. 4</t>
  </si>
  <si>
    <t>Питкярантский р-н, Харлуское с/п, пос. Харлу, хут. Заводской, д. 13</t>
  </si>
  <si>
    <t>Питкярантский р-н, Харлуское с/п, пос. Харлу, ш. Главное, д. 22</t>
  </si>
  <si>
    <t>Питкярантский р-н, Питкярантское г/п, г. Питкяранта, ул. Ленина, д. 16</t>
  </si>
  <si>
    <t>Питкярантский р-н, Питкярантское г/п, г. Питкяранта, ул. Ленина, д. 41</t>
  </si>
  <si>
    <t>Питкярантский р-н, Питкярантское г/п, г. Питкяранта, ул. Ленина, д. 44</t>
  </si>
  <si>
    <t>Питкярантский р-н, Питкярантское г/п, г. Питкяранта, ул. Пушкина, д. 11</t>
  </si>
  <si>
    <t>Прионежский р-н, Деревянкское с/п, пос. Деревянка, ул. Поселковая, д. 5</t>
  </si>
  <si>
    <t>Прионежский р-н, Деревянское с/п, с. Деревянное, ул. Онежская, д. 67</t>
  </si>
  <si>
    <t>Прионежский р-н, Ладва-Веткинское с/п, пос. Ладва-Ветка, ул. Советская, д. 12</t>
  </si>
  <si>
    <t>Прионежский р-н, Ладвинское с/п, пос. Ладва, ул. Советская, д. 131</t>
  </si>
  <si>
    <t>Прионежский р-н, Ладвинское с/п, пос. Ладва, ул. Советская, д. 163</t>
  </si>
  <si>
    <t>Пряжинский р-н, Крошнозерское с/п, с. Крошнозеро, ул. Центральная, д. 7</t>
  </si>
  <si>
    <t>Пряжинский р-н, Пряжинское г/п, пгт Пряжа, ул. Гористая, д. 3</t>
  </si>
  <si>
    <t>Пряжинский р-н, Пряжинское г/п, пгт Пряжа, ул. Гористая, д. 5</t>
  </si>
  <si>
    <t>Пряжинский р-н, Пряжинское г/п, пгт Пряжа, ул. Гористая, д. 7</t>
  </si>
  <si>
    <t>Пряжинский р-н, Пряжинское г/п, пгт Пряжа, ул. Гористая, д. 10</t>
  </si>
  <si>
    <t>Пряжинский р-н, Пряжинское г/п, пгт Пряжа, ул. Заречная, д. 13</t>
  </si>
  <si>
    <t>Пряжинский р-н, Пряжинское г/п, пгт Пряжа, ул. Советская, д. 75</t>
  </si>
  <si>
    <t>Сегежский р-н, Надвоицкое г/п, дер. Каменный Бор, ул. Постоянный поселок, д. 1</t>
  </si>
  <si>
    <t>Сегежский р-н, Надвоицкое г/п, дер. Каменный Бор, ул. Постоянный поселок, д. 2</t>
  </si>
  <si>
    <t>Сегежский р-н, Надвоицкое г/п, дер. Каменный Бор, ул. Постоянный поселок, д. 3</t>
  </si>
  <si>
    <t>Сегежский р-н, Надвоицкое г/п, дер. Каменный Бор, ул. Постоянный поселок, д. 4</t>
  </si>
  <si>
    <t>Сегежский р-н, Надвоицкое г/п, дер. Каменный Бор, ул. Постоянный поселок, д. 5</t>
  </si>
  <si>
    <t>Сегежский р-н, Надвоицкое г/п, дер. Каменный Бор, ул. Постоянный поселок, д. 6</t>
  </si>
  <si>
    <t>Сегежский р-н, Надвоицкое г/п, дер. Каменный Бор, ул. Постоянный поселок, д. 8</t>
  </si>
  <si>
    <t>Сегежский р-н, Надвоицкое г/п, пгт Надвоицы, ул. 50 лет Октября, д. 25/11</t>
  </si>
  <si>
    <t>Сегежский р-н, Надвоицкое г/п, пгт Надвоицы, ул. Петрозаводская, д. 2</t>
  </si>
  <si>
    <t>Сегежский р-н, Надвоицкое г/п, пгт Надвоицы, ул. Петрозаводская, д. 4</t>
  </si>
  <si>
    <t>Сегежский р-н, Надвоицкое г/п, пгт Надвоицы, ул. Петрозаводская, д. 10</t>
  </si>
  <si>
    <t>Крупноблочные ячеистый бетон</t>
  </si>
  <si>
    <t>Суоярвский р-н, Суоярвское г/п, г. Суоярви, ул. Октябрьская, д. 7</t>
  </si>
  <si>
    <t>Суоярвский р-н, Суоярвское г/п, г. Суоярви, ул. Суоярвское шоссе, д. 5</t>
  </si>
  <si>
    <t>от 10.04.2018г. №177</t>
  </si>
  <si>
    <t>Кондопожский р-н, Кондопожское г/п, г. Кондопога, ш. Октябрьское, д. 43</t>
  </si>
  <si>
    <t>Медвежьегорский р-н, Медвежьегорское г/п, г. Медвежьегорск, пер. Дорожный, д. 10</t>
  </si>
  <si>
    <t>Медвежьегорский р-н, Медвежьегорское г/п, г. Медвежьегорск,пер. Дорожный, д. 10</t>
  </si>
  <si>
    <t>кирпичный</t>
  </si>
  <si>
    <t>блочный</t>
  </si>
  <si>
    <t>брусчатый</t>
  </si>
  <si>
    <t>Петрозаводский ГО, г. Петрозаводск, ул. Чкалова, д.48</t>
  </si>
  <si>
    <t>Петрозаводский ГО, г. Петрозаводск, ул. Сегежская, д.9</t>
  </si>
  <si>
    <t>Петрозаводский ГО, г. Петрозаводск, ул.Кемская, д.7</t>
  </si>
  <si>
    <t>Кондопожский р-н, Кондопожское г/п, г. Кондопога, ул. Бумажников, д. 14/1</t>
  </si>
  <si>
    <t>Кондопожский р-н, Кондопожское г/п, г. Кондопога, ул. Бумажников, д. 14/2</t>
  </si>
  <si>
    <t>Кондопожский р-н, Кондопожское г/п, г. Кондопога, ул. Заводская, д. 23А</t>
  </si>
  <si>
    <t>Кондопожский р-н, Кондопожское г/п, г. Кондопога, ш. Октябрьское, д. 9</t>
  </si>
  <si>
    <t>Кондопожский р-н, Кондопожское г/п, г. Кондопога, ш. Октябрьское, д. 31</t>
  </si>
  <si>
    <t>Кондопожский р-н, Кондопожское г/п, г. Кондопога, ш. Октябрьское, д. 75</t>
  </si>
  <si>
    <t>Кондопожский р-н, Кондопожское г/п, г. Кондопога, ул. Комсомольская, д. 18</t>
  </si>
  <si>
    <t>Кондопожский р-н, Кондопожское г/п, г. Кондопога, ул. Советов, д. 15Б</t>
  </si>
  <si>
    <t>Кондопожский р-н, Кондопожское г/п, г. Кондопога, ул. Строительная, д. 15</t>
  </si>
  <si>
    <t>Кирпичный</t>
  </si>
  <si>
    <t>Калевальский р-н, Луусалмское с/п, пос. Луусалми, ул. Сосновая, д. 1</t>
  </si>
  <si>
    <t>Беломорский р-н, Беломорское г/п, г. Беломорск, ул. Банковская, д. 44</t>
  </si>
  <si>
    <t>Беломорский р-н, Беломорское г/п, г. Беломорск, ул. Пионерская, д. 17а</t>
  </si>
  <si>
    <t>Беломорский р-н, Беломорское г/п, г. Беломорск, ул. Щуркина, д. 3</t>
  </si>
  <si>
    <t>Беломорский р-н, Летнереченское с/п, пос. Летнереченский, ул. Заречная, д. 7</t>
  </si>
  <si>
    <t>Беломорский р-н, Летнереченское с/п, пос. Летнереченский, ул. Заречная, д. 8</t>
  </si>
  <si>
    <t>Беломорский р-н, Летнереченское с/п, пос. Летнереченский, ул. Заречная, д. 14</t>
  </si>
  <si>
    <t>Беломорский р-н, Летнереченское с/п, пос. Летнереченский, ул. Заречная, д. 20</t>
  </si>
  <si>
    <t>Беломорский р-н, Летнереченское с/п, пос. Летнереченский, ул. Заречная, д. 23</t>
  </si>
  <si>
    <t>Каркасно засыпные</t>
  </si>
  <si>
    <t>Олонецкий р-н, Ильинское с/п, пос. Ильинский, ул. Гагарина, д. 1</t>
  </si>
  <si>
    <t>Олонецкий р-н, Ильинское с/п, пос. Ильинский, ул. Гагарина, д. 1А</t>
  </si>
  <si>
    <t>Олонецкий р-н, Ильинское с/п, пос. Ильинский, ул. Гагарина, д. 3</t>
  </si>
  <si>
    <t>Олонецкий р-н, Ильинское с/п, пос. Ильинский, ул. Заводская, д. 2А</t>
  </si>
  <si>
    <t>Олонецкий р-н, Ильинское с/п, пос. Ильинский, ул. Луначарского, д. 1</t>
  </si>
  <si>
    <t>Олонецкий р-н, Ильинское с/п, пос. Ильинский, ул. Луначарского, д. 2</t>
  </si>
  <si>
    <t>Суоярвский р-н, Поросозерское с/п, пос. Поросозеро, ул. Центральная, д. 44</t>
  </si>
  <si>
    <t>Суоярвский р-н, Поросозерское с/п, пос. Поросозеро, ул. Центральная, д. 46</t>
  </si>
  <si>
    <t>Суоярвский р-н, Вешкельское с/п, с. Вешкелица, ул. Советская, д. 1</t>
  </si>
  <si>
    <t>Деревянный</t>
  </si>
  <si>
    <t>Пряжинский р-н, Пряжинское г/п, пгт Пряжа, ул. Набережная, д. 17</t>
  </si>
  <si>
    <t>Пряжинский р-н, Эссойльское с/п, пос. Сяпся, ул. Ягодная, д. 7</t>
  </si>
  <si>
    <t>Пряжинский р-н, Пряжинское г/п, пгт Пряжа, ул. Советская, д. 9</t>
  </si>
  <si>
    <t>Лахденпохский р-н, Лахденпохское г/п, г. Лахденпохья, ул. Ладожская, д. 7</t>
  </si>
  <si>
    <t>Лахденпохский р-н, Лахденпохское г/п, г. Лахденпохья, ул. Ладожская, д. 8</t>
  </si>
  <si>
    <t>Кемский р-н, Кемское г/п, г. Кемь, просп. Пролетарский, д. 51</t>
  </si>
  <si>
    <t>Кемский р-н, Кемское г/п, г. Кемь, ул. Кирова, д. 2</t>
  </si>
  <si>
    <t>Кемский р-н, Кемское г/п, г. Кемь, ул. Кирова, д. 3</t>
  </si>
  <si>
    <t>Кемский р-н, Кемское г/п, г. Кемь, ул. Первомайская, д. 13</t>
  </si>
  <si>
    <t>Кемский р-н, Рабочеостровское с/п, пос. Рабочеостровск, ул. Пионерская, д. 3</t>
  </si>
  <si>
    <t>Кемский р-н, Рабочеостровское с/п, пос. Рабочеостровск, ул. Портовая, д. 25</t>
  </si>
  <si>
    <t>Кемский р-н, Рабочеостровское с/п, пос. Рабочеостровск, ул. Северная, д. 14</t>
  </si>
  <si>
    <t>Кемский р-н, Рабочеостровское с/п, пос. Рабочеостровск, ул. Советская, д. 8</t>
  </si>
  <si>
    <t>Петрозаводский ГО, г. Петрозаводск, наб. Лососинская, д. 11</t>
  </si>
  <si>
    <t>Петрозаводский ГО, г. Петрозаводск, просп. Александра Невского, д. 3</t>
  </si>
  <si>
    <t>Петрозаводский ГО, г. Петрозаводск, просп. Александра Невского, д. 7</t>
  </si>
  <si>
    <t>Петрозаводский ГО, г. Петрозаводск, просп. Александра Невского, д. 9</t>
  </si>
  <si>
    <t>Петрозаводский ГО, г. Петрозаводск, просп. Александра Невского, д. 20</t>
  </si>
  <si>
    <t>Петрозаводский ГО, г. Петрозаводск, просп. Александра Невского, д. 55</t>
  </si>
  <si>
    <t>Петрозаводский ГО, г. Петрозаводск, просп. Александра Невского, д. 57б</t>
  </si>
  <si>
    <t>Петрозаводский ГО, г. Петрозаводск, просп. Первомайский, д. 24а</t>
  </si>
  <si>
    <t>Петрозаводский ГО, г. Петрозаводск, просп. Первомайский, д. 27а</t>
  </si>
  <si>
    <t>Петрозаводский ГО, г. Петрозаводск, ул. Анохина, д. 12</t>
  </si>
  <si>
    <t>Петрозаводский ГО, г. Петрозаводск, ул. Анохина, д. 18а</t>
  </si>
  <si>
    <t>Петрозаводский ГО, г. Петрозаводск, ул. Анохина, д. 18б</t>
  </si>
  <si>
    <t>Петрозаводский ГО, г. Петрозаводск, ул. Анохина, д. 18в</t>
  </si>
  <si>
    <t>1945</t>
  </si>
  <si>
    <t>Петрозаводский ГО, г. Петрозаводск, ул. Беломорская, д. 14</t>
  </si>
  <si>
    <t>Петрозаводский ГО, г. Петрозаводск, ул. Боровая, д. 12</t>
  </si>
  <si>
    <t>Петрозаводский ГО, г. Петрозаводск, ул. Боровая, д. 32</t>
  </si>
  <si>
    <t>Петрозаводский ГО, г. Петрозаводск, ул. Боровая, д. 34</t>
  </si>
  <si>
    <t>Петрозаводский ГО, г. Петрозаводск, ул. Ватутина, д. 35</t>
  </si>
  <si>
    <t>Петрозаводский ГО, г. Петрозаводск, ул. Ведлозерская, д. 11а</t>
  </si>
  <si>
    <t>Петрозаводский ГО, г. Петрозаводск, ул. Ведлозерская, д. 13</t>
  </si>
  <si>
    <t>Петрозаводский ГО, г. Петрозаводск, ул. Виданская, д. 7а</t>
  </si>
  <si>
    <t>Петрозаводский ГО, г. Петрозаводск, ул. Виданская, д. 17</t>
  </si>
  <si>
    <t>Петрозаводский ГО, г. Петрозаводск, ул. Владимирская, д. 7</t>
  </si>
  <si>
    <t>Петрозаводский ГО, г. Петрозаводск, ул. Владимирская, д. 13</t>
  </si>
  <si>
    <t>1932</t>
  </si>
  <si>
    <t>Петрозаводский ГО, г. Петрозаводск, ул. Восточная, д. 15</t>
  </si>
  <si>
    <t>Петрозаводский ГО, г. Петрозаводск, ул. Гоголя, д. 26</t>
  </si>
  <si>
    <t>Петрозаводский ГО, г. Петрозаводск, ул. Державина, д. 14</t>
  </si>
  <si>
    <t>Петрозаводский ГО, г. Петрозаводск, ул. Детская, д. 9</t>
  </si>
  <si>
    <t>Петрозаводский ГО, г. Петрозаводск, ул. Железнодорожная, д. 4а</t>
  </si>
  <si>
    <t>Петрозаводский ГО, г. Петрозаводск, ул. Зайцева, д. 32</t>
  </si>
  <si>
    <t>Петрозаводский ГО, г. Петрозаводск, ул. Зайцева, д. 39</t>
  </si>
  <si>
    <t>Петрозаводский ГО, г. Петрозаводск, ул. Каменоборская, д. 2</t>
  </si>
  <si>
    <t>Петрозаводский ГО, г. Петрозаводск, ул. Каменоборская, д. 4</t>
  </si>
  <si>
    <t>Петрозаводский ГО, г. Петрозаводск, ул. Каменоборская, д. 6</t>
  </si>
  <si>
    <t>Петрозаводский ГО, г. Петрозаводск, ул. Каменоборская, д. 8</t>
  </si>
  <si>
    <t>Блочный</t>
  </si>
  <si>
    <t>Щитовой</t>
  </si>
  <si>
    <t>Петрозаводский ГО, г. Петрозаводск, ул. Кутузова, д. 40</t>
  </si>
  <si>
    <t>Петрозаводский ГО, г. Петрозаводск, ул. Локомотивная, д. 10</t>
  </si>
  <si>
    <t>Петрозаводский ГО, г. Петрозаводск, ул. Луначарского, д. 38</t>
  </si>
  <si>
    <t>Петрозаводский ГО, г. Петрозаводск, ул. Луначарского, д. 42</t>
  </si>
  <si>
    <t>Петрозаводский ГО, г. Петрозаводск, ул. Луначарского, д. 59</t>
  </si>
  <si>
    <t>Петрозаводский ГО, г. Петрозаводск, ул. Луначарского, д. 63</t>
  </si>
  <si>
    <t>Петрозаводский ГО, г. Петрозаводск, ул. Луначарского, д. 65</t>
  </si>
  <si>
    <t>Петрозаводский ГО, г. Петрозаводск, ул. Лыжная, д. 16</t>
  </si>
  <si>
    <t>Петрозаводский ГО, г. Петрозаводск, ул. Маршала Мерецкова, д. 18</t>
  </si>
  <si>
    <t>Петрозаводский ГО, г. Петрозаводск, ул. Машезерская, д. 26</t>
  </si>
  <si>
    <t>Петрозаводский ГО, г. Петрозаводск, ул. Машезерская, д. 33а</t>
  </si>
  <si>
    <t>Петрозаводский ГО, г. Петрозаводск, ул. Мелентьевой, д. 43а</t>
  </si>
  <si>
    <t>Петрозаводский ГО, г. Петрозаводск, ул. Мичуринская, д. 4</t>
  </si>
  <si>
    <t>Петрозаводский ГО, г. Петрозаводск, ул. Мичуринская, д. 6</t>
  </si>
  <si>
    <t>Петрозаводский ГО, г. Петрозаводск, ул. Перттунена, д. 19</t>
  </si>
  <si>
    <t>Петрозаводский ГО, г. Петрозаводск, ул. Перттунена, д. 21</t>
  </si>
  <si>
    <t>Петрозаводский ГО, г. Петрозаводск, ул. Пионеров, д. 14</t>
  </si>
  <si>
    <t>Петрозаводский ГО, г. Петрозаводск, ул. Пионеров, д. 16</t>
  </si>
  <si>
    <t>Петрозаводский ГО, г. Петрозаводск, ул. Пробная, д. 11</t>
  </si>
  <si>
    <t>Петрозаводский ГО, г. Петрозаводск, ул. Рабочая, д. 7</t>
  </si>
  <si>
    <t>Петрозаводский ГО, г. Петрозаводск, ул. Радищева, д. 10</t>
  </si>
  <si>
    <t>Петрозаводский ГО, г. Петрозаводск, ул. Ригачина, д. 30</t>
  </si>
  <si>
    <t>Петрозаводский ГО, г. Петрозаводск, ул. Свирская, д. 8</t>
  </si>
  <si>
    <t>Петрозаводский ГО, г. Петрозаводск, ул. Советская, д. 51</t>
  </si>
  <si>
    <t>Петрозаводский ГО, г. Петрозаводск, ул. Советская, д. 53</t>
  </si>
  <si>
    <t>Петрозаводский ГО, г. Петрозаводск, ул. Соломенская, д. 6</t>
  </si>
  <si>
    <t>Петрозаводский ГО, г. Петрозаводск, ул. Суоярвская, д. 7</t>
  </si>
  <si>
    <t>Петрозаводский ГО, г. Петрозаводск, ул. Федора Тимоскайнена, д. 2</t>
  </si>
  <si>
    <t>Петрозаводский ГО, г. Петрозаводск, ул. Фрунзе, д. 29</t>
  </si>
  <si>
    <t>Петрозаводский ГО, г. Петрозаводск, ул. Фурманова, д. 17</t>
  </si>
  <si>
    <t>Петрозаводский ГО, г. Петрозаводск, ул. Фурманова, д. 34</t>
  </si>
  <si>
    <t>Петрозаводский ГО, г. Петрозаводск, ул. Чернышевского, д. 22</t>
  </si>
  <si>
    <t>Петрозаводский ГО, г. Петрозаводск, ул. Шотмана, д. 54</t>
  </si>
  <si>
    <t>Петрозаводский ГО, г. Петрозаводск, ш. Вытегорское, д. 78</t>
  </si>
  <si>
    <t>Петрозаводский ГО, г. Петрозаводск, ш. Лососинское, д. 6</t>
  </si>
  <si>
    <t>1934</t>
  </si>
  <si>
    <t>Итого по Петрозаводскому городскому округу в 2019г.</t>
  </si>
  <si>
    <t>г Петрозаводск, ул. Московская, д. 3</t>
  </si>
  <si>
    <t>г Петрозаводск, пр-кт Октябрьский, д. 14</t>
  </si>
  <si>
    <t>г Петрозаводск, пр-кт Октябрьский, д. 14а</t>
  </si>
  <si>
    <t>г Петрозаводск, пр-кт Октябрьский, д. 14б</t>
  </si>
  <si>
    <t>г Петрозаводск, пр-кт Октябрьский, д. 16</t>
  </si>
  <si>
    <t>г Петрозаводск, пр-кт Октябрьский, д. 16б</t>
  </si>
  <si>
    <t>г Петрозаводск, пр-кт Октябрьский, д. 16в</t>
  </si>
  <si>
    <t>г Петрозаводск, ул Луначарского, д. 40</t>
  </si>
  <si>
    <t>г Петрозаводск, ул Луначарского, д. 42</t>
  </si>
  <si>
    <t>г Петрозаводск, ул Ригачина, д. 44а</t>
  </si>
  <si>
    <t>г Петрозаводск, ул Ригачина, д. 50</t>
  </si>
  <si>
    <t>г Петрозаводск, ул Чернышевского, д. 5</t>
  </si>
  <si>
    <t>г Петрозаводск, ул Чернышевского, д. 11</t>
  </si>
  <si>
    <t>г Петрозаводск, ул Чернышевского, д. 18</t>
  </si>
  <si>
    <t>г Петрозаводск, ул Чернышевского, д. 19</t>
  </si>
  <si>
    <t>г Петрозаводск, ул Чернышевского, д. 20</t>
  </si>
  <si>
    <t>г Петрозаводск, ул Чернышевского, д. 21</t>
  </si>
  <si>
    <t>г Петрозаводск, ул Чернышевского, д. 22</t>
  </si>
  <si>
    <t>г Петрозаводск, ул Чернышевского, д. 24</t>
  </si>
  <si>
    <t>г Петрозаводск, ул Свирская, д. 11</t>
  </si>
  <si>
    <t>г Петрозаводск, ул Северная, д. 4</t>
  </si>
  <si>
    <t>г Петрозаводск, ул Сорокская, д. 3</t>
  </si>
  <si>
    <t>г Петрозаводск, ул Сорокская, д. 5</t>
  </si>
  <si>
    <t>г Петрозаводск, ул Шотмана, д. 54</t>
  </si>
  <si>
    <t>г Петрозаводск, ул Разина, д. 4</t>
  </si>
  <si>
    <t>г Петрозаводск, пр-кт Первомайский, д. 53</t>
  </si>
  <si>
    <t>г Петрозаводск, ул Птицефабрика, д. 1Б</t>
  </si>
  <si>
    <t>г Петрозаводск, ул Птицефабрика, д. 1В</t>
  </si>
  <si>
    <t>г Петрозаводск, ул Птицефабрика, д. 1Г</t>
  </si>
  <si>
    <t>г Петрозаводск, ул Птицефабрика, д. 1Д</t>
  </si>
  <si>
    <t>Год постройки</t>
  </si>
  <si>
    <t>Кол-во этажей</t>
  </si>
  <si>
    <t>Кол-во подъездов</t>
  </si>
  <si>
    <t>панельный</t>
  </si>
  <si>
    <t>Кол-во квартир</t>
  </si>
  <si>
    <t>Петрозаводский ГО, г. Петрозаводск, ул. Сегежская, д.11</t>
  </si>
  <si>
    <t>Лоухский р-н, Плотинское с/п, пос. Чкаловский, ул. Школьная, д. 15</t>
  </si>
  <si>
    <t>Лахденпохский р-н, Куркиёкское с/п, пос. Куркиеки, ул. Ленина, д. 24</t>
  </si>
  <si>
    <t>Лахденпохский р-н, Лахденпохское г/п, г. Лахденпохья, ул. Ленина, д. 7</t>
  </si>
  <si>
    <t>Лахденпохский р-н, Мийнальское с/п, пос. Лумиваара, ул. Центральная, д. 47</t>
  </si>
  <si>
    <t>Лоухский р-н, Чупинское г/п, пгт Чупа, ул. Вокзальная, д. 4</t>
  </si>
  <si>
    <t>Лоухский р-н, Чупинское г/п, пгт Чупа, ул. Пионерская, д. 32</t>
  </si>
  <si>
    <t>Лоухский р-н, Чупинское г/п, пгт Чупа, ул. Пионерская, д. 63</t>
  </si>
  <si>
    <t>Лоухский р-н, Чупинское г/п, пгт Чупа, ул. Пионерская, д. 64</t>
  </si>
  <si>
    <t>Лоухский р-н, Чупинское г/п, пгт Чупа, ул. Пионерская, д. 82</t>
  </si>
  <si>
    <t>Лоухский р-н, Чупинское г/п, пгт Чупа, ул. Пионерская, д. 92</t>
  </si>
  <si>
    <t>г Петрозаводск, ул Чернышевского, д. 12</t>
  </si>
  <si>
    <t>Наличие г/к</t>
  </si>
  <si>
    <t>+</t>
  </si>
  <si>
    <t>-</t>
  </si>
  <si>
    <t>Итого по Петрозаводскому г.о. в 2020г.</t>
  </si>
  <si>
    <t>Итого по Республике Карелия в 2020г. МКД</t>
  </si>
  <si>
    <t>Итого по Республике Карелия в 2021г. МКД</t>
  </si>
  <si>
    <t>Итого по Петрозаводскому г.о. в 2021г.</t>
  </si>
  <si>
    <t>Итого по Беломорскому муниципальному району в 2020г.</t>
  </si>
  <si>
    <t>Итого по Беломорскому муниципальному району в 2021г.</t>
  </si>
  <si>
    <t>Итого по Калевальскому муниципальному району в 2020г.</t>
  </si>
  <si>
    <t>Итого по Калевальскому муниципальному району в 2021г.</t>
  </si>
  <si>
    <t>Итого по Кемскому муниципальному району в 2020г.</t>
  </si>
  <si>
    <t>Итого по Кемскому муниципальному району в 2021г.</t>
  </si>
  <si>
    <t>Итого по Кондопожскому муниципальному району в 2020г.</t>
  </si>
  <si>
    <t>Итого по Кондопожскому муниципальному району в 2021г.</t>
  </si>
  <si>
    <t>Итого по Лахденпохскому муниципальному району в 2020г.</t>
  </si>
  <si>
    <t>Итого по Лахденпохскому муниципальному району в 2021г.</t>
  </si>
  <si>
    <t>Итого по Лоухскому муниципальному району в 2020г.</t>
  </si>
  <si>
    <t>Итого по Лоухскому муниципальному району в 2021г.</t>
  </si>
  <si>
    <t>Итого по Медвежьегорскому муниципальному району в 2020г.</t>
  </si>
  <si>
    <t>Итого по Медвежьегорскому муниципальному району в 2021г.</t>
  </si>
  <si>
    <t>Итого по Муезерскому муниципальному району в 2020г.</t>
  </si>
  <si>
    <t>Итого по Муезерскому муниципальному району в 2021г.</t>
  </si>
  <si>
    <t>Итого по Олонецкому муниципальному району в 2020г.</t>
  </si>
  <si>
    <t>Итого по Олонецкому муниципальному району в 2021г.</t>
  </si>
  <si>
    <t>Итого по Питкярантскому муниципальному району в 2020г.</t>
  </si>
  <si>
    <t>Итого по Питкярантскому муниципальному району в 2021г.</t>
  </si>
  <si>
    <t>Итого по Прионежскому муниципальному району в 2020г.</t>
  </si>
  <si>
    <t>Итого по Прионежскому муниципальному району в 2021г.</t>
  </si>
  <si>
    <t>Итого по Пряжинскому муниципальному району в 2020г.</t>
  </si>
  <si>
    <t>Итого по Пряжинскому муниципальному району в 2021г.</t>
  </si>
  <si>
    <t>Итого по Пудожскому муниципальному району в 2020г.</t>
  </si>
  <si>
    <t>Итого по Пудожскому муниципальному району в 2021г.</t>
  </si>
  <si>
    <t>Итого по Сегежскому муниципальному району в 2020г.</t>
  </si>
  <si>
    <t>Итого по Сегежскому муниципальному району в 2021г.</t>
  </si>
  <si>
    <t>Итого по Сортавальскому муниципальному району в 2020г.</t>
  </si>
  <si>
    <t>Итого по Сортавальскому муниципальному району в 2021г.</t>
  </si>
  <si>
    <t>Итого по Суоярвскому муниципальному району в 2020г.</t>
  </si>
  <si>
    <t>Итого по Суоярвскому муниципальному району в 2021г.</t>
  </si>
  <si>
    <t>Суоярвский р-н, Суоярвское г/п, г. Суоярви, ул. Гагарина, д. 2</t>
  </si>
  <si>
    <t>Суоярвский р-н, Суоярвское г/п, г. Суоярви, ул. Гагарина, д. 9</t>
  </si>
  <si>
    <t>Суоярвский р-н, Суоярвское г/п, г. Суоярви, ул. Гагарина, д. 24</t>
  </si>
  <si>
    <t>Панельный</t>
  </si>
  <si>
    <t>Бревно(брус)</t>
  </si>
  <si>
    <t>Суоярвский р-н, Поросозерское с/п, пос. Поросозеро, ул. Комсомольская, д. 1</t>
  </si>
  <si>
    <t>Суоярвский р-н, Поросозерское с/п, пос. Поросозеро, ул. Комсомольская, д. 2</t>
  </si>
  <si>
    <t>Суоярвский р-н, Поросозерское с/п, пос. Поросозеро, ул. Карельская, д. 6</t>
  </si>
  <si>
    <t>Пудожский р-н, Шальское с/п, пос. Шальский, пер. Северный, д. 3</t>
  </si>
  <si>
    <t>Пудожский р-н, Шальское с/п, пос. Шальский, пер. Северный, д. 6</t>
  </si>
  <si>
    <t>1972</t>
  </si>
  <si>
    <t>1978</t>
  </si>
  <si>
    <t>Пудожский р-н, Шальское с/п, пос. Шальский, ул. Заводская, д. 19</t>
  </si>
  <si>
    <t>Пудожский р-н, Шальское с/п, пос. Шальский, пер. Северный, д. 2</t>
  </si>
  <si>
    <t>Пудожский р-н, Шальское с/п, пос. Шальский, ул. Партизанская, д. 19а</t>
  </si>
  <si>
    <t>Питкярантский р-н, Ляскельское с/п, пос. Ляскеля, ул. Советская, д. 13</t>
  </si>
  <si>
    <t>Питкярантский р-н, Ляскельское с/п, пос. Ляскеля, ул. Советская, д. 17</t>
  </si>
  <si>
    <t>Питкярантский р-н, Ляскельское с/п, пос. Ляскеля, ул. Комсомольская, д. 6</t>
  </si>
  <si>
    <t>Питкярантский р-н, Ляскельское с/п, пос. Ляскеля, ул. Советская, д. 15</t>
  </si>
  <si>
    <t>Питкярантский р-н, Ляскельское с/п, пос. Ляскеля, ул. Советская, д. 19</t>
  </si>
  <si>
    <t>Питкярантский р-н, Ляскельское с/п, дер. Хийденсельга, ул. Ладожская, д. 21</t>
  </si>
  <si>
    <t>Питкярантский р-н, Ляскельское с/п, дер. Хийденсельга, ул. Садовая, д. 13</t>
  </si>
  <si>
    <t>Питкярантский р-н, Ляскельское с/п, дер. Хийденсельга, ул. Лесопильщиков, д. 6</t>
  </si>
  <si>
    <t>Питкярантский р-н, Салминское с/п, дер. Ряймяля, ул. Совхозная, д. 6</t>
  </si>
  <si>
    <t>Питкярантский р-н, Харлуское с/п, пос. Харлу, ш. Главное, д. 48</t>
  </si>
  <si>
    <t>Питкярантский р-н, Салминское с/п, дер. Мийнала, ул. Совхозная, д. 13</t>
  </si>
  <si>
    <t>Питкярантский р-н, Салминское с/п, дер. Мийнала, ул. Совхозная, д. 11</t>
  </si>
  <si>
    <t>Питкярантский р-н, Салминское с/п, пос. Салми, ул. Школьная, д. 5</t>
  </si>
  <si>
    <t>Питкярантский р-н, Салминское с/п, дер. Мийнала, ул. Совхозная, д. 9</t>
  </si>
  <si>
    <t>Питкярантский р-н, Салминское с/п, пос. Салми, ул. Садовая, д. 4</t>
  </si>
  <si>
    <t>Питкярантский р-н, Салминское с/п, пос. Салми, ул. Комсомольская, д. 6</t>
  </si>
  <si>
    <t>Питкярантский р-н, Харлуское с/п, дер. Рауталахти, ул. Озерная, д. 4</t>
  </si>
  <si>
    <t>Питкярантский р-н, Ляскельское с/п, дер. Янис, ул. Речная, д. 3</t>
  </si>
  <si>
    <t>Кирпичные со сбор ж/б каркас</t>
  </si>
  <si>
    <t>Крупноблочный ячеистый бетон</t>
  </si>
  <si>
    <t>Кондопожский р-н, Кондопожское г/п, г. Кондопога, ул. М.Горького, д. 8</t>
  </si>
  <si>
    <t>Кондопожский р-н, Кондопожское г/п, г. Кондопога, ул. Новокирпичная, д. 7</t>
  </si>
  <si>
    <t>Кондопожский р-н, Кондопожское г/п, г. Кондопога, ул. Новокирпичная, д. 8</t>
  </si>
  <si>
    <t>Кондопожский р-н, Кяппесельгское с/п, пос. Кяппесельга, ул. Школьная, д. 19</t>
  </si>
  <si>
    <t>Кондопожский р-н, Гирвасское с/п, пос. Гирвас, ул. Советская, д. 6</t>
  </si>
  <si>
    <t>Кондопожский р-н, Кондопожское г/п, г. Кондопога, ул. Новокирпичная, д. 6</t>
  </si>
  <si>
    <t>Каркасно-засыпной</t>
  </si>
  <si>
    <t>Калевальский р-н, Юшкозерское с/п, пос. Новое Юшкозеро, ул. Школьная, д. 2</t>
  </si>
  <si>
    <t>Калевальский р-н, Юшкозерское с/п, пос. Новое Юшкозеро, ул. Школьная, д. 3</t>
  </si>
  <si>
    <t>Калевальский р-н, Юшкозерское с/п, пос. Новое Юшкозеро, ул. Школьная, д. 5</t>
  </si>
  <si>
    <t>Петрозаводский ГО, г. Петрозаводск, пр-кт Александра Невского, д. 41-А</t>
  </si>
  <si>
    <t>Петрозаводский ГО, г. Петрозаводск, пр-кт Александра Невского, д. 51А</t>
  </si>
  <si>
    <t>г Петрозаводск, ул Андропова, д. 28</t>
  </si>
  <si>
    <t>г Петрозаводск, ул Анохина, д. 10</t>
  </si>
  <si>
    <t>г Петрозаводск, ул Антикайнена, д. 7</t>
  </si>
  <si>
    <t>г Петрозаводск, ул Антикайнена, д. 8А</t>
  </si>
  <si>
    <t>г Петрозаводск, ул Антонова, д. 3</t>
  </si>
  <si>
    <t>г Петрозаводск, ул Бесовецкая, д. 1</t>
  </si>
  <si>
    <t>г Петрозаводск, ул Бесовецкая, д. 2</t>
  </si>
  <si>
    <t>г Петрозаводск, ул Бесовецкая, д. 9</t>
  </si>
  <si>
    <t>г Петрозаводск, ул Бесовецкая, д. 12</t>
  </si>
  <si>
    <t>г Петрозаводск, ул Бесовецкая, д. 17</t>
  </si>
  <si>
    <t>г Петрозаводск, ул Бесовецкая, д. 22</t>
  </si>
  <si>
    <t>г Петрозаводск, ул Боровая, д. 10Б</t>
  </si>
  <si>
    <t>г Петрозаводск, ул Боровая, д. 12А</t>
  </si>
  <si>
    <t>г Петрозаводск, ул Боровая, д. 12Б</t>
  </si>
  <si>
    <t>г Петрозаводск, ул Бородинская, д. 9Б</t>
  </si>
  <si>
    <t>г Петрозаводск, ул Варламова, д. 17</t>
  </si>
  <si>
    <t>г Петрозаводск, ул Варламова, д. 23</t>
  </si>
  <si>
    <t>г Петрозаводск, ул Варламова, д. 58</t>
  </si>
  <si>
    <t>г Петрозаводск, ул Варламова, д. 68</t>
  </si>
  <si>
    <t>г Петрозаводск, ул Ведлозерская, д. 8</t>
  </si>
  <si>
    <t>г Петрозаводск, ул Ведлозерская, д. 10</t>
  </si>
  <si>
    <t>г Петрозаводск, ул Ведлозерская, д. 11Б</t>
  </si>
  <si>
    <t>г Петрозаводск, ул Виданская, д. 5</t>
  </si>
  <si>
    <t>г Петрозаводск, ул Виданская, д. 6</t>
  </si>
  <si>
    <t>г Петрозаводск, ул Виданская, д. 7</t>
  </si>
  <si>
    <t>г Петрозаводск, ул Виданская, д. 8</t>
  </si>
  <si>
    <t>г Петрозаводск, ул Виданская, д. 21</t>
  </si>
  <si>
    <t>г Петрозаводск, ул Виданская, д. 19А</t>
  </si>
  <si>
    <t>г Петрозаводск, ул Владимирская, д. 1</t>
  </si>
  <si>
    <t>г Петрозаводск, ул Владимирская, д. 3</t>
  </si>
  <si>
    <t>г Петрозаводск, ул Володарского, д. 12</t>
  </si>
  <si>
    <t>г Петрозаводск, ул Володарского, д. 18</t>
  </si>
  <si>
    <t>г Петрозаводск, ул Володарского, д. 10А</t>
  </si>
  <si>
    <t>г Петрозаводск, ул Волховская, д. 4</t>
  </si>
  <si>
    <t>г Петрозаводск, ул Волховская, д. 15А</t>
  </si>
  <si>
    <t>г Петрозаводск, ш Вытегорское, д. 78А</t>
  </si>
  <si>
    <t>г Петрозаводск, ш Вытегорское, д. 78В</t>
  </si>
  <si>
    <t>г Петрозаводск, ш Вытегорское, д. 78Г</t>
  </si>
  <si>
    <t>г Петрозаводск, ул Герцена, д. 4</t>
  </si>
  <si>
    <t>г Петрозаводск, ул Герцена, д. 14</t>
  </si>
  <si>
    <t>г Петрозаводск, ул Гоголя, д. 16</t>
  </si>
  <si>
    <t>г Петрозаводск, ул Гоголя, д. 20</t>
  </si>
  <si>
    <t>г Петрозаводск, ул Гоголя, д. 27</t>
  </si>
  <si>
    <t>г Петрозаводск, ул Гоголя, д. 36</t>
  </si>
  <si>
    <t>г Петрозаводск, ул Гоголя, д. 38</t>
  </si>
  <si>
    <t>г Петрозаводск, ул Гоголя, д. 5А</t>
  </si>
  <si>
    <t>г Петрозаводск, ул Гоголя, д. 7А</t>
  </si>
  <si>
    <t>г Петрозаводск, ул Гоголя, д. 7Б</t>
  </si>
  <si>
    <t>г Петрозаводск, ул Грибоедова, д. 3</t>
  </si>
  <si>
    <t>г Петрозаводск, ул Грибоедова, д. 4</t>
  </si>
  <si>
    <t>г Петрозаводск, ул Грибоедова, д. 5</t>
  </si>
  <si>
    <t>г Петрозаводск, ул Грибоедова, д. 7</t>
  </si>
  <si>
    <t>г Петрозаводск, ул Грибоедова, д. 8</t>
  </si>
  <si>
    <t>г Петрозаводск, ул Грибоедова, д. 12</t>
  </si>
  <si>
    <t>г Петрозаводск, ул Грибоедова, д. 16</t>
  </si>
  <si>
    <t>г Петрозаводск, ул Грибоедова, д. 18</t>
  </si>
  <si>
    <t>г Петрозаводск, ул Грибоедова, д. 14А</t>
  </si>
  <si>
    <t>г Петрозаводск, ул Грибоедова, д. 6А</t>
  </si>
  <si>
    <t>г Петрозаводск, ул Державина, д. 12</t>
  </si>
  <si>
    <t>г Петрозаводск, ул Державина, д. 18</t>
  </si>
  <si>
    <t>г Петрозаводск, ул Державина, д. 31</t>
  </si>
  <si>
    <t>г Петрозаводск, ул Державина, д. 33</t>
  </si>
  <si>
    <t>г Петрозаводск, ул Державина, д. 35</t>
  </si>
  <si>
    <t>г Петрозаводск, ул Державина, д. 37</t>
  </si>
  <si>
    <t>г Петрозаводск, ул Детская, д. 4</t>
  </si>
  <si>
    <t>г Петрозаводск, ул Достоевского, д. 53</t>
  </si>
  <si>
    <t>г Петрозаводск, ул Древлянская, д. 20</t>
  </si>
  <si>
    <t>г Петрозаводск, ул Древлянская, д. 24</t>
  </si>
  <si>
    <t>г Петрозаводск, ул Древлянская, д. 26</t>
  </si>
  <si>
    <t>г Петрозаводск, ул Зайцева, д. 3</t>
  </si>
  <si>
    <t>г Петрозаводск, ул Зайцева, д. 9</t>
  </si>
  <si>
    <t>г Петрозаводск, ул Зайцева, д. 11</t>
  </si>
  <si>
    <t>г Петрозаводск, ул Зайцева, д. 13</t>
  </si>
  <si>
    <t>г Петрозаводск, ул Зайцева, д. 30</t>
  </si>
  <si>
    <t>г Петрозаводск, ул Зайцева, д. 34</t>
  </si>
  <si>
    <t>г Петрозаводск, ул Зайцева, д. 36</t>
  </si>
  <si>
    <t>г Петрозаводск, ул Зайцева, д. 37</t>
  </si>
  <si>
    <t>г Петрозаводск, ул Зайцева, д. 52</t>
  </si>
  <si>
    <t>г Петрозаводск, ул Зайцева, д. 54</t>
  </si>
  <si>
    <t>Петрозаводский ГО, г. Петрозаводск, пер.Закаменский, д. 2</t>
  </si>
  <si>
    <t>Петрозаводский ГО, г. Петрозаводск, пер.Закаменский, д. 3</t>
  </si>
  <si>
    <t>Петрозаводский ГО, г. Петрозаводск, пер.Закаменский, д. 4</t>
  </si>
  <si>
    <t>Петрозаводский ГО, г. Петрозаводск, пер.Закаменский, д. 2Б</t>
  </si>
  <si>
    <t>Петрозаводский ГО, г. Петрозаводск, ул. Калинина, д. 42</t>
  </si>
  <si>
    <t>Петрозаводский ГО, г. Петрозаводск, ул. Калинина, д. 55</t>
  </si>
  <si>
    <t>Петрозаводский ГО, г. Петрозаводск, ул. Калинина, д. 34Б</t>
  </si>
  <si>
    <t>Петрозаводский ГО, г. Петрозаводск, ул. Калинина, д. 34В</t>
  </si>
  <si>
    <t>Петрозаводский ГО, г. Петрозаводск, ул. Калинина, д. 46А</t>
  </si>
  <si>
    <t>Петрозаводский ГО, г. Петрозаводск, ул. Калинина, д. 52А</t>
  </si>
  <si>
    <t>Петрозаводский ГО, г. Петрозаводск, ул. Кирова, д. 41</t>
  </si>
  <si>
    <t>Петрозаводский ГО, г. Петрозаводск, ул. Кирова, д. 46</t>
  </si>
  <si>
    <t>Петрозаводский ГО, г. Петрозаводск, ул. Кирова, д. 47</t>
  </si>
  <si>
    <t>Петрозаводский ГО, г. Петрозаводск, ул. Кирова, д. 47А</t>
  </si>
  <si>
    <t>Петрозаводский ГО, г. Петрозаводск, ул. Ключевая, д. 18а</t>
  </si>
  <si>
    <t>Петрозаводский ГО, г. Петрозаводск, ул. Ключевая, д. 18б</t>
  </si>
  <si>
    <t>Петрозаводский ГО, г. Петрозаводск, ул. Коммунальная, д. 5</t>
  </si>
  <si>
    <t>Петрозаводский ГО, г. Петрозаводск, ул. Коммунистов, д. 10</t>
  </si>
  <si>
    <t>Петрозаводский ГО, г. Петрозаводск, ул. Коммунистов, д. 12</t>
  </si>
  <si>
    <t>Петрозаводский ГО, г. Петрозаводск, ул. Коммунистов, д. 13</t>
  </si>
  <si>
    <t>Петрозаводский ГО, г. Петрозаводск, ул. Коммунистов, д. 19</t>
  </si>
  <si>
    <t>Петрозаводский ГО, г. Петрозаводск, ул. Коммунистов, д. 32</t>
  </si>
  <si>
    <t>Петрозаводский ГО, г. Петрозаводск, ул. Коммунистов, д. 34</t>
  </si>
  <si>
    <t>Петрозаводский ГО, г. Петрозаводск, ул. Коммунистов, д. 38</t>
  </si>
  <si>
    <t>Петрозаводский ГО, г. Петрозаводск, просп. Комсомольский, д. 9В</t>
  </si>
  <si>
    <t>Петрозаводский ГО, г. Петрозаводск, ул. Красная, д. 37</t>
  </si>
  <si>
    <t>Петрозаводский ГО, г. Петрозаводск, ул. Красноармейская, д. 2</t>
  </si>
  <si>
    <t>Петрозаводский ГО, г. Петрозаводск, ул. Краснодонцев, д. 52</t>
  </si>
  <si>
    <t>Петрозаводский ГО, г. Петрозаводск, ул. Краснодонцев, д. 54</t>
  </si>
  <si>
    <t>Петрозаводский ГО, г. Петрозаводск, ул. Краснодонцев, д. 56</t>
  </si>
  <si>
    <t>Петрозаводский ГО, г. Петрозаводск, ул.Краснофлотская, д. 1</t>
  </si>
  <si>
    <t>Петрозаводский ГО, г. Петрозаводск, ул.Краснофлотская, д. 3</t>
  </si>
  <si>
    <t>Петрозаводский ГО, г. Петрозаводск, ул.Краснофлотская, д. 9</t>
  </si>
  <si>
    <t>Петрозаводский ГО, г. Петрозаводск, ул.Краснофлотская, д. 32</t>
  </si>
  <si>
    <t>Петрозаводский ГО, г. Петрозаводск, ул.Краснофлотская, д. 1А</t>
  </si>
  <si>
    <t>Петрозаводский ГО, г. Петрозаводск, ул.Краснофлотская, д. 21А</t>
  </si>
  <si>
    <t>Петрозаводский ГО, г. Петрозаводск, ул. Крупской, д. 50</t>
  </si>
  <si>
    <t>Петрозаводский ГО, г. Петрозаводск, ул. Кузьмина, д. 3</t>
  </si>
  <si>
    <t>Петрозаводский ГО, г. Петрозаводск, ул. Кузьмина, д. 52А</t>
  </si>
  <si>
    <t>Петрозаводский ГО, г. Петрозаводск, ул. Кутузова, д. 49</t>
  </si>
  <si>
    <t>Петрозаводский ГО, г. Петрозаводск, ул. Кутузова, д. 51</t>
  </si>
  <si>
    <t>Петрозаводский ГО, г. Петрозаводск, ул. Кутузова, д. 53</t>
  </si>
  <si>
    <t>Петрозаводский ГО, г. Петрозаводск, ул. Кутузова, д. 56</t>
  </si>
  <si>
    <t>Петрозаводский ГО, г. Петрозаводск, просп.Ленина, д. 11Г</t>
  </si>
  <si>
    <t>Петрозаводский ГО, г. Петрозаводск, просп.Ленина, д. 11Д</t>
  </si>
  <si>
    <t>Петрозаводский ГО, г. Петрозаводск, просп.Ленина, д. 18А</t>
  </si>
  <si>
    <t>Петрозаводский ГО, г. Петрозаводск, просп.Ленина, д. 35Б</t>
  </si>
  <si>
    <t>Петрозаводский ГО, г. Петрозаводск, ул. Ленинградская, д. 1</t>
  </si>
  <si>
    <t>Петрозаводский ГО, г. Петрозаводск, ул. Ленинградская, д. 6</t>
  </si>
  <si>
    <t>Петрозаводский ГО, г. Петрозаводск, ул. Ленинградская, д. 4Б</t>
  </si>
  <si>
    <t>Петрозаводский ГО, г. Петрозаводск, ул. Лизы Чайкиной, д. 11А</t>
  </si>
  <si>
    <t>Петрозаводский ГО, г. Петрозаводск, ул. Лисицыной, д. 5</t>
  </si>
  <si>
    <t>Петрозаводский ГО, г. Петрозаводск, ул. Логмозерская, д. 3</t>
  </si>
  <si>
    <t>Петрозаводский ГО, г. Петрозаводск, ул. Локомотивная, д. 4</t>
  </si>
  <si>
    <t>Петрозаводский ГО, г. Петрозаводск, ул. Локомотивная, д. 6</t>
  </si>
  <si>
    <t>Петрозаводский ГО, г. Петрозаводск, ул. Локомотивная, д. 12</t>
  </si>
  <si>
    <t>Петрозаводский ГО, г. Петрозаводск, ул. Локомотивная, д. 16</t>
  </si>
  <si>
    <t>Петрозаводский ГО, г. Петрозаводск, ул. Лососинская, д. 6</t>
  </si>
  <si>
    <t>Петрозаводский ГО, г. Петрозаводск, ул. Лососинская, д. 8</t>
  </si>
  <si>
    <t>Петрозаводский ГО, г. Петрозаводск, ул. Лососинская, д. 15</t>
  </si>
  <si>
    <t>Петрозаводский ГО, г. Петрозаводск, ул. Лососинская, д. 13а</t>
  </si>
  <si>
    <t>Петрозаводский ГО, г. Петрозаводск, ул. Лососинская, д. 6а</t>
  </si>
  <si>
    <t>Петрозаводский ГО, г. Петрозаводск, ул. Лососинская, д. 9а</t>
  </si>
  <si>
    <t>Петрозаводский ГО, г. Петрозаводск, набережная Лососинская, д. 11</t>
  </si>
  <si>
    <t>Петрозаводский ГО, г. Петрозаводск, ул. Луначарского, д. 8</t>
  </si>
  <si>
    <t>Петрозаводский ГО, г. Петрозаводск, ул. Луначарского, д. 11</t>
  </si>
  <si>
    <t>Петрозаводский ГО, г. Петрозаводск, ул. Луначарского, д. 17</t>
  </si>
  <si>
    <t>Петрозаводский ГО, г. Петрозаводск, ул. Луначарского, д. 17Б</t>
  </si>
  <si>
    <t>Петрозаводский ГО, г. Петрозаводск, ул. Льва Толстого, д. 43</t>
  </si>
  <si>
    <t>Петрозаводский ГО, г. Петрозаводск, ул. Льва Толстого, д. 47</t>
  </si>
  <si>
    <t>Петрозаводский ГО, г. Петрозаводск, ул. Льва Толстого, д. 49</t>
  </si>
  <si>
    <t>Петрозаводский ГО, г. Петрозаводск, ул. Льва Толстого, д. 43А</t>
  </si>
  <si>
    <t>Петрозаводский ГО, г. Петрозаводск, ул. Льва Толстого, д. 47А</t>
  </si>
  <si>
    <t>Петрозаводский ГО, г. Петрозаводск, ул. Максима Горького, д. 13</t>
  </si>
  <si>
    <t>Петрозаводский ГО, г. Петрозаводск, ул. Максима Горького, д. 21а</t>
  </si>
  <si>
    <t>Петрозаводский ГО, г. Петрозаводск, ул. Максима Горького, д. 7а</t>
  </si>
  <si>
    <t>Петрозаводский ГО, г. Петрозаводск, ул. Маршала Мерецкова, д. 22А</t>
  </si>
  <si>
    <t>Петрозаводский ГО, г. Петрозаводск, ул. Маршала Мерецкова, д. 22Б</t>
  </si>
  <si>
    <t>Петрозаводский ГО, г. Петрозаводск, ул. Машезерская, д. 38А</t>
  </si>
  <si>
    <t>Петрозаводский ГО, г. Петрозаводск, ул. Машезерская, д. 46А</t>
  </si>
  <si>
    <t>Петрозаводский ГО, г Петрозаводск, ул. Мелентьевой, д. 59</t>
  </si>
  <si>
    <t>Петрозаводский ГО, г Петрозаводск, ул. Мичуринская, д. 17</t>
  </si>
  <si>
    <t>Петрозаводский ГО, г Петрозаводск, ул. Мичуринская, д. 19</t>
  </si>
  <si>
    <t>Петрозаводский ГО, г Петрозаводск, ул. Мончегорская, д. 51</t>
  </si>
  <si>
    <t>Петрозаводский ГО, г Петрозаводск, ул. Мурманская, д. 2</t>
  </si>
  <si>
    <t>Петрозаводский ГО, г Петрозаводск, ул. Мурманская, д. 4</t>
  </si>
  <si>
    <t>Петрозаводский ГО, г Петрозаводск, ул. Мурманская, д. 6</t>
  </si>
  <si>
    <t>Петрозаводский ГО, г Петрозаводск, ул. Мурманская, д. 7</t>
  </si>
  <si>
    <t>Петрозаводский ГО, г Петрозаводск, ул. Мурманская, д. 9</t>
  </si>
  <si>
    <t>Петрозаводский ГО, г Петрозаводск, ул. Мурманская, д. 13</t>
  </si>
  <si>
    <t>Петрозаводский ГО, г Петрозаводск, ул. Мурманская, д. 15</t>
  </si>
  <si>
    <t>Петрозаводский ГО, г Петрозаводск, ул. Мурманская, д. 19А</t>
  </si>
  <si>
    <t>Петрозаводский ГО, г Петрозаводск, ул. Мурманская, д. 25а</t>
  </si>
  <si>
    <t>Петрозаводский ГО, г Петрозаводск, ул. Мурманская, д. 28А</t>
  </si>
  <si>
    <t>Петрозаводский ГО, г Петрозаводск, ул. Мурманская, д. 30А</t>
  </si>
  <si>
    <t>Петрозаводский ГО, г. Петрозаводск, просп.Октябрьский, д. 17</t>
  </si>
  <si>
    <t>Петрозаводский ГО, г. Петрозаводск, просп.Октябрьский, д. 19</t>
  </si>
  <si>
    <t>Петрозаводский ГО, г. Петрозаводск, просп.Октябрьский, д. 23</t>
  </si>
  <si>
    <t>Петрозаводский ГО, г. Петрозаводск, просп.Октябрьский, д. 25</t>
  </si>
  <si>
    <t>Петрозаводский ГО, г. Петрозаводск, просп.Октябрьский, д. 31</t>
  </si>
  <si>
    <t>Петрозаводский ГО, г. Петрозаводск, просп.Октябрьский, д. 49</t>
  </si>
  <si>
    <t>Петрозаводский ГО, г. Петрозаводск, просп.Октябрьский, д. 51</t>
  </si>
  <si>
    <t>Петрозаводский ГО, г. Петрозаводск, просп.Октябрьский, д. 53</t>
  </si>
  <si>
    <t>Петрозаводский ГО, г. Петрозаводск, ул. Октября, д. 7</t>
  </si>
  <si>
    <t>Петрозаводский ГО, г. Петрозаводск, ул. Октября, д. 11</t>
  </si>
  <si>
    <t>Петрозаводский ГО, г. Петрозаводск, ул. Октября, д. 12</t>
  </si>
  <si>
    <t>Петрозаводский ГО, г. Петрозаводск, ул. Октября, д. 14</t>
  </si>
  <si>
    <t>Петрозаводский ГО, г. Петрозаводск, ул. Парниковая, д. 18</t>
  </si>
  <si>
    <t>Петрозаводский ГО, г. Петрозаводск, просп.Первомайский, д. 7</t>
  </si>
  <si>
    <t>Петрозаводский ГО, г. Петрозаводск, просп.Первомайский, д. 45</t>
  </si>
  <si>
    <t>Петрозаводский ГО, г. Петрозаводск, просп.Первомайский, д. 62</t>
  </si>
  <si>
    <t>Петрозаводский ГО, г. Петрозаводск, просп.Первомайский, д. 64</t>
  </si>
  <si>
    <t>Петрозаводский ГО, г. Петрозаводск, просп.Первомайский, д. 71</t>
  </si>
  <si>
    <t>Петрозаводский ГО, г. Петрозаводск, просп.Первомайский, д. 73</t>
  </si>
  <si>
    <t>Петрозаводский ГО, г. Петрозаводск, просп.Первомайский, д. 23А</t>
  </si>
  <si>
    <t>Петрозаводский ГО, г. Петрозаводск, просп.Первомайский, д. 26А</t>
  </si>
  <si>
    <t>Петрозаводский ГО, г. Петрозаводск, просп.Первомайский, д. 28А</t>
  </si>
  <si>
    <t>Петрозаводский ГО, г. Петрозаводск, просп.Первомайский, д. 68А</t>
  </si>
  <si>
    <t>Петрозаводский ГО, г. Петрозаводск, ул.Перттунена, д. 23</t>
  </si>
  <si>
    <t>Петрозаводский ГО, г. Петрозаводск, ул.Перттунена, д. 8А</t>
  </si>
  <si>
    <t>Петрозаводский ГО, г. Петрозаводск, ул. Пирогова, д. 10</t>
  </si>
  <si>
    <t>Петрозаводский ГО, г. Петрозаводск, ул. Правды, д. 19</t>
  </si>
  <si>
    <t>Петрозаводский ГО, г. Петрозаводск, ул. Правды, д. 25</t>
  </si>
  <si>
    <t>Петрозаводский ГО, г. Петрозаводск, ул. Правды, д. 32</t>
  </si>
  <si>
    <t>Петрозаводский ГО, г. Петрозаводск, ул. Правды, д. 34</t>
  </si>
  <si>
    <t>Петрозаводский ГО, г. Петрозаводск, ул. Пробная, д. 17</t>
  </si>
  <si>
    <t>Петрозаводский ГО, г. Петрозаводск, ул. Промышленная, д. 8</t>
  </si>
  <si>
    <t>Петрозаводский ГО, г. Петрозаводск, ул. Промышленная, д. 18</t>
  </si>
  <si>
    <t>Петрозаводский ГО, г. Петрозаводск, ул. Профсоюзов, д. 4</t>
  </si>
  <si>
    <t>Петрозаводский ГО, г. Петрозаводск, ул. Профсоюзов, д. 17</t>
  </si>
  <si>
    <t>Петрозаводский ГО, г. Петрозаводск, ул. Профсоюзов, д. 18</t>
  </si>
  <si>
    <t>Петрозаводский ГО, г. Петрозаводск, ул. Профсоюзов, д. 19</t>
  </si>
  <si>
    <t>Петрозаводский ГО, г. Петрозаводск, ул. Профсоюзов, д. 20</t>
  </si>
  <si>
    <t>Петрозаводский ГО, г. Петрозаводск, шоссе Пряжинское, д. 5</t>
  </si>
  <si>
    <t>Петрозаводский ГО, г. Петрозаводск, ул. Птицефабрика, д. 13А</t>
  </si>
  <si>
    <t>Петрозаводский ГО, г. Петрозаводск, ул. Ригачина, д. 22</t>
  </si>
  <si>
    <t>Петрозаводский ГО, г. Петрозаводск, ул. Ригачина, д. 18А</t>
  </si>
  <si>
    <t>Петрозаводский ГО, г. Петрозаводск, ул. Свирская, д. 1</t>
  </si>
  <si>
    <t>Петрозаводский ГО, г. Петрозаводск, ул. Свирская, д. 2</t>
  </si>
  <si>
    <t>Петрозаводский ГО, г. Петрозаводск, ул. Свирская, д. 7</t>
  </si>
  <si>
    <t>Петрозаводский ГО, г. Петрозаводск, ул. Северная, д. 3</t>
  </si>
  <si>
    <t>Петрозаводский ГО, г. Петрозаводск, ул. Северная, д. 8</t>
  </si>
  <si>
    <t>Петрозаводский ГО, г. Петрозаводск, ул. Северная, д. 12</t>
  </si>
  <si>
    <t>Петрозаводский ГО, г. Петрозаводск, ул.Советская, д. 1</t>
  </si>
  <si>
    <t>Петрозаводский ГО, г. Петрозаводск, ул.Советская, д. 17</t>
  </si>
  <si>
    <t>Петрозаводский ГО, г. Петрозаводск, ул.Советская, д. 21</t>
  </si>
  <si>
    <t>Петрозаводский ГО, г. Петрозаводск, ул.Советская, д. 24</t>
  </si>
  <si>
    <t>Петрозаводский ГО, г. Петрозаводск, ул.Советская, д. 32</t>
  </si>
  <si>
    <t>Петрозаводский ГО, г. Петрозаводск, ул.Советская, д. 10А</t>
  </si>
  <si>
    <t>Петрозаводский ГО, г. Петрозаводск, ул.Советская, д. 16А</t>
  </si>
  <si>
    <t>Петрозаводский ГО, г. Петрозаводск, ул.Советская, д. 16Б</t>
  </si>
  <si>
    <t>Петрозаводский ГО, г. Петрозаводск, ул.Советская, д. 1А</t>
  </si>
  <si>
    <t>Петрозаводский ГО, г. Петрозаводск, ул.Советская, д. 1Б</t>
  </si>
  <si>
    <t>Петрозаводский ГО, г. Петрозаводск, ул.Советская, д. 20А</t>
  </si>
  <si>
    <t>Петрозаводский ГО, г. Петрозаводск, ул.Советская, д. 24А</t>
  </si>
  <si>
    <t>Петрозаводский ГО, г. Петрозаводск, ул. Соломенская, д. 5</t>
  </si>
  <si>
    <t>Петрозаводский ГО, г. Петрозаводск, ул. Соломенская, д. 7</t>
  </si>
  <si>
    <t>Петрозаводский ГО, г. Петрозаводск, ул. Соломенская, д. 9</t>
  </si>
  <si>
    <t>Петрозаводский ГО, г. Петрозаводск, ул. Соломенская, д. 7А</t>
  </si>
  <si>
    <t>Петрозаводский ГО, г. Петрозаводск, ул. Сорокская, д. 7</t>
  </si>
  <si>
    <t>Петрозаводский ГО, г. Петрозаводск, ул. Сорокская, д. 11</t>
  </si>
  <si>
    <t>Петрозаводский ГО, г. Петрозаводск, переулок  Студенческий, д. 18</t>
  </si>
  <si>
    <t>Петрозаводский ГО, г. Петрозаводск, ул. Сулажгорского Кирпичного завода, д. 13</t>
  </si>
  <si>
    <t>Петрозаводский ГО, г. Петрозаводск, ул. Сулажгорского Кирпичного завода, д. 15</t>
  </si>
  <si>
    <t>Петрозаводский ГО, г. Петрозаводск, ул. Труда, д. 18</t>
  </si>
  <si>
    <t>Петрозаводский ГО, г. Петрозаводск, ул. Фурманова, д. 7</t>
  </si>
  <si>
    <t>Петрозаводский ГО, г. Петрозаводск, ул. Фурманова, д. 10</t>
  </si>
  <si>
    <t>Петрозаводский ГО, г. Петрозаводск, ул. Фурманова, д. 11</t>
  </si>
  <si>
    <t>Петрозаводский ГО, г. Петрозаводск, ул. Фурманова, д. 32</t>
  </si>
  <si>
    <t>Петрозаводский ГО, г. Петрозаводск, ул. Фурманова, д. 38</t>
  </si>
  <si>
    <t>Петрозаводский ГО, г. Петрозаводск, ул. Фурманова, д. 40</t>
  </si>
  <si>
    <t>Петрозаводский ГО, г. Петрозаводск, ул. Халтурина, д. 3В</t>
  </si>
  <si>
    <t>Петрозаводский ГО, г. Петрозаводск, ул. Чернышевского, д. 7</t>
  </si>
  <si>
    <t>Петрозаводский ГО, г. Петрозаводск, ул. Шевченко, д. 3</t>
  </si>
  <si>
    <t>Петрозаводский ГО, г. Петрозаводск, пер. Широкий, д. 4</t>
  </si>
  <si>
    <t>Петрозаводский ГО, г. Петрозаводск, ул. Шотмана, д. 64</t>
  </si>
  <si>
    <t>Петрозаводский ГО, г. Петрозаводск, ул. Щорса, д. 1</t>
  </si>
  <si>
    <t>Беломорский р-н, Беломорское г/п, г. Беломорск, ул. Банковская, д. 58</t>
  </si>
  <si>
    <t>Беломорский р-н, Беломорское г/п, г. Беломорск, ул. Водников, д. 28</t>
  </si>
  <si>
    <t>Беломорский р-н, Беломорское г/п, г. Беломорск, ул. Водников, д. 31</t>
  </si>
  <si>
    <t>Беломорский р-н, Беломорское г/п, г. Беломорск, ул. Водников, д. 33</t>
  </si>
  <si>
    <t>Беломорский р-н, Беломорское г/п, г. Беломорск, ул. Водников, д. 35</t>
  </si>
  <si>
    <t>Беломорский р-н, Беломорское г/п, г. Беломорск, ул. Водников, д. 37</t>
  </si>
  <si>
    <t>Беломорский р-н, Беломорское г/п, г. Беломорск, ул. Октябрьская, д. 33</t>
  </si>
  <si>
    <t>Беломорский р-н, Беломорское г/п, г. Беломорск, ул. Рабочая, д. 26</t>
  </si>
  <si>
    <t>Беломорский р-н, Беломорское г/п, г. Беломорск, ул. Комсомольская, д. 15А</t>
  </si>
  <si>
    <t>Беломорский р-н, Беломорское г/п, г. Беломорск, ул. Лесная, д. 17</t>
  </si>
  <si>
    <t>Беломорский р-н, Беломорское г/п, г. Беломорск, ул. Пионерская, д. 11</t>
  </si>
  <si>
    <t>Беломорский р-н, Беломорское г/п, г. Беломорск, ул.Спортивная, д. 1</t>
  </si>
  <si>
    <t>Беломорский р-н, Беломорское г/п, г. Беломорск, ул.Спортивная, д. 6А</t>
  </si>
  <si>
    <t>Калевальский р-н, Калевальское г/п, пгт Калевала, ул. Ленина, д. 36</t>
  </si>
  <si>
    <t>Калевальский р-н, Калевальское г/п, пгт Калевала, ул. Ленина, д. 38</t>
  </si>
  <si>
    <t>Калевальский р-н, Калевальское г/п, пгт Калевала, ул. Ленина, д. 40</t>
  </si>
  <si>
    <t>Калевальский р-н, Калевальское г/п, пгт Калевала, ул. Красноармейская, д. 6</t>
  </si>
  <si>
    <t>Калевальский р-н, Калевальское г/п, пгт Калевала, ул.Октябрьская, д. 7</t>
  </si>
  <si>
    <t>Калевальский р-н, Калевальское г/п, пгт Калевала, ул.Партизанская, д. 4</t>
  </si>
  <si>
    <t>Калевальский р-н, Калевальское г/п, пгт Калевала, ул.Партизанская, д. 13</t>
  </si>
  <si>
    <t>Калевальский р-н, Калевальское г/п, пгт Калевала, ул.Руны Калевалы, д. 15</t>
  </si>
  <si>
    <t>Калевальский р-н, Калевальское г/п, пгт Калевала, ул.Советская, д. 5</t>
  </si>
  <si>
    <t>Калевальский р-н, Калевальское г/п, пгт Калевала, ул.Советская, д. 6</t>
  </si>
  <si>
    <t>Калевальский р-н, Калевальское г/п, пгт Калевала, ул.Советская, д. 34</t>
  </si>
  <si>
    <t>Калевальский р-н, Калевальское г/п, пгт Калевала, ул.Стрельникова, д. 10</t>
  </si>
  <si>
    <t>Калевальский р-н, Боровское с/п, пос. Боровой, ул. Советская, д. 9</t>
  </si>
  <si>
    <t>Калевальский р-н, Боровское с/п, пос. Боровой, ул. Школьная, д. 6А</t>
  </si>
  <si>
    <t>Калевальский р-н, Боровское с/п, пос. Боровой, ул. Школьная, д. 6Б</t>
  </si>
  <si>
    <t>Калевальский р-н, Боровское с/п, пос. Боровой, ул. Юшкозерское с/п, пос. Н. Юшкозеро, ул. Школьная д. 4</t>
  </si>
  <si>
    <t>Кемский р-н, Кемское г/п, г Кемь, ул Полярная, д. 5</t>
  </si>
  <si>
    <t>Кемский р-н, Кемское г/п, г Кемь, ул Полярная, д. 6</t>
  </si>
  <si>
    <t>Кемский р-н, Кемское г/п, г Кемь, ул Полярная, д. 7</t>
  </si>
  <si>
    <t>Кемский р-н, Кемское г/п, г Кемь, ул Беломорская, д. 9</t>
  </si>
  <si>
    <t>Кемский р-н, Кемское г/п, г Кемь, ул Беломорская, д. 10</t>
  </si>
  <si>
    <t>Кемский р-н, Кемское г/п, г Кемь, ул Беломорская, д. 11</t>
  </si>
  <si>
    <t>Кемский р-н, Кемское г/п, г Кемь, ул Беломорская, д. 13</t>
  </si>
  <si>
    <t>Кемский р-н, Кемское г/п, г Кемь, ул Беломорская, д. 14</t>
  </si>
  <si>
    <t>Кемский р-н, Кемское г/п, г Кемь, ул Вицупа, д. 9</t>
  </si>
  <si>
    <t>Кемский р-н, Кемское г/п, г. Кемь, ул. Железнодорожная, д. 9</t>
  </si>
  <si>
    <t>Кемский р-н, Кемское г/п, г. Кемь, ул. Загородная, д. 6</t>
  </si>
  <si>
    <t>Кемский р-н, Кемское г/п, г. Кемь, ул. Загородная, д. 8</t>
  </si>
  <si>
    <t>Кемский р-н, Кемское г/п, г. Кемь, ул. Загородная, д. 13</t>
  </si>
  <si>
    <t>Кемский р-н, Кемское г/п, г. Кемь, ул. Загородная, д. 17</t>
  </si>
  <si>
    <t>Кемский р-н, Кемское г/п, г. Кемь, ул. Загородная, д. 19</t>
  </si>
  <si>
    <t>Кемский р-н, Кемское г/п, г. Кемь, ул.Калинина, д. 1</t>
  </si>
  <si>
    <t>Кемский р-н, Кемское г/п, г. Кемь, ул. Кирова, д. 9</t>
  </si>
  <si>
    <t>Кемский р-н, Кемское г/п, г. Кемь, ул. Кирова, д. 17</t>
  </si>
  <si>
    <t>Кемский р-н, Кемское г/п, г. Кемь, ул. Кирова, д. 19</t>
  </si>
  <si>
    <t>Кемский р-н, Кемское г/п, г. Кемь, ул. Кирова, д. 21</t>
  </si>
  <si>
    <t>Кемский р-н, Кемское г/п, г. Кемь, ул. Ленина, д. 6</t>
  </si>
  <si>
    <t>Кемский р-н, Кемское г/п, г. Кемь, ул. Ленина, д. 18</t>
  </si>
  <si>
    <t>Кемский р-н, Кемское г/п, г. Кемь, ул. Ленина, д. 30</t>
  </si>
  <si>
    <t>Кемский р-н, Кемское г/п, г. Кемь, ул. Ленина, д. 57</t>
  </si>
  <si>
    <t>Кемский р-н, Кемское г/п, г. Кемь, ул. Малышева, д. 3</t>
  </si>
  <si>
    <t>Кемский р-н, Кемское г/п, г. Кемь, ул. Подгорная, д. 4</t>
  </si>
  <si>
    <t>Кемский р-н, Кемское г/п, г. Кемь, ул. Подужемская, д. 7</t>
  </si>
  <si>
    <t>Кемский р-н, Кемское г/п, г. Кемь, ул. Свободы, д. 24</t>
  </si>
  <si>
    <t>Кемский р-н, Кемское г/п, г. Кемь, ул. Свободы, д. 28</t>
  </si>
  <si>
    <t>Кемский р-н, Кемское г/п, г. Кемь, ул. Северная, д. 5</t>
  </si>
  <si>
    <t>Кемский р-н, Кемское г/п, г. Кемь, ул. Северная, д. 6</t>
  </si>
  <si>
    <t>Кемский р-н, Кемское г/п, г. Кемь, ул. Сенная, д. 16</t>
  </si>
  <si>
    <t>Кемский р-н, Кемское г/п, г. Кемь, ул. Шоссе 1 Мая, д. 18</t>
  </si>
  <si>
    <t>Кемский р-н, Кемское г/п, г. Кемь, ул. Шоссе 1 Мая, д. 20</t>
  </si>
  <si>
    <t>Кемский р-н, Кемское г/п, г. Кемь, ул. Шоссе 1 Мая, д. 35</t>
  </si>
  <si>
    <t>Кемский р-н, Кемское г/п, г. Кемь, ул. Шоссе 1 Мая, д. 52</t>
  </si>
  <si>
    <t>Кемский р-н, Кемское г/п, г. Кемь, ул. Шоссе 1 Мая, д. 54</t>
  </si>
  <si>
    <t>Кемский р-н, Кемское г/п, г. Кемь, ул. Шоссе 1 Мая, д. 60</t>
  </si>
  <si>
    <t>Кондопожское г/п, г Кондопога, ул Бумажников, д. 20а</t>
  </si>
  <si>
    <t>Кондопожское г/п, г Кондопога, ул Заводская, д. 25</t>
  </si>
  <si>
    <t>Кондопожское г/п, г Кондопога, ул Заводская, д. 27</t>
  </si>
  <si>
    <t>Кондопожское г/п, г Кондопога, ул Заводская, д. 44</t>
  </si>
  <si>
    <t>Кондопожское г/п, г Кондопога, ул Комсомольская, д. 6а</t>
  </si>
  <si>
    <t>Кондопожское г/п, г Кондопога, ул Комсомольская, д. 11</t>
  </si>
  <si>
    <t>Кондопожское г/п, г Кондопога, ул Комсомольская, д. 13</t>
  </si>
  <si>
    <t>Кондопожское г/п, г Кондопога, ул Комсомольская, д. 15</t>
  </si>
  <si>
    <t>Кондопожское г/п, г Кондопога, ул Комсомольская, д. 19а</t>
  </si>
  <si>
    <t>Кондопожское г/п, г Кондопога, ул Комсомольская, д. 21а</t>
  </si>
  <si>
    <t>Кондопожское г/п, г Кондопога, ул Комсомольская, д. 33</t>
  </si>
  <si>
    <t>Кондопожское г/п, г Кондопога, ул Комсомольская, д. 34</t>
  </si>
  <si>
    <t>Фибролитовые</t>
  </si>
  <si>
    <t>Кондопожское г/п, г Кондопога, ул Комсомольская, д. 36</t>
  </si>
  <si>
    <t>Кондопожское г/п, г Кондопога, пер Коммунальный, д. 4</t>
  </si>
  <si>
    <t>Кондопожское г/п, г Кондопога, пер Коммунальный, д. 6</t>
  </si>
  <si>
    <t>Кондопожское г/п, г Кондопога, ул Лесная, д. 13</t>
  </si>
  <si>
    <t>Кондопожское г/п, г Кондопога, ул М.Горького, д. 9а</t>
  </si>
  <si>
    <t>Кондопожское г/п, г Кондопога, ул М.Горького, д. 11</t>
  </si>
  <si>
    <t>Кондопожское г/п, г Кондопога, ул М.Горького, д. 15а</t>
  </si>
  <si>
    <t>Кондопожское г/п, г Кондопога, ул М.Горького, д. 20</t>
  </si>
  <si>
    <t>Кондопожское г/п, г Кондопога, ул М.Горького, д. 21</t>
  </si>
  <si>
    <t>Кондопожское г/п, г Кондопога, ул М.Горького, д. 22</t>
  </si>
  <si>
    <t>Кондопожское г/п, г Кондопога, ул М.Горького, д. 24</t>
  </si>
  <si>
    <t>Кондопожское г/п, г Кондопога, ул М.Горького, д. 26</t>
  </si>
  <si>
    <t>Кондопожское г/п, г Кондопога, ул М.Горького, д. 28</t>
  </si>
  <si>
    <t>Кондопожское г/п, г Кондопога, ул М.Горького, д. 30</t>
  </si>
  <si>
    <t>Кондопожское г/п, г Кондопога, ул М.Горького, д. 39</t>
  </si>
  <si>
    <t>Кондопожское г/п, г Кондопога, ул Новокирпичная, д. 10</t>
  </si>
  <si>
    <t>Кондопожское г/п, г Кондопога, ул Новокирпичная, д. 13</t>
  </si>
  <si>
    <t>Каркас. Фиброл</t>
  </si>
  <si>
    <t>Кондопожское г/п, г Кондопога, ул Новокирпичная, д. 16</t>
  </si>
  <si>
    <t>Кондопожское г/п, г Кондопога, ул Новокирпичная, д. 36</t>
  </si>
  <si>
    <t>Бревенчатый</t>
  </si>
  <si>
    <t>Кондопожский р-н, Кондопожское г/п, г. Кондопога, ул. Парковая, д. 13</t>
  </si>
  <si>
    <t>Кондопожский р-н, Кондопожское г/п, г. Кондопога, ул. Парковая, д. 14</t>
  </si>
  <si>
    <t>Кондопожский р-н, Кондопожское г/п, г. Кондопога, ул. Советов, д. 29</t>
  </si>
  <si>
    <t>Кондопожский р-н, Кондопожское г/п, г. Кондопога, ул. Советов, д. 34</t>
  </si>
  <si>
    <t>Кондопожский р-н, Кондопожское г/п, г. Кондопога, ул. Шежемского, д. 22</t>
  </si>
  <si>
    <t>Кондопожский р-н, Кондопожское г/п, г. Кондопога, ул. Шежемского, д. 24</t>
  </si>
  <si>
    <t>Кондопожский р-н, Кондопожское г/п, г. Кондопога, ул. Школьная, д. 5а</t>
  </si>
  <si>
    <t>Кондопожский р-н, Петровское с/п, с. Спасская Губа, ул. Комсомольская, д. 5</t>
  </si>
  <si>
    <t>Кондопожский р-н, Петровское с/п, с. Спасская Губа, ул. Советская, д. 13</t>
  </si>
  <si>
    <t>Кондопожский р-н, Петровское с/п, с. Спасская Губа, ул. Советская, д. 27</t>
  </si>
  <si>
    <t>Кондопожский р-н, Петровское с/п, с. Спасская Губа, ул. Строительная, д. 1</t>
  </si>
  <si>
    <t>Кондопожский р-н, Янишпольское с/п, дер. Суна, ул. Станционная, д. 6</t>
  </si>
  <si>
    <t>Кондопожский р-н, Янишпольское с/п, ст. Заделье,  д. 1</t>
  </si>
  <si>
    <t>Кондопожский р-н, Янишпольское с/п, с Янишполе, пер Новый, д. 2</t>
  </si>
  <si>
    <t>Кондопожский р-н, Янишпольское с/п, с Янишполе, ул Набережная д. 13</t>
  </si>
  <si>
    <t>Кондопожский р-н, Кяппесельгское  с/п, пос Кяппесельга , ул Советов д. 4</t>
  </si>
  <si>
    <t>Кондопожский р-н, Кондопожское г/п, пос. Березовка, ул. Центральная, д. 15</t>
  </si>
  <si>
    <t>Кондопожский р-н, Кондопожское г/п, пос. Березовка, ул. Центральная, д. 17</t>
  </si>
  <si>
    <t>Лахденпохский р-н, Лахденпохское г/п, г. Лахденпохья, ул. Бусалова, д. 9</t>
  </si>
  <si>
    <t>Лахденпохский р-н, Лахденпохское г/п, г. Лахденпохья, ул. Бусалова, д. 22</t>
  </si>
  <si>
    <t>Лахденпохский р-н, Лахденпохское г/п, г. Лахденпохья, ул. Гагарина, д. 5</t>
  </si>
  <si>
    <t>Лахденпохский р-н, Лахденпохское г/п, г. Лахденпохья, ул. Гагарина, д. 9</t>
  </si>
  <si>
    <t>Лахденпохский р-н, Лахденпохское г/п, г. Лахденпохья, ул. Заводская, д. 18</t>
  </si>
  <si>
    <t>Лахденпохский р-н, Лахденпохское г/п, г. Лахденпохья, ул. Красноармейская, д. 13</t>
  </si>
  <si>
    <t>Лахденпохский р-н, Лахденпохское г/п, г. Лахденпохья, ул. Красноармейская, д. 16</t>
  </si>
  <si>
    <t>Лахденпохский р-н, Лахденпохское г/п, г. Лахденпохья, ул. Ленина, д. 11</t>
  </si>
  <si>
    <t>Лахденпохский р-н, Лахденпохское г/п, г. Лахденпохья, ул. Ленина, д. 15</t>
  </si>
  <si>
    <t>Лахденпохский р-н, Лахденпохское г/п, г. Лахденпохья, ул. Ленина, д. 16</t>
  </si>
  <si>
    <t>Лахденпохский р-н, Лахденпохское г/п, г. Лахденпохья, ул. Ленина, д. 23</t>
  </si>
  <si>
    <t>Лахденпохский р-н, Лахденпохское г/п, г. Лахденпохья, ул. Ленина, д. 25</t>
  </si>
  <si>
    <t>Лахденпохский р-н, Лахденпохское г/п, г. Лахденпохья, ул. Малиновского, д. 2</t>
  </si>
  <si>
    <t>Лахденпохский р-н, Лахденпохское г/п, г. Лахденпохья, ул. Малиновского, д. 6</t>
  </si>
  <si>
    <t>Лахденпохский р-н, Лахденпохское г/п, г. Лахденпохья, ул. Малиновского, д. 10</t>
  </si>
  <si>
    <t>Лахденпохский р-н, Лахденпохское г/п, г. Лахденпохья, ул. Санаторная, д. 22</t>
  </si>
  <si>
    <t>Лоухский р-н, Лоухское г/п, пгт Лоухи, пер. Дачный, д. 7</t>
  </si>
  <si>
    <t>Лоухский р-н, Лоухское г/п, пгт Лоухи, пер. Дачный, д. 8</t>
  </si>
  <si>
    <t>Лоухский р-н, Лоухское г/п, пгт Лоухи, пер. Дачный, д. 14</t>
  </si>
  <si>
    <t>брусовой</t>
  </si>
  <si>
    <t>Лоухский р-н, Лоухское г/п, пгт Лоухи, пер. Рабочий, д. 3А</t>
  </si>
  <si>
    <t>Лоухский р-н, Лоухское г/п, пгт Лоухи, ул. Им 23 Гвардейской стрелковой дивизии, д. 1</t>
  </si>
  <si>
    <t>Лоухский р-н, Лоухское г/п, пгт Лоухи, ул. Им 23 Гвардейской стрелковой дивизии, д. 3</t>
  </si>
  <si>
    <t>Лоухский р-н, Лоухское г/п, пгт Лоухи, ул. Им 23 Гвардейской стрелковой дивизии, д. 5</t>
  </si>
  <si>
    <t>Лоухский р-н, Лоухское г/п, пгт Лоухи, ул. Им 23 Гвардейской стрелковой дивизии, д. 7</t>
  </si>
  <si>
    <t>Лоухский р-н, Лоухское г/п, пгт Лоухи, ул. Им 23 Гвардейской стрелковой дивизии, д. 9</t>
  </si>
  <si>
    <t>Лоухский р-н, Лоухское г/п, пгт Лоухи, ул. Им 23 Гвардейской стрелковой дивизии, д. 11</t>
  </si>
  <si>
    <t>Лоухский р-н, Лоухское г/п, пгт Лоухи, ул. Им 23 Гвардейской стрелковой дивизии, д. 12</t>
  </si>
  <si>
    <t>Лоухский р-н, Лоухское г/п, пгт Лоухи, ул. Комсомольская, д. 43</t>
  </si>
  <si>
    <t>Лоухский р-н, Лоухское г/п, пгт Лоухи, ул. Победы, д. 3</t>
  </si>
  <si>
    <t>Лоухский р-н, Лоухское г/п, пгт Лоухи, ул. Победы, д. 4</t>
  </si>
  <si>
    <t>Лоухский р-н, Лоухское г/п, пгт Лоухи, ул. Победы, д. 5</t>
  </si>
  <si>
    <t>Лоухский р-н, Лоухское г/п, пгт Лоухи, ул. Победы, д. 6</t>
  </si>
  <si>
    <t>Лоухский р-н, Лоухское г/п, пгт Лоухи, ул. Победы, д. 7</t>
  </si>
  <si>
    <t>Лоухский р-н, Лоухское г/п, пгт Лоухи, ул. Победы, д. 9</t>
  </si>
  <si>
    <t>Лоухский р-н, Лоухское г/п, пгт Лоухи, ул Советская, д. 2</t>
  </si>
  <si>
    <t>Лоухский р-н, Лоухское г/п, пгт Лоухи, ул Совхозная, д. 2</t>
  </si>
  <si>
    <t>Лоухский р-н, Лоухское г/п, пгт Лоухи, ул Совхозная, д. 3</t>
  </si>
  <si>
    <t>Лоухский р-н, Лоухское г/п, пгт Лоухи, ул Совхозная, д. 5</t>
  </si>
  <si>
    <t>Лоухский р-н, Лоухское г/п, пгт Лоухи, ул Совхозная, д. 6</t>
  </si>
  <si>
    <t>Лоухский р-н, Лоухское г/п, пгт Лоухи, ул Шмагрина, д. 3</t>
  </si>
  <si>
    <t>Лоухский р-н, Лоухское г/п, пгт Лоухи, ул Шмагрина, д. 6</t>
  </si>
  <si>
    <t>Лоухский р-н, Лоухское г/п, пгт Лоухи, ул Шмагрина, д. 9</t>
  </si>
  <si>
    <t>Лоухский р-н, Лоухское г/п, пгт Лоухи, ул Шмагрина, д. 12</t>
  </si>
  <si>
    <t>Лоухский р-н, Лоухское г/п, пгт Лоухи, ул Шмагрина, д. 14</t>
  </si>
  <si>
    <t>Лоухский р-н, Лоухское г/п, пгт Лоухи, ул Шмагрина, д. 16</t>
  </si>
  <si>
    <t>Лоухский р-н, Лоухское г/п, пгт Лоухи, ул Шмагрина, д. 18</t>
  </si>
  <si>
    <t>Лоухский р-н, Лоухское г/п, пгт Лоухи, ул Шмагрина, д. 24</t>
  </si>
  <si>
    <t>Лоухский р-н, Лоухское г/п, пгт Лоухи, ул Ю.Жаровина, д. 10</t>
  </si>
  <si>
    <t>Лоухский р-н, Лоухское г/п, пгт Лоухи, ул Южная, д. 10</t>
  </si>
  <si>
    <t>Лоухский р-н, Лоухское г/п, пгт Лоухи, ул Южная, д. 11</t>
  </si>
  <si>
    <t>Лоухский р-н, Чупинское г/п, пгт Чупа, ул. Клубная, д. 14</t>
  </si>
  <si>
    <t>бревенчатый</t>
  </si>
  <si>
    <t>Лоухский р-н, Чупинское г/п, пгт Чупа, ул. Вокзальная, д. 1А</t>
  </si>
  <si>
    <t>Лоухский р-н, Чупинское г/п, пгт Чупа, ул. Вокзальная, д. 2а</t>
  </si>
  <si>
    <t>Лоухский р-н, Чупинское г/п, пгт Чупа, ул. Пионерская, д. 51</t>
  </si>
  <si>
    <t>Лоухский р-н, Чупинское г/п, пгт Чупа, ул. Пионерская, д. 53</t>
  </si>
  <si>
    <t>Лоухский р-н, Чупинское г/п, пгт Чупа, ул. Пионерская, д. 55</t>
  </si>
  <si>
    <t>Лоухский р-н, Чупинское г/п, пгт Чупа, ул. Пионерская, д. 57</t>
  </si>
  <si>
    <t>Лоухский р-н, Чупинское г/п, пгт Чупа, ул. Советская, д. 34</t>
  </si>
  <si>
    <t>Лоухский р-н, Амбарнское с/п, пос. Амбарный, д. 33</t>
  </si>
  <si>
    <t>Лоухский р-н, Амбарнское с/п, пос. Энгозеро, ул. Парахина, д. 9</t>
  </si>
  <si>
    <t>Лоухский р-н, Амбарнское с/п, пос. Энгозеро, ул. Парахина, д. 10</t>
  </si>
  <si>
    <t>Лоухский р-н, Кестеньгское с/п, пос. Софпорог, ул. Лесная, д. 10</t>
  </si>
  <si>
    <t>Лоухский р-н, Кестеньгское с/п, пос. Сосновый, ул. Набережная, д. 27</t>
  </si>
  <si>
    <t>Лоухский р-н, Кестеньгское с/п, пос. Кестеньга, ул. Советская, д. 6</t>
  </si>
  <si>
    <t>Лоухский р-н, Кестеньгское с/п, пос. Кестеньга, ул. Советская, д. 70</t>
  </si>
  <si>
    <t>Лоухский р-н, Кестеньгское с/п, пос. Кестеньга, ул. Г.Н.Сухорукова, д. 5</t>
  </si>
  <si>
    <t>Медвежьегорский р-н, Медвежьегорское г/п, г. Медвежьегорск, ул. Артемьева, д.26</t>
  </si>
  <si>
    <t>Медвежьегорский р-н, Медвежьегорское г/п, г. Медвежьегорск, ул. Артемьева, д.30</t>
  </si>
  <si>
    <t>Медвежьегорский р-н, Медвежьегорское г/п, г. Медвежьегорск, ул. Артемьева, д.32</t>
  </si>
  <si>
    <t>Медвежьегорский р-н, Медвежьегорское г/п, г. Медвежьегорск, ул. Коммунаров, д.12</t>
  </si>
  <si>
    <t>Медвежьегорский р-н, Медвежьегорское г/п, г. Медвежьегорск, ул. М. Горького, д.34</t>
  </si>
  <si>
    <t>Медвежьегорский р-н, Медвежьегорское г/п, г. Медвежьегорск, ул. Матросова, д.5</t>
  </si>
  <si>
    <t>Медвежьегорский р-н, Медвежьегорское г/п, г. Медвежьегорск, ул. Верхняя, д.32А</t>
  </si>
  <si>
    <t>Медвежьегорский р-н, Медвежьегорское г/п, г. Медвежьегорск, ул. Онежская, д.4</t>
  </si>
  <si>
    <t>Медвежьегорский р-н, Медвежьегорское г/п, г. Медвежьегорск, ул. Советская, д.1</t>
  </si>
  <si>
    <t>Медвежьегорский р-н, Медвежьегорское г/п, г. Медвежьегорск, ул. Советская, д.22</t>
  </si>
  <si>
    <t>Медвежьегорский р-н, Медвежьегорское г/п, г. Медвежьегорск, ул. Пригородная, д.5</t>
  </si>
  <si>
    <t>Медвежьегорский р-н, Медвежьегорское г/п, г. Медвежьегорск, ул.Свердлова, д.4А</t>
  </si>
  <si>
    <t>Медвежьегорский р-н, Медвежьегорское г/п, г. Медвежьегорск, ул.Фонягина, д.2</t>
  </si>
  <si>
    <t>Медвежьегорский р-н, Медвежьегорское г/п, г. Медвежьегорск, ул.Фонягина, д.4</t>
  </si>
  <si>
    <t>Медвежьегорский р-н, Медвежьегорское г/п, г. Медвежьегорск, ул.Фонягина, д.6</t>
  </si>
  <si>
    <t>Медвежьегорский р-н, Медвежьегорское г/п, г. Медвежьегорск, ул.Фонягина, д.7</t>
  </si>
  <si>
    <t>Медвежьегорский р-н, Толвуйское с/п, дер. Толвуя, ул. Школьная, д. 1</t>
  </si>
  <si>
    <t>Медвежьегорский р-н, Толвуйское с/п, дер. Толвуя, ул. Школьная, д. 4</t>
  </si>
  <si>
    <t>Медвежьегорский р-н, Толвуйское с/п, дер. Толвуя, ул. Школьная, д. 6</t>
  </si>
  <si>
    <t>Медвежьегорский р-н, Толвуйское с/п, дер. Толвуя, ул. Школьная, д. 8</t>
  </si>
  <si>
    <t>Медвежьегорский р-н, Толвуйское с/п, дер. Толвуя, пер. Школьный, д. 6</t>
  </si>
  <si>
    <t>Медвежьегорский р-н, Толвуйское с/п, дер. Толвуя, ул. Пушкина, д. 1</t>
  </si>
  <si>
    <t>Медвежьегорский р-н, Пиндушское г/п, пгт Пиндуши, ул. Первомайская, д. 1</t>
  </si>
  <si>
    <t>Медвежьегорский р-н, Пиндушское г/п, пгт Пиндуши, ул. Первомайская, д. 3</t>
  </si>
  <si>
    <t>Медвежьегорский р-н, Пиндушское г/п, пгт Пиндуши, ул. Первомайская, д. 4</t>
  </si>
  <si>
    <t>Медвежьегорский р-н, Пиндушское г/п, пгт Пиндуши, ул. Первомайская, д. 6</t>
  </si>
  <si>
    <t>Медвежьегорский р-н, Пиндушское г/п, пгт Пиндуши, ул. Первомайская, д. 9</t>
  </si>
  <si>
    <t>Медвежьегорский р-н, Пиндушское г/п, пгт Пиндуши, ул. Первомайская, д. 11</t>
  </si>
  <si>
    <t>Медвежьегорский р-н, Пиндушское г/п, пгт Пиндуши, ул. Первомайская, д. 14</t>
  </si>
  <si>
    <t>Медвежьегорский р-н, Пиндушское г/п, пгт Пиндуши, ул. Первомайская, д. 16</t>
  </si>
  <si>
    <t>Медвежьегорский р-н, Пиндушское г/п, пгт Пиндуши, пер. Гагарина, д. 12</t>
  </si>
  <si>
    <t>Медвежьегорский р-н, Пиндушское г/п, пгт Пиндуши, ул. Гагарина, д. 1</t>
  </si>
  <si>
    <t>Медвежьегорский р-н, Пиндушское г/п, пгт Пиндуши, ул. Гагарина, д. 2</t>
  </si>
  <si>
    <t>Медвежьегорский р-н, Пиндушское г/п, пгт Пиндуши, ул. Гагарина, д. 3</t>
  </si>
  <si>
    <t>Медвежьегорский р-н, Пиндушское г/п, пгт Пиндуши, ул. Гагарина, д. 4</t>
  </si>
  <si>
    <t>Медвежьегорский р-н, Пиндушское г/п, пгт Пиндуши, ул. Гагарина, д. 5</t>
  </si>
  <si>
    <t>Медвежьегорский р-н, Пиндушское г/п, пгт Пиндуши, ул. Гагарина, д. 6</t>
  </si>
  <si>
    <t>Медвежьегорский р-н, Пиндушское г/п, пгт Пиндуши, ул. Гагарина, д. 7</t>
  </si>
  <si>
    <t>Медвежьегорский р-н, Пиндушское г/п, пгт Пиндуши, ул. Гагарина, д. 9</t>
  </si>
  <si>
    <t>Медвежьегорский р-н, Пиндушское г/п, пгт Пиндуши, ул. Гагарина, д. 10</t>
  </si>
  <si>
    <t>Медвежьегорский р-н, Пиндушское г/п, пгт Пиндуши, ул. Ленина, д. 1</t>
  </si>
  <si>
    <t>Медвежьегорский р-н, Пиндушское г/п, пгт Пиндуши, ул. Ленина, д. 2</t>
  </si>
  <si>
    <t>Медвежьегорский р-н, Пиндушское г/п, пгт Пиндуши, ул. Ленина, д. 3</t>
  </si>
  <si>
    <t>Медвежьегорский р-н, Пиндушское г/п, пгт Пиндуши, ул. Ленина, д. 4</t>
  </si>
  <si>
    <t>Медвежьегорский р-н, Пиндушское г/п, пгт Пиндуши, ул. Ленина, д. 12</t>
  </si>
  <si>
    <t>Медвежьегорский р-н, Пиндушское г/п, пгт Пиндуши, ул. Ленина, д. 14</t>
  </si>
  <si>
    <t>Медвежьегорский р-н, Пиндушское г/п, пгт Пиндуши, ул. Ленина, д. 15</t>
  </si>
  <si>
    <t>Медвежьегорский р-н, Пиндушское г/п, пгт Пиндуши, ул. Челюскинцев, д. 10</t>
  </si>
  <si>
    <t>Медвежьегорский р-н, Пиндушское г/п, пгт Пиндуши, ул. Челюскинцев, д. 18</t>
  </si>
  <si>
    <t>Медвежьегорский р-н, Пиндушское г/п, пгт Пиндуши, ул. Труда, д. 9</t>
  </si>
  <si>
    <t>Медвежьегорский р-н, Пиндушское г/п, пгт Пиндуши, ул. Труда, д. 10</t>
  </si>
  <si>
    <t>Медвежьегорский р-н, Пиндушское г/п, пгт Пиндуши, ул. Конституции, д. 16</t>
  </si>
  <si>
    <t>Медвежьегорский р-н, Пиндушское г/п, пгт Пиндуши, ул. Конституции, д. 17</t>
  </si>
  <si>
    <t>Медвежьегорский р-н, Пиндушское г/п, пгт Пиндуши, ул. Кирова, д. 2</t>
  </si>
  <si>
    <t>Медвежьегорский р-н, Пиндушское г/п, пгт Пиндуши, ул. Кирова, д. 4</t>
  </si>
  <si>
    <t>Медвежьегорский р-н, Пиндушское г/п, пгт Пиндуши, ул. Кирова, д. 6</t>
  </si>
  <si>
    <t>Медвежьегорский р-н, Пиндушское г/п, пгт Пиндуши, ул. Кирова, д. 8</t>
  </si>
  <si>
    <t>Медвежьегорский р-н, Пиндушское г/п, пгт Пиндуши, ул. Кирова, д. 14</t>
  </si>
  <si>
    <t>Медвежьегорский р-н, Пиндушское г/п, пгт Пиндуши, ул. Кирова, д. 16</t>
  </si>
  <si>
    <t>Медвежьегорский р-н, Пиндушское г/п, пгт Пиндуши, ул. Кирова, д. 18</t>
  </si>
  <si>
    <t>Медвежьегорский р-н, Пиндушское г/п, пгт Пиндуши, ул. Кирова, д. 20</t>
  </si>
  <si>
    <t>Медвежьегорский р-н, Пиндушское г/п, пгт Пиндуши, ул. Кирова, д. 22</t>
  </si>
  <si>
    <t>Медвежьегорский р-н, Пиндушское г/п, пгт Пиндуши, ул. Кирова, д. 24</t>
  </si>
  <si>
    <t>Медвежьегорский р-н, Пиндушское г/п, пгт Пиндуши, ул. Кирова, д. 28</t>
  </si>
  <si>
    <t>Медвежьегорский р-н, Пиндушское г/п, пгт Пиндуши, ул. Комсомольская, д. 9</t>
  </si>
  <si>
    <t>Медвежьегорский р-н, Пиндушское г/п, пгт Пиндуши, ул. Комсомольская, д. 10</t>
  </si>
  <si>
    <t>Медвежьегорский р-н, Пиндушское г/п, пгт Пиндуши, ул. Комсомольская, д. 12</t>
  </si>
  <si>
    <t>Медвежьегорский р-н, Пиндушское г/п, пгт Пиндуши, ул. Комсомольская, д. 13</t>
  </si>
  <si>
    <t>Медвежьегорский р-н, Пиндушское г/п, пгт Пиндуши, ул. Комсомольская, д. 14</t>
  </si>
  <si>
    <t>Медвежьегорский р-н, Пиндушское г/п, пгт Пиндуши, ул. Комсомольская, д. 15</t>
  </si>
  <si>
    <t>Медвежьегорский р-н, Пиндушское г/п, пгт Пиндуши, ул. Комсомольская, д. 17</t>
  </si>
  <si>
    <t>Медвежьегорский р-н, Пиндушское г/п, пгт Пиндуши, ул. Комсомольская, д. 19</t>
  </si>
  <si>
    <t>Медвежьегорский р-н, Пиндушское г/п, пгт Пиндуши, ул. М. Горького, д. 12</t>
  </si>
  <si>
    <t>Медвежьегорский р-н, Пиндушское г/п, пгт Пиндуши, ул.  Гористая, д. 2</t>
  </si>
  <si>
    <t>Медвежьегорский р-н, Пиндушское г/п, пгт Пиндуши, ул.  Гористая, д. 4</t>
  </si>
  <si>
    <t>Муезерский р-н, Воломское с/п, пос. Волома, ул. 23 Съезда, д. 5</t>
  </si>
  <si>
    <t>Муезерский р-н, Воломское с/п, пос. Волома, ул. 23 Съезда, д. 11</t>
  </si>
  <si>
    <t>Муезерский р-н, Воломское с/п, пос. Волома, ул. Лесная, д. 1</t>
  </si>
  <si>
    <t>Муезерский р-н, Воломское с/п, пос. Волома, ул. Лесная, д. 5</t>
  </si>
  <si>
    <t>Муезерский р-н, Воломское с/п, пос. Волома, ул.Строителей, д. 20</t>
  </si>
  <si>
    <t>Муезерский р-н, Воломское с/п, пос. Волома, ул.Антикайнена, д. 11</t>
  </si>
  <si>
    <t>Муезерский р-н, Воломское с/п, пос. Волома, ул.Гагарина, д. 16</t>
  </si>
  <si>
    <t>Сб. щитовой</t>
  </si>
  <si>
    <t>Муезерский р-н, Воломское с/п, пос. Волома, ул.Школьная, д. 19</t>
  </si>
  <si>
    <t>Муезерский р-н, Ледмозерское с/п, пос. Ледмозеро, ул. 50 лет ВЛКСМ, д. 1/8</t>
  </si>
  <si>
    <t>Муезерский р-н, Ледмозерское с/п, пос. Ледмозеро, ул. 50 лет ВЛКСМ, д. 2/6</t>
  </si>
  <si>
    <t>Муезерский р-н, Ледмозерское с/п, пос. Ледмозеро, ул. 50 лет ВЛКСМ, д. 5</t>
  </si>
  <si>
    <t>Муезерский р-н, Ледмозерское с/п, пос. Ледмозеро, ул. 50 лет ВЛКСМ, д. 6</t>
  </si>
  <si>
    <t>Муезерский р-н, Ледмозерское с/п, пос. Ледмозеро, ул. 50 лет ВЛКСМ, д. 7</t>
  </si>
  <si>
    <t>Муезерский р-н, Ледмозерское с/п, пос. Ледмозеро, ул. 50 лет ВЛКСМ, д. 7а</t>
  </si>
  <si>
    <t>Муезерский р-н, Ледмозерское с/п, пос. Ледмозеро, ул. 50 лет ВЛКСМ, д. 7б</t>
  </si>
  <si>
    <t>Муезерский р-н, Ледмозерское с/п, пос. Ледмозеро, ул. 50 лет ВЛКСМ, д. 9</t>
  </si>
  <si>
    <t>Муезерский р-н, Ледмозерское с/п, пос. Ледмозеро, ул. 50 лет ВЛКСМ, д. 10</t>
  </si>
  <si>
    <t>Муезерский р-н, Ледмозерское с/п, пос. Ледмозеро, ул. 50 лет ВЛКСМ, д. 12а</t>
  </si>
  <si>
    <t>Муезерский р-н, Ледмозерское с/п, пос. Ледмозеро, ул. 50 лет ВЛКСМ, д. 15</t>
  </si>
  <si>
    <t>Муезерский р-н, Ледмозерское с/п, пос. Ледмозеро, ул. 50 лет ВЛКСМ, д. 15а</t>
  </si>
  <si>
    <t>Муезерский р-н, Ледмозерское с/п, пос. Ледмозеро, ул. 50 лет ВЛКСМ, д. 17</t>
  </si>
  <si>
    <t>Муезерский р-н, Ледмозерское с/п, пос. Ледмозеро, ул. 50 лет ВЛКСМ, д. 17а</t>
  </si>
  <si>
    <t>Муезерский р-н, Ледмозерское с/п, пос. Ледмозеро, ул. 50 лет ВЛКСМ, д. 22а</t>
  </si>
  <si>
    <t>Муезерский р-н, Ледмозерское с/п, пос. Ледмозеро, ул. 50 лет ВЛКСМ, д. 24</t>
  </si>
  <si>
    <t>Муезерский р-н, Ледмозерское с/п, пос. Ледмозеро, ул. 50 лет ВЛКСМ, д. 26</t>
  </si>
  <si>
    <t>Муезерский р-н, Ледмозерское с/п, пос. Ледмозеро, ул. 50 лет ВЛКСМ, д. 28</t>
  </si>
  <si>
    <t>Муезерский р-н, Ледмозерское с/п, пос. Ледмозеро, ул. 50 лет ВЛКСМ, д. 28а</t>
  </si>
  <si>
    <t>Муезерский р-н, Ледмозерское с/п, пос. Ледмозеро, ул. 50 лет ВЛКСМ, д. 28б</t>
  </si>
  <si>
    <t>Муезерский р-н, Ледмозерское с/п, пос. Ледмозеро, ул. 50 лет ВЛКСМ, д. 30</t>
  </si>
  <si>
    <t>Муезерский р-н, Ледмозерское с/п, пос. Ледмозеро, ул. 50 лет ВЛКСМ, д. 30а</t>
  </si>
  <si>
    <t>Муезерский р-н, Ледмозерское с/п, пос. Ледмозеро, ул. Железнодорожная, д. 1</t>
  </si>
  <si>
    <t>Муезерский р-н, Ледмозерское с/п, пос. Ледмозеро, ул. Железнодорожная, д. 1а</t>
  </si>
  <si>
    <t>1968</t>
  </si>
  <si>
    <t>Муезерский р-н, Ледмозерское с/п, пос. Ледмозеро, ул. Железнодорожная, д. 2</t>
  </si>
  <si>
    <t>Муезерский р-н, Ледмозерское с/п, пос. Ледмозеро, ул. Лесная, д. 6а</t>
  </si>
  <si>
    <t>Муезерский р-н, Ледмозерское с/п, пос. Ледмозеро, ул. Лесная, д. 10а</t>
  </si>
  <si>
    <t>Муезерский р-н, Ледмозерское с/п, пос. Ледмозеро, пер. Почтовый, д. 1</t>
  </si>
  <si>
    <t>Муезерский р-н, Ледмозерское с/п, пос. Ледмозеро, пер. Почтовый, д. 1б</t>
  </si>
  <si>
    <t>Муезерский р-н, Ледмозерское с/п, пос. Ледмозеро, пер. Почтовый, д. 2А</t>
  </si>
  <si>
    <t>Муезерский р-н, Ледмозерское с/п, пос. Ледмозеро, ул. Строителей, д. 1</t>
  </si>
  <si>
    <t>Муезерский р-н, Ледмозерское с/п, пос. Ледмозеро, ул. Советская, д. 5</t>
  </si>
  <si>
    <t>Муезерский р-н, Ледмозерское с/п, пос. Ледмозеро, ул. Советская, д. 7</t>
  </si>
  <si>
    <t>Муезерский р-н, Ледмозерское с/п, пос. Ледмозеро, ул. Советская, д. 9</t>
  </si>
  <si>
    <t>Муезерский р-н, Муезерское г/п, пгт Муезерский, ул. Правды, д. 3</t>
  </si>
  <si>
    <t>Муезерский р-н, Муезерское г/п, пгт Муезерский, ул. Правды, д. 4</t>
  </si>
  <si>
    <t>Муезерский р-н, Муезерское г/п, пгт Муезерский, ул. Правды, д. 6</t>
  </si>
  <si>
    <t>Муезерский р-н, Муезерское г/п, пгт Муезерский, ул. 8 Марта, д. 2а</t>
  </si>
  <si>
    <t>Муезерский р-н, Муезерское г/п, пгт Муезерский, ул. 8 Марта, д. 3</t>
  </si>
  <si>
    <t>Муезерский р-н, Муезерское г/п, пгт Муезерский, ул. 8 Марта, д. 7</t>
  </si>
  <si>
    <t>Муезерский р-н, Муезерское г/п, пгт Муезерский, ул. 8 Марта, д. 12</t>
  </si>
  <si>
    <t>Муезерский р-н, Пенингское с/п, пос. Пенинга, ул. Ленина, д. 7</t>
  </si>
  <si>
    <t>Муезерский р-н, Пенингское с/п, пос. Пенинга, ул. Ленина, д. 10</t>
  </si>
  <si>
    <t>Муезерский р-н, Пенингское с/п, пос. Пенинга, ул. Ленина, д. 12</t>
  </si>
  <si>
    <t>Муезерский р-н, Пенингское с/п, пос. Пенинга, ул. Мира, д. 27</t>
  </si>
  <si>
    <t>Муезерский р-н, Пенингское с/п, пос. Пенинга, ул. Приозерная, д. 1</t>
  </si>
  <si>
    <t>Муезерский р-н, Пенингское с/п, пос. Пенинга, ул. Советская, д. 3</t>
  </si>
  <si>
    <t>Муезерский р-н, Пенингское с/п, пос. Пенинга, ул. Советская, д. 6</t>
  </si>
  <si>
    <t>Муезерский р-н, Суккозерское с/п, пос. Суккозеро, ул. Ленина, д. 17</t>
  </si>
  <si>
    <t>Отсутствует</t>
  </si>
  <si>
    <t>Муезерский р-н, Суккозерское с/п, пос. Суккозеро, ул. Ленина, д. 18</t>
  </si>
  <si>
    <t>Муезерский р-н, Суккозерское с/п, пос. Суккозеро, ул. Ленина, д. 20</t>
  </si>
  <si>
    <t>Муезерский р-н, Суккозерское с/п, пос. Суккозеро, ул. Ленина, д. 21</t>
  </si>
  <si>
    <t>Муезерский р-н, Суккозерское с/п, пос. Суккозеро, ул. Терешковой, д. 4</t>
  </si>
  <si>
    <t>Муезерский р-н, Суккозерское с/п, пос. Суккозеро, ул. Терешковой, д. 8</t>
  </si>
  <si>
    <t>Муезерский р-н, Суккозерское с/п, пос. Суккозеро, ул. Терешковой, д. 9</t>
  </si>
  <si>
    <t>Муезерский р-н, Суккозерское с/п, пос. Суккозеро, ул. Терешковой, д. 10</t>
  </si>
  <si>
    <t>Муезерский р-н, Суккозерское с/п, пос. Суккозеро, ул. Терешковой, д. 11</t>
  </si>
  <si>
    <t>Муезерский р-н, Суккозерское с/п, пос. Тумба, пер. Лесной, д. 1</t>
  </si>
  <si>
    <t>Муезерский р-н, Суккозерское с/п, пос. Тумба, пер. Лесной, д. 2</t>
  </si>
  <si>
    <t>Муезерский р-н, Суккозерское с/п, пос. Тумба, ул. Первомайская, д. 5</t>
  </si>
  <si>
    <t>Олонецкое г/п, г Олонец, ул Буденного, д. 52</t>
  </si>
  <si>
    <t>нет данных</t>
  </si>
  <si>
    <t>Олонецкое г/п, г Олонец, ул Володарского, д. 15</t>
  </si>
  <si>
    <t>Олонецкое г/п, г Олонец, ул Володарского, д. 16</t>
  </si>
  <si>
    <t>Олонецкое г/п, г Олонец, ул Володарского, д. 17</t>
  </si>
  <si>
    <t>Олонецкое г/п, г Олонец, ул Володарского, д. 19</t>
  </si>
  <si>
    <t>Олонецкое г/п, г Олонец, ул Звездиной, д. 13</t>
  </si>
  <si>
    <t>Олонецкое г/п, г Олонец, ул Звездиной, д. 25</t>
  </si>
  <si>
    <t>Олонецкое г/п, г Олонец, ул Звездиной, д. 26</t>
  </si>
  <si>
    <t>Олонецкое г/п, г Олонец, ул Карла Либкнехта, д. 4</t>
  </si>
  <si>
    <t>Олонецкое г/п, г Олонец, ул Карла Либкнехта, д. 12</t>
  </si>
  <si>
    <t>Олонецкое г/п, г Олонец, ул Карла Маркса, д. 5</t>
  </si>
  <si>
    <t>Олонецкое г/п, г Олонец, ул Карла Маркса, д. 6</t>
  </si>
  <si>
    <t>Олонецкое г/п, г Олонец, ул Карла Маркса, д. 14</t>
  </si>
  <si>
    <t>Олонецкое г/п, г Олонец, ул Коммунальная, д. 2</t>
  </si>
  <si>
    <t>Олонецкое г/п, г Олонец, ул Коммунальная, д. 3</t>
  </si>
  <si>
    <t>Олонецкое г/п, г Олонец, ул Коммунальная, д. 5</t>
  </si>
  <si>
    <t>Олонецкое г/п, г Олонец, ул Коммунальная, д. 8</t>
  </si>
  <si>
    <t>Олонецкое г/п, г Олонец, ул Коммунальная, д. 9</t>
  </si>
  <si>
    <t>Олонецкое г/п, г Олонец, ул Коммунальная, д. 10</t>
  </si>
  <si>
    <t>Олонецкое г/п, г Олонец, ул Коммунальная, д. 11</t>
  </si>
  <si>
    <t>Олонецкое г/п, г Олонец, ул Красноармейская, д. 1А</t>
  </si>
  <si>
    <t>Олонецкое г/п, г Олонец, ул Ленина, д. 1А</t>
  </si>
  <si>
    <t>Олонецкое г/п, г Олонец, ул Ленина, д. 15</t>
  </si>
  <si>
    <t>Олонецкое г/п, г Олонец, ул Майская, д. 4</t>
  </si>
  <si>
    <t>Олонецкое г/п, г Олонец, ул Майская, д. 5</t>
  </si>
  <si>
    <t>Олонецкое г/п, г Олонец, ул Майская, д. 6</t>
  </si>
  <si>
    <t>Олонецкое г/п, г Олонец, ул Майская, д. 7</t>
  </si>
  <si>
    <t>Олонецкое г/п, г Олонец, ул Майская, д. 8</t>
  </si>
  <si>
    <t>Олонецкое г/п, г Олонец, ул Майская, д. 9</t>
  </si>
  <si>
    <t>Олонецкое г/п, г Олонец, ул Майская, д. 10</t>
  </si>
  <si>
    <t>Олонецкое г/п, г Олонец, ул Октябрьская, д. 3</t>
  </si>
  <si>
    <t>Олонецкое г/п, г Олонец, ул Октябрьская, д. 3А</t>
  </si>
  <si>
    <t>Олонецкое г/п, г Олонец, ул Октябрьская, д. 4</t>
  </si>
  <si>
    <t>Олонецкое г/п, г Олонец, ул Октябрьская, д. 5А</t>
  </si>
  <si>
    <t>Олонецкое г/п, г Олонец, ул Октябрьская, д. 20</t>
  </si>
  <si>
    <t>Олонецкое г/п, г Олонец, ул Партизанская, д. 13</t>
  </si>
  <si>
    <t>Олонецкое г/п, г Олонец, ул Привокзальная, д. 4</t>
  </si>
  <si>
    <t>Олонецкое г/п, г Олонец, ул Пролетарская, д. 5</t>
  </si>
  <si>
    <t>Олонецкое г/п, г Олонец, ул Пролетарская, д. 7</t>
  </si>
  <si>
    <t>Олонецкое г/п, г Олонец, ул Пролетарская, д. 17</t>
  </si>
  <si>
    <t>Олонецкое г/п, г Олонец, ул Розы Люксембург, д. 1А</t>
  </si>
  <si>
    <t>Олонецкое г/п, г Олонец, ул Розы Люксембург, д. 5А</t>
  </si>
  <si>
    <t>Олонецкое г/п, г Олонец, ул Свирских дивизий, д. 11</t>
  </si>
  <si>
    <t>Олонецкое г/п, г Олонец, ул Свободы, д. 4</t>
  </si>
  <si>
    <t>Олонецкое г/п, г Олонец, ул Свободы, д. 11</t>
  </si>
  <si>
    <t>Олонецкое г/п, г Олонец, ул Совхозная, д. 2</t>
  </si>
  <si>
    <t>Олонецкое г/п, г Олонец, ул Совхозная, д. 3</t>
  </si>
  <si>
    <t>Олонецкое г/п, г Олонец, ул Совхозная, д. 4</t>
  </si>
  <si>
    <t>Олонецкое г/п, г Олонец, ул Совхозная, д. 5</t>
  </si>
  <si>
    <t>Олонецкое г/п, г Олонец, ул Станция Олонец, д. 1</t>
  </si>
  <si>
    <t>Олонецкое г/п, г Олонец, ул Титова, д. 30</t>
  </si>
  <si>
    <t>Олонецкое г/п, г Олонец,пер Больничный, д. 4</t>
  </si>
  <si>
    <t>Олонецкий р-н, Олонецкое г/п, дер. Иммалицы, д. 38А</t>
  </si>
  <si>
    <t>Олонецкий р-н, Олонецкое г/п, дер. Путилица, ул. Тепличная д. 10</t>
  </si>
  <si>
    <t>Олонецкий р-н, Олонецкое г/п, дер. Татчелица д. 9</t>
  </si>
  <si>
    <t>Олонецкий р-н, Видлицкое с/п, дер. Видлица, ул. Школьная д. 35</t>
  </si>
  <si>
    <t>деревянный</t>
  </si>
  <si>
    <t>Олонецкий р-н, Видлицкое с/п, дер. Видлица, ул. Школьная д. 37</t>
  </si>
  <si>
    <t>Олонецкий р-н, Видлицкое с/п, дер. Видлица, ул. Советская, д. 65</t>
  </si>
  <si>
    <t>Олонецкий р-н, Ильинское с/п, пос. Ильинский, ул. Мошкина, д. 2</t>
  </si>
  <si>
    <t>Олонецкий р-н, Ильинское с/п, пос. Ильинский, ул. Мошкина, д. 3</t>
  </si>
  <si>
    <t>Олонецкий р-н, Ильинское с/п, пос. Ильинский, ул.Ганичева, д. 16А</t>
  </si>
  <si>
    <t>Олонецкий р-н, Ильинское с/п, пос. Ильинский, ул.Первомайская, д. 15</t>
  </si>
  <si>
    <t>Олонецкий р-н, Ильинское с/п, дер. Алексала, ул.Набережная, д. 7г</t>
  </si>
  <si>
    <t>Олонецкий р-н, Ильинское с/п, дер. Алексала, ул.Набережная, д. 7е</t>
  </si>
  <si>
    <t>Олонецкий р-н, Коткозерское с/п, дер. Коткозеро, ул.Школьная, д. 2</t>
  </si>
  <si>
    <t>Олонецкий р-н, Коткозерское с/п, дер. Коткозеро, ул.Школьная, д. 4</t>
  </si>
  <si>
    <t>Олонецкий р-н, Коткозерское с/п, дер. Коткозеро, ул.Школьная, д. 6</t>
  </si>
  <si>
    <t>Олонецкий р-н, Куйтежское с/п, дер. Куйтежа, ул. Ленина, д. 10</t>
  </si>
  <si>
    <t>кирпичные</t>
  </si>
  <si>
    <t>Пряжинский р-н, Пряжинское г/п, пгт Пряжа, ул. Зеленая, д. 3</t>
  </si>
  <si>
    <t>Пряжинский р-н, Пряжинское г/п, пгт Пряжа, ул. Зеленая, д. 23</t>
  </si>
  <si>
    <t>Пряжинский р-н, Пряжинское г/п, пгт Пряжа, ул. Зеленая, д. 25</t>
  </si>
  <si>
    <t>Пряжинский р-н, Пряжинское г/п, пгт Пряжа, ул. Зеленая, д.27</t>
  </si>
  <si>
    <t>Пряжинский р-н, Пряжинское г/п, пгт Пряжа, ул. Зеленая, д. 29</t>
  </si>
  <si>
    <t>Пряжинский р-н, Пряжинское г/п, пгт Пряжа, ул. Зеленая, д. 31</t>
  </si>
  <si>
    <t>Пряжинский р-н, Пряжинское г/п, пгт Пряжа, ул. Зеленая, д. 33</t>
  </si>
  <si>
    <t>Пряжинский р-н, Пряжинское г/п, пгт Пряжа, ул. Октябрьская, д. 1</t>
  </si>
  <si>
    <t>Пряжинский р-н, Пряжинское г/п, пгт Пряжа, ул. Октябрьская, д. 3</t>
  </si>
  <si>
    <t>Пряжинский р-н, Пряжинское г/п, пгт Пряжа, ул. Октябрьская, д. 5</t>
  </si>
  <si>
    <t>Пряжинский р-н, Пряжинское г/п, пгт Пряжа, ул. Октябрьская, д. 7</t>
  </si>
  <si>
    <t>Пряжинский р-н, Пряжинское г/п, пгт Пряжа, ул. Октябрьская, д. 9</t>
  </si>
  <si>
    <t>Пряжинский р-н, Пряжинское г/п, пгт Пряжа, ул. Советская, д. 1</t>
  </si>
  <si>
    <t>Пряжинский р-н, Пряжинское г/п, пгт Пряжа, ул. Советская, д. 3</t>
  </si>
  <si>
    <t>Пряжинский р-н, Пряжинское г/п, пгт Пряжа, ул. Советская, д. 5</t>
  </si>
  <si>
    <t>Пряжинский р-н, Пряжинское г/п, пгт Пряжа, ул. Советская, д. 7</t>
  </si>
  <si>
    <t>Пряжинский р-н, Пряжинское г/п, пгт Пряжа, ул. Советская, д. 85</t>
  </si>
  <si>
    <t>Пряжинский р-н, Пряжинское г/п, пгт Пряжа, ул. Советская, д. 93</t>
  </si>
  <si>
    <t>Пряжинский р-н, Пряжинское г/п, пгт Пряжа, ул. Советская, д. 109</t>
  </si>
  <si>
    <t>Пряжинский р-н, Пряжинское г/п, пгт Пряжа, ул. Совхозная, д. 1</t>
  </si>
  <si>
    <t>Пудожский р-н, Пудожское г/п, г Пудож, ул Гагарина, д. 1А</t>
  </si>
  <si>
    <t>Пудожский р-н, Пудожское г/п, г Пудож, ул Гагарина, д. 2</t>
  </si>
  <si>
    <t>Пудожский р-н, Пудожское г/п, г Пудож, ул Гагарина, д. 7</t>
  </si>
  <si>
    <t>Пудожский р-н, Пудожское г/п, г Пудож, ул Гагарина, д. 8</t>
  </si>
  <si>
    <t>Пудожский р-н, Пудожское г/п, г Пудож, ул Горького, д. 18</t>
  </si>
  <si>
    <t>Пудожский р-н, Пудожское г/п, г Пудож, ул Горького, д. 43</t>
  </si>
  <si>
    <t>Пудожский р-н, Пудожское г/п, г Пудож, ул Горького, д. 48</t>
  </si>
  <si>
    <t>Пудожский р-н, Пудожское г/п, г Пудож, ул К.Маркса, д. 16</t>
  </si>
  <si>
    <t>Пудожский р-н, Пудожское г/п, г Пудож, ул К.Маркса, д. 55</t>
  </si>
  <si>
    <t>Пудожский р-н, Пудожское г/п, г Пудож, ул Комсомольская, д. 24</t>
  </si>
  <si>
    <t>Пудожский р-н, Пудожское г/п, г Пудож, ул Комсомольская, д. 56Б</t>
  </si>
  <si>
    <t>Пудожский р-н, Пудожское г/п, г Пудож, ул Комсомольская, д. 58А</t>
  </si>
  <si>
    <t>Пудожский р-н, Пудожское г/п, г Пудож, ул Комсомольская, д. 60А</t>
  </si>
  <si>
    <t>Пудожский р-н, Пудожское г/п, г Пудож, ул Красноармейская, д. 48А</t>
  </si>
  <si>
    <t>Пудожский р-н, Пудожское г/п, г Пудож, ул Ленина, д. 38</t>
  </si>
  <si>
    <t>Пудожский р-н, Пудожское г/п, г Пудож, ул Ленина, д. 48</t>
  </si>
  <si>
    <t>Пудожский р-н, Пудожское г/п, г Пудож, ул Ленина, д. 55А</t>
  </si>
  <si>
    <t>Пудожский р-н, Пудожское г/п, г Пудож, ул Ленина, д. 61</t>
  </si>
  <si>
    <t>Пудожский р-н, Пудожское г/п, г Пудож, ул Ленина, д. 74</t>
  </si>
  <si>
    <t>Пудожский р-н, Пудожское г/п, г Пудож, ул Машакова, д. 58А</t>
  </si>
  <si>
    <t>Пудожский р-н, Пудожское г/п, г Пудож, ул Машакова, д. 62А</t>
  </si>
  <si>
    <t>Пудожский р-н, Пудожское г/п, г Пудож, ул Машакова, д. 57</t>
  </si>
  <si>
    <t>Пудожский р-н, Пудожское г/п, г Пудож, ул Машакова, д. 64</t>
  </si>
  <si>
    <t>Пудожский р-н, Пудожское г/п, г Пудож, ул Пушкина, д. 28А</t>
  </si>
  <si>
    <t>Пудожский р-н, Пудожское г/п, г Пудож, ул Пушкина, д. 30А</t>
  </si>
  <si>
    <t>Пудожский р-н, Пудожское г/п, г Пудож, ул Пушкина, д. 34А</t>
  </si>
  <si>
    <t>Пудожский р-н, Пудожское г/п, г Пудож, ул Пушкина, д. 38А</t>
  </si>
  <si>
    <t>Пудожский р-н, Пудожское г/п, г Пудож, ул Полевая 1-й квартал, д. 76А</t>
  </si>
  <si>
    <t>Пудожский р-н, Пудожское г/п, г Пудож, ул Полевая 1-й квартал, д. 76Б</t>
  </si>
  <si>
    <t>Пудожский р-н, Пудожское г/п, г Пудож, ул Полевая 1-й квартал, д. 82А</t>
  </si>
  <si>
    <t>Пудожский р-н, Пудожское г/п, г Пудож, ул Полевая 1-й квартал, д. 82Б</t>
  </si>
  <si>
    <t>Пудожский р-н, Пудожское г/п, г Пудож, ул Полевая 1-й квартал, д. 84А</t>
  </si>
  <si>
    <t>Пудожский р-н, Пудожское г/п, г Пудож, ул Полевая 1-й квартал, д. 84Б</t>
  </si>
  <si>
    <t>Пудожский р-н, Пудожское г/п, г Пудож, ул Полевая 2-й квартал, д. 7</t>
  </si>
  <si>
    <t>КИРПИЧНЫЕ</t>
  </si>
  <si>
    <t>Пудожский р-н, Пудожское г/п, г Пудож, ул Полевая 2-й квартал, д. 11</t>
  </si>
  <si>
    <t>Пудожский р-н, Пудожское г/п, г Пудож, ул Полевая 2-й квартал, д. 13</t>
  </si>
  <si>
    <t>Пудожский р-н, Пудожское г/п, г Пудож, ул Полевая 2-й квартал, д. 17</t>
  </si>
  <si>
    <t>Пудожский р-н, Пудожское г/п, г Пудож, ул Полевая 2-й квартал, д. 18</t>
  </si>
  <si>
    <t>Пудожский р-н, Пудожское г/п, г Пудож, ул Полевая 2-й квартал, д. 19</t>
  </si>
  <si>
    <t>Пудожский р-н, Пудожское г/п, г Пудож, ул Полевая 2-й квартал, д. 20</t>
  </si>
  <si>
    <t>Пудожский р-н, Пудожское г/п, г Пудож, ул Полевая 2-й квартал, д. 22</t>
  </si>
  <si>
    <t>Пудожский р-н, Пудожское г/п, г Пудож, ул Полевая 2-й квартал, д. 23</t>
  </si>
  <si>
    <t>Пудожский р-н, Пудожское г/п, г Пудож, ул Полевая 2-й квартал, д. 24</t>
  </si>
  <si>
    <t>Пудожский р-н, Пудожское г/п, г Пудож, ул Полевая 2-й квартал, д. 25</t>
  </si>
  <si>
    <t>Пудожский р-н, Пудожское г/п, г Пудож, ул Полевая 2-й квартал, д. 26</t>
  </si>
  <si>
    <t>Пудожский р-н, Пудожское г/п, г Пудож, ул Полевая 2-й квартал, д. 27</t>
  </si>
  <si>
    <t>Пудожский р-н, Пудожское г/п, г Пудож, ул Полевая 2-й квартал, д. 28</t>
  </si>
  <si>
    <t>Пудожский р-н, Пудожское г/п, г Пудож, ул Полевая 2-й квартал, д. 29</t>
  </si>
  <si>
    <t>Пудожский р-н, Пудожское г/п, г Пудож, ул Полевая 2-й квартал, д. 30</t>
  </si>
  <si>
    <t>Пудожский р-н, Пудожское г/п, г Пудож, ул Полевая 2-й квартал, д. 31</t>
  </si>
  <si>
    <t>Пудожский р-н, Пудожское г/п, г Пудож, ул Полевая 2-й квартал, д. 32</t>
  </si>
  <si>
    <t>Пудожский р-н, Пудожское г/п, г Пудож, ул Полевая 2-й квартал, д. 33</t>
  </si>
  <si>
    <t>Пудожский р-н, Пудожское г/п, г Пудож, ул Полевая 2-й квартал, д. 34</t>
  </si>
  <si>
    <t>Пудожский р-н, Пудожское г/п, г Пудож, ул Полевая 2-й квартал, д. 39</t>
  </si>
  <si>
    <t>Пудожский р-н, Пудожское г/п, г Пудож, ул Пионерская, д. 78</t>
  </si>
  <si>
    <t>Пудожский р-н, Пудожское г/п, г Пудож, ул Пионерская, д. 82</t>
  </si>
  <si>
    <t>Пудожский р-н, Шальское с/п, п Шальский, ул Советская, д. 2</t>
  </si>
  <si>
    <t>Пудожский р-н, Шальское с/п, п Шальский, ул Северный, д. 2</t>
  </si>
  <si>
    <t>Пудожский р-н, Шальское с/п, п Шальский, ул Северный, д. 3</t>
  </si>
  <si>
    <t>Пудожский р-н, Шальское с/п, п Шальский, ул Северный, д. 6</t>
  </si>
  <si>
    <t>Пудожский р-н, Шальское с/п, п. Шальский, ул. Партизанская, д.34</t>
  </si>
  <si>
    <t>Пудожский р-н, Шальское с/п, п. Шальский, ул. Партизанская, д. 36</t>
  </si>
  <si>
    <t>Сегежский р-н, Сегежское г/п, г. Сегежа, ул. Гагарина, д. 21</t>
  </si>
  <si>
    <t>Сегежский р-н, Сегежское г/п, г. Сегежа, ул. Гагарина, д. 31</t>
  </si>
  <si>
    <t>Сегежский р-н, Сегежское г/п, г. Сегежа, ул. Карельская, д. 16</t>
  </si>
  <si>
    <t>Сегежский р-н, Сегежское г/п, г. Сегежа, ул. Кирова, д. 8</t>
  </si>
  <si>
    <t>Сегежский р-н, Сегежское г/п, г. Сегежа, ул. Кирова, д. 8А</t>
  </si>
  <si>
    <t>Сегежский р-н, Сегежское г/п, г. Сегежа, ул. Кирова, д. 10</t>
  </si>
  <si>
    <t>Сегежский р-н, Сегежское г/п, г. Сегежа, ул. Кирова, д. 25</t>
  </si>
  <si>
    <t>Сегежский р-н, Сегежское г/п, г. Сегежа, ул. Кирова, д. 26</t>
  </si>
  <si>
    <t>Сегежский р-н, Сегежское г/п, г. Сегежа, ул. Полевая, д. 8</t>
  </si>
  <si>
    <t>Сегежский р-н, Сегежское г/п, г. Сегежа, ул. Полевая, д. 12</t>
  </si>
  <si>
    <t>Сегежский р-н, Сегежское г/п, г. Сегежа, пер. Кирова, д. 2</t>
  </si>
  <si>
    <t>Сегежский р-н, Сегежское г/п, г. Сегежа, пер. Кирова, д. 8</t>
  </si>
  <si>
    <t>Сегежский р-н, Сегежское г/п, г. Сегежа, пер. Кирова, д. 10</t>
  </si>
  <si>
    <t>Сегежский р-н, Сегежское г/п, г. Сегежа, ул. Гористая, д. 36</t>
  </si>
  <si>
    <t>Сегежский р-н, Сегежское г/п, г. Сегежа, ул. Гористая, д. 55</t>
  </si>
  <si>
    <t>Сегежский р-н, Сегежское г/п, г. Сегежа, ул. Гористая, д. 72</t>
  </si>
  <si>
    <t>Сегежский р-н, Сегежское г/п, г. Сегежа, ул. Гористая, д. 74</t>
  </si>
  <si>
    <t>Сегежский р-н, Сегежское г/п, г. Сегежа, ул. Гористая, д. 76</t>
  </si>
  <si>
    <t>Сегежский р-н, Сегежское г/п, г. Сегежа, ул. Гористая, д. 78</t>
  </si>
  <si>
    <t>Сортавальский р-н, Хелюльское г/п, пгт Хелюля (г Сортавала), ул. Вокзальная, д. 7А</t>
  </si>
  <si>
    <t>Сортавальский р-н, Хелюльское г/п, пгт Хелюля (г Сортавала), ул. Вокзальная, д. 17</t>
  </si>
  <si>
    <t>Сортавальский р-н, Хелюльское г/п, пгт Хелюля (г Сортавала), ул. Комсомольская, д. 7</t>
  </si>
  <si>
    <t>Сортавальский р-н, Хелюльское г/п, пгт Хелюля (г Сортавала), ул. Комсомольская, д. 12</t>
  </si>
  <si>
    <t>Итого по Сортавальскому  муниципальному району в 2019г.</t>
  </si>
  <si>
    <t>Петрозаводский ГО, г. Петрозаводск, просп. Александра Невского, д. 57а</t>
  </si>
  <si>
    <t>Петрозаводский ГО, г. Петрозаводск, ул. Балтийская, д. 3</t>
  </si>
  <si>
    <t>Петрозаводский ГО, г. Петрозаводск, ул. Балтийская, д. 5</t>
  </si>
  <si>
    <t>Петрозаводский ГО, г. Петрозаводск, ул. Балтийская, д. 7</t>
  </si>
  <si>
    <t>Петрозаводский ГО, г. Петрозаводск, ул. Гоголя, д. 50</t>
  </si>
  <si>
    <t>Петрозаводский ГО, г. Петрозаводск, ул. Калинина, д. 64а</t>
  </si>
  <si>
    <t>Петрозаводский ГО, г. Петрозаводск, ул. Максима Горького, д. 3</t>
  </si>
  <si>
    <t>Петрозаводский ГО, г. Петрозаводск, ул. Мурманская, д. 21</t>
  </si>
  <si>
    <t>Петрозаводский ГО, г. Петрозаводск, ул. Свердлова, д. 4</t>
  </si>
  <si>
    <t>Петрозаводский ГО, г. Петрозаводск, просп. Первомайский, д. 23а</t>
  </si>
  <si>
    <t>Петрозаводский ГО, г. Петрозаводск, ул. Балтийская, д. 9</t>
  </si>
  <si>
    <t>Петрозаводский ГО, г. Петрозаводск, ул. Ключевая, д. 11</t>
  </si>
  <si>
    <t>Петрозаводский ГО, г. Петрозаводск, ул. Куйбышева, д. 18а</t>
  </si>
  <si>
    <t>Петрозаводский ГО, г. Петрозаводск, ул. Локомотивная, д. 2</t>
  </si>
  <si>
    <t>Петрозаводский ГО, г. Петрозаводск, ул. Луначарского, д. 22</t>
  </si>
  <si>
    <t>Петрозаводский ГО, г. Петрозаводск, ул. Луначарского, д. 29/15</t>
  </si>
  <si>
    <t>Петрозаводский ГО, г. Петрозаводск, ул. Луначарского, д. 61</t>
  </si>
  <si>
    <t>Петрозаводский ГО, г. Петрозаводск, ул. Мичуринская, д. 15</t>
  </si>
  <si>
    <t>Петрозаводский ГО, г. Петрозаводск, ул. Нойбранденбургская, д. 9</t>
  </si>
  <si>
    <t>Петрозаводский ГО, г. Петрозаводск, ул. Профсоюзов, д. 5</t>
  </si>
  <si>
    <t>Петрозаводский ГО, г. Петрозаводск, ул. Ригачина, д. 56а</t>
  </si>
  <si>
    <t>Петрозаводский ГО, г. Петрозаводск, ул. Свирская, д. 12</t>
  </si>
  <si>
    <t>Петрозаводский ГО, г. Петрозаводск, ул. Фрунзе, д. 12а</t>
  </si>
  <si>
    <t>Петрозаводский ГО, г. Петрозаводск, ул. Фрунзе, д. 24</t>
  </si>
  <si>
    <t>Петрозаводский ГО, г. Петрозаводск, ул. Чернышевского, д. 17</t>
  </si>
  <si>
    <t>Петрозаводский ГО, г. Петрозаводск, ул. Чернышевского, д. 19</t>
  </si>
  <si>
    <t>Петрозаводский ГО, г. Петрозаводск, ул. Чернышевского, д. 28</t>
  </si>
  <si>
    <t>Муезерский р-н, Муезерское г/п, пгт Муезерский, ул. 8 Марта, д. 6</t>
  </si>
  <si>
    <t>Муезерский р-н, Муезерское г/п, пгт Муезерский, ул. 8 Марта, д. 9</t>
  </si>
  <si>
    <t>Муезерский р-н, Муезерское г/п, пгт Муезерский, ул. Гагарина, д. 4а</t>
  </si>
  <si>
    <t>Муезерский р-н, Муезерское г/п, пгт Муезерский, ул. Гагарина, д. 12</t>
  </si>
  <si>
    <t>Беломорский р-н, Сосновецкое с/п, пос. Сосновец, ул. Антикайнена, д. 2</t>
  </si>
  <si>
    <t>Беломорский р-н, Сосновецкое с/п, пос. Сосновец, ул. Новая, д. 7</t>
  </si>
  <si>
    <t>Кемский р-н, Рабочеостровское с/п, пос. Рабочеостровск, ул. Пролетарская, д. 1</t>
  </si>
  <si>
    <t>Кемский р-н, Рабочеостровское с/п, пос. Рабочеостровск, ул. Советская, д. 1</t>
  </si>
  <si>
    <t>Кемский р-н, Рабочеостровское с/п, пос. Рабочеостровск, ул. Советская, д. 13</t>
  </si>
  <si>
    <t>Кемский р-н, Кривопорожское с/п, пос. Кривой Порог, ул. Кольцевая, д. 17</t>
  </si>
  <si>
    <t>Кемский р-н, Рабочеостровское с/п, пос. Рабочеостровск, ул. 1 Пятилетка, д. 11</t>
  </si>
  <si>
    <t>Кемский р-н, Рабочеостровское с/п, пос. Рабочеостровск, ул. Советская, д. 3</t>
  </si>
  <si>
    <t>Кемский р-н, Рабочеостровское с/п, пос. Рабочеостровск, ул. Советская, д. 6</t>
  </si>
  <si>
    <t>Кемский р-н, Рабочеостровское с/п, пос. Рабочеостровск, ул. Советская, д. 7</t>
  </si>
  <si>
    <t>Кемский р-н, Рабочеостровское с/п, пос. Рабочеостровск, ул. Советская, д. 9</t>
  </si>
  <si>
    <t>Каменные</t>
  </si>
  <si>
    <t>Лахденпохский р-н, Лахденпохское г/п, г. Лахденпохья, ул. Ленина, д. 5</t>
  </si>
  <si>
    <t>Лахденпохский р-н, Лахденпохское г/п, г. Лахденпохья, ул. Ленина, д. 6</t>
  </si>
  <si>
    <t>Лахденпохский р-н, Лахденпохское г/п, г. Лахденпохья, ул. Малиновского, д. 12</t>
  </si>
  <si>
    <t>Лахденпохский р-н, Хийтольское с/п, пос. Куликово, ул. Центральная, д. 50</t>
  </si>
  <si>
    <t>Лахденпохский р-н, Хийтольское с/п, пос. Куликово, ул. Центральная, д. 51</t>
  </si>
  <si>
    <t>Медвежьегорский р-н, Пиндушское г/п, дер. Лумбуши, ул. Совхозная, д. 1</t>
  </si>
  <si>
    <t>Медвежьегорский р-н, Пиндушское г/п, дер. Лумбуши, ул. Совхозная, д. 4</t>
  </si>
  <si>
    <t>Медвежьегорский р-н, Пиндушское г/п, дер. Лумбуши, ул. Совхозная, д. 5</t>
  </si>
  <si>
    <t>Медвежьегорский р-н, Пиндушское г/п, пгт Пиндуши, ул. Кирова, д. 15а</t>
  </si>
  <si>
    <t>Медвежьегорский р-н, Медвежьегорское г/п, г. Медвежьегорск, ул. Артемьева, д. 21</t>
  </si>
  <si>
    <t>Медвежьегорский р-н, Медвежьегорское г/п, г. Медвежьегорск, ул. Дзержинского, д. 28</t>
  </si>
  <si>
    <t>Медвежьегорский р-н, Медвежьегорское г/п, г. Медвежьегорск, ул. Заводская, д. 12</t>
  </si>
  <si>
    <t>Медвежьегорский р-н, Медвежьегорское г/п, г. Медвежьегорск, ул. Коммунаров, д. 6</t>
  </si>
  <si>
    <t>Медвежьегорский р-н, Медвежьегорское г/п, г. Медвежьегорск, ул. Заводская, д. 14</t>
  </si>
  <si>
    <t>Медвежьегорский р-н, Медвежьегорское г/п, г. Медвежьегорск, ул. Артемьева, д. 20</t>
  </si>
  <si>
    <t>Кирпич(отштукатур)</t>
  </si>
  <si>
    <t>Пряжинский р-н, Чалнинское с/п, ст. Падозеро, пер. Новый, д. 1</t>
  </si>
  <si>
    <t>Пряжинский р-н, Чалнинское с/п, ст. Падозеро, пер. Новый, д. 2</t>
  </si>
  <si>
    <t>Сегежский р-н, Идельское с/п, пос. Идель, ул. Советская, д. 4</t>
  </si>
  <si>
    <t>Сегежский р-н, Надвоицкое г/п, пгт Надвоицы, ул. Спиридонова, д. 2</t>
  </si>
  <si>
    <t>Сегежский р-н, Надвоицкое г/п, пгт Надвоицы, ул. Спиридонова, д. 3</t>
  </si>
  <si>
    <t>Сегежский р-н, Надвоицкое г/п, пгт Надвоицы, ул. Спиридонова, д. 4</t>
  </si>
  <si>
    <t>Сегежский р-н, Надвоицкое г/п, пгт Надвоицы, ул. Спиридонова, д. 5</t>
  </si>
  <si>
    <t>Сегежский р-н, Надвоицкое г/п, пгт Надвоицы, ул. Спиридонова, д. 6</t>
  </si>
  <si>
    <t>Сегежский р-н, Надвоицкое г/п, пгт Надвоицы, ул. Спиридонова, д. 7</t>
  </si>
  <si>
    <t>Сегежский р-н, Надвоицкое г/п, пгт Надвоицы, ул. Спиридонова, д. 9</t>
  </si>
  <si>
    <t>Сегежский р-н, Надвоицкое г/п, пгт Надвоицы, ул. Спиридонова, д. 10</t>
  </si>
  <si>
    <t>Сегежский р-н, Надвоицкое г/п, пгт Надвоицы, ул. 50 лет Октября, д. 1</t>
  </si>
  <si>
    <t>Сегежский р-н, Надвоицкое г/п, пос. Верхний, д. 10</t>
  </si>
  <si>
    <t>Сегежский р-н, Сегежское г/п, г. Сегежа, ул. Гагарина, д. 15</t>
  </si>
  <si>
    <t>Сегежский р-н, Сегежское г/п, г. Сегежа, ул. Гражданская, д. 3</t>
  </si>
  <si>
    <t>Сегежский р-н, Сегежское г/п, г. Сегежа, ул. Карельская, д. 10</t>
  </si>
  <si>
    <t>Сегежский р-н, Сегежское г/п, г. Сегежа, ул. Кирова, д. 3</t>
  </si>
  <si>
    <t>Сегежский р-н, Сегежское г/п, г. Сегежа, ул. Кирова, д. 12</t>
  </si>
  <si>
    <t>Сегежский р-н, Чернопорожское с/п, пос. Олений, ул. Набережная, д. 11</t>
  </si>
  <si>
    <t>Олонецкий р-н, Олонецкое г/п, г. Олонец, ул. Володарского, д. 25</t>
  </si>
  <si>
    <t>Олонецкий р-н, Олонецкое г/п, г. Олонец, ул. Коммунальная, д. 4</t>
  </si>
  <si>
    <t>Олонецкий р-н, Михайловское с/п, с. Михайловское, ул. Новая, д. 16</t>
  </si>
  <si>
    <t>Олонецкий р-н, Олонецкое г/п, г. Олонец, ул. Володарского, д. 27</t>
  </si>
  <si>
    <t>нет</t>
  </si>
  <si>
    <t>Прионежский р-н, Ладвинское с/п, пос. Ладва, ул. Советская, д. 133</t>
  </si>
  <si>
    <t>Прионежский р-н, Мелиоративное с/п, пос. Мелиоративный, ул. Петрозаводская, д. 6</t>
  </si>
  <si>
    <t>Прионежский р-н, Мелиоративное с/п, пос. Мелиоративный, ул. Строительная, д. 4</t>
  </si>
  <si>
    <t>Прионежский р-н, Нововилговское с/п, пос. Новая Вилга, ул. Центральная, д. 10</t>
  </si>
  <si>
    <t>Прионежский р-н, Шуйское с/п, ст. Шуйская, ул. Привокзальная, д. 15а</t>
  </si>
  <si>
    <t>Прионежский р-н, Деревянское с/п, с. Деревянное, ул. Пионерская, д. 18</t>
  </si>
  <si>
    <t>Лоухский р-н, Лоухское г/п, пгт Лоухи, ул. Октябрьская, д. 16</t>
  </si>
  <si>
    <t>Лоухский р-н, Чупинское г/п, пгт Чупа, ул. Пионерская, д. 68</t>
  </si>
  <si>
    <t>Лоухский р-н, Лоухское г/п, пгт Лоухи, пер. Новый, д. 12</t>
  </si>
  <si>
    <t>Лоухский р-н, Чупинское г/п, пгт Чупа, ул. Пионерская, д. 72</t>
  </si>
  <si>
    <t>Брусовый</t>
  </si>
  <si>
    <t>Сортавальский р-н, Хелюльское г/п, пгт Хелюля (г Сортавала), ш. Сортавальское, д. 8</t>
  </si>
  <si>
    <t>Сортавальский р-н, Сортавальское г/п, г. Сортавала, ул. Куйбышева, д. 1</t>
  </si>
  <si>
    <t>Сортавальский р-н, Сортавальское г/п, г. Сортавала, ул. Куйбышева, д. 2</t>
  </si>
  <si>
    <t>Сортавальский р-н, Сортавальское г/п, г. Сортавала, ул. Куйбышева, д. 13</t>
  </si>
  <si>
    <t>Сортавальский р-н, Сортавальское г/п, г. Сортавала, ул. Ладожская, д. 3</t>
  </si>
  <si>
    <t>1939</t>
  </si>
  <si>
    <t>Сортавальский р-н, Сортавальское г/п, г. Сортавала, ул. Маяковского, д. 11</t>
  </si>
  <si>
    <r>
      <t xml:space="preserve">Сортавальский р-н, Сортавальское г/п, г. Сортавала, ул. Карельская, д. 40 </t>
    </r>
    <r>
      <rPr>
        <b/>
        <sz val="10"/>
        <rFont val="Times New Roman"/>
        <family val="1"/>
        <charset val="204"/>
      </rPr>
      <t>(ОКН)</t>
    </r>
  </si>
  <si>
    <r>
      <t xml:space="preserve">Сортавальский р-н, Сортавальское г/п, г. Сортавала, ул. Советская, д. 14/9 </t>
    </r>
    <r>
      <rPr>
        <b/>
        <sz val="10"/>
        <rFont val="Times New Roman"/>
        <family val="1"/>
        <charset val="204"/>
      </rPr>
      <t>(ОКН)</t>
    </r>
  </si>
  <si>
    <t>Сортавальский р-н, Сортавальское г/п, г. Сортавала, ул. Карельская, д. 40 (ОКН)</t>
  </si>
  <si>
    <t>Сортавальский р-н, Сортавальское г/п, г. Сортавала, ул. Советская, д. 14/9 (ОКН)</t>
  </si>
  <si>
    <t>Петрозаводский ГО, г. Петрозаводск, ул. Калинина, д.8</t>
  </si>
  <si>
    <t>Итого по Республики Карелия в 2020г.</t>
  </si>
  <si>
    <t>Итого по Республики Карелия в 2021г.</t>
  </si>
  <si>
    <t>Петрозаводский ГО, г. Петрозаводск, просп. Александра Невского, д. 14</t>
  </si>
  <si>
    <t>Петрозаводский ГО, г. Петрозаводск, просп. Александра Невского, д. 22</t>
  </si>
  <si>
    <t>Петрозаводский ГО, г. Петрозаводск, просп. Александра Невского, д. 23</t>
  </si>
  <si>
    <t>Петрозаводский ГО, г. Петрозаводск, просп. Александра Невского, д. 31</t>
  </si>
  <si>
    <t>Петрозаводский ГО, г. Петрозаводск, просп. Александра Невского, д. 49</t>
  </si>
  <si>
    <t>Петрозаводский ГО, г. Петрозаводск, просп. Ленина, д. 33б</t>
  </si>
  <si>
    <t>Петрозаводский ГО, г. Петрозаводск, просп. Первомайский, д. 8</t>
  </si>
  <si>
    <t>Петрозаводский ГО, г. Петрозаводск, просп. Первомайский, д. 53</t>
  </si>
  <si>
    <t>Петрозаводский ГО, г. Петрозаводск, просп. Первомайский, д. 61</t>
  </si>
  <si>
    <t>Петрозаводский ГО, г. Петрозаводск, ул. Антикайнена, д. 5</t>
  </si>
  <si>
    <t>Петрозаводский ГО, г. Петрозаводск, ул. Гоголя, д. 3</t>
  </si>
  <si>
    <t>Петрозаводский ГО, г. Петрозаводск, ул. Гоголя, д. 14</t>
  </si>
  <si>
    <t>Петрозаводский ГО, г. Петрозаводск, ул. Гоголя, д. 22</t>
  </si>
  <si>
    <t>Петрозаводский ГО, г. Петрозаводск, ул. Чернышевского, д. 18</t>
  </si>
  <si>
    <t>Петрозаводский ГО, г. Петрозаводск, ул. Чернышевского, д. 21</t>
  </si>
  <si>
    <t>Петрозаводский ГО, г. Петрозаводск, ул. Чернышевского, д. 26</t>
  </si>
  <si>
    <t>Петрозаводский ГО, г. Петрозаводск, ул. Черняховского, д. 45</t>
  </si>
  <si>
    <t>Петрозаводский ГО, г. Петрозаводск, ул. Лизы Чайкиной, д. 1</t>
  </si>
  <si>
    <t>Беломорский р-н, Беломорское г/п, г. Беломорск, ул. Пашкова, д. 11</t>
  </si>
  <si>
    <t>Беломорский р-н, Беломорское г/п, г. Беломорск, ул. Пашкова, д. 12</t>
  </si>
  <si>
    <t>Беломорский р-н, Беломорское г/п, г. Беломорск, ул. Пашкова, д. 19</t>
  </si>
  <si>
    <t>Беломорский р-н, Беломорское г/п, г. Беломорск, ул. Ленинская, д. 8</t>
  </si>
  <si>
    <t>Беломорский р-н, Беломорское г/п, г. Беломорск, ул. Октябрьская, д. 1</t>
  </si>
  <si>
    <t>Беломорский р-н, Беломорское г/п, г. Беломорск, ул. Октябрьская, д. 7А</t>
  </si>
  <si>
    <t>Беломорский р-н, Беломорское г/п, г. Беломорск, пер. Вокзальный, д. 15</t>
  </si>
  <si>
    <t>Кемский р-н, Кемское г/п, г. Кемь, просп. Пролетарский, д. 59</t>
  </si>
  <si>
    <t>Кондопожский р-н, Кондопожское г/п, г. Кондопога, ул. М.Горького, д. 11</t>
  </si>
  <si>
    <t>Кондопожский р-н, Кондопожское г/п, г. Кондопога, ул. М.Горького, д. 18</t>
  </si>
  <si>
    <t>Кондопожский р-н, Кондопожское г/п, г. Кондопога, ул. М.Горького, д. 22</t>
  </si>
  <si>
    <t>Медвежьегорский р-н, Медвежьегорское г/п, г. Медвежьегорск, ул. Артемьева, д. 7</t>
  </si>
  <si>
    <t>Медвежьегорский р-н, Медвежьегорское г/п, г. Медвежьегорск, ул. Дзержинского, д. 10</t>
  </si>
  <si>
    <t>Олонецкий р-н, Мегрегское с/п, дер. Мегрега, ул. Чапаева, д. 9</t>
  </si>
  <si>
    <t>Олонецкий р-н, Олонецкое г/п, г. Олонец, ул. 30-летия Победы, д. 7</t>
  </si>
  <si>
    <t>Олонецкий р-н, Олонецкое г/п, г. Олонец, ул. Володарского, д. 29</t>
  </si>
  <si>
    <t>Олонецкий р-н, Олонецкое г/п, г. Олонец, ул. Пролетарская, д. 23а</t>
  </si>
  <si>
    <t>Пряжинский р-н, Пряжинское г/п, пгт Пряжа, ул. Советская, д. 69</t>
  </si>
  <si>
    <t>Пряжинский р-н, Пряжинское г/п, пгт Пряжа, ул. Советская, д. 71</t>
  </si>
  <si>
    <t xml:space="preserve">Раздел № 5.   Перечень многоквартирных домов, в отношении которых в 2019 году запланированы работы по обследованию многоквартирного дома специализированной организацией
</t>
  </si>
  <si>
    <t>Суоярвский р-н, Поросозерское с/п, пос. Поросозеро, ул. Комсомольская, д. 3</t>
  </si>
  <si>
    <t>Сортавальский р-н, Сортавальское г/п, г. Сортавала, ул. Куйбышева, д. 9</t>
  </si>
  <si>
    <t>Сортавальский р-н, Сортавальское г/п, г. Сортавала, ул. Ладожская, д. 15</t>
  </si>
  <si>
    <t>Сортавальский р-н, Сортавальское г/п, г. Сортавала, ул. Ленина, д. 30</t>
  </si>
  <si>
    <t>Суоярвский р-н, Поросозерское с/п, пос. Поросозеро, ул. Центральная, д. 47</t>
  </si>
  <si>
    <t xml:space="preserve">Раздел № 4.  Перечень многоквартирных домов, в отношении которых в 2019 году запланированы работы по ремонту внутридомовых инженерных систем газоснабжения
</t>
  </si>
  <si>
    <t>Калевальский р-н, Калевальское г/п, пгт Калевала, ул. Ленина, д. 84а</t>
  </si>
  <si>
    <t xml:space="preserve">Кемский р-н, Кемское г/п, г. Кемь, ул. Первомайская, д. 13 </t>
  </si>
  <si>
    <t>Краткосрочный план реализации региональной программы капитального ремонта в 2019-2021г.г. общего имущества в многоквартирных домах , расположенных на территории Республики Карелия, на 2015-2044 годы</t>
  </si>
  <si>
    <t xml:space="preserve">Суоярвский р-н, Вешкельское с/п, с. Вешкелица, ул. Советская, д. 1 </t>
  </si>
  <si>
    <t>Раздел № 3.   Перечень многоквартирных домов, в отношении которых запланированы работы по замене лифтового оборудования и ремонту лифтовых шахт (замена лифтов)</t>
  </si>
  <si>
    <t xml:space="preserve">Приложение к приказу Министерства строительства, жилищно-коммунального хозяйства и энергетики Республики Карелия от 20 августа 2018 года № 239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</si>
</sst>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9" x14ac:knownFonts="1"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 applyNumberFormat="0" applyBorder="0" applyProtection="0">
      <alignment horizontal="left" vertical="center" wrapText="1"/>
    </xf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656">
    <xf numFmtId="0" fontId="0" fillId="0" borderId="0" xfId="0">
      <alignment horizontal="left" vertical="center" wrapText="1"/>
    </xf>
    <xf numFmtId="0" fontId="0" fillId="0" borderId="0" xfId="0" applyFill="1">
      <alignment horizontal="left" vertical="center" wrapText="1"/>
    </xf>
    <xf numFmtId="0" fontId="0" fillId="0" borderId="0" xfId="0" applyFont="1" applyFill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>
      <alignment horizontal="left" vertical="center" wrapText="1"/>
    </xf>
    <xf numFmtId="0" fontId="0" fillId="0" borderId="10" xfId="0" applyFill="1" applyBorder="1">
      <alignment horizontal="left" vertical="center" wrapText="1"/>
    </xf>
    <xf numFmtId="4" fontId="20" fillId="33" borderId="10" xfId="0" applyNumberFormat="1" applyFont="1" applyFill="1" applyBorder="1" applyAlignment="1">
      <alignment horizontal="center" vertical="center" wrapText="1"/>
    </xf>
    <xf numFmtId="0" fontId="19" fillId="0" borderId="0" xfId="0" applyFont="1" applyFill="1">
      <alignment horizontal="left" vertical="center" wrapText="1"/>
    </xf>
    <xf numFmtId="0" fontId="19" fillId="0" borderId="10" xfId="0" applyFont="1" applyFill="1" applyBorder="1" applyAlignment="1">
      <alignment horizontal="left" vertical="center" wrapText="1"/>
    </xf>
    <xf numFmtId="4" fontId="19" fillId="0" borderId="10" xfId="0" applyNumberFormat="1" applyFont="1" applyFill="1" applyBorder="1" applyAlignment="1">
      <alignment horizontal="center" vertical="center" wrapText="1"/>
    </xf>
    <xf numFmtId="4" fontId="20" fillId="34" borderId="10" xfId="0" applyNumberFormat="1" applyFont="1" applyFill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center" vertical="center" wrapText="1"/>
    </xf>
    <xf numFmtId="0" fontId="0" fillId="0" borderId="11" xfId="0" applyFill="1" applyBorder="1">
      <alignment horizontal="left" vertical="center" wrapText="1"/>
    </xf>
    <xf numFmtId="0" fontId="0" fillId="0" borderId="11" xfId="0" applyNumberFormat="1" applyFill="1" applyBorder="1" applyAlignment="1">
      <alignment horizontal="center" vertical="center" wrapText="1"/>
    </xf>
    <xf numFmtId="0" fontId="20" fillId="33" borderId="10" xfId="0" applyNumberFormat="1" applyFont="1" applyFill="1" applyBorder="1" applyAlignment="1">
      <alignment horizontal="center" vertical="center" wrapText="1"/>
    </xf>
    <xf numFmtId="0" fontId="20" fillId="34" borderId="10" xfId="0" applyNumberFormat="1" applyFont="1" applyFill="1" applyBorder="1" applyAlignment="1">
      <alignment horizontal="center" vertical="center" wrapText="1"/>
    </xf>
    <xf numFmtId="2" fontId="19" fillId="0" borderId="10" xfId="0" applyNumberFormat="1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wrapText="1"/>
    </xf>
    <xf numFmtId="4" fontId="20" fillId="0" borderId="10" xfId="0" applyNumberFormat="1" applyFont="1" applyFill="1" applyBorder="1" applyAlignment="1">
      <alignment horizontal="center" vertical="center" wrapText="1"/>
    </xf>
    <xf numFmtId="2" fontId="20" fillId="0" borderId="10" xfId="0" applyNumberFormat="1" applyFont="1" applyFill="1" applyBorder="1" applyAlignment="1">
      <alignment horizontal="center" vertical="center" wrapText="1"/>
    </xf>
    <xf numFmtId="0" fontId="20" fillId="34" borderId="10" xfId="0" applyFont="1" applyFill="1" applyBorder="1" applyAlignment="1">
      <alignment horizontal="center" wrapText="1"/>
    </xf>
    <xf numFmtId="0" fontId="20" fillId="34" borderId="10" xfId="0" applyFont="1" applyFill="1" applyBorder="1" applyAlignment="1">
      <alignment horizontal="center" vertical="center" wrapText="1"/>
    </xf>
    <xf numFmtId="2" fontId="20" fillId="34" borderId="10" xfId="0" applyNumberFormat="1" applyFont="1" applyFill="1" applyBorder="1" applyAlignment="1">
      <alignment horizontal="center" vertical="center" wrapText="1"/>
    </xf>
    <xf numFmtId="0" fontId="20" fillId="33" borderId="10" xfId="0" applyFont="1" applyFill="1" applyBorder="1" applyAlignment="1">
      <alignment horizontal="center"/>
    </xf>
    <xf numFmtId="0" fontId="20" fillId="33" borderId="10" xfId="0" applyFont="1" applyFill="1" applyBorder="1" applyAlignment="1">
      <alignment horizontal="center" vertical="center" wrapText="1"/>
    </xf>
    <xf numFmtId="2" fontId="20" fillId="33" borderId="10" xfId="0" applyNumberFormat="1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vertical="center" wrapText="1"/>
    </xf>
    <xf numFmtId="0" fontId="19" fillId="0" borderId="10" xfId="0" applyFont="1" applyFill="1" applyBorder="1" applyAlignment="1">
      <alignment horizontal="left" wrapText="1"/>
    </xf>
    <xf numFmtId="4" fontId="19" fillId="0" borderId="10" xfId="0" applyNumberFormat="1" applyFont="1" applyFill="1" applyBorder="1">
      <alignment horizontal="left" vertical="center" wrapText="1"/>
    </xf>
    <xf numFmtId="2" fontId="19" fillId="0" borderId="10" xfId="0" applyNumberFormat="1" applyFont="1" applyFill="1" applyBorder="1">
      <alignment horizontal="left" vertical="center" wrapText="1"/>
    </xf>
    <xf numFmtId="0" fontId="19" fillId="0" borderId="10" xfId="0" applyFont="1" applyFill="1" applyBorder="1">
      <alignment horizontal="left" vertical="center" wrapText="1"/>
    </xf>
    <xf numFmtId="0" fontId="20" fillId="33" borderId="10" xfId="0" applyFont="1" applyFill="1" applyBorder="1">
      <alignment horizontal="left" vertical="center" wrapText="1"/>
    </xf>
    <xf numFmtId="0" fontId="20" fillId="34" borderId="10" xfId="0" applyFont="1" applyFill="1" applyBorder="1" applyAlignment="1">
      <alignment horizontal="center" vertical="center"/>
    </xf>
    <xf numFmtId="0" fontId="20" fillId="34" borderId="10" xfId="0" applyFont="1" applyFill="1" applyBorder="1">
      <alignment horizontal="left" vertical="center" wrapText="1"/>
    </xf>
    <xf numFmtId="0" fontId="19" fillId="33" borderId="0" xfId="0" applyFont="1" applyFill="1">
      <alignment horizontal="left" vertical="center" wrapText="1"/>
    </xf>
    <xf numFmtId="0" fontId="19" fillId="33" borderId="10" xfId="0" applyFont="1" applyFill="1" applyBorder="1">
      <alignment horizontal="left" vertical="center" wrapText="1"/>
    </xf>
    <xf numFmtId="0" fontId="19" fillId="0" borderId="10" xfId="0" applyFont="1" applyFill="1" applyBorder="1" applyAlignment="1">
      <alignment horizontal="center" vertical="center"/>
    </xf>
    <xf numFmtId="4" fontId="19" fillId="33" borderId="10" xfId="0" applyNumberFormat="1" applyFont="1" applyFill="1" applyBorder="1" applyAlignment="1">
      <alignment horizontal="center" vertical="center" wrapText="1"/>
    </xf>
    <xf numFmtId="0" fontId="21" fillId="0" borderId="0" xfId="0" applyFont="1" applyFill="1">
      <alignment horizontal="left" vertical="center" wrapText="1"/>
    </xf>
    <xf numFmtId="0" fontId="0" fillId="0" borderId="0" xfId="0" applyNumberFormat="1" applyFill="1" applyBorder="1">
      <alignment horizontal="left" vertical="center" wrapText="1"/>
    </xf>
    <xf numFmtId="0" fontId="0" fillId="0" borderId="11" xfId="0" applyNumberFormat="1" applyFill="1" applyBorder="1">
      <alignment horizontal="left" vertical="center" wrapText="1"/>
    </xf>
    <xf numFmtId="0" fontId="0" fillId="0" borderId="0" xfId="0" applyNumberFormat="1" applyFill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3" fontId="19" fillId="0" borderId="10" xfId="0" applyNumberFormat="1" applyFont="1" applyFill="1" applyBorder="1" applyAlignment="1">
      <alignment horizontal="left" vertical="center"/>
    </xf>
    <xf numFmtId="3" fontId="0" fillId="0" borderId="10" xfId="0" applyNumberFormat="1" applyFill="1" applyBorder="1" applyAlignment="1">
      <alignment horizontal="center" vertical="center" wrapText="1"/>
    </xf>
    <xf numFmtId="3" fontId="0" fillId="0" borderId="10" xfId="0" applyNumberFormat="1" applyFill="1" applyBorder="1">
      <alignment horizontal="left" vertical="center" wrapText="1"/>
    </xf>
    <xf numFmtId="4" fontId="19" fillId="34" borderId="0" xfId="0" applyNumberFormat="1" applyFont="1" applyFill="1">
      <alignment horizontal="left" vertical="center" wrapText="1"/>
    </xf>
    <xf numFmtId="4" fontId="19" fillId="33" borderId="0" xfId="0" applyNumberFormat="1" applyFont="1" applyFill="1">
      <alignment horizontal="left" vertical="center" wrapText="1"/>
    </xf>
    <xf numFmtId="3" fontId="19" fillId="0" borderId="10" xfId="0" applyNumberFormat="1" applyFont="1" applyFill="1" applyBorder="1" applyAlignment="1">
      <alignment horizontal="center" vertical="center"/>
    </xf>
    <xf numFmtId="3" fontId="0" fillId="0" borderId="0" xfId="0" applyNumberFormat="1" applyFill="1" applyAlignment="1">
      <alignment horizontal="center" vertical="center" wrapText="1"/>
    </xf>
    <xf numFmtId="3" fontId="0" fillId="0" borderId="0" xfId="0" applyNumberFormat="1" applyFill="1">
      <alignment horizontal="left" vertical="center" wrapText="1"/>
    </xf>
    <xf numFmtId="0" fontId="20" fillId="33" borderId="0" xfId="0" applyFont="1" applyFill="1" applyAlignment="1">
      <alignment horizontal="left" vertical="center" wrapText="1"/>
    </xf>
    <xf numFmtId="4" fontId="19" fillId="0" borderId="0" xfId="0" applyNumberFormat="1" applyFont="1" applyFill="1">
      <alignment horizontal="left" vertical="center" wrapText="1"/>
    </xf>
    <xf numFmtId="0" fontId="20" fillId="33" borderId="0" xfId="0" applyFont="1" applyFill="1">
      <alignment horizontal="left" vertical="center" wrapText="1"/>
    </xf>
    <xf numFmtId="0" fontId="20" fillId="34" borderId="0" xfId="0" applyFont="1" applyFill="1" applyAlignment="1">
      <alignment horizontal="center" vertical="center" wrapText="1"/>
    </xf>
    <xf numFmtId="0" fontId="20" fillId="34" borderId="0" xfId="0" applyFont="1" applyFill="1">
      <alignment horizontal="left" vertical="center" wrapText="1"/>
    </xf>
    <xf numFmtId="0" fontId="20" fillId="34" borderId="0" xfId="0" applyFont="1" applyFill="1" applyAlignment="1">
      <alignment horizontal="left" vertical="center" wrapText="1"/>
    </xf>
    <xf numFmtId="0" fontId="19" fillId="0" borderId="0" xfId="0" applyFont="1">
      <alignment horizontal="left" vertical="center" wrapText="1"/>
    </xf>
    <xf numFmtId="0" fontId="19" fillId="34" borderId="0" xfId="0" applyFont="1" applyFill="1">
      <alignment horizontal="left" vertical="center" wrapText="1"/>
    </xf>
    <xf numFmtId="0" fontId="19" fillId="0" borderId="0" xfId="0" applyFont="1" applyFill="1" applyBorder="1">
      <alignment horizontal="left" vertical="center" wrapText="1"/>
    </xf>
    <xf numFmtId="0" fontId="20" fillId="0" borderId="0" xfId="0" applyFont="1" applyFill="1">
      <alignment horizontal="left" vertical="center" wrapText="1"/>
    </xf>
    <xf numFmtId="0" fontId="20" fillId="0" borderId="10" xfId="0" applyNumberFormat="1" applyFont="1" applyFill="1" applyBorder="1" applyAlignment="1">
      <alignment horizontal="center" vertical="center" wrapText="1"/>
    </xf>
    <xf numFmtId="4" fontId="20" fillId="0" borderId="0" xfId="0" applyNumberFormat="1" applyFont="1" applyFill="1" applyBorder="1" applyAlignment="1">
      <alignment horizontal="center" vertical="center" wrapText="1"/>
    </xf>
    <xf numFmtId="0" fontId="19" fillId="34" borderId="10" xfId="0" applyFont="1" applyFill="1" applyBorder="1" applyAlignment="1">
      <alignment horizontal="center" vertical="center" wrapText="1"/>
    </xf>
    <xf numFmtId="0" fontId="19" fillId="33" borderId="10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left" vertical="center"/>
    </xf>
    <xf numFmtId="0" fontId="19" fillId="0" borderId="10" xfId="0" applyFont="1" applyFill="1" applyBorder="1" applyAlignment="1">
      <alignment horizontal="center" vertical="center" textRotation="90" wrapText="1"/>
    </xf>
    <xf numFmtId="0" fontId="20" fillId="33" borderId="10" xfId="0" applyFont="1" applyFill="1" applyBorder="1" applyAlignment="1">
      <alignment horizontal="left" vertical="center" wrapText="1"/>
    </xf>
    <xf numFmtId="0" fontId="20" fillId="34" borderId="10" xfId="0" applyFont="1" applyFill="1" applyBorder="1" applyAlignment="1">
      <alignment horizontal="left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0" xfId="0" applyNumberFormat="1" applyFont="1" applyFill="1" applyBorder="1" applyAlignment="1">
      <alignment horizontal="center" vertical="center" textRotation="90" wrapText="1"/>
    </xf>
    <xf numFmtId="4" fontId="19" fillId="0" borderId="10" xfId="0" applyNumberFormat="1" applyFont="1" applyFill="1" applyBorder="1" applyAlignment="1">
      <alignment horizontal="center" vertical="center" textRotation="90" wrapText="1"/>
    </xf>
    <xf numFmtId="0" fontId="19" fillId="0" borderId="10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wrapText="1"/>
    </xf>
    <xf numFmtId="0" fontId="19" fillId="0" borderId="0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20" fillId="0" borderId="0" xfId="0" applyNumberFormat="1" applyFont="1" applyFill="1" applyBorder="1" applyAlignment="1">
      <alignment horizontal="center" vertical="center" wrapText="1"/>
    </xf>
    <xf numFmtId="2" fontId="19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0" xfId="0" applyNumberFormat="1" applyFont="1" applyFill="1" applyAlignment="1">
      <alignment horizontal="center" vertical="center" wrapText="1"/>
    </xf>
    <xf numFmtId="2" fontId="19" fillId="0" borderId="0" xfId="0" applyNumberFormat="1" applyFont="1" applyFill="1">
      <alignment horizontal="left" vertical="center" wrapText="1"/>
    </xf>
    <xf numFmtId="0" fontId="19" fillId="0" borderId="16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center" wrapText="1"/>
    </xf>
    <xf numFmtId="0" fontId="20" fillId="33" borderId="10" xfId="0" applyFont="1" applyFill="1" applyBorder="1" applyAlignment="1">
      <alignment horizontal="center" wrapText="1"/>
    </xf>
    <xf numFmtId="0" fontId="19" fillId="0" borderId="10" xfId="0" applyFont="1" applyFill="1" applyBorder="1" applyAlignment="1">
      <alignment horizontal="center" wrapText="1"/>
    </xf>
    <xf numFmtId="0" fontId="20" fillId="0" borderId="13" xfId="0" applyFont="1" applyFill="1" applyBorder="1" applyAlignment="1">
      <alignment horizontal="center" vertical="center" wrapText="1"/>
    </xf>
    <xf numFmtId="4" fontId="20" fillId="0" borderId="13" xfId="0" applyNumberFormat="1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0" xfId="0" applyNumberFormat="1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0" xfId="0" applyNumberFormat="1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0" fontId="19" fillId="0" borderId="17" xfId="0" applyNumberFormat="1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0" xfId="0" applyNumberFormat="1" applyFont="1" applyFill="1" applyBorder="1" applyAlignment="1">
      <alignment horizontal="center" vertical="center" wrapText="1"/>
    </xf>
    <xf numFmtId="0" fontId="19" fillId="0" borderId="12" xfId="0" applyNumberFormat="1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19" fillId="0" borderId="10" xfId="0" applyNumberFormat="1" applyFont="1" applyFill="1" applyBorder="1" applyAlignment="1">
      <alignment horizontal="center" vertical="center" textRotation="90" wrapText="1"/>
    </xf>
    <xf numFmtId="0" fontId="19" fillId="0" borderId="10" xfId="0" applyNumberFormat="1" applyFont="1" applyFill="1" applyBorder="1" applyAlignment="1">
      <alignment horizontal="center" vertical="center" wrapText="1"/>
    </xf>
    <xf numFmtId="0" fontId="19" fillId="0" borderId="12" xfId="0" applyNumberFormat="1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4" fontId="0" fillId="0" borderId="17" xfId="0" applyNumberFormat="1" applyFont="1" applyFill="1" applyBorder="1" applyAlignment="1">
      <alignment horizontal="center" vertical="center" wrapText="1"/>
    </xf>
    <xf numFmtId="4" fontId="20" fillId="33" borderId="13" xfId="0" applyNumberFormat="1" applyFont="1" applyFill="1" applyBorder="1" applyAlignment="1">
      <alignment horizontal="center" vertical="center" wrapText="1"/>
    </xf>
    <xf numFmtId="3" fontId="20" fillId="33" borderId="13" xfId="0" applyNumberFormat="1" applyFont="1" applyFill="1" applyBorder="1" applyAlignment="1">
      <alignment horizontal="center" vertical="center" wrapText="1"/>
    </xf>
    <xf numFmtId="0" fontId="20" fillId="33" borderId="13" xfId="0" applyNumberFormat="1" applyFont="1" applyFill="1" applyBorder="1" applyAlignment="1">
      <alignment horizontal="center" vertical="center" wrapText="1"/>
    </xf>
    <xf numFmtId="0" fontId="20" fillId="33" borderId="17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left" vertical="center" wrapText="1"/>
    </xf>
    <xf numFmtId="4" fontId="19" fillId="0" borderId="12" xfId="0" applyNumberFormat="1" applyFont="1" applyFill="1" applyBorder="1" applyAlignment="1">
      <alignment horizontal="center" vertical="center" wrapText="1"/>
    </xf>
    <xf numFmtId="0" fontId="20" fillId="33" borderId="13" xfId="0" applyFont="1" applyFill="1" applyBorder="1" applyAlignment="1">
      <alignment horizontal="center" vertical="center" wrapText="1"/>
    </xf>
    <xf numFmtId="0" fontId="20" fillId="33" borderId="13" xfId="0" applyFont="1" applyFill="1" applyBorder="1" applyAlignment="1">
      <alignment horizontal="left" vertical="center" wrapText="1"/>
    </xf>
    <xf numFmtId="0" fontId="19" fillId="33" borderId="17" xfId="0" applyFont="1" applyFill="1" applyBorder="1">
      <alignment horizontal="left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19" fillId="0" borderId="10" xfId="0" applyNumberFormat="1" applyFont="1" applyFill="1" applyBorder="1" applyAlignment="1">
      <alignment horizontal="center" vertical="center" wrapText="1"/>
    </xf>
    <xf numFmtId="0" fontId="19" fillId="0" borderId="12" xfId="0" applyNumberFormat="1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left" vertical="center" wrapText="1"/>
    </xf>
    <xf numFmtId="0" fontId="19" fillId="0" borderId="10" xfId="0" applyNumberFormat="1" applyFont="1" applyFill="1" applyBorder="1" applyAlignment="1">
      <alignment horizontal="center" wrapText="1"/>
    </xf>
    <xf numFmtId="0" fontId="20" fillId="0" borderId="0" xfId="0" applyFont="1" applyFill="1" applyBorder="1" applyAlignment="1">
      <alignment horizontal="center" wrapText="1"/>
    </xf>
    <xf numFmtId="0" fontId="20" fillId="33" borderId="13" xfId="0" applyFont="1" applyFill="1" applyBorder="1">
      <alignment horizontal="left" vertical="center" wrapText="1"/>
    </xf>
    <xf numFmtId="0" fontId="19" fillId="0" borderId="12" xfId="0" applyFont="1" applyFill="1" applyBorder="1" applyAlignment="1">
      <alignment horizontal="center" wrapText="1"/>
    </xf>
    <xf numFmtId="0" fontId="0" fillId="0" borderId="24" xfId="0" applyFont="1" applyFill="1" applyBorder="1" applyAlignment="1">
      <alignment horizontal="left" vertical="center" wrapText="1"/>
    </xf>
    <xf numFmtId="0" fontId="19" fillId="0" borderId="25" xfId="0" applyFont="1" applyFill="1" applyBorder="1" applyAlignment="1">
      <alignment horizontal="center" wrapText="1"/>
    </xf>
    <xf numFmtId="0" fontId="19" fillId="0" borderId="25" xfId="0" applyFont="1" applyFill="1" applyBorder="1" applyAlignment="1">
      <alignment horizontal="center" vertical="center" wrapText="1"/>
    </xf>
    <xf numFmtId="0" fontId="19" fillId="0" borderId="25" xfId="0" applyFont="1" applyFill="1" applyBorder="1" applyAlignment="1">
      <alignment horizontal="left" vertical="center" wrapText="1"/>
    </xf>
    <xf numFmtId="0" fontId="19" fillId="0" borderId="25" xfId="0" applyNumberFormat="1" applyFont="1" applyFill="1" applyBorder="1" applyAlignment="1">
      <alignment horizontal="center" vertical="center" wrapText="1"/>
    </xf>
    <xf numFmtId="4" fontId="19" fillId="0" borderId="25" xfId="0" applyNumberFormat="1" applyFont="1" applyFill="1" applyBorder="1" applyAlignment="1">
      <alignment horizontal="center" vertical="center" wrapText="1"/>
    </xf>
    <xf numFmtId="0" fontId="20" fillId="33" borderId="13" xfId="0" applyFont="1" applyFill="1" applyBorder="1" applyAlignment="1">
      <alignment horizontal="center" wrapText="1"/>
    </xf>
    <xf numFmtId="0" fontId="19" fillId="33" borderId="13" xfId="0" applyFont="1" applyFill="1" applyBorder="1" applyAlignment="1">
      <alignment horizontal="center" vertical="center" wrapText="1"/>
    </xf>
    <xf numFmtId="0" fontId="20" fillId="33" borderId="17" xfId="0" applyFont="1" applyFill="1" applyBorder="1" applyAlignment="1">
      <alignment horizontal="center" wrapText="1"/>
    </xf>
    <xf numFmtId="0" fontId="19" fillId="0" borderId="0" xfId="0" applyFont="1" applyFill="1" applyAlignment="1">
      <alignment horizontal="center" wrapText="1"/>
    </xf>
    <xf numFmtId="0" fontId="19" fillId="0" borderId="10" xfId="0" applyFont="1" applyFill="1" applyBorder="1" applyAlignment="1">
      <alignment horizontal="center" vertical="center" wrapText="1"/>
    </xf>
    <xf numFmtId="3" fontId="19" fillId="0" borderId="10" xfId="0" applyNumberFormat="1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0" xfId="0" applyNumberFormat="1" applyFont="1" applyFill="1" applyBorder="1" applyAlignment="1">
      <alignment horizontal="center" vertical="center" wrapText="1"/>
    </xf>
    <xf numFmtId="0" fontId="20" fillId="34" borderId="13" xfId="0" applyNumberFormat="1" applyFont="1" applyFill="1" applyBorder="1" applyAlignment="1">
      <alignment horizontal="center" vertical="center" wrapText="1"/>
    </xf>
    <xf numFmtId="0" fontId="20" fillId="34" borderId="13" xfId="0" applyFont="1" applyFill="1" applyBorder="1" applyAlignment="1">
      <alignment horizontal="center" vertical="center" wrapText="1"/>
    </xf>
    <xf numFmtId="0" fontId="20" fillId="34" borderId="13" xfId="0" applyFont="1" applyFill="1" applyBorder="1">
      <alignment horizontal="left" vertical="center" wrapText="1"/>
    </xf>
    <xf numFmtId="0" fontId="20" fillId="33" borderId="29" xfId="0" applyFont="1" applyFill="1" applyBorder="1" applyAlignment="1">
      <alignment horizontal="center" vertical="center" wrapText="1"/>
    </xf>
    <xf numFmtId="0" fontId="20" fillId="33" borderId="29" xfId="0" applyFont="1" applyFill="1" applyBorder="1" applyAlignment="1">
      <alignment horizontal="left" vertical="center" wrapText="1"/>
    </xf>
    <xf numFmtId="0" fontId="20" fillId="33" borderId="29" xfId="0" applyFont="1" applyFill="1" applyBorder="1" applyAlignment="1">
      <alignment horizontal="center" wrapText="1"/>
    </xf>
    <xf numFmtId="4" fontId="20" fillId="33" borderId="29" xfId="0" applyNumberFormat="1" applyFont="1" applyFill="1" applyBorder="1" applyAlignment="1">
      <alignment horizontal="center" vertical="center" wrapText="1"/>
    </xf>
    <xf numFmtId="0" fontId="19" fillId="33" borderId="29" xfId="0" applyFont="1" applyFill="1" applyBorder="1">
      <alignment horizontal="left" vertical="center" wrapText="1"/>
    </xf>
    <xf numFmtId="0" fontId="19" fillId="0" borderId="29" xfId="0" applyNumberFormat="1" applyFont="1" applyFill="1" applyBorder="1" applyAlignment="1">
      <alignment horizontal="center" vertical="center" wrapText="1"/>
    </xf>
    <xf numFmtId="4" fontId="19" fillId="0" borderId="29" xfId="0" applyNumberFormat="1" applyFont="1" applyFill="1" applyBorder="1" applyAlignment="1">
      <alignment horizontal="center" vertical="center" wrapText="1"/>
    </xf>
    <xf numFmtId="3" fontId="0" fillId="0" borderId="0" xfId="0" applyNumberFormat="1" applyFont="1" applyFill="1" applyBorder="1" applyAlignment="1">
      <alignment vertical="top"/>
    </xf>
    <xf numFmtId="0" fontId="0" fillId="0" borderId="0" xfId="0" applyAlignment="1">
      <alignment horizontal="left" vertical="center"/>
    </xf>
    <xf numFmtId="3" fontId="19" fillId="0" borderId="29" xfId="0" applyNumberFormat="1" applyFont="1" applyFill="1" applyBorder="1" applyAlignment="1">
      <alignment horizontal="left" vertical="center"/>
    </xf>
    <xf numFmtId="3" fontId="19" fillId="0" borderId="29" xfId="0" applyNumberFormat="1" applyFont="1" applyFill="1" applyBorder="1" applyAlignment="1">
      <alignment horizontal="center" vertical="center"/>
    </xf>
    <xf numFmtId="3" fontId="19" fillId="0" borderId="29" xfId="0" applyNumberFormat="1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0" xfId="0" applyNumberFormat="1" applyFont="1" applyFill="1" applyBorder="1" applyAlignment="1">
      <alignment horizontal="center" vertical="center" wrapText="1"/>
    </xf>
    <xf numFmtId="0" fontId="0" fillId="0" borderId="10" xfId="0" applyNumberFormat="1" applyFill="1" applyBorder="1" applyAlignment="1">
      <alignment horizontal="center" vertical="center" wrapText="1"/>
    </xf>
    <xf numFmtId="0" fontId="19" fillId="0" borderId="28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0" xfId="0" applyNumberFormat="1" applyFont="1" applyFill="1" applyBorder="1" applyAlignment="1">
      <alignment horizontal="center" vertical="center" wrapText="1"/>
    </xf>
    <xf numFmtId="0" fontId="19" fillId="33" borderId="13" xfId="0" applyFont="1" applyFill="1" applyBorder="1">
      <alignment horizontal="left" vertical="center" wrapText="1"/>
    </xf>
    <xf numFmtId="0" fontId="19" fillId="0" borderId="19" xfId="0" applyNumberFormat="1" applyFont="1" applyFill="1" applyBorder="1" applyAlignment="1">
      <alignment horizontal="center" vertical="center" wrapText="1"/>
    </xf>
    <xf numFmtId="0" fontId="20" fillId="33" borderId="31" xfId="0" applyFont="1" applyFill="1" applyBorder="1" applyAlignment="1">
      <alignment horizontal="left" vertical="center" wrapText="1"/>
    </xf>
    <xf numFmtId="0" fontId="20" fillId="33" borderId="19" xfId="0" applyFont="1" applyFill="1" applyBorder="1" applyAlignment="1">
      <alignment horizontal="center" vertical="center" wrapText="1"/>
    </xf>
    <xf numFmtId="0" fontId="20" fillId="33" borderId="19" xfId="0" applyFont="1" applyFill="1" applyBorder="1" applyAlignment="1">
      <alignment horizontal="left" vertical="center" wrapText="1"/>
    </xf>
    <xf numFmtId="0" fontId="20" fillId="33" borderId="19" xfId="0" applyFont="1" applyFill="1" applyBorder="1" applyAlignment="1">
      <alignment horizontal="center" wrapText="1"/>
    </xf>
    <xf numFmtId="0" fontId="20" fillId="33" borderId="19" xfId="0" applyNumberFormat="1" applyFont="1" applyFill="1" applyBorder="1" applyAlignment="1">
      <alignment horizontal="center" vertical="center" wrapText="1"/>
    </xf>
    <xf numFmtId="0" fontId="19" fillId="33" borderId="19" xfId="0" applyFont="1" applyFill="1" applyBorder="1">
      <alignment horizontal="left" vertical="center" wrapText="1"/>
    </xf>
    <xf numFmtId="4" fontId="19" fillId="0" borderId="19" xfId="0" applyNumberFormat="1" applyFont="1" applyFill="1" applyBorder="1" applyAlignment="1">
      <alignment horizontal="center" vertical="center" wrapText="1"/>
    </xf>
    <xf numFmtId="4" fontId="20" fillId="33" borderId="14" xfId="0" applyNumberFormat="1" applyFont="1" applyFill="1" applyBorder="1" applyAlignment="1">
      <alignment horizontal="center" vertical="center" wrapText="1"/>
    </xf>
    <xf numFmtId="0" fontId="19" fillId="0" borderId="19" xfId="0" applyFont="1" applyFill="1" applyBorder="1" applyAlignment="1">
      <alignment horizontal="center" vertical="center" wrapText="1"/>
    </xf>
    <xf numFmtId="4" fontId="0" fillId="0" borderId="0" xfId="0" applyNumberFormat="1">
      <alignment horizontal="left" vertical="center" wrapText="1"/>
    </xf>
    <xf numFmtId="3" fontId="19" fillId="0" borderId="19" xfId="0" applyNumberFormat="1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0" xfId="0" applyNumberFormat="1" applyFont="1" applyFill="1" applyBorder="1" applyAlignment="1">
      <alignment horizontal="center" vertical="center" wrapText="1"/>
    </xf>
    <xf numFmtId="0" fontId="19" fillId="0" borderId="12" xfId="0" applyNumberFormat="1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19" fillId="0" borderId="19" xfId="0" applyFont="1" applyFill="1" applyBorder="1" applyAlignment="1">
      <alignment horizontal="center" vertical="center"/>
    </xf>
    <xf numFmtId="0" fontId="19" fillId="0" borderId="19" xfId="0" applyNumberFormat="1" applyFont="1" applyFill="1" applyBorder="1" applyAlignment="1">
      <alignment horizontal="center" wrapText="1"/>
    </xf>
    <xf numFmtId="0" fontId="19" fillId="0" borderId="29" xfId="0" applyFont="1" applyFill="1" applyBorder="1">
      <alignment horizontal="left" vertical="center" wrapText="1"/>
    </xf>
    <xf numFmtId="0" fontId="19" fillId="0" borderId="25" xfId="0" applyFont="1" applyFill="1" applyBorder="1">
      <alignment horizontal="left" vertical="center" wrapText="1"/>
    </xf>
    <xf numFmtId="0" fontId="19" fillId="0" borderId="19" xfId="0" applyFont="1" applyFill="1" applyBorder="1">
      <alignment horizontal="left" vertical="center" wrapText="1"/>
    </xf>
    <xf numFmtId="0" fontId="19" fillId="0" borderId="17" xfId="0" applyFont="1" applyFill="1" applyBorder="1">
      <alignment horizontal="left" vertical="center" wrapText="1"/>
    </xf>
    <xf numFmtId="0" fontId="19" fillId="0" borderId="12" xfId="0" applyNumberFormat="1" applyFont="1" applyFill="1" applyBorder="1" applyAlignment="1">
      <alignment horizontal="center" wrapText="1"/>
    </xf>
    <xf numFmtId="0" fontId="20" fillId="35" borderId="0" xfId="0" applyFont="1" applyFill="1" applyAlignment="1">
      <alignment horizontal="left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0" xfId="0" applyFont="1" applyFill="1" applyBorder="1">
      <alignment horizontal="left" vertical="center" wrapText="1"/>
    </xf>
    <xf numFmtId="3" fontId="0" fillId="0" borderId="10" xfId="0" applyNumberFormat="1" applyFont="1" applyFill="1" applyBorder="1">
      <alignment horizontal="left" vertical="center" wrapText="1"/>
    </xf>
    <xf numFmtId="3" fontId="0" fillId="0" borderId="10" xfId="0" applyNumberFormat="1" applyFont="1" applyFill="1" applyBorder="1" applyAlignment="1">
      <alignment horizontal="center" vertical="center" wrapText="1"/>
    </xf>
    <xf numFmtId="0" fontId="0" fillId="0" borderId="10" xfId="0" applyNumberFormat="1" applyFont="1" applyFill="1" applyBorder="1" applyAlignment="1">
      <alignment horizontal="center" vertical="center" wrapText="1"/>
    </xf>
    <xf numFmtId="4" fontId="23" fillId="34" borderId="10" xfId="0" applyNumberFormat="1" applyFont="1" applyFill="1" applyBorder="1" applyAlignment="1">
      <alignment horizontal="center" vertical="center" wrapText="1"/>
    </xf>
    <xf numFmtId="4" fontId="23" fillId="33" borderId="10" xfId="0" applyNumberFormat="1" applyFont="1" applyFill="1" applyBorder="1" applyAlignment="1">
      <alignment horizontal="center" vertical="center" wrapText="1"/>
    </xf>
    <xf numFmtId="4" fontId="0" fillId="0" borderId="10" xfId="0" applyNumberFormat="1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left" vertical="center" wrapText="1"/>
    </xf>
    <xf numFmtId="3" fontId="26" fillId="0" borderId="10" xfId="0" applyNumberFormat="1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left" vertical="center" wrapText="1"/>
    </xf>
    <xf numFmtId="4" fontId="0" fillId="0" borderId="12" xfId="0" applyNumberFormat="1" applyFont="1" applyFill="1" applyBorder="1" applyAlignment="1">
      <alignment horizontal="center" vertical="center" wrapText="1"/>
    </xf>
    <xf numFmtId="3" fontId="0" fillId="0" borderId="12" xfId="0" applyNumberFormat="1" applyFont="1" applyFill="1" applyBorder="1" applyAlignment="1">
      <alignment horizontal="center" vertical="center" wrapText="1"/>
    </xf>
    <xf numFmtId="4" fontId="23" fillId="33" borderId="13" xfId="0" applyNumberFormat="1" applyFont="1" applyFill="1" applyBorder="1" applyAlignment="1">
      <alignment horizontal="center" vertical="center" wrapText="1"/>
    </xf>
    <xf numFmtId="4" fontId="23" fillId="33" borderId="29" xfId="0" applyNumberFormat="1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left" vertical="center" wrapText="1"/>
    </xf>
    <xf numFmtId="1" fontId="0" fillId="0" borderId="10" xfId="0" applyNumberFormat="1" applyFont="1" applyFill="1" applyBorder="1" applyAlignment="1">
      <alignment horizontal="center" vertical="center" wrapText="1"/>
    </xf>
    <xf numFmtId="4" fontId="23" fillId="0" borderId="10" xfId="0" applyNumberFormat="1" applyFont="1" applyFill="1" applyBorder="1" applyAlignment="1">
      <alignment horizontal="center" vertical="center" wrapText="1"/>
    </xf>
    <xf numFmtId="0" fontId="23" fillId="0" borderId="10" xfId="0" applyNumberFormat="1" applyFont="1" applyFill="1" applyBorder="1" applyAlignment="1">
      <alignment horizontal="center" vertical="center" wrapText="1"/>
    </xf>
    <xf numFmtId="0" fontId="20" fillId="0" borderId="31" xfId="0" applyFont="1" applyFill="1" applyBorder="1" applyAlignment="1">
      <alignment horizontal="center" vertical="center" wrapText="1"/>
    </xf>
    <xf numFmtId="0" fontId="20" fillId="33" borderId="31" xfId="0" applyFont="1" applyFill="1" applyBorder="1" applyAlignment="1">
      <alignment horizontal="center" vertical="center" wrapText="1"/>
    </xf>
    <xf numFmtId="0" fontId="19" fillId="0" borderId="31" xfId="0" applyFont="1" applyFill="1" applyBorder="1" applyAlignment="1">
      <alignment horizontal="center" vertical="center" wrapText="1"/>
    </xf>
    <xf numFmtId="3" fontId="19" fillId="0" borderId="31" xfId="0" applyNumberFormat="1" applyFont="1" applyFill="1" applyBorder="1" applyAlignment="1">
      <alignment horizontal="left" vertical="center"/>
    </xf>
    <xf numFmtId="3" fontId="19" fillId="0" borderId="31" xfId="0" applyNumberFormat="1" applyFont="1" applyFill="1" applyBorder="1" applyAlignment="1">
      <alignment horizontal="center" vertical="center" wrapText="1"/>
    </xf>
    <xf numFmtId="4" fontId="20" fillId="33" borderId="31" xfId="0" applyNumberFormat="1" applyFont="1" applyFill="1" applyBorder="1" applyAlignment="1">
      <alignment horizontal="center" vertical="center" wrapText="1"/>
    </xf>
    <xf numFmtId="4" fontId="19" fillId="0" borderId="31" xfId="0" applyNumberFormat="1" applyFont="1" applyFill="1" applyBorder="1" applyAlignment="1">
      <alignment horizontal="center" vertical="center" wrapText="1"/>
    </xf>
    <xf numFmtId="0" fontId="19" fillId="0" borderId="31" xfId="0" applyNumberFormat="1" applyFont="1" applyFill="1" applyBorder="1" applyAlignment="1">
      <alignment horizontal="center" vertical="center" wrapText="1"/>
    </xf>
    <xf numFmtId="0" fontId="19" fillId="0" borderId="10" xfId="0" applyNumberFormat="1" applyFont="1" applyFill="1" applyBorder="1" applyAlignment="1">
      <alignment horizontal="center" vertical="center" wrapText="1"/>
    </xf>
    <xf numFmtId="3" fontId="0" fillId="0" borderId="10" xfId="0" applyNumberFormat="1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19" fillId="0" borderId="12" xfId="0" applyNumberFormat="1" applyFon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left" vertical="center" wrapText="1"/>
    </xf>
    <xf numFmtId="0" fontId="0" fillId="0" borderId="23" xfId="0" applyFont="1" applyFill="1" applyBorder="1" applyAlignment="1">
      <alignment horizontal="left" vertical="center" wrapText="1"/>
    </xf>
    <xf numFmtId="0" fontId="0" fillId="0" borderId="22" xfId="0" applyFont="1" applyFill="1" applyBorder="1" applyAlignment="1">
      <alignment horizontal="left" vertical="center" wrapText="1"/>
    </xf>
    <xf numFmtId="4" fontId="0" fillId="0" borderId="22" xfId="0" applyNumberFormat="1" applyFont="1" applyFill="1" applyBorder="1" applyAlignment="1">
      <alignment horizontal="center" vertical="center" wrapText="1"/>
    </xf>
    <xf numFmtId="4" fontId="0" fillId="0" borderId="25" xfId="0" applyNumberFormat="1" applyFont="1" applyFill="1" applyBorder="1" applyAlignment="1">
      <alignment horizontal="center" vertical="center" wrapText="1"/>
    </xf>
    <xf numFmtId="3" fontId="0" fillId="0" borderId="25" xfId="0" applyNumberFormat="1" applyFont="1" applyFill="1" applyBorder="1" applyAlignment="1">
      <alignment horizontal="center" vertical="center" wrapText="1"/>
    </xf>
    <xf numFmtId="4" fontId="0" fillId="0" borderId="19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left" vertical="center" wrapText="1"/>
    </xf>
    <xf numFmtId="3" fontId="0" fillId="0" borderId="17" xfId="0" applyNumberFormat="1" applyFont="1" applyFill="1" applyBorder="1" applyAlignment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 wrapText="1"/>
    </xf>
    <xf numFmtId="3" fontId="0" fillId="0" borderId="22" xfId="0" applyNumberFormat="1" applyFont="1" applyFill="1" applyBorder="1" applyAlignment="1">
      <alignment horizontal="center" vertical="center" wrapText="1"/>
    </xf>
    <xf numFmtId="0" fontId="19" fillId="0" borderId="22" xfId="0" applyFont="1" applyFill="1" applyBorder="1">
      <alignment horizontal="left" vertical="center" wrapText="1"/>
    </xf>
    <xf numFmtId="3" fontId="0" fillId="0" borderId="19" xfId="0" applyNumberFormat="1" applyFont="1" applyFill="1" applyBorder="1" applyAlignment="1">
      <alignment horizontal="center" vertical="center" wrapText="1"/>
    </xf>
    <xf numFmtId="4" fontId="0" fillId="0" borderId="31" xfId="0" applyNumberFormat="1" applyFont="1" applyFill="1" applyBorder="1" applyAlignment="1">
      <alignment horizontal="center" vertical="center" wrapText="1"/>
    </xf>
    <xf numFmtId="3" fontId="0" fillId="0" borderId="31" xfId="0" applyNumberFormat="1" applyFont="1" applyFill="1" applyBorder="1" applyAlignment="1">
      <alignment horizontal="center" vertical="center" wrapText="1"/>
    </xf>
    <xf numFmtId="0" fontId="0" fillId="0" borderId="31" xfId="0" applyNumberFormat="1" applyFont="1" applyFill="1" applyBorder="1" applyAlignment="1">
      <alignment horizontal="center" vertical="center" wrapText="1"/>
    </xf>
    <xf numFmtId="0" fontId="20" fillId="33" borderId="13" xfId="0" applyFont="1" applyFill="1" applyBorder="1" applyAlignment="1">
      <alignment horizontal="left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left" vertical="center" wrapText="1"/>
    </xf>
    <xf numFmtId="0" fontId="20" fillId="33" borderId="31" xfId="0" applyFont="1" applyFill="1" applyBorder="1" applyAlignment="1">
      <alignment horizontal="center" wrapText="1"/>
    </xf>
    <xf numFmtId="0" fontId="20" fillId="33" borderId="31" xfId="0" applyNumberFormat="1" applyFont="1" applyFill="1" applyBorder="1" applyAlignment="1">
      <alignment horizontal="center" vertical="center" wrapText="1"/>
    </xf>
    <xf numFmtId="0" fontId="20" fillId="33" borderId="31" xfId="0" applyFont="1" applyFill="1" applyBorder="1">
      <alignment horizontal="left" vertical="center" wrapText="1"/>
    </xf>
    <xf numFmtId="0" fontId="19" fillId="33" borderId="31" xfId="0" applyFont="1" applyFill="1" applyBorder="1">
      <alignment horizontal="left" vertical="center" wrapText="1"/>
    </xf>
    <xf numFmtId="0" fontId="20" fillId="0" borderId="31" xfId="0" applyNumberFormat="1" applyFont="1" applyFill="1" applyBorder="1" applyAlignment="1">
      <alignment horizontal="center" vertical="center" wrapText="1"/>
    </xf>
    <xf numFmtId="4" fontId="20" fillId="0" borderId="31" xfId="0" applyNumberFormat="1" applyFont="1" applyFill="1" applyBorder="1" applyAlignment="1">
      <alignment horizontal="center" vertical="center" wrapText="1"/>
    </xf>
    <xf numFmtId="0" fontId="19" fillId="0" borderId="31" xfId="0" applyFont="1" applyFill="1" applyBorder="1">
      <alignment horizontal="left" vertical="center" wrapText="1"/>
    </xf>
    <xf numFmtId="0" fontId="19" fillId="33" borderId="0" xfId="0" applyFont="1" applyFill="1" applyBorder="1">
      <alignment horizontal="left" vertical="center" wrapText="1"/>
    </xf>
    <xf numFmtId="0" fontId="19" fillId="0" borderId="13" xfId="0" applyFont="1" applyFill="1" applyBorder="1">
      <alignment horizontal="left" vertical="center" wrapText="1"/>
    </xf>
    <xf numFmtId="0" fontId="20" fillId="33" borderId="14" xfId="0" applyFont="1" applyFill="1" applyBorder="1" applyAlignment="1">
      <alignment horizontal="center" vertical="center" wrapText="1"/>
    </xf>
    <xf numFmtId="0" fontId="20" fillId="33" borderId="25" xfId="0" applyFont="1" applyFill="1" applyBorder="1" applyAlignment="1">
      <alignment horizontal="left" vertical="center" wrapText="1"/>
    </xf>
    <xf numFmtId="0" fontId="20" fillId="33" borderId="14" xfId="0" applyFont="1" applyFill="1" applyBorder="1" applyAlignment="1">
      <alignment horizontal="center" wrapText="1"/>
    </xf>
    <xf numFmtId="0" fontId="19" fillId="33" borderId="14" xfId="0" applyFont="1" applyFill="1" applyBorder="1">
      <alignment horizontal="left" vertical="center" wrapText="1"/>
    </xf>
    <xf numFmtId="0" fontId="19" fillId="0" borderId="10" xfId="0" applyFont="1" applyFill="1" applyBorder="1" applyAlignment="1">
      <alignment horizontal="center" vertical="center" wrapText="1"/>
    </xf>
    <xf numFmtId="2" fontId="19" fillId="33" borderId="31" xfId="0" applyNumberFormat="1" applyFont="1" applyFill="1" applyBorder="1" applyAlignment="1">
      <alignment horizontal="center" vertical="center" wrapText="1"/>
    </xf>
    <xf numFmtId="2" fontId="19" fillId="0" borderId="31" xfId="0" applyNumberFormat="1" applyFont="1" applyFill="1" applyBorder="1" applyAlignment="1">
      <alignment horizontal="center" vertical="center" wrapText="1"/>
    </xf>
    <xf numFmtId="0" fontId="0" fillId="0" borderId="34" xfId="0" applyFont="1" applyFill="1" applyBorder="1" applyAlignment="1">
      <alignment horizontal="left" vertical="center" wrapText="1"/>
    </xf>
    <xf numFmtId="0" fontId="0" fillId="0" borderId="34" xfId="0" applyFont="1" applyFill="1" applyBorder="1" applyAlignment="1">
      <alignment horizontal="center" vertical="center" wrapText="1"/>
    </xf>
    <xf numFmtId="0" fontId="19" fillId="0" borderId="31" xfId="0" applyFont="1" applyFill="1" applyBorder="1" applyAlignment="1">
      <alignment horizontal="left" vertical="center" wrapText="1"/>
    </xf>
    <xf numFmtId="0" fontId="0" fillId="0" borderId="35" xfId="0" applyFont="1" applyFill="1" applyBorder="1" applyAlignment="1">
      <alignment horizontal="left" vertical="center" wrapText="1"/>
    </xf>
    <xf numFmtId="0" fontId="19" fillId="0" borderId="31" xfId="0" applyFont="1" applyFill="1" applyBorder="1" applyAlignment="1">
      <alignment horizontal="center" wrapText="1"/>
    </xf>
    <xf numFmtId="0" fontId="19" fillId="0" borderId="31" xfId="0" applyNumberFormat="1" applyFont="1" applyFill="1" applyBorder="1" applyAlignment="1">
      <alignment horizontal="center" wrapText="1"/>
    </xf>
    <xf numFmtId="0" fontId="19" fillId="33" borderId="31" xfId="0" applyFont="1" applyFill="1" applyBorder="1" applyAlignment="1">
      <alignment horizontal="center" vertical="center" wrapText="1"/>
    </xf>
    <xf numFmtId="0" fontId="20" fillId="0" borderId="25" xfId="0" applyFont="1" applyFill="1" applyBorder="1" applyAlignment="1">
      <alignment horizontal="center" vertical="center" wrapText="1"/>
    </xf>
    <xf numFmtId="0" fontId="20" fillId="0" borderId="36" xfId="0" applyFont="1" applyFill="1" applyBorder="1" applyAlignment="1">
      <alignment horizontal="center" vertical="center" wrapText="1"/>
    </xf>
    <xf numFmtId="0" fontId="19" fillId="0" borderId="36" xfId="0" applyFont="1" applyFill="1" applyBorder="1">
      <alignment horizontal="left" vertical="center" wrapText="1"/>
    </xf>
    <xf numFmtId="0" fontId="20" fillId="0" borderId="28" xfId="0" applyFont="1" applyFill="1" applyBorder="1" applyAlignment="1">
      <alignment horizontal="center" vertical="center" wrapText="1"/>
    </xf>
    <xf numFmtId="0" fontId="20" fillId="0" borderId="37" xfId="0" applyFont="1" applyFill="1" applyBorder="1" applyAlignment="1">
      <alignment horizontal="center" vertical="center" wrapText="1"/>
    </xf>
    <xf numFmtId="0" fontId="19" fillId="0" borderId="36" xfId="0" applyFont="1" applyFill="1" applyBorder="1" applyAlignment="1">
      <alignment horizontal="center" vertical="center" wrapText="1"/>
    </xf>
    <xf numFmtId="0" fontId="19" fillId="0" borderId="36" xfId="0" applyFont="1" applyFill="1" applyBorder="1" applyAlignment="1">
      <alignment horizontal="center" wrapText="1"/>
    </xf>
    <xf numFmtId="0" fontId="19" fillId="0" borderId="36" xfId="0" applyNumberFormat="1" applyFont="1" applyFill="1" applyBorder="1" applyAlignment="1">
      <alignment horizontal="center" vertical="center" wrapText="1"/>
    </xf>
    <xf numFmtId="0" fontId="19" fillId="0" borderId="36" xfId="0" applyFont="1" applyFill="1" applyBorder="1" applyAlignment="1">
      <alignment horizontal="left" vertical="center" wrapText="1"/>
    </xf>
    <xf numFmtId="0" fontId="19" fillId="0" borderId="36" xfId="0" applyNumberFormat="1" applyFont="1" applyFill="1" applyBorder="1" applyAlignment="1">
      <alignment horizontal="center" wrapText="1"/>
    </xf>
    <xf numFmtId="0" fontId="19" fillId="0" borderId="25" xfId="0" applyNumberFormat="1" applyFont="1" applyFill="1" applyBorder="1" applyAlignment="1">
      <alignment horizontal="center" wrapText="1"/>
    </xf>
    <xf numFmtId="4" fontId="19" fillId="0" borderId="36" xfId="0" applyNumberFormat="1" applyFont="1" applyFill="1" applyBorder="1" applyAlignment="1">
      <alignment horizontal="center" vertical="center" wrapText="1"/>
    </xf>
    <xf numFmtId="4" fontId="19" fillId="0" borderId="25" xfId="0" applyNumberFormat="1" applyFont="1" applyFill="1" applyBorder="1" applyAlignment="1">
      <alignment horizontal="center" wrapText="1"/>
    </xf>
    <xf numFmtId="0" fontId="19" fillId="0" borderId="24" xfId="0" applyFont="1" applyFill="1" applyBorder="1" applyAlignment="1">
      <alignment horizontal="left" vertical="center" wrapText="1"/>
    </xf>
    <xf numFmtId="0" fontId="19" fillId="0" borderId="34" xfId="0" applyFont="1" applyFill="1" applyBorder="1" applyAlignment="1">
      <alignment horizontal="left" vertical="center" wrapText="1"/>
    </xf>
    <xf numFmtId="0" fontId="19" fillId="0" borderId="17" xfId="0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horizontal="center" wrapText="1"/>
    </xf>
    <xf numFmtId="0" fontId="19" fillId="0" borderId="17" xfId="0" applyNumberFormat="1" applyFont="1" applyFill="1" applyBorder="1" applyAlignment="1">
      <alignment horizontal="center" wrapText="1"/>
    </xf>
    <xf numFmtId="4" fontId="19" fillId="0" borderId="17" xfId="0" applyNumberFormat="1" applyFont="1" applyFill="1" applyBorder="1" applyAlignment="1">
      <alignment horizontal="center" vertical="center" wrapText="1"/>
    </xf>
    <xf numFmtId="0" fontId="19" fillId="33" borderId="31" xfId="0" applyNumberFormat="1" applyFont="1" applyFill="1" applyBorder="1" applyAlignment="1">
      <alignment horizontal="center" vertical="center" wrapText="1"/>
    </xf>
    <xf numFmtId="0" fontId="19" fillId="0" borderId="10" xfId="0" applyNumberFormat="1" applyFont="1" applyFill="1" applyBorder="1" applyAlignment="1">
      <alignment horizontal="center" vertical="center" wrapText="1"/>
    </xf>
    <xf numFmtId="3" fontId="0" fillId="0" borderId="10" xfId="0" applyNumberFormat="1" applyFont="1" applyFill="1" applyBorder="1" applyAlignment="1">
      <alignment horizontal="center" vertical="center" wrapText="1"/>
    </xf>
    <xf numFmtId="0" fontId="19" fillId="0" borderId="12" xfId="0" applyNumberFormat="1" applyFont="1" applyFill="1" applyBorder="1" applyAlignment="1">
      <alignment horizontal="center" vertical="center" wrapText="1"/>
    </xf>
    <xf numFmtId="4" fontId="19" fillId="0" borderId="15" xfId="0" applyNumberFormat="1" applyFont="1" applyFill="1" applyBorder="1" applyAlignment="1">
      <alignment horizontal="center" vertical="center" textRotation="90" wrapText="1"/>
    </xf>
    <xf numFmtId="4" fontId="19" fillId="0" borderId="15" xfId="0" applyNumberFormat="1" applyFont="1" applyFill="1" applyBorder="1" applyAlignment="1">
      <alignment horizontal="center" vertical="center" wrapText="1"/>
    </xf>
    <xf numFmtId="4" fontId="20" fillId="0" borderId="15" xfId="0" applyNumberFormat="1" applyFont="1" applyFill="1" applyBorder="1" applyAlignment="1">
      <alignment horizontal="center" vertical="center" wrapText="1"/>
    </xf>
    <xf numFmtId="4" fontId="20" fillId="34" borderId="15" xfId="0" applyNumberFormat="1" applyFont="1" applyFill="1" applyBorder="1" applyAlignment="1">
      <alignment horizontal="center" vertical="center" wrapText="1"/>
    </xf>
    <xf numFmtId="4" fontId="20" fillId="33" borderId="15" xfId="0" applyNumberFormat="1" applyFont="1" applyFill="1" applyBorder="1" applyAlignment="1">
      <alignment horizontal="center" vertical="center" wrapText="1"/>
    </xf>
    <xf numFmtId="4" fontId="19" fillId="0" borderId="15" xfId="0" applyNumberFormat="1" applyFont="1" applyFill="1" applyBorder="1">
      <alignment horizontal="left" vertical="center" wrapText="1"/>
    </xf>
    <xf numFmtId="0" fontId="19" fillId="0" borderId="15" xfId="0" applyFont="1" applyFill="1" applyBorder="1">
      <alignment horizontal="left" vertical="center" wrapText="1"/>
    </xf>
    <xf numFmtId="0" fontId="19" fillId="0" borderId="15" xfId="0" applyFont="1" applyFill="1" applyBorder="1" applyAlignment="1">
      <alignment horizontal="center" vertical="center" wrapText="1"/>
    </xf>
    <xf numFmtId="4" fontId="0" fillId="0" borderId="15" xfId="0" applyNumberFormat="1" applyFill="1" applyBorder="1" applyAlignment="1">
      <alignment horizontal="center" vertical="center"/>
    </xf>
    <xf numFmtId="4" fontId="0" fillId="0" borderId="34" xfId="0" applyNumberFormat="1" applyFont="1" applyFill="1" applyBorder="1" applyAlignment="1">
      <alignment horizontal="center" vertical="center" wrapText="1"/>
    </xf>
    <xf numFmtId="0" fontId="0" fillId="0" borderId="38" xfId="0" applyFont="1" applyFill="1" applyBorder="1" applyAlignment="1">
      <alignment horizontal="center" vertical="center" wrapText="1"/>
    </xf>
    <xf numFmtId="4" fontId="0" fillId="0" borderId="36" xfId="0" applyNumberFormat="1" applyFill="1" applyBorder="1" applyAlignment="1">
      <alignment horizontal="center" vertical="center"/>
    </xf>
    <xf numFmtId="0" fontId="19" fillId="33" borderId="31" xfId="0" applyFont="1" applyFill="1" applyBorder="1" applyAlignment="1">
      <alignment horizontal="left" vertical="center" wrapText="1"/>
    </xf>
    <xf numFmtId="4" fontId="20" fillId="36" borderId="15" xfId="0" applyNumberFormat="1" applyFont="1" applyFill="1" applyBorder="1" applyAlignment="1">
      <alignment horizontal="center" vertical="center" wrapText="1"/>
    </xf>
    <xf numFmtId="4" fontId="0" fillId="0" borderId="15" xfId="0" applyNumberFormat="1" applyFill="1" applyBorder="1" applyAlignment="1">
      <alignment horizontal="center"/>
    </xf>
    <xf numFmtId="0" fontId="0" fillId="0" borderId="31" xfId="0" applyFont="1" applyFill="1" applyBorder="1" applyAlignment="1">
      <alignment horizontal="center" vertical="center" wrapText="1"/>
    </xf>
    <xf numFmtId="0" fontId="20" fillId="34" borderId="25" xfId="0" applyFont="1" applyFill="1" applyBorder="1" applyAlignment="1">
      <alignment horizontal="center"/>
    </xf>
    <xf numFmtId="0" fontId="20" fillId="34" borderId="25" xfId="0" applyFont="1" applyFill="1" applyBorder="1" applyAlignment="1">
      <alignment horizontal="center" vertical="center" wrapText="1"/>
    </xf>
    <xf numFmtId="0" fontId="20" fillId="34" borderId="25" xfId="0" applyFont="1" applyFill="1" applyBorder="1" applyAlignment="1">
      <alignment horizontal="left" vertical="center" wrapText="1"/>
    </xf>
    <xf numFmtId="0" fontId="20" fillId="34" borderId="25" xfId="0" applyFont="1" applyFill="1" applyBorder="1" applyAlignment="1">
      <alignment horizontal="center" wrapText="1"/>
    </xf>
    <xf numFmtId="0" fontId="20" fillId="34" borderId="25" xfId="0" applyNumberFormat="1" applyFont="1" applyFill="1" applyBorder="1" applyAlignment="1">
      <alignment horizontal="center" vertical="center" wrapText="1"/>
    </xf>
    <xf numFmtId="4" fontId="20" fillId="34" borderId="25" xfId="0" applyNumberFormat="1" applyFont="1" applyFill="1" applyBorder="1" applyAlignment="1">
      <alignment horizontal="center" vertical="center" wrapText="1"/>
    </xf>
    <xf numFmtId="4" fontId="20" fillId="34" borderId="26" xfId="0" applyNumberFormat="1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wrapText="1"/>
    </xf>
    <xf numFmtId="0" fontId="19" fillId="0" borderId="13" xfId="0" applyFont="1" applyFill="1" applyBorder="1" applyAlignment="1">
      <alignment horizontal="left" vertical="center" wrapText="1"/>
    </xf>
    <xf numFmtId="0" fontId="0" fillId="0" borderId="35" xfId="0" applyFont="1" applyFill="1" applyBorder="1" applyAlignment="1">
      <alignment horizontal="center" vertical="center" wrapText="1"/>
    </xf>
    <xf numFmtId="4" fontId="19" fillId="0" borderId="13" xfId="0" applyNumberFormat="1" applyFont="1" applyFill="1" applyBorder="1" applyAlignment="1">
      <alignment horizontal="center" vertical="center" wrapText="1"/>
    </xf>
    <xf numFmtId="4" fontId="0" fillId="0" borderId="20" xfId="0" applyNumberFormat="1" applyBorder="1" applyAlignment="1">
      <alignment horizontal="center"/>
    </xf>
    <xf numFmtId="4" fontId="0" fillId="0" borderId="15" xfId="0" applyNumberFormat="1" applyBorder="1" applyAlignment="1">
      <alignment horizontal="center"/>
    </xf>
    <xf numFmtId="0" fontId="0" fillId="0" borderId="24" xfId="0" applyFont="1" applyFill="1" applyBorder="1" applyAlignment="1">
      <alignment horizontal="center" vertical="center" wrapText="1"/>
    </xf>
    <xf numFmtId="4" fontId="0" fillId="0" borderId="25" xfId="0" applyNumberFormat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4" fontId="0" fillId="0" borderId="25" xfId="0" applyNumberFormat="1" applyFill="1" applyBorder="1" applyAlignment="1">
      <alignment horizontal="center"/>
    </xf>
    <xf numFmtId="4" fontId="0" fillId="0" borderId="26" xfId="0" applyNumberFormat="1" applyFill="1" applyBorder="1" applyAlignment="1">
      <alignment horizontal="center"/>
    </xf>
    <xf numFmtId="0" fontId="0" fillId="0" borderId="25" xfId="0" applyFont="1" applyFill="1" applyBorder="1" applyAlignment="1">
      <alignment horizontal="center" wrapText="1"/>
    </xf>
    <xf numFmtId="0" fontId="0" fillId="0" borderId="25" xfId="0" applyFont="1" applyFill="1" applyBorder="1" applyAlignment="1">
      <alignment horizontal="center" vertical="center" wrapText="1"/>
    </xf>
    <xf numFmtId="4" fontId="20" fillId="34" borderId="20" xfId="0" applyNumberFormat="1" applyFont="1" applyFill="1" applyBorder="1" applyAlignment="1">
      <alignment horizontal="center" vertical="center" wrapText="1"/>
    </xf>
    <xf numFmtId="4" fontId="19" fillId="0" borderId="20" xfId="0" applyNumberFormat="1" applyFont="1" applyFill="1" applyBorder="1" applyAlignment="1">
      <alignment horizontal="center" vertical="center" wrapText="1"/>
    </xf>
    <xf numFmtId="4" fontId="0" fillId="0" borderId="0" xfId="0" applyNumberFormat="1" applyFill="1" applyAlignment="1">
      <alignment horizontal="center"/>
    </xf>
    <xf numFmtId="0" fontId="19" fillId="0" borderId="31" xfId="0" applyNumberFormat="1" applyFont="1" applyFill="1" applyBorder="1" applyAlignment="1">
      <alignment horizontal="center" vertical="center" wrapText="1"/>
    </xf>
    <xf numFmtId="0" fontId="19" fillId="0" borderId="31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4" fontId="0" fillId="0" borderId="36" xfId="0" applyNumberFormat="1" applyFont="1" applyFill="1" applyBorder="1" applyAlignment="1">
      <alignment horizontal="center" vertical="center" wrapText="1"/>
    </xf>
    <xf numFmtId="0" fontId="0" fillId="0" borderId="36" xfId="0" applyFont="1" applyFill="1" applyBorder="1" applyAlignment="1">
      <alignment horizontal="center" vertical="center" wrapText="1"/>
    </xf>
    <xf numFmtId="4" fontId="25" fillId="0" borderId="31" xfId="0" applyNumberFormat="1" applyFont="1" applyFill="1" applyBorder="1" applyAlignment="1">
      <alignment horizontal="center"/>
    </xf>
    <xf numFmtId="0" fontId="0" fillId="0" borderId="26" xfId="0" applyFont="1" applyFill="1" applyBorder="1" applyAlignment="1">
      <alignment horizontal="center" vertical="center" wrapText="1"/>
    </xf>
    <xf numFmtId="0" fontId="0" fillId="0" borderId="38" xfId="0" applyFont="1" applyFill="1" applyBorder="1" applyAlignment="1">
      <alignment horizontal="left" vertical="center" wrapText="1"/>
    </xf>
    <xf numFmtId="4" fontId="23" fillId="33" borderId="36" xfId="0" applyNumberFormat="1" applyFont="1" applyFill="1" applyBorder="1" applyAlignment="1">
      <alignment horizontal="center" vertical="center" wrapText="1"/>
    </xf>
    <xf numFmtId="4" fontId="0" fillId="0" borderId="40" xfId="0" applyNumberFormat="1" applyFont="1" applyFill="1" applyBorder="1" applyAlignment="1">
      <alignment horizontal="center" vertical="center" wrapText="1"/>
    </xf>
    <xf numFmtId="0" fontId="19" fillId="0" borderId="31" xfId="0" applyFont="1" applyFill="1" applyBorder="1" applyAlignment="1">
      <alignment horizontal="center" vertical="center" wrapText="1"/>
    </xf>
    <xf numFmtId="0" fontId="19" fillId="0" borderId="31" xfId="0" applyNumberFormat="1" applyFont="1" applyFill="1" applyBorder="1" applyAlignment="1">
      <alignment horizontal="center" vertical="center" wrapText="1"/>
    </xf>
    <xf numFmtId="0" fontId="19" fillId="0" borderId="13" xfId="0" applyNumberFormat="1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20" fillId="0" borderId="40" xfId="0" applyFont="1" applyFill="1" applyBorder="1" applyAlignment="1">
      <alignment horizontal="center" vertical="center" wrapText="1"/>
    </xf>
    <xf numFmtId="4" fontId="20" fillId="0" borderId="40" xfId="0" applyNumberFormat="1" applyFont="1" applyFill="1" applyBorder="1" applyAlignment="1">
      <alignment horizontal="center" vertical="center" wrapText="1"/>
    </xf>
    <xf numFmtId="0" fontId="19" fillId="0" borderId="40" xfId="0" applyFont="1" applyFill="1" applyBorder="1" applyAlignment="1">
      <alignment horizontal="center" vertical="center" wrapText="1"/>
    </xf>
    <xf numFmtId="0" fontId="19" fillId="0" borderId="13" xfId="0" applyNumberFormat="1" applyFont="1" applyFill="1" applyBorder="1" applyAlignment="1">
      <alignment horizontal="center" wrapText="1"/>
    </xf>
    <xf numFmtId="0" fontId="19" fillId="0" borderId="40" xfId="0" applyFont="1" applyFill="1" applyBorder="1" applyAlignment="1">
      <alignment horizontal="left" vertical="center" wrapText="1"/>
    </xf>
    <xf numFmtId="0" fontId="19" fillId="0" borderId="40" xfId="0" applyFont="1" applyFill="1" applyBorder="1" applyAlignment="1">
      <alignment horizontal="center" wrapText="1"/>
    </xf>
    <xf numFmtId="4" fontId="19" fillId="0" borderId="40" xfId="0" applyNumberFormat="1" applyFont="1" applyFill="1" applyBorder="1" applyAlignment="1">
      <alignment horizontal="center" vertical="center" wrapText="1"/>
    </xf>
    <xf numFmtId="0" fontId="19" fillId="0" borderId="40" xfId="0" applyNumberFormat="1" applyFont="1" applyFill="1" applyBorder="1" applyAlignment="1">
      <alignment horizontal="center" wrapText="1"/>
    </xf>
    <xf numFmtId="0" fontId="0" fillId="0" borderId="41" xfId="0" applyFont="1" applyFill="1" applyBorder="1" applyAlignment="1">
      <alignment vertical="center" wrapText="1"/>
    </xf>
    <xf numFmtId="0" fontId="19" fillId="0" borderId="13" xfId="0" applyFont="1" applyFill="1" applyBorder="1" applyAlignment="1">
      <alignment vertical="center" wrapText="1"/>
    </xf>
    <xf numFmtId="0" fontId="19" fillId="0" borderId="40" xfId="0" applyFont="1" applyFill="1" applyBorder="1" applyAlignment="1">
      <alignment vertical="center" wrapText="1"/>
    </xf>
    <xf numFmtId="0" fontId="19" fillId="33" borderId="13" xfId="0" applyFont="1" applyFill="1" applyBorder="1" applyAlignment="1">
      <alignment horizontal="left" vertical="center" wrapText="1"/>
    </xf>
    <xf numFmtId="0" fontId="19" fillId="33" borderId="13" xfId="0" applyFont="1" applyFill="1" applyBorder="1" applyAlignment="1">
      <alignment horizontal="center" wrapText="1"/>
    </xf>
    <xf numFmtId="4" fontId="0" fillId="0" borderId="41" xfId="0" applyNumberFormat="1" applyFont="1" applyFill="1" applyBorder="1" applyAlignment="1">
      <alignment horizontal="center" vertical="center" wrapText="1"/>
    </xf>
    <xf numFmtId="4" fontId="19" fillId="0" borderId="41" xfId="0" applyNumberFormat="1" applyFont="1" applyFill="1" applyBorder="1" applyAlignment="1">
      <alignment horizontal="center" vertical="center" wrapText="1"/>
    </xf>
    <xf numFmtId="0" fontId="19" fillId="0" borderId="41" xfId="0" applyNumberFormat="1" applyFont="1" applyFill="1" applyBorder="1" applyAlignment="1">
      <alignment horizontal="center" vertical="center" wrapText="1"/>
    </xf>
    <xf numFmtId="0" fontId="19" fillId="0" borderId="20" xfId="0" applyFont="1" applyFill="1" applyBorder="1" applyAlignment="1">
      <alignment horizontal="center" vertical="center" wrapText="1"/>
    </xf>
    <xf numFmtId="0" fontId="19" fillId="0" borderId="26" xfId="0" applyFont="1" applyFill="1" applyBorder="1" applyAlignment="1">
      <alignment horizontal="center" vertical="center" wrapText="1"/>
    </xf>
    <xf numFmtId="4" fontId="23" fillId="33" borderId="41" xfId="0" applyNumberFormat="1" applyFont="1" applyFill="1" applyBorder="1" applyAlignment="1">
      <alignment horizontal="center" vertical="center" wrapText="1"/>
    </xf>
    <xf numFmtId="0" fontId="20" fillId="0" borderId="41" xfId="0" applyFont="1" applyFill="1" applyBorder="1" applyAlignment="1">
      <alignment horizontal="center" vertical="center" wrapText="1"/>
    </xf>
    <xf numFmtId="0" fontId="19" fillId="0" borderId="41" xfId="0" applyFont="1" applyFill="1" applyBorder="1" applyAlignment="1">
      <alignment horizontal="center" vertical="center" wrapText="1"/>
    </xf>
    <xf numFmtId="0" fontId="19" fillId="0" borderId="41" xfId="0" applyFont="1" applyFill="1" applyBorder="1" applyAlignment="1">
      <alignment horizontal="left" vertical="center" wrapText="1"/>
    </xf>
    <xf numFmtId="0" fontId="19" fillId="0" borderId="41" xfId="0" applyFont="1" applyFill="1" applyBorder="1" applyAlignment="1">
      <alignment horizontal="center" wrapText="1"/>
    </xf>
    <xf numFmtId="0" fontId="19" fillId="0" borderId="41" xfId="0" applyNumberFormat="1" applyFont="1" applyFill="1" applyBorder="1" applyAlignment="1">
      <alignment horizontal="center" wrapText="1"/>
    </xf>
    <xf numFmtId="0" fontId="20" fillId="0" borderId="40" xfId="0" applyFont="1" applyFill="1" applyBorder="1" applyAlignment="1">
      <alignment horizontal="left" vertical="center" wrapText="1"/>
    </xf>
    <xf numFmtId="0" fontId="19" fillId="0" borderId="40" xfId="0" applyNumberFormat="1" applyFont="1" applyFill="1" applyBorder="1" applyAlignment="1">
      <alignment horizontal="center" vertical="center" wrapText="1"/>
    </xf>
    <xf numFmtId="0" fontId="19" fillId="0" borderId="31" xfId="0" applyFont="1" applyFill="1" applyBorder="1" applyAlignment="1">
      <alignment horizontal="center" vertical="center" wrapText="1"/>
    </xf>
    <xf numFmtId="0" fontId="19" fillId="0" borderId="31" xfId="0" applyNumberFormat="1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textRotation="90" wrapText="1"/>
    </xf>
    <xf numFmtId="4" fontId="19" fillId="0" borderId="10" xfId="0" applyNumberFormat="1" applyFont="1" applyFill="1" applyBorder="1" applyAlignment="1">
      <alignment horizontal="center" vertical="center" textRotation="90" wrapText="1"/>
    </xf>
    <xf numFmtId="0" fontId="19" fillId="0" borderId="10" xfId="0" applyNumberFormat="1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31" xfId="0" applyFont="1" applyFill="1" applyBorder="1" applyAlignment="1">
      <alignment horizontal="center" vertical="center" wrapText="1"/>
    </xf>
    <xf numFmtId="0" fontId="19" fillId="0" borderId="31" xfId="0" applyNumberFormat="1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2" fontId="19" fillId="0" borderId="36" xfId="0" applyNumberFormat="1" applyFont="1" applyFill="1" applyBorder="1" applyAlignment="1">
      <alignment horizontal="center" vertical="center" wrapText="1"/>
    </xf>
    <xf numFmtId="0" fontId="19" fillId="33" borderId="41" xfId="0" applyFont="1" applyFill="1" applyBorder="1">
      <alignment horizontal="left" vertical="center" wrapText="1"/>
    </xf>
    <xf numFmtId="0" fontId="20" fillId="33" borderId="41" xfId="0" applyFont="1" applyFill="1" applyBorder="1" applyAlignment="1">
      <alignment horizontal="center" vertical="center" wrapText="1"/>
    </xf>
    <xf numFmtId="164" fontId="19" fillId="0" borderId="31" xfId="0" applyNumberFormat="1" applyFont="1" applyFill="1" applyBorder="1" applyAlignment="1">
      <alignment horizontal="center" vertical="center" wrapText="1"/>
    </xf>
    <xf numFmtId="3" fontId="0" fillId="0" borderId="41" xfId="0" applyNumberFormat="1" applyFont="1" applyFill="1" applyBorder="1" applyAlignment="1">
      <alignment horizontal="center" vertical="center" wrapText="1"/>
    </xf>
    <xf numFmtId="0" fontId="20" fillId="33" borderId="36" xfId="0" applyFont="1" applyFill="1" applyBorder="1" applyAlignment="1">
      <alignment horizontal="left" vertical="center" wrapText="1"/>
    </xf>
    <xf numFmtId="4" fontId="23" fillId="34" borderId="40" xfId="0" applyNumberFormat="1" applyFont="1" applyFill="1" applyBorder="1" applyAlignment="1">
      <alignment horizontal="center" vertical="center" wrapText="1"/>
    </xf>
    <xf numFmtId="0" fontId="20" fillId="0" borderId="40" xfId="0" applyNumberFormat="1" applyFont="1" applyFill="1" applyBorder="1" applyAlignment="1">
      <alignment horizontal="center" vertical="center" wrapText="1"/>
    </xf>
    <xf numFmtId="0" fontId="19" fillId="0" borderId="31" xfId="0" applyFont="1" applyFill="1" applyBorder="1" applyAlignment="1">
      <alignment horizontal="center" vertical="center" wrapText="1"/>
    </xf>
    <xf numFmtId="4" fontId="23" fillId="33" borderId="40" xfId="0" applyNumberFormat="1" applyFont="1" applyFill="1" applyBorder="1" applyAlignment="1">
      <alignment horizontal="center" vertical="center" wrapText="1"/>
    </xf>
    <xf numFmtId="0" fontId="0" fillId="0" borderId="42" xfId="0" applyFont="1" applyFill="1" applyBorder="1" applyAlignment="1">
      <alignment horizontal="left" vertical="center" wrapText="1"/>
    </xf>
    <xf numFmtId="2" fontId="0" fillId="0" borderId="10" xfId="0" applyNumberFormat="1" applyFill="1" applyBorder="1">
      <alignment horizontal="left" vertical="center" wrapText="1"/>
    </xf>
    <xf numFmtId="2" fontId="0" fillId="0" borderId="10" xfId="0" applyNumberFormat="1" applyFont="1" applyFill="1" applyBorder="1">
      <alignment horizontal="left" vertical="center" wrapText="1"/>
    </xf>
    <xf numFmtId="2" fontId="0" fillId="0" borderId="10" xfId="0" applyNumberFormat="1" applyFont="1" applyFill="1" applyBorder="1" applyAlignment="1">
      <alignment horizontal="center" vertical="center" wrapText="1"/>
    </xf>
    <xf numFmtId="2" fontId="0" fillId="0" borderId="12" xfId="0" applyNumberFormat="1" applyFont="1" applyFill="1" applyBorder="1" applyAlignment="1">
      <alignment horizontal="center" vertical="center" wrapText="1"/>
    </xf>
    <xf numFmtId="2" fontId="0" fillId="0" borderId="25" xfId="0" applyNumberFormat="1" applyFont="1" applyFill="1" applyBorder="1" applyAlignment="1">
      <alignment horizontal="center" vertical="center" wrapText="1"/>
    </xf>
    <xf numFmtId="2" fontId="0" fillId="0" borderId="17" xfId="0" applyNumberFormat="1" applyFont="1" applyFill="1" applyBorder="1" applyAlignment="1">
      <alignment horizontal="center" vertical="center" wrapText="1"/>
    </xf>
    <xf numFmtId="2" fontId="0" fillId="0" borderId="31" xfId="0" applyNumberFormat="1" applyFont="1" applyFill="1" applyBorder="1" applyAlignment="1">
      <alignment horizontal="center" vertical="center" wrapText="1"/>
    </xf>
    <xf numFmtId="2" fontId="0" fillId="0" borderId="41" xfId="0" applyNumberFormat="1" applyFont="1" applyFill="1" applyBorder="1" applyAlignment="1">
      <alignment horizontal="center" vertical="center" wrapText="1"/>
    </xf>
    <xf numFmtId="2" fontId="0" fillId="0" borderId="22" xfId="0" applyNumberFormat="1" applyFont="1" applyFill="1" applyBorder="1" applyAlignment="1">
      <alignment horizontal="center" vertical="center" wrapText="1"/>
    </xf>
    <xf numFmtId="2" fontId="0" fillId="0" borderId="19" xfId="0" applyNumberFormat="1" applyFont="1" applyFill="1" applyBorder="1" applyAlignment="1">
      <alignment horizontal="center" vertical="center" wrapText="1"/>
    </xf>
    <xf numFmtId="2" fontId="23" fillId="0" borderId="10" xfId="0" applyNumberFormat="1" applyFont="1" applyFill="1" applyBorder="1" applyAlignment="1">
      <alignment horizontal="center" vertical="center" wrapText="1"/>
    </xf>
    <xf numFmtId="2" fontId="0" fillId="0" borderId="0" xfId="0" applyNumberFormat="1" applyFill="1">
      <alignment horizontal="left" vertical="center" wrapText="1"/>
    </xf>
    <xf numFmtId="0" fontId="19" fillId="0" borderId="42" xfId="0" applyNumberFormat="1" applyFont="1" applyFill="1" applyBorder="1" applyAlignment="1">
      <alignment horizontal="center" vertical="center" textRotation="90" wrapText="1"/>
    </xf>
    <xf numFmtId="0" fontId="20" fillId="0" borderId="42" xfId="0" applyNumberFormat="1" applyFont="1" applyFill="1" applyBorder="1" applyAlignment="1">
      <alignment horizontal="center" vertical="center" wrapText="1"/>
    </xf>
    <xf numFmtId="4" fontId="20" fillId="34" borderId="42" xfId="0" applyNumberFormat="1" applyFont="1" applyFill="1" applyBorder="1" applyAlignment="1">
      <alignment horizontal="center" vertical="center" wrapText="1"/>
    </xf>
    <xf numFmtId="0" fontId="20" fillId="33" borderId="42" xfId="0" applyNumberFormat="1" applyFont="1" applyFill="1" applyBorder="1" applyAlignment="1">
      <alignment horizontal="center" vertical="center" wrapText="1"/>
    </xf>
    <xf numFmtId="0" fontId="20" fillId="34" borderId="42" xfId="0" applyNumberFormat="1" applyFont="1" applyFill="1" applyBorder="1" applyAlignment="1">
      <alignment horizontal="center" vertical="center" wrapText="1"/>
    </xf>
    <xf numFmtId="0" fontId="20" fillId="36" borderId="42" xfId="0" applyNumberFormat="1" applyFont="1" applyFill="1" applyBorder="1" applyAlignment="1">
      <alignment horizontal="center" vertical="center" wrapText="1"/>
    </xf>
    <xf numFmtId="0" fontId="19" fillId="0" borderId="42" xfId="0" applyNumberFormat="1" applyFont="1" applyFill="1" applyBorder="1" applyAlignment="1">
      <alignment horizontal="center" vertical="center"/>
    </xf>
    <xf numFmtId="0" fontId="20" fillId="33" borderId="40" xfId="0" applyNumberFormat="1" applyFont="1" applyFill="1" applyBorder="1" applyAlignment="1">
      <alignment horizontal="center" vertical="center" wrapText="1"/>
    </xf>
    <xf numFmtId="0" fontId="20" fillId="34" borderId="40" xfId="0" applyNumberFormat="1" applyFont="1" applyFill="1" applyBorder="1" applyAlignment="1">
      <alignment horizontal="center" vertical="center" wrapText="1"/>
    </xf>
    <xf numFmtId="0" fontId="19" fillId="0" borderId="12" xfId="0" applyNumberFormat="1" applyFont="1" applyFill="1" applyBorder="1" applyAlignment="1">
      <alignment horizontal="center" vertical="center" wrapText="1"/>
    </xf>
    <xf numFmtId="4" fontId="0" fillId="0" borderId="10" xfId="0" applyNumberFormat="1" applyFont="1" applyFill="1" applyBorder="1">
      <alignment horizontal="left" vertical="center" wrapText="1"/>
    </xf>
    <xf numFmtId="0" fontId="19" fillId="0" borderId="10" xfId="0" applyNumberFormat="1" applyFont="1" applyFill="1" applyBorder="1" applyAlignment="1">
      <alignment horizontal="center" vertical="center" wrapText="1"/>
    </xf>
    <xf numFmtId="0" fontId="19" fillId="0" borderId="42" xfId="0" applyNumberFormat="1" applyFont="1" applyFill="1" applyBorder="1" applyAlignment="1">
      <alignment horizontal="center" vertical="center" wrapText="1"/>
    </xf>
    <xf numFmtId="0" fontId="19" fillId="0" borderId="31" xfId="0" applyNumberFormat="1" applyFont="1" applyFill="1" applyBorder="1" applyAlignment="1">
      <alignment horizontal="center" vertical="center" wrapText="1"/>
    </xf>
    <xf numFmtId="3" fontId="0" fillId="0" borderId="10" xfId="0" applyNumberFormat="1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19" fillId="0" borderId="14" xfId="0" applyNumberFormat="1" applyFont="1" applyFill="1" applyBorder="1" applyAlignment="1">
      <alignment horizontal="center" vertical="center" wrapText="1"/>
    </xf>
    <xf numFmtId="4" fontId="0" fillId="0" borderId="10" xfId="0" applyNumberFormat="1" applyFill="1" applyBorder="1">
      <alignment horizontal="left" vertical="center" wrapText="1"/>
    </xf>
    <xf numFmtId="4" fontId="0" fillId="0" borderId="0" xfId="0" applyNumberFormat="1" applyFill="1">
      <alignment horizontal="left" vertical="center" wrapText="1"/>
    </xf>
    <xf numFmtId="4" fontId="0" fillId="0" borderId="39" xfId="0" applyNumberFormat="1" applyFont="1" applyFill="1" applyBorder="1" applyAlignment="1">
      <alignment horizontal="center" vertical="center" wrapText="1"/>
    </xf>
    <xf numFmtId="3" fontId="0" fillId="0" borderId="39" xfId="0" applyNumberFormat="1" applyFont="1" applyFill="1" applyBorder="1" applyAlignment="1">
      <alignment horizontal="center" vertical="center" wrapText="1"/>
    </xf>
    <xf numFmtId="2" fontId="0" fillId="0" borderId="39" xfId="0" applyNumberFormat="1" applyFont="1" applyFill="1" applyBorder="1" applyAlignment="1">
      <alignment horizontal="center" vertical="center" wrapText="1"/>
    </xf>
    <xf numFmtId="0" fontId="19" fillId="0" borderId="39" xfId="0" applyNumberFormat="1" applyFont="1" applyFill="1" applyBorder="1" applyAlignment="1">
      <alignment horizontal="center" vertical="center" wrapText="1"/>
    </xf>
    <xf numFmtId="0" fontId="0" fillId="0" borderId="40" xfId="0" applyFont="1" applyFill="1" applyBorder="1" applyAlignment="1">
      <alignment horizontal="center" vertical="center" wrapText="1"/>
    </xf>
    <xf numFmtId="4" fontId="0" fillId="0" borderId="14" xfId="0" applyNumberFormat="1" applyFont="1" applyFill="1" applyBorder="1" applyAlignment="1">
      <alignment horizontal="center" vertical="center" wrapText="1"/>
    </xf>
    <xf numFmtId="3" fontId="0" fillId="0" borderId="14" xfId="0" applyNumberFormat="1" applyFont="1" applyFill="1" applyBorder="1" applyAlignment="1">
      <alignment horizontal="center" vertical="center" wrapText="1"/>
    </xf>
    <xf numFmtId="2" fontId="0" fillId="0" borderId="14" xfId="0" applyNumberFormat="1" applyFont="1" applyFill="1" applyBorder="1" applyAlignment="1">
      <alignment horizontal="center" vertical="center" wrapText="1"/>
    </xf>
    <xf numFmtId="3" fontId="0" fillId="0" borderId="36" xfId="0" applyNumberFormat="1" applyFont="1" applyFill="1" applyBorder="1" applyAlignment="1">
      <alignment horizontal="center" vertical="center" wrapText="1"/>
    </xf>
    <xf numFmtId="2" fontId="0" fillId="0" borderId="36" xfId="0" applyNumberFormat="1" applyFont="1" applyFill="1" applyBorder="1" applyAlignment="1">
      <alignment horizontal="center" vertical="center" wrapText="1"/>
    </xf>
    <xf numFmtId="0" fontId="0" fillId="0" borderId="36" xfId="0" applyNumberFormat="1" applyFont="1" applyFill="1" applyBorder="1" applyAlignment="1">
      <alignment horizontal="center" vertical="center" wrapText="1"/>
    </xf>
    <xf numFmtId="3" fontId="0" fillId="0" borderId="36" xfId="0" applyNumberFormat="1" applyFont="1" applyFill="1" applyBorder="1">
      <alignment horizontal="left" vertical="center" wrapText="1"/>
    </xf>
    <xf numFmtId="0" fontId="19" fillId="33" borderId="36" xfId="0" applyNumberFormat="1" applyFont="1" applyFill="1" applyBorder="1" applyAlignment="1">
      <alignment horizontal="center" vertical="center" wrapText="1"/>
    </xf>
    <xf numFmtId="0" fontId="19" fillId="33" borderId="12" xfId="0" applyNumberFormat="1" applyFont="1" applyFill="1" applyBorder="1" applyAlignment="1">
      <alignment horizontal="center" vertical="center" wrapText="1"/>
    </xf>
    <xf numFmtId="4" fontId="19" fillId="34" borderId="10" xfId="0" applyNumberFormat="1" applyFont="1" applyFill="1" applyBorder="1" applyAlignment="1">
      <alignment horizontal="center" vertical="center" wrapText="1"/>
    </xf>
    <xf numFmtId="0" fontId="19" fillId="0" borderId="10" xfId="0" applyNumberFormat="1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42" xfId="0" applyNumberFormat="1" applyFont="1" applyFill="1" applyBorder="1" applyAlignment="1">
      <alignment horizontal="center" vertical="center" wrapText="1"/>
    </xf>
    <xf numFmtId="0" fontId="19" fillId="0" borderId="31" xfId="0" applyFont="1" applyFill="1" applyBorder="1" applyAlignment="1">
      <alignment horizontal="center" vertical="center" wrapText="1"/>
    </xf>
    <xf numFmtId="0" fontId="19" fillId="0" borderId="12" xfId="0" applyNumberFormat="1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9" fillId="0" borderId="31" xfId="0" applyNumberFormat="1" applyFont="1" applyFill="1" applyBorder="1" applyAlignment="1">
      <alignment horizontal="center" vertical="center" wrapText="1"/>
    </xf>
    <xf numFmtId="0" fontId="20" fillId="0" borderId="42" xfId="0" applyFont="1" applyFill="1" applyBorder="1" applyAlignment="1">
      <alignment horizontal="center" vertical="center" wrapText="1"/>
    </xf>
    <xf numFmtId="0" fontId="19" fillId="0" borderId="42" xfId="0" applyFont="1" applyFill="1" applyBorder="1" applyAlignment="1">
      <alignment horizontal="center" vertical="center" wrapText="1"/>
    </xf>
    <xf numFmtId="0" fontId="19" fillId="0" borderId="42" xfId="0" applyFont="1" applyFill="1" applyBorder="1" applyAlignment="1">
      <alignment horizontal="center" wrapText="1"/>
    </xf>
    <xf numFmtId="0" fontId="19" fillId="0" borderId="42" xfId="0" applyNumberFormat="1" applyFont="1" applyFill="1" applyBorder="1" applyAlignment="1">
      <alignment horizontal="center" wrapText="1"/>
    </xf>
    <xf numFmtId="4" fontId="19" fillId="0" borderId="42" xfId="0" applyNumberFormat="1" applyFont="1" applyFill="1" applyBorder="1" applyAlignment="1">
      <alignment horizontal="center" vertical="center" wrapText="1"/>
    </xf>
    <xf numFmtId="0" fontId="0" fillId="0" borderId="36" xfId="0" applyFont="1" applyFill="1" applyBorder="1" applyAlignment="1">
      <alignment horizontal="left" vertical="center" wrapText="1"/>
    </xf>
    <xf numFmtId="4" fontId="25" fillId="0" borderId="36" xfId="0" applyNumberFormat="1" applyFont="1" applyFill="1" applyBorder="1" applyAlignment="1">
      <alignment horizontal="center"/>
    </xf>
    <xf numFmtId="4" fontId="27" fillId="0" borderId="36" xfId="0" applyNumberFormat="1" applyFont="1" applyFill="1" applyBorder="1" applyAlignment="1">
      <alignment horizontal="center" vertical="center" wrapText="1"/>
    </xf>
    <xf numFmtId="3" fontId="27" fillId="0" borderId="36" xfId="0" applyNumberFormat="1" applyFont="1" applyFill="1" applyBorder="1" applyAlignment="1">
      <alignment horizontal="center" vertical="center" wrapText="1"/>
    </xf>
    <xf numFmtId="0" fontId="28" fillId="0" borderId="36" xfId="0" applyNumberFormat="1" applyFont="1" applyFill="1" applyBorder="1" applyAlignment="1">
      <alignment horizontal="center" vertical="center" wrapText="1"/>
    </xf>
    <xf numFmtId="0" fontId="28" fillId="0" borderId="36" xfId="0" applyFont="1" applyFill="1" applyBorder="1">
      <alignment horizontal="left" vertical="center" wrapText="1"/>
    </xf>
    <xf numFmtId="4" fontId="20" fillId="0" borderId="25" xfId="0" applyNumberFormat="1" applyFont="1" applyFill="1" applyBorder="1" applyAlignment="1">
      <alignment horizontal="center" vertical="center" wrapText="1"/>
    </xf>
    <xf numFmtId="4" fontId="20" fillId="0" borderId="36" xfId="0" applyNumberFormat="1" applyFont="1" applyFill="1" applyBorder="1" applyAlignment="1">
      <alignment horizontal="center" vertical="center" wrapText="1"/>
    </xf>
    <xf numFmtId="0" fontId="20" fillId="33" borderId="44" xfId="0" applyNumberFormat="1" applyFont="1" applyFill="1" applyBorder="1" applyAlignment="1">
      <alignment horizontal="center" vertical="center" wrapText="1"/>
    </xf>
    <xf numFmtId="4" fontId="27" fillId="0" borderId="25" xfId="0" applyNumberFormat="1" applyFont="1" applyFill="1" applyBorder="1" applyAlignment="1">
      <alignment horizontal="center" vertical="center" wrapText="1"/>
    </xf>
    <xf numFmtId="0" fontId="25" fillId="0" borderId="36" xfId="0" applyFont="1" applyFill="1" applyBorder="1" applyAlignment="1">
      <alignment horizontal="center" vertical="center" wrapText="1"/>
    </xf>
    <xf numFmtId="0" fontId="25" fillId="0" borderId="34" xfId="0" applyFont="1" applyFill="1" applyBorder="1" applyAlignment="1">
      <alignment horizontal="left" vertical="center" wrapText="1"/>
    </xf>
    <xf numFmtId="4" fontId="25" fillId="0" borderId="25" xfId="0" applyNumberFormat="1" applyFont="1" applyFill="1" applyBorder="1" applyAlignment="1">
      <alignment horizontal="center" vertical="center" wrapText="1"/>
    </xf>
    <xf numFmtId="4" fontId="25" fillId="0" borderId="36" xfId="0" applyNumberFormat="1" applyFont="1" applyFill="1" applyBorder="1" applyAlignment="1">
      <alignment horizontal="center" vertical="center" wrapText="1"/>
    </xf>
    <xf numFmtId="3" fontId="25" fillId="0" borderId="36" xfId="0" applyNumberFormat="1" applyFont="1" applyFill="1" applyBorder="1" applyAlignment="1">
      <alignment horizontal="center" vertical="center" wrapText="1"/>
    </xf>
    <xf numFmtId="2" fontId="25" fillId="0" borderId="36" xfId="0" applyNumberFormat="1" applyFont="1" applyFill="1" applyBorder="1" applyAlignment="1">
      <alignment horizontal="center" vertical="center" wrapText="1"/>
    </xf>
    <xf numFmtId="0" fontId="24" fillId="0" borderId="36" xfId="0" applyNumberFormat="1" applyFont="1" applyFill="1" applyBorder="1" applyAlignment="1">
      <alignment horizontal="center" vertical="center" wrapText="1"/>
    </xf>
    <xf numFmtId="0" fontId="24" fillId="0" borderId="36" xfId="0" applyFont="1" applyFill="1" applyBorder="1">
      <alignment horizontal="left" vertical="center" wrapText="1"/>
    </xf>
    <xf numFmtId="0" fontId="0" fillId="0" borderId="27" xfId="0" applyFont="1" applyFill="1" applyBorder="1" applyAlignment="1">
      <alignment horizontal="center" vertical="center" wrapText="1"/>
    </xf>
    <xf numFmtId="0" fontId="19" fillId="0" borderId="22" xfId="0" applyFont="1" applyFill="1" applyBorder="1" applyAlignment="1">
      <alignment horizontal="center" vertical="center" wrapText="1"/>
    </xf>
    <xf numFmtId="0" fontId="19" fillId="0" borderId="22" xfId="0" applyFont="1" applyFill="1" applyBorder="1" applyAlignment="1">
      <alignment horizontal="center" wrapText="1"/>
    </xf>
    <xf numFmtId="0" fontId="0" fillId="0" borderId="18" xfId="0" applyFont="1" applyFill="1" applyBorder="1" applyAlignment="1">
      <alignment horizontal="center" vertical="center" wrapText="1"/>
    </xf>
    <xf numFmtId="0" fontId="19" fillId="0" borderId="22" xfId="0" applyNumberFormat="1" applyFont="1" applyFill="1" applyBorder="1" applyAlignment="1">
      <alignment horizontal="center" vertical="center" wrapText="1"/>
    </xf>
    <xf numFmtId="4" fontId="19" fillId="0" borderId="22" xfId="0" applyNumberFormat="1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wrapText="1"/>
    </xf>
    <xf numFmtId="0" fontId="0" fillId="0" borderId="29" xfId="0" applyFont="1" applyFill="1" applyBorder="1" applyAlignment="1">
      <alignment horizontal="center" vertical="center" wrapText="1"/>
    </xf>
    <xf numFmtId="0" fontId="22" fillId="0" borderId="29" xfId="0" applyFont="1" applyFill="1" applyBorder="1" applyAlignment="1">
      <alignment horizontal="left" vertical="center" wrapText="1"/>
    </xf>
    <xf numFmtId="0" fontId="0" fillId="0" borderId="29" xfId="0" applyFont="1" applyFill="1" applyBorder="1" applyAlignment="1">
      <alignment horizontal="center" wrapText="1"/>
    </xf>
    <xf numFmtId="0" fontId="19" fillId="0" borderId="22" xfId="0" applyFont="1" applyFill="1" applyBorder="1" applyAlignment="1">
      <alignment horizontal="left" vertical="center" wrapText="1"/>
    </xf>
    <xf numFmtId="0" fontId="19" fillId="0" borderId="29" xfId="0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left" vertical="center" wrapText="1"/>
    </xf>
    <xf numFmtId="4" fontId="24" fillId="0" borderId="17" xfId="0" applyNumberFormat="1" applyFont="1" applyFill="1" applyBorder="1" applyAlignment="1">
      <alignment horizontal="center"/>
    </xf>
    <xf numFmtId="0" fontId="0" fillId="0" borderId="22" xfId="0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 wrapText="1"/>
    </xf>
    <xf numFmtId="0" fontId="0" fillId="0" borderId="25" xfId="0" applyFont="1" applyFill="1" applyBorder="1" applyAlignment="1">
      <alignment horizontal="left" vertical="center" wrapText="1"/>
    </xf>
    <xf numFmtId="0" fontId="0" fillId="0" borderId="19" xfId="0" applyFont="1" applyFill="1" applyBorder="1" applyAlignment="1">
      <alignment horizontal="left" vertical="center" wrapText="1"/>
    </xf>
    <xf numFmtId="0" fontId="0" fillId="0" borderId="31" xfId="0" applyFont="1" applyFill="1" applyBorder="1" applyAlignment="1">
      <alignment horizontal="right" vertical="center" wrapText="1"/>
    </xf>
    <xf numFmtId="0" fontId="19" fillId="0" borderId="19" xfId="0" applyFont="1" applyFill="1" applyBorder="1" applyAlignment="1">
      <alignment horizontal="center" wrapText="1"/>
    </xf>
    <xf numFmtId="0" fontId="0" fillId="0" borderId="18" xfId="0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22" fillId="0" borderId="22" xfId="0" applyFont="1" applyFill="1" applyBorder="1" applyAlignment="1">
      <alignment horizontal="left" vertical="center" wrapText="1"/>
    </xf>
    <xf numFmtId="0" fontId="0" fillId="0" borderId="22" xfId="0" applyFont="1" applyFill="1" applyBorder="1" applyAlignment="1">
      <alignment horizontal="center" wrapText="1"/>
    </xf>
    <xf numFmtId="3" fontId="27" fillId="0" borderId="25" xfId="0" applyNumberFormat="1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left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31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9" fillId="0" borderId="10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42" xfId="0" applyNumberFormat="1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left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19" fillId="0" borderId="12" xfId="0" applyNumberFormat="1" applyFont="1" applyFill="1" applyBorder="1" applyAlignment="1">
      <alignment horizontal="center" vertical="center" wrapText="1"/>
    </xf>
    <xf numFmtId="4" fontId="19" fillId="0" borderId="42" xfId="0" applyNumberFormat="1" applyFont="1" applyFill="1" applyBorder="1" applyAlignment="1">
      <alignment horizontal="center" vertical="center" textRotation="90" wrapText="1"/>
    </xf>
    <xf numFmtId="0" fontId="19" fillId="0" borderId="42" xfId="0" applyFont="1" applyFill="1" applyBorder="1" applyAlignment="1">
      <alignment horizontal="center" vertical="center" textRotation="90" wrapText="1"/>
    </xf>
    <xf numFmtId="0" fontId="20" fillId="0" borderId="42" xfId="0" applyFont="1" applyFill="1" applyBorder="1" applyAlignment="1">
      <alignment horizontal="center" wrapText="1"/>
    </xf>
    <xf numFmtId="4" fontId="20" fillId="0" borderId="42" xfId="0" applyNumberFormat="1" applyFont="1" applyFill="1" applyBorder="1" applyAlignment="1">
      <alignment horizontal="center" vertical="center" wrapText="1"/>
    </xf>
    <xf numFmtId="0" fontId="20" fillId="34" borderId="42" xfId="0" applyFont="1" applyFill="1" applyBorder="1" applyAlignment="1">
      <alignment horizontal="center" wrapText="1"/>
    </xf>
    <xf numFmtId="0" fontId="20" fillId="34" borderId="42" xfId="0" applyFont="1" applyFill="1" applyBorder="1" applyAlignment="1">
      <alignment horizontal="center" vertical="center" wrapText="1"/>
    </xf>
    <xf numFmtId="0" fontId="20" fillId="34" borderId="42" xfId="0" applyFont="1" applyFill="1" applyBorder="1" applyAlignment="1">
      <alignment horizontal="left" vertical="center" wrapText="1"/>
    </xf>
    <xf numFmtId="0" fontId="20" fillId="33" borderId="42" xfId="0" applyFont="1" applyFill="1" applyBorder="1" applyAlignment="1">
      <alignment horizontal="center"/>
    </xf>
    <xf numFmtId="0" fontId="20" fillId="33" borderId="42" xfId="0" applyFont="1" applyFill="1" applyBorder="1" applyAlignment="1">
      <alignment horizontal="center" vertical="center" wrapText="1"/>
    </xf>
    <xf numFmtId="0" fontId="20" fillId="33" borderId="42" xfId="0" applyFont="1" applyFill="1" applyBorder="1" applyAlignment="1">
      <alignment horizontal="left" vertical="center" wrapText="1"/>
    </xf>
    <xf numFmtId="0" fontId="20" fillId="33" borderId="42" xfId="0" applyFont="1" applyFill="1" applyBorder="1" applyAlignment="1">
      <alignment horizontal="center" wrapText="1"/>
    </xf>
    <xf numFmtId="4" fontId="20" fillId="33" borderId="42" xfId="0" applyNumberFormat="1" applyFont="1" applyFill="1" applyBorder="1" applyAlignment="1">
      <alignment horizontal="center" vertical="center" wrapText="1"/>
    </xf>
    <xf numFmtId="0" fontId="20" fillId="0" borderId="42" xfId="0" applyFont="1" applyFill="1" applyBorder="1" applyAlignment="1">
      <alignment vertical="center" wrapText="1"/>
    </xf>
    <xf numFmtId="0" fontId="19" fillId="0" borderId="42" xfId="0" applyFont="1" applyFill="1" applyBorder="1" applyAlignment="1">
      <alignment horizontal="left" vertical="center" wrapText="1"/>
    </xf>
    <xf numFmtId="1" fontId="19" fillId="0" borderId="42" xfId="0" applyNumberFormat="1" applyFont="1" applyFill="1" applyBorder="1" applyAlignment="1">
      <alignment horizontal="center" vertical="center" wrapText="1"/>
    </xf>
    <xf numFmtId="0" fontId="19" fillId="33" borderId="42" xfId="0" applyFont="1" applyFill="1" applyBorder="1" applyAlignment="1">
      <alignment horizontal="center" vertical="center" wrapText="1"/>
    </xf>
    <xf numFmtId="0" fontId="20" fillId="34" borderId="42" xfId="0" applyNumberFormat="1" applyFont="1" applyFill="1" applyBorder="1" applyAlignment="1">
      <alignment horizontal="center" wrapText="1"/>
    </xf>
    <xf numFmtId="0" fontId="19" fillId="34" borderId="42" xfId="0" applyFont="1" applyFill="1" applyBorder="1" applyAlignment="1">
      <alignment horizontal="center" vertical="center" wrapText="1"/>
    </xf>
    <xf numFmtId="4" fontId="0" fillId="0" borderId="42" xfId="0" applyNumberFormat="1" applyFill="1" applyBorder="1" applyAlignment="1">
      <alignment horizontal="center" vertical="center"/>
    </xf>
    <xf numFmtId="2" fontId="19" fillId="0" borderId="42" xfId="0" applyNumberFormat="1" applyFont="1" applyFill="1" applyBorder="1" applyAlignment="1">
      <alignment horizontal="center" vertical="center" wrapText="1"/>
    </xf>
    <xf numFmtId="0" fontId="19" fillId="33" borderId="42" xfId="0" applyFont="1" applyFill="1" applyBorder="1" applyAlignment="1">
      <alignment horizontal="left" vertical="center" wrapText="1"/>
    </xf>
    <xf numFmtId="0" fontId="20" fillId="36" borderId="42" xfId="0" applyNumberFormat="1" applyFont="1" applyFill="1" applyBorder="1" applyAlignment="1">
      <alignment horizontal="center" wrapText="1"/>
    </xf>
    <xf numFmtId="0" fontId="20" fillId="36" borderId="42" xfId="0" applyFont="1" applyFill="1" applyBorder="1" applyAlignment="1">
      <alignment horizontal="center" vertical="center" wrapText="1"/>
    </xf>
    <xf numFmtId="0" fontId="19" fillId="36" borderId="42" xfId="0" applyFont="1" applyFill="1" applyBorder="1" applyAlignment="1">
      <alignment horizontal="left" vertical="center" wrapText="1"/>
    </xf>
    <xf numFmtId="0" fontId="20" fillId="36" borderId="42" xfId="0" applyFont="1" applyFill="1" applyBorder="1" applyAlignment="1">
      <alignment horizontal="center" wrapText="1"/>
    </xf>
    <xf numFmtId="4" fontId="20" fillId="36" borderId="42" xfId="0" applyNumberFormat="1" applyFont="1" applyFill="1" applyBorder="1" applyAlignment="1">
      <alignment horizontal="center" vertical="center" wrapText="1"/>
    </xf>
    <xf numFmtId="4" fontId="0" fillId="0" borderId="42" xfId="0" applyNumberFormat="1" applyFont="1" applyFill="1" applyBorder="1" applyAlignment="1">
      <alignment horizontal="center" vertical="center" wrapText="1"/>
    </xf>
    <xf numFmtId="4" fontId="0" fillId="0" borderId="42" xfId="0" applyNumberFormat="1" applyFill="1" applyBorder="1" applyAlignment="1">
      <alignment horizontal="center"/>
    </xf>
    <xf numFmtId="0" fontId="19" fillId="0" borderId="42" xfId="0" applyFont="1" applyFill="1" applyBorder="1" applyAlignment="1">
      <alignment horizontal="center"/>
    </xf>
    <xf numFmtId="3" fontId="20" fillId="33" borderId="42" xfId="0" applyNumberFormat="1" applyFont="1" applyFill="1" applyBorder="1" applyAlignment="1">
      <alignment horizontal="center" vertical="center" wrapText="1"/>
    </xf>
    <xf numFmtId="0" fontId="20" fillId="34" borderId="42" xfId="0" applyFont="1" applyFill="1" applyBorder="1" applyAlignment="1">
      <alignment horizontal="center"/>
    </xf>
    <xf numFmtId="0" fontId="0" fillId="0" borderId="42" xfId="0" applyFont="1" applyFill="1" applyBorder="1" applyAlignment="1">
      <alignment horizontal="center" vertical="center" wrapText="1"/>
    </xf>
    <xf numFmtId="0" fontId="19" fillId="0" borderId="44" xfId="0" applyFont="1" applyFill="1" applyBorder="1" applyAlignment="1">
      <alignment horizontal="center" vertical="center" wrapText="1"/>
    </xf>
    <xf numFmtId="4" fontId="0" fillId="0" borderId="40" xfId="0" applyNumberForma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0" fontId="20" fillId="33" borderId="40" xfId="0" applyFont="1" applyFill="1" applyBorder="1" applyAlignment="1">
      <alignment horizontal="center" wrapText="1"/>
    </xf>
    <xf numFmtId="0" fontId="20" fillId="33" borderId="40" xfId="0" applyFont="1" applyFill="1" applyBorder="1" applyAlignment="1">
      <alignment horizontal="center" vertical="center" wrapText="1"/>
    </xf>
    <xf numFmtId="4" fontId="20" fillId="33" borderId="40" xfId="0" applyNumberFormat="1" applyFont="1" applyFill="1" applyBorder="1" applyAlignment="1">
      <alignment horizontal="center" vertical="center" wrapText="1"/>
    </xf>
    <xf numFmtId="0" fontId="0" fillId="0" borderId="42" xfId="0" applyFont="1" applyFill="1" applyBorder="1" applyAlignment="1">
      <alignment horizontal="center" wrapText="1"/>
    </xf>
    <xf numFmtId="0" fontId="20" fillId="34" borderId="40" xfId="0" applyNumberFormat="1" applyFont="1" applyFill="1" applyBorder="1" applyAlignment="1">
      <alignment horizontal="center" wrapText="1"/>
    </xf>
    <xf numFmtId="0" fontId="20" fillId="34" borderId="40" xfId="0" applyFont="1" applyFill="1" applyBorder="1" applyAlignment="1">
      <alignment horizontal="center" vertical="center" wrapText="1"/>
    </xf>
    <xf numFmtId="0" fontId="20" fillId="34" borderId="40" xfId="0" applyFont="1" applyFill="1" applyBorder="1" applyAlignment="1">
      <alignment horizontal="left" vertical="center" wrapText="1"/>
    </xf>
    <xf numFmtId="0" fontId="20" fillId="34" borderId="40" xfId="0" applyFont="1" applyFill="1" applyBorder="1" applyAlignment="1">
      <alignment horizontal="center" wrapText="1"/>
    </xf>
    <xf numFmtId="4" fontId="20" fillId="34" borderId="40" xfId="0" applyNumberFormat="1" applyFont="1" applyFill="1" applyBorder="1" applyAlignment="1">
      <alignment horizontal="center" vertical="center" wrapText="1"/>
    </xf>
    <xf numFmtId="0" fontId="20" fillId="0" borderId="42" xfId="0" applyFont="1" applyFill="1" applyBorder="1" applyAlignment="1">
      <alignment horizontal="left" vertical="center" wrapText="1"/>
    </xf>
    <xf numFmtId="0" fontId="20" fillId="0" borderId="42" xfId="0" applyFont="1" applyFill="1" applyBorder="1" applyAlignment="1">
      <alignment horizontal="center"/>
    </xf>
    <xf numFmtId="0" fontId="19" fillId="0" borderId="40" xfId="0" applyFont="1" applyFill="1" applyBorder="1" applyAlignment="1">
      <alignment horizontal="center"/>
    </xf>
    <xf numFmtId="0" fontId="22" fillId="0" borderId="42" xfId="0" applyFont="1" applyFill="1" applyBorder="1" applyAlignment="1">
      <alignment horizontal="left" vertical="center" wrapText="1"/>
    </xf>
    <xf numFmtId="0" fontId="27" fillId="0" borderId="27" xfId="0" applyFont="1" applyFill="1" applyBorder="1" applyAlignment="1">
      <alignment horizontal="left" vertical="center" wrapText="1"/>
    </xf>
    <xf numFmtId="0" fontId="28" fillId="0" borderId="0" xfId="0" applyFont="1" applyFill="1">
      <alignment horizontal="left" vertical="center" wrapText="1"/>
    </xf>
    <xf numFmtId="0" fontId="27" fillId="0" borderId="18" xfId="0" applyFont="1" applyFill="1" applyBorder="1" applyAlignment="1">
      <alignment horizontal="left" vertical="center" wrapText="1"/>
    </xf>
    <xf numFmtId="0" fontId="27" fillId="0" borderId="10" xfId="0" applyFont="1" applyFill="1" applyBorder="1" applyAlignment="1">
      <alignment horizontal="center" vertical="center" wrapText="1"/>
    </xf>
    <xf numFmtId="2" fontId="27" fillId="0" borderId="25" xfId="0" applyNumberFormat="1" applyFont="1" applyFill="1" applyBorder="1" applyAlignment="1">
      <alignment horizontal="center" vertical="center" wrapText="1"/>
    </xf>
    <xf numFmtId="0" fontId="28" fillId="0" borderId="25" xfId="0" applyNumberFormat="1" applyFont="1" applyFill="1" applyBorder="1" applyAlignment="1">
      <alignment horizontal="center" vertical="center" wrapText="1"/>
    </xf>
    <xf numFmtId="4" fontId="27" fillId="0" borderId="17" xfId="0" applyNumberFormat="1" applyFont="1" applyFill="1" applyBorder="1" applyAlignment="1">
      <alignment horizontal="center" vertical="center" wrapText="1"/>
    </xf>
    <xf numFmtId="2" fontId="27" fillId="0" borderId="17" xfId="0" applyNumberFormat="1" applyFont="1" applyFill="1" applyBorder="1" applyAlignment="1">
      <alignment horizontal="center" vertical="center" wrapText="1"/>
    </xf>
    <xf numFmtId="0" fontId="27" fillId="0" borderId="17" xfId="0" applyNumberFormat="1" applyFont="1" applyFill="1" applyBorder="1" applyAlignment="1">
      <alignment horizontal="center" vertical="center" wrapText="1"/>
    </xf>
    <xf numFmtId="0" fontId="28" fillId="0" borderId="10" xfId="0" applyNumberFormat="1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2" xfId="0" applyNumberFormat="1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9" fillId="0" borderId="10" xfId="0" applyNumberFormat="1" applyFont="1" applyFill="1" applyBorder="1" applyAlignment="1">
      <alignment horizontal="center" vertical="center" wrapText="1"/>
    </xf>
    <xf numFmtId="3" fontId="0" fillId="0" borderId="10" xfId="0" applyNumberFormat="1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19" fillId="0" borderId="42" xfId="0" applyNumberFormat="1" applyFont="1" applyFill="1" applyBorder="1" applyAlignment="1">
      <alignment horizontal="center" vertical="center" wrapText="1"/>
    </xf>
    <xf numFmtId="4" fontId="0" fillId="0" borderId="17" xfId="0" applyNumberFormat="1" applyFont="1" applyFill="1" applyBorder="1" applyAlignment="1">
      <alignment horizontal="center"/>
    </xf>
    <xf numFmtId="4" fontId="23" fillId="33" borderId="42" xfId="0" applyNumberFormat="1" applyFont="1" applyFill="1" applyBorder="1" applyAlignment="1">
      <alignment horizontal="center" vertical="center" wrapText="1"/>
    </xf>
    <xf numFmtId="4" fontId="20" fillId="33" borderId="41" xfId="0" applyNumberFormat="1" applyFont="1" applyFill="1" applyBorder="1" applyAlignment="1">
      <alignment horizontal="center" vertical="center" wrapText="1"/>
    </xf>
    <xf numFmtId="4" fontId="27" fillId="0" borderId="10" xfId="0" applyNumberFormat="1" applyFont="1" applyFill="1" applyBorder="1" applyAlignment="1">
      <alignment horizontal="center" vertical="center" wrapText="1"/>
    </xf>
    <xf numFmtId="2" fontId="20" fillId="33" borderId="10" xfId="0" applyNumberFormat="1" applyFont="1" applyFill="1" applyBorder="1" applyAlignment="1">
      <alignment horizontal="center"/>
    </xf>
    <xf numFmtId="3" fontId="0" fillId="0" borderId="10" xfId="0" applyNumberFormat="1" applyFont="1" applyFill="1" applyBorder="1" applyAlignment="1">
      <alignment horizontal="center" vertical="center" wrapText="1"/>
    </xf>
    <xf numFmtId="3" fontId="0" fillId="0" borderId="42" xfId="0" applyNumberFormat="1" applyFont="1" applyFill="1" applyBorder="1" applyAlignment="1">
      <alignment horizontal="center" vertical="center" wrapText="1"/>
    </xf>
    <xf numFmtId="2" fontId="0" fillId="0" borderId="42" xfId="0" applyNumberFormat="1" applyFont="1" applyFill="1" applyBorder="1" applyAlignment="1">
      <alignment horizontal="center" vertical="center" wrapText="1"/>
    </xf>
    <xf numFmtId="4" fontId="23" fillId="34" borderId="42" xfId="0" applyNumberFormat="1" applyFont="1" applyFill="1" applyBorder="1" applyAlignment="1">
      <alignment horizontal="center" vertical="center" wrapText="1"/>
    </xf>
    <xf numFmtId="4" fontId="23" fillId="34" borderId="36" xfId="0" applyNumberFormat="1" applyFont="1" applyFill="1" applyBorder="1" applyAlignment="1">
      <alignment horizontal="center" vertical="center" wrapText="1"/>
    </xf>
    <xf numFmtId="3" fontId="27" fillId="0" borderId="42" xfId="0" applyNumberFormat="1" applyFont="1" applyFill="1" applyBorder="1" applyAlignment="1">
      <alignment horizontal="center" vertical="center" wrapText="1"/>
    </xf>
    <xf numFmtId="4" fontId="25" fillId="0" borderId="42" xfId="0" applyNumberFormat="1" applyFont="1" applyFill="1" applyBorder="1" applyAlignment="1">
      <alignment horizontal="center" vertical="center" wrapText="1"/>
    </xf>
    <xf numFmtId="4" fontId="27" fillId="0" borderId="42" xfId="0" applyNumberFormat="1" applyFont="1" applyFill="1" applyBorder="1" applyAlignment="1">
      <alignment horizontal="center" vertical="center" wrapText="1"/>
    </xf>
    <xf numFmtId="0" fontId="20" fillId="33" borderId="19" xfId="0" applyFont="1" applyFill="1" applyBorder="1" applyAlignment="1">
      <alignment horizontal="left" vertical="center" wrapText="1"/>
    </xf>
    <xf numFmtId="0" fontId="20" fillId="33" borderId="29" xfId="0" applyFont="1" applyFill="1" applyBorder="1" applyAlignment="1">
      <alignment horizontal="left" vertical="center" wrapText="1"/>
    </xf>
    <xf numFmtId="0" fontId="20" fillId="33" borderId="15" xfId="0" applyFont="1" applyFill="1" applyBorder="1" applyAlignment="1">
      <alignment horizontal="left" vertical="center" wrapText="1"/>
    </xf>
    <xf numFmtId="0" fontId="20" fillId="33" borderId="16" xfId="0" applyFont="1" applyFill="1" applyBorder="1" applyAlignment="1">
      <alignment horizontal="left" vertical="center" wrapText="1"/>
    </xf>
    <xf numFmtId="0" fontId="20" fillId="34" borderId="15" xfId="0" applyFont="1" applyFill="1" applyBorder="1" applyAlignment="1">
      <alignment horizontal="left" vertical="center" wrapText="1"/>
    </xf>
    <xf numFmtId="0" fontId="20" fillId="34" borderId="16" xfId="0" applyFont="1" applyFill="1" applyBorder="1" applyAlignment="1">
      <alignment horizontal="left" vertical="center" wrapText="1"/>
    </xf>
    <xf numFmtId="0" fontId="19" fillId="0" borderId="10" xfId="0" applyFont="1" applyFill="1" applyBorder="1" applyAlignment="1">
      <alignment horizontal="center" vertical="center" textRotation="90" wrapText="1"/>
    </xf>
    <xf numFmtId="0" fontId="20" fillId="33" borderId="32" xfId="0" applyFont="1" applyFill="1" applyBorder="1" applyAlignment="1">
      <alignment horizontal="left" vertical="center" wrapText="1"/>
    </xf>
    <xf numFmtId="0" fontId="20" fillId="33" borderId="33" xfId="0" applyFont="1" applyFill="1" applyBorder="1" applyAlignment="1">
      <alignment horizontal="left" vertical="center" wrapText="1"/>
    </xf>
    <xf numFmtId="0" fontId="20" fillId="33" borderId="20" xfId="0" applyFont="1" applyFill="1" applyBorder="1" applyAlignment="1">
      <alignment horizontal="left" vertical="center" wrapText="1"/>
    </xf>
    <xf numFmtId="0" fontId="20" fillId="33" borderId="21" xfId="0" applyFont="1" applyFill="1" applyBorder="1" applyAlignment="1">
      <alignment horizontal="left" vertical="center" wrapText="1"/>
    </xf>
    <xf numFmtId="4" fontId="19" fillId="0" borderId="10" xfId="0" applyNumberFormat="1" applyFont="1" applyFill="1" applyBorder="1" applyAlignment="1">
      <alignment horizontal="center" vertical="center" textRotation="90" wrapText="1"/>
    </xf>
    <xf numFmtId="0" fontId="19" fillId="0" borderId="10" xfId="0" applyNumberFormat="1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textRotation="90" wrapText="1"/>
    </xf>
    <xf numFmtId="0" fontId="19" fillId="0" borderId="10" xfId="0" applyFont="1" applyFill="1" applyBorder="1" applyAlignment="1">
      <alignment horizontal="center" vertical="center" wrapText="1"/>
    </xf>
    <xf numFmtId="0" fontId="20" fillId="33" borderId="10" xfId="0" applyFont="1" applyFill="1" applyBorder="1" applyAlignment="1">
      <alignment horizontal="left" vertical="center" wrapText="1"/>
    </xf>
    <xf numFmtId="0" fontId="20" fillId="34" borderId="10" xfId="0" applyFont="1" applyFill="1" applyBorder="1" applyAlignment="1">
      <alignment horizontal="left" vertical="center" wrapText="1"/>
    </xf>
    <xf numFmtId="0" fontId="20" fillId="33" borderId="13" xfId="0" applyFont="1" applyFill="1" applyBorder="1" applyAlignment="1">
      <alignment horizontal="left" vertical="center" wrapText="1"/>
    </xf>
    <xf numFmtId="0" fontId="20" fillId="34" borderId="20" xfId="0" applyFont="1" applyFill="1" applyBorder="1" applyAlignment="1">
      <alignment horizontal="left" vertical="center" wrapText="1"/>
    </xf>
    <xf numFmtId="0" fontId="20" fillId="34" borderId="21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10" xfId="0" applyNumberFormat="1" applyFont="1" applyFill="1" applyBorder="1" applyAlignment="1">
      <alignment horizontal="center" vertical="center" textRotation="90" wrapText="1"/>
    </xf>
    <xf numFmtId="2" fontId="19" fillId="0" borderId="10" xfId="0" applyNumberFormat="1" applyFont="1" applyFill="1" applyBorder="1" applyAlignment="1">
      <alignment horizontal="center" vertical="center" textRotation="90" wrapText="1"/>
    </xf>
    <xf numFmtId="0" fontId="20" fillId="0" borderId="10" xfId="0" applyNumberFormat="1" applyFont="1" applyFill="1" applyBorder="1" applyAlignment="1">
      <alignment horizontal="center" vertical="center" textRotation="90" wrapText="1"/>
    </xf>
    <xf numFmtId="0" fontId="23" fillId="34" borderId="15" xfId="0" applyFont="1" applyFill="1" applyBorder="1" applyAlignment="1">
      <alignment horizontal="left" vertical="center" wrapText="1"/>
    </xf>
    <xf numFmtId="0" fontId="23" fillId="34" borderId="16" xfId="0" applyFont="1" applyFill="1" applyBorder="1" applyAlignment="1">
      <alignment horizontal="left" vertical="center" wrapText="1"/>
    </xf>
    <xf numFmtId="0" fontId="23" fillId="0" borderId="15" xfId="0" applyFont="1" applyFill="1" applyBorder="1" applyAlignment="1">
      <alignment horizontal="left" vertical="center" wrapText="1"/>
    </xf>
    <xf numFmtId="0" fontId="23" fillId="0" borderId="16" xfId="0" applyFont="1" applyFill="1" applyBorder="1" applyAlignment="1">
      <alignment horizontal="left" vertical="center" wrapText="1"/>
    </xf>
    <xf numFmtId="0" fontId="23" fillId="33" borderId="15" xfId="0" applyFont="1" applyFill="1" applyBorder="1" applyAlignment="1">
      <alignment horizontal="left" vertical="center" wrapText="1"/>
    </xf>
    <xf numFmtId="0" fontId="23" fillId="33" borderId="16" xfId="0" applyFont="1" applyFill="1" applyBorder="1" applyAlignment="1">
      <alignment horizontal="left" vertical="center" wrapText="1"/>
    </xf>
    <xf numFmtId="0" fontId="23" fillId="33" borderId="20" xfId="0" applyFont="1" applyFill="1" applyBorder="1" applyAlignment="1">
      <alignment horizontal="left" vertical="center" wrapText="1"/>
    </xf>
    <xf numFmtId="0" fontId="23" fillId="33" borderId="21" xfId="0" applyFont="1" applyFill="1" applyBorder="1" applyAlignment="1">
      <alignment horizontal="left" vertical="center" wrapText="1"/>
    </xf>
    <xf numFmtId="0" fontId="23" fillId="33" borderId="11" xfId="0" applyFont="1" applyFill="1" applyBorder="1" applyAlignment="1">
      <alignment horizontal="left" vertical="center" wrapText="1"/>
    </xf>
    <xf numFmtId="3" fontId="0" fillId="0" borderId="10" xfId="0" applyNumberFormat="1" applyFont="1" applyFill="1" applyBorder="1" applyAlignment="1">
      <alignment horizontal="center" vertical="center" wrapText="1"/>
    </xf>
    <xf numFmtId="4" fontId="23" fillId="33" borderId="10" xfId="0" applyNumberFormat="1" applyFont="1" applyFill="1" applyBorder="1" applyAlignment="1">
      <alignment horizontal="left" vertical="center" wrapText="1"/>
    </xf>
    <xf numFmtId="0" fontId="23" fillId="0" borderId="10" xfId="0" applyFont="1" applyFill="1" applyBorder="1" applyAlignment="1">
      <alignment horizontal="left" vertical="center" wrapText="1"/>
    </xf>
    <xf numFmtId="3" fontId="0" fillId="0" borderId="10" xfId="0" applyNumberFormat="1" applyFont="1" applyFill="1" applyBorder="1" applyAlignment="1">
      <alignment vertical="top" wrapText="1"/>
    </xf>
    <xf numFmtId="4" fontId="23" fillId="34" borderId="10" xfId="0" applyNumberFormat="1" applyFont="1" applyFill="1" applyBorder="1" applyAlignment="1">
      <alignment horizontal="left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23" fillId="33" borderId="36" xfId="0" applyFont="1" applyFill="1" applyBorder="1" applyAlignment="1">
      <alignment horizontal="left" vertical="center" wrapText="1"/>
    </xf>
    <xf numFmtId="0" fontId="23" fillId="34" borderId="20" xfId="0" applyFont="1" applyFill="1" applyBorder="1" applyAlignment="1">
      <alignment horizontal="left" vertical="center" wrapText="1"/>
    </xf>
    <xf numFmtId="0" fontId="23" fillId="34" borderId="21" xfId="0" applyFont="1" applyFill="1" applyBorder="1" applyAlignment="1">
      <alignment horizontal="left" vertical="center" wrapText="1"/>
    </xf>
    <xf numFmtId="0" fontId="20" fillId="0" borderId="1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19" fillId="0" borderId="12" xfId="0" applyNumberFormat="1" applyFont="1" applyFill="1" applyBorder="1" applyAlignment="1">
      <alignment horizontal="center" vertical="center" wrapText="1"/>
    </xf>
    <xf numFmtId="0" fontId="19" fillId="0" borderId="13" xfId="0" applyNumberFormat="1" applyFont="1" applyFill="1" applyBorder="1" applyAlignment="1">
      <alignment horizontal="center" vertical="center" wrapText="1"/>
    </xf>
    <xf numFmtId="0" fontId="19" fillId="0" borderId="14" xfId="0" applyNumberFormat="1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3" fontId="19" fillId="0" borderId="25" xfId="0" applyNumberFormat="1" applyFont="1" applyFill="1" applyBorder="1" applyAlignment="1">
      <alignment horizontal="center" vertical="center" wrapText="1"/>
    </xf>
    <xf numFmtId="3" fontId="19" fillId="0" borderId="13" xfId="0" applyNumberFormat="1" applyFont="1" applyFill="1" applyBorder="1" applyAlignment="1">
      <alignment horizontal="center" vertical="center" wrapText="1"/>
    </xf>
    <xf numFmtId="4" fontId="20" fillId="33" borderId="10" xfId="0" applyNumberFormat="1" applyFont="1" applyFill="1" applyBorder="1" applyAlignment="1">
      <alignment horizontal="left" vertical="center" wrapText="1"/>
    </xf>
    <xf numFmtId="3" fontId="0" fillId="0" borderId="26" xfId="0" applyNumberFormat="1" applyFill="1" applyBorder="1" applyAlignment="1">
      <alignment horizontal="left" vertical="top" wrapText="1"/>
    </xf>
    <xf numFmtId="3" fontId="0" fillId="0" borderId="30" xfId="0" applyNumberFormat="1" applyFill="1" applyBorder="1" applyAlignment="1">
      <alignment horizontal="left" vertical="top" wrapText="1"/>
    </xf>
    <xf numFmtId="3" fontId="0" fillId="0" borderId="28" xfId="0" applyNumberFormat="1" applyFill="1" applyBorder="1" applyAlignment="1">
      <alignment horizontal="left" vertical="top" wrapText="1"/>
    </xf>
    <xf numFmtId="3" fontId="0" fillId="0" borderId="20" xfId="0" applyNumberFormat="1" applyFill="1" applyBorder="1" applyAlignment="1">
      <alignment horizontal="left" vertical="top" wrapText="1"/>
    </xf>
    <xf numFmtId="3" fontId="0" fillId="0" borderId="11" xfId="0" applyNumberFormat="1" applyFill="1" applyBorder="1" applyAlignment="1">
      <alignment horizontal="left" vertical="top" wrapText="1"/>
    </xf>
    <xf numFmtId="3" fontId="0" fillId="0" borderId="21" xfId="0" applyNumberFormat="1" applyFill="1" applyBorder="1" applyAlignment="1">
      <alignment horizontal="left" vertical="top" wrapText="1"/>
    </xf>
    <xf numFmtId="3" fontId="19" fillId="0" borderId="10" xfId="0" applyNumberFormat="1" applyFont="1" applyFill="1" applyBorder="1" applyAlignment="1">
      <alignment horizontal="center" vertical="center" wrapText="1"/>
    </xf>
    <xf numFmtId="3" fontId="19" fillId="0" borderId="25" xfId="0" applyNumberFormat="1" applyFont="1" applyFill="1" applyBorder="1" applyAlignment="1">
      <alignment horizontal="center" vertical="center"/>
    </xf>
    <xf numFmtId="3" fontId="19" fillId="0" borderId="14" xfId="0" applyNumberFormat="1" applyFont="1" applyFill="1" applyBorder="1" applyAlignment="1">
      <alignment horizontal="center" vertical="center"/>
    </xf>
    <xf numFmtId="3" fontId="19" fillId="0" borderId="13" xfId="0" applyNumberFormat="1" applyFont="1" applyFill="1" applyBorder="1" applyAlignment="1">
      <alignment horizontal="center" vertical="center"/>
    </xf>
    <xf numFmtId="3" fontId="19" fillId="0" borderId="14" xfId="0" applyNumberFormat="1" applyFont="1" applyFill="1" applyBorder="1" applyAlignment="1">
      <alignment horizontal="center" vertical="center" wrapText="1"/>
    </xf>
    <xf numFmtId="0" fontId="20" fillId="33" borderId="42" xfId="0" applyFont="1" applyFill="1" applyBorder="1" applyAlignment="1">
      <alignment horizontal="left" vertical="center" wrapText="1"/>
    </xf>
    <xf numFmtId="0" fontId="20" fillId="34" borderId="42" xfId="0" applyFont="1" applyFill="1" applyBorder="1" applyAlignment="1">
      <alignment horizontal="left" vertical="center" wrapText="1"/>
    </xf>
    <xf numFmtId="0" fontId="20" fillId="34" borderId="26" xfId="0" applyFont="1" applyFill="1" applyBorder="1" applyAlignment="1">
      <alignment horizontal="left" vertical="center" wrapText="1"/>
    </xf>
    <xf numFmtId="0" fontId="20" fillId="34" borderId="28" xfId="0" applyFont="1" applyFill="1" applyBorder="1" applyAlignment="1">
      <alignment horizontal="left" vertical="center" wrapText="1"/>
    </xf>
    <xf numFmtId="0" fontId="19" fillId="0" borderId="15" xfId="0" applyFont="1" applyFill="1" applyBorder="1" applyAlignment="1">
      <alignment horizontal="left" vertical="center" wrapText="1"/>
    </xf>
    <xf numFmtId="0" fontId="19" fillId="0" borderId="43" xfId="0" applyFont="1" applyFill="1" applyBorder="1" applyAlignment="1">
      <alignment horizontal="left" vertical="center" wrapText="1"/>
    </xf>
    <xf numFmtId="0" fontId="19" fillId="0" borderId="16" xfId="0" applyFont="1" applyFill="1" applyBorder="1" applyAlignment="1">
      <alignment horizontal="left" vertical="center" wrapText="1"/>
    </xf>
    <xf numFmtId="0" fontId="19" fillId="0" borderId="42" xfId="0" applyFont="1" applyFill="1" applyBorder="1" applyAlignment="1">
      <alignment horizontal="center" vertical="center" wrapText="1"/>
    </xf>
    <xf numFmtId="0" fontId="19" fillId="0" borderId="42" xfId="0" applyFont="1" applyFill="1" applyBorder="1" applyAlignment="1">
      <alignment horizontal="center" vertical="center" textRotation="90" wrapText="1"/>
    </xf>
    <xf numFmtId="0" fontId="19" fillId="0" borderId="42" xfId="0" applyFont="1" applyFill="1" applyBorder="1" applyAlignment="1">
      <alignment horizontal="center" textRotation="90" wrapText="1"/>
    </xf>
    <xf numFmtId="0" fontId="19" fillId="0" borderId="42" xfId="0" applyNumberFormat="1" applyFont="1" applyFill="1" applyBorder="1" applyAlignment="1">
      <alignment horizontal="center" vertical="center" textRotation="90" wrapText="1"/>
    </xf>
    <xf numFmtId="0" fontId="19" fillId="0" borderId="42" xfId="0" applyNumberFormat="1" applyFont="1" applyFill="1" applyBorder="1" applyAlignment="1">
      <alignment horizontal="center" vertical="center" wrapText="1"/>
    </xf>
    <xf numFmtId="0" fontId="20" fillId="36" borderId="42" xfId="0" applyFont="1" applyFill="1" applyBorder="1" applyAlignment="1">
      <alignment horizontal="left" vertical="center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Обычный 2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colors>
    <mruColors>
      <color rgb="FF99FFCC"/>
      <color rgb="FFCCFF66"/>
      <color rgb="FFFF66FF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G779"/>
  <sheetViews>
    <sheetView tabSelected="1" view="pageBreakPreview" zoomScaleNormal="100" zoomScaleSheetLayoutView="100" workbookViewId="0">
      <pane ySplit="7" topLeftCell="A191" activePane="bottomLeft" state="frozen"/>
      <selection pane="bottomLeft" activeCell="A201" sqref="A201:XFD201"/>
    </sheetView>
  </sheetViews>
  <sheetFormatPr defaultColWidth="9.33203125" defaultRowHeight="12.75" x14ac:dyDescent="0.2"/>
  <cols>
    <col min="1" max="1" width="5.33203125" style="81" customWidth="1"/>
    <col min="2" max="2" width="79.83203125" style="7" customWidth="1"/>
    <col min="3" max="3" width="14.83203125" style="75" customWidth="1"/>
    <col min="4" max="4" width="9.33203125" style="81" customWidth="1"/>
    <col min="5" max="5" width="19.6640625" style="81" customWidth="1"/>
    <col min="6" max="6" width="18.5" style="81" customWidth="1"/>
    <col min="7" max="7" width="9.5" style="131" customWidth="1"/>
    <col min="8" max="8" width="11.5" style="82" customWidth="1"/>
    <col min="9" max="10" width="12.83203125" style="82" customWidth="1"/>
    <col min="11" max="11" width="9.5" style="131" customWidth="1"/>
    <col min="12" max="12" width="20" style="81" customWidth="1"/>
    <col min="13" max="14" width="9.6640625" style="81" customWidth="1"/>
    <col min="15" max="15" width="19.33203125" style="7" customWidth="1"/>
    <col min="16" max="16" width="11.83203125" style="83" customWidth="1"/>
    <col min="17" max="17" width="11.5" style="7" customWidth="1"/>
    <col min="18" max="18" width="9.5" style="81" customWidth="1"/>
    <col min="19" max="19" width="31.1640625" style="81" hidden="1" customWidth="1"/>
    <col min="20" max="20" width="46" style="81" hidden="1" customWidth="1"/>
    <col min="21" max="21" width="0" style="81" hidden="1" customWidth="1"/>
    <col min="22" max="23" width="0" style="7" hidden="1" customWidth="1"/>
    <col min="24" max="45" width="0" style="1" hidden="1" customWidth="1"/>
    <col min="46" max="16384" width="9.33203125" style="1"/>
  </cols>
  <sheetData>
    <row r="1" spans="1:85" s="4" customFormat="1" ht="36" customHeight="1" x14ac:dyDescent="0.2">
      <c r="A1" s="156"/>
      <c r="B1" s="60"/>
      <c r="C1" s="75"/>
      <c r="D1" s="74"/>
      <c r="E1" s="80"/>
      <c r="F1" s="80"/>
      <c r="G1" s="85"/>
      <c r="H1" s="76"/>
      <c r="I1" s="76"/>
      <c r="J1" s="76"/>
      <c r="K1" s="85"/>
      <c r="L1" s="74"/>
      <c r="M1" s="74"/>
      <c r="N1" s="74"/>
      <c r="O1" s="596" t="s">
        <v>1787</v>
      </c>
      <c r="P1" s="596"/>
      <c r="Q1" s="596"/>
      <c r="R1" s="596"/>
      <c r="S1" s="60"/>
      <c r="T1" s="60"/>
      <c r="U1" s="74"/>
      <c r="V1" s="60"/>
      <c r="W1" s="60"/>
    </row>
    <row r="2" spans="1:85" s="4" customFormat="1" ht="28.5" customHeight="1" x14ac:dyDescent="0.2">
      <c r="A2" s="597" t="s">
        <v>1784</v>
      </c>
      <c r="B2" s="597"/>
      <c r="C2" s="597"/>
      <c r="D2" s="597"/>
      <c r="E2" s="597"/>
      <c r="F2" s="597"/>
      <c r="G2" s="597"/>
      <c r="H2" s="597"/>
      <c r="I2" s="597"/>
      <c r="J2" s="597"/>
      <c r="K2" s="597"/>
      <c r="L2" s="597"/>
      <c r="M2" s="597"/>
      <c r="N2" s="597"/>
      <c r="O2" s="597"/>
      <c r="P2" s="597"/>
      <c r="Q2" s="597"/>
      <c r="R2" s="597"/>
      <c r="S2" s="60"/>
      <c r="T2" s="60"/>
      <c r="U2" s="74"/>
      <c r="V2" s="60"/>
      <c r="W2" s="60"/>
    </row>
    <row r="3" spans="1:85" s="4" customFormat="1" ht="15" customHeight="1" x14ac:dyDescent="0.2">
      <c r="A3" s="598" t="s">
        <v>0</v>
      </c>
      <c r="B3" s="598"/>
      <c r="C3" s="598"/>
      <c r="D3" s="598"/>
      <c r="E3" s="598"/>
      <c r="F3" s="598"/>
      <c r="G3" s="598"/>
      <c r="H3" s="598"/>
      <c r="I3" s="598"/>
      <c r="J3" s="598"/>
      <c r="K3" s="598"/>
      <c r="L3" s="598"/>
      <c r="M3" s="598"/>
      <c r="N3" s="598"/>
      <c r="O3" s="598"/>
      <c r="P3" s="598"/>
      <c r="Q3" s="598"/>
      <c r="R3" s="598"/>
      <c r="S3" s="60"/>
      <c r="T3" s="60"/>
      <c r="U3" s="74"/>
      <c r="V3" s="60"/>
      <c r="W3" s="60"/>
    </row>
    <row r="4" spans="1:85" ht="26.25" customHeight="1" x14ac:dyDescent="0.2">
      <c r="A4" s="590" t="s">
        <v>1</v>
      </c>
      <c r="B4" s="590" t="s">
        <v>88</v>
      </c>
      <c r="C4" s="590" t="s">
        <v>2</v>
      </c>
      <c r="D4" s="590"/>
      <c r="E4" s="582" t="s">
        <v>3</v>
      </c>
      <c r="F4" s="582" t="s">
        <v>4</v>
      </c>
      <c r="G4" s="589" t="s">
        <v>5</v>
      </c>
      <c r="H4" s="599" t="s">
        <v>6</v>
      </c>
      <c r="I4" s="588" t="s">
        <v>7</v>
      </c>
      <c r="J4" s="588"/>
      <c r="K4" s="589" t="s">
        <v>108</v>
      </c>
      <c r="L4" s="590" t="s">
        <v>8</v>
      </c>
      <c r="M4" s="590"/>
      <c r="N4" s="590"/>
      <c r="O4" s="590"/>
      <c r="P4" s="600" t="s">
        <v>9</v>
      </c>
      <c r="Q4" s="587" t="s">
        <v>10</v>
      </c>
      <c r="R4" s="582" t="s">
        <v>11</v>
      </c>
      <c r="S4" s="582" t="s">
        <v>484</v>
      </c>
      <c r="T4" s="582" t="s">
        <v>485</v>
      </c>
      <c r="U4" s="582" t="s">
        <v>504</v>
      </c>
    </row>
    <row r="5" spans="1:85" ht="126" customHeight="1" x14ac:dyDescent="0.2">
      <c r="A5" s="590"/>
      <c r="B5" s="590"/>
      <c r="C5" s="582" t="s">
        <v>12</v>
      </c>
      <c r="D5" s="582" t="s">
        <v>13</v>
      </c>
      <c r="E5" s="582"/>
      <c r="F5" s="582"/>
      <c r="G5" s="589"/>
      <c r="H5" s="599"/>
      <c r="I5" s="100" t="s">
        <v>14</v>
      </c>
      <c r="J5" s="71" t="s">
        <v>15</v>
      </c>
      <c r="K5" s="589"/>
      <c r="L5" s="72" t="s">
        <v>14</v>
      </c>
      <c r="M5" s="67" t="s">
        <v>16</v>
      </c>
      <c r="N5" s="67" t="s">
        <v>17</v>
      </c>
      <c r="O5" s="72" t="s">
        <v>18</v>
      </c>
      <c r="P5" s="600"/>
      <c r="Q5" s="587"/>
      <c r="R5" s="582"/>
      <c r="S5" s="582"/>
      <c r="T5" s="582"/>
      <c r="U5" s="582"/>
    </row>
    <row r="6" spans="1:85" ht="39" customHeight="1" x14ac:dyDescent="0.2">
      <c r="A6" s="590"/>
      <c r="B6" s="590"/>
      <c r="C6" s="582"/>
      <c r="D6" s="582"/>
      <c r="E6" s="582"/>
      <c r="F6" s="582"/>
      <c r="G6" s="589"/>
      <c r="H6" s="115" t="s">
        <v>19</v>
      </c>
      <c r="I6" s="101" t="s">
        <v>19</v>
      </c>
      <c r="J6" s="73" t="s">
        <v>19</v>
      </c>
      <c r="K6" s="87" t="s">
        <v>20</v>
      </c>
      <c r="L6" s="9" t="s">
        <v>21</v>
      </c>
      <c r="M6" s="70" t="s">
        <v>21</v>
      </c>
      <c r="N6" s="70" t="s">
        <v>21</v>
      </c>
      <c r="O6" s="9" t="s">
        <v>21</v>
      </c>
      <c r="P6" s="16" t="s">
        <v>22</v>
      </c>
      <c r="Q6" s="9" t="s">
        <v>22</v>
      </c>
      <c r="R6" s="582"/>
      <c r="S6" s="582"/>
      <c r="T6" s="582"/>
      <c r="U6" s="582"/>
    </row>
    <row r="7" spans="1:85" s="7" customFormat="1" ht="13.35" customHeight="1" x14ac:dyDescent="0.2">
      <c r="A7" s="17" t="s">
        <v>23</v>
      </c>
      <c r="B7" s="17" t="s">
        <v>24</v>
      </c>
      <c r="C7" s="18" t="s">
        <v>25</v>
      </c>
      <c r="D7" s="17" t="s">
        <v>26</v>
      </c>
      <c r="E7" s="17" t="s">
        <v>27</v>
      </c>
      <c r="F7" s="17" t="s">
        <v>28</v>
      </c>
      <c r="G7" s="18" t="s">
        <v>29</v>
      </c>
      <c r="H7" s="62" t="s">
        <v>30</v>
      </c>
      <c r="I7" s="62" t="s">
        <v>31</v>
      </c>
      <c r="J7" s="62" t="s">
        <v>32</v>
      </c>
      <c r="K7" s="18" t="s">
        <v>33</v>
      </c>
      <c r="L7" s="19" t="s">
        <v>34</v>
      </c>
      <c r="M7" s="17" t="s">
        <v>35</v>
      </c>
      <c r="N7" s="17" t="s">
        <v>36</v>
      </c>
      <c r="O7" s="19" t="s">
        <v>37</v>
      </c>
      <c r="P7" s="20" t="s">
        <v>38</v>
      </c>
      <c r="Q7" s="19" t="s">
        <v>39</v>
      </c>
      <c r="R7" s="17" t="s">
        <v>40</v>
      </c>
      <c r="S7" s="17"/>
      <c r="T7" s="17"/>
      <c r="U7" s="70"/>
    </row>
    <row r="8" spans="1:85" s="59" customFormat="1" ht="13.35" customHeight="1" x14ac:dyDescent="0.2">
      <c r="A8" s="592" t="s">
        <v>87</v>
      </c>
      <c r="B8" s="592"/>
      <c r="C8" s="21">
        <f>C9+C10+C11</f>
        <v>678</v>
      </c>
      <c r="D8" s="22"/>
      <c r="E8" s="69"/>
      <c r="F8" s="22"/>
      <c r="G8" s="21"/>
      <c r="H8" s="10">
        <f>H9+H10+H11</f>
        <v>405094.23999999993</v>
      </c>
      <c r="I8" s="10">
        <f>I9+I10+I11</f>
        <v>339007.16999999993</v>
      </c>
      <c r="J8" s="10">
        <f t="shared" ref="J8:L8" si="0">J9+J10+J11</f>
        <v>180789.8</v>
      </c>
      <c r="K8" s="10">
        <f t="shared" si="0"/>
        <v>8004</v>
      </c>
      <c r="L8" s="10">
        <f t="shared" si="0"/>
        <v>1541788923.6910002</v>
      </c>
      <c r="M8" s="22"/>
      <c r="N8" s="22"/>
      <c r="O8" s="10">
        <f t="shared" ref="O8" si="1">O9+O10+O11</f>
        <v>1541788923.6910002</v>
      </c>
      <c r="P8" s="23"/>
      <c r="Q8" s="10"/>
      <c r="R8" s="22"/>
      <c r="S8" s="22"/>
      <c r="T8" s="22"/>
      <c r="U8" s="64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</row>
    <row r="9" spans="1:85" s="35" customFormat="1" ht="13.35" customHeight="1" x14ac:dyDescent="0.2">
      <c r="A9" s="591" t="s">
        <v>406</v>
      </c>
      <c r="B9" s="591"/>
      <c r="C9" s="24">
        <f>C190+C274+C296+C335+C363+C392+C432+C484+C506+C534+C565+C603+C630+C660+C691+C730+C763</f>
        <v>497</v>
      </c>
      <c r="D9" s="25"/>
      <c r="E9" s="68"/>
      <c r="F9" s="25"/>
      <c r="G9" s="86"/>
      <c r="H9" s="24">
        <f>H190+H274+H296+H335+H363+H392+H432+H484+H506+H534+H565+H603+H630+H660+H691+H730+H763</f>
        <v>259897.65999999992</v>
      </c>
      <c r="I9" s="24">
        <f>I190+I274+I296+I335+I363+I392+I432+I484+I506+I534+I565+I603+I630+I660+I691+I730+I763</f>
        <v>220607.88999999993</v>
      </c>
      <c r="J9" s="24">
        <f t="shared" ref="J9" si="2">J190+J274+J296+J335+J363+J392+J432+J484+J506+J534+J565+J603+J630+J660+J691+J730+J763</f>
        <v>132715.66999999998</v>
      </c>
      <c r="K9" s="24">
        <f>K190+K274+K296+K335+K363+K392+K432+K484+K506+K534+K565+K603+K630+K660+K691+K730+K763</f>
        <v>5400</v>
      </c>
      <c r="L9" s="567">
        <f>L190+L274+L296+L335+L363+L392+L432+L484+L506+L534+L565+L603+L630+L660+L691+L730+L763</f>
        <v>967670814.97100008</v>
      </c>
      <c r="M9" s="25"/>
      <c r="N9" s="25"/>
      <c r="O9" s="567">
        <f>O190+O274+O296+O335+O363+O392+O432+O484+O506+O534+O565+O603+O630+O660+O691+O730+O763</f>
        <v>967670814.97100008</v>
      </c>
      <c r="P9" s="26"/>
      <c r="Q9" s="6"/>
      <c r="R9" s="25">
        <v>2019</v>
      </c>
      <c r="S9" s="25"/>
      <c r="T9" s="25"/>
      <c r="U9" s="65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</row>
    <row r="10" spans="1:85" s="35" customFormat="1" ht="13.35" customHeight="1" x14ac:dyDescent="0.2">
      <c r="A10" s="591" t="s">
        <v>781</v>
      </c>
      <c r="B10" s="591"/>
      <c r="C10" s="24">
        <f>C211+C279+C299+C340+C371+C396+C435+C492+C509+C539+C575+C607+C633+C663+C699+C736+C769</f>
        <v>88</v>
      </c>
      <c r="D10" s="25"/>
      <c r="E10" s="68"/>
      <c r="F10" s="25"/>
      <c r="G10" s="86"/>
      <c r="H10" s="24">
        <f>H211+H279+H299+H340+H371+H396+H435+H492+H509+H539+H575+H607+H633+H663+H699+H736+H769</f>
        <v>78793.139999999985</v>
      </c>
      <c r="I10" s="24">
        <f>I211+I279+I299+I340+I371+I396+I435+I492+I509+I539+I575+I607+I633+I663+I699+I736+I769</f>
        <v>63420.479999999996</v>
      </c>
      <c r="J10" s="24">
        <f t="shared" ref="J10:L10" si="3">J211+J279+J299+J340+J371+J396+J435+J492+J509+J539+J575+J607+J633+J663+J699+J736+J769</f>
        <v>20102.439999999995</v>
      </c>
      <c r="K10" s="24">
        <f t="shared" si="3"/>
        <v>1367</v>
      </c>
      <c r="L10" s="567">
        <f t="shared" si="3"/>
        <v>307525907.52000004</v>
      </c>
      <c r="M10" s="14"/>
      <c r="N10" s="14"/>
      <c r="O10" s="567">
        <f t="shared" ref="O10" si="4">O211+O279+O299+O340+O371+O396+O435+O492+O509+O539+O575+O607+O633+O663+O699+O736+O769</f>
        <v>307525907.52000004</v>
      </c>
      <c r="P10" s="26"/>
      <c r="Q10" s="6"/>
      <c r="R10" s="25">
        <v>2020</v>
      </c>
      <c r="S10" s="25"/>
      <c r="T10" s="25"/>
      <c r="U10" s="65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</row>
    <row r="11" spans="1:85" s="35" customFormat="1" ht="13.35" customHeight="1" x14ac:dyDescent="0.2">
      <c r="A11" s="591" t="s">
        <v>782</v>
      </c>
      <c r="B11" s="591"/>
      <c r="C11" s="24">
        <f>C237+C286+C301+C347+C375+C400+C438+C498+C512+C544+C585+C611+C636+C667+C710+C743+C773</f>
        <v>93</v>
      </c>
      <c r="D11" s="25"/>
      <c r="E11" s="68"/>
      <c r="F11" s="25"/>
      <c r="G11" s="86"/>
      <c r="H11" s="24">
        <f>H237+H286+H301+H347+H375+H400+H438+H498+H512+H544+H585+H611+H636+H667+H710+H743+H773</f>
        <v>66403.44</v>
      </c>
      <c r="I11" s="24">
        <f>I237+I286+I301+I347+I375+I400+I438+I498+I512+I544+I585+I611+I636+I667+I710+I743+I773</f>
        <v>54978.8</v>
      </c>
      <c r="J11" s="24">
        <f t="shared" ref="J11:L11" si="5">J237+J286+J301+J347+J375+J400+J438+J498+J512+J544+J585+J611+J636+J667+J710+J743+J773</f>
        <v>27971.69</v>
      </c>
      <c r="K11" s="24">
        <f t="shared" si="5"/>
        <v>1237</v>
      </c>
      <c r="L11" s="567">
        <f t="shared" si="5"/>
        <v>266592201.19999996</v>
      </c>
      <c r="M11" s="25"/>
      <c r="N11" s="25"/>
      <c r="O11" s="567">
        <f t="shared" ref="O11" si="6">O237+O286+O301+O347+O375+O400+O438+O498+O512+O544+O585+O611+O636+O667+O710+O743+O773</f>
        <v>266592201.19999996</v>
      </c>
      <c r="P11" s="26"/>
      <c r="Q11" s="6"/>
      <c r="R11" s="25">
        <v>2021</v>
      </c>
      <c r="S11" s="25"/>
      <c r="T11" s="25"/>
      <c r="U11" s="65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</row>
    <row r="12" spans="1:85" s="7" customFormat="1" ht="13.35" customHeight="1" x14ac:dyDescent="0.2">
      <c r="A12" s="157"/>
      <c r="B12" s="27" t="s">
        <v>71</v>
      </c>
      <c r="C12" s="28"/>
      <c r="D12" s="70"/>
      <c r="E12" s="8"/>
      <c r="F12" s="70"/>
      <c r="G12" s="87"/>
      <c r="H12" s="115"/>
      <c r="I12" s="101"/>
      <c r="J12" s="73"/>
      <c r="K12" s="87"/>
      <c r="L12" s="9"/>
      <c r="M12" s="9"/>
      <c r="N12" s="9"/>
      <c r="O12" s="29"/>
      <c r="P12" s="30"/>
      <c r="Q12" s="31"/>
      <c r="R12" s="70"/>
      <c r="S12" s="70"/>
      <c r="T12" s="70"/>
      <c r="U12" s="70"/>
    </row>
    <row r="13" spans="1:85" s="7" customFormat="1" ht="24.95" customHeight="1" x14ac:dyDescent="0.2">
      <c r="A13" s="157">
        <v>1</v>
      </c>
      <c r="B13" s="8" t="s">
        <v>205</v>
      </c>
      <c r="C13" s="70">
        <v>1941</v>
      </c>
      <c r="D13" s="70"/>
      <c r="E13" s="8" t="s">
        <v>45</v>
      </c>
      <c r="F13" s="70">
        <v>2</v>
      </c>
      <c r="G13" s="87">
        <v>2</v>
      </c>
      <c r="H13" s="115">
        <v>410</v>
      </c>
      <c r="I13" s="101">
        <v>375.2</v>
      </c>
      <c r="J13" s="73">
        <v>282.10000000000002</v>
      </c>
      <c r="K13" s="87">
        <v>8</v>
      </c>
      <c r="L13" s="9">
        <f>5393.1*I13</f>
        <v>2023491.12</v>
      </c>
      <c r="M13" s="9">
        <v>0</v>
      </c>
      <c r="N13" s="9">
        <v>0</v>
      </c>
      <c r="O13" s="9">
        <f>L13</f>
        <v>2023491.12</v>
      </c>
      <c r="P13" s="16">
        <f>O13/I13</f>
        <v>5393.1</v>
      </c>
      <c r="Q13" s="70">
        <v>10477.1</v>
      </c>
      <c r="R13" s="70">
        <v>2019</v>
      </c>
      <c r="S13" s="70"/>
      <c r="T13" s="70"/>
      <c r="U13" s="70" t="e">
        <f>'Раздел 2'!#REF!</f>
        <v>#REF!</v>
      </c>
      <c r="V13" s="7">
        <v>1</v>
      </c>
    </row>
    <row r="14" spans="1:85" s="7" customFormat="1" ht="24.95" customHeight="1" x14ac:dyDescent="0.2">
      <c r="A14" s="157">
        <v>2</v>
      </c>
      <c r="B14" s="8" t="s">
        <v>473</v>
      </c>
      <c r="C14" s="70">
        <v>1905</v>
      </c>
      <c r="D14" s="70">
        <v>1981</v>
      </c>
      <c r="E14" s="8" t="s">
        <v>45</v>
      </c>
      <c r="F14" s="70">
        <v>2</v>
      </c>
      <c r="G14" s="87">
        <v>2</v>
      </c>
      <c r="H14" s="115">
        <v>421.5</v>
      </c>
      <c r="I14" s="101">
        <v>309.3</v>
      </c>
      <c r="J14" s="73">
        <v>309.3</v>
      </c>
      <c r="K14" s="118">
        <v>9</v>
      </c>
      <c r="L14" s="9">
        <f t="shared" ref="L14:L18" si="7">5393.1*I14</f>
        <v>1668085.83</v>
      </c>
      <c r="M14" s="9">
        <v>0</v>
      </c>
      <c r="N14" s="9">
        <v>0</v>
      </c>
      <c r="O14" s="9">
        <f t="shared" ref="O14:O77" si="8">L14</f>
        <v>1668085.83</v>
      </c>
      <c r="P14" s="16">
        <f t="shared" ref="P14:P77" si="9">O14/I14</f>
        <v>5393.1</v>
      </c>
      <c r="Q14" s="70">
        <v>10477.1</v>
      </c>
      <c r="R14" s="70">
        <v>2019</v>
      </c>
      <c r="S14" s="70"/>
      <c r="T14" s="70"/>
      <c r="U14" s="70" t="e">
        <f>'Раздел 2'!#REF!</f>
        <v>#REF!</v>
      </c>
      <c r="V14" s="7">
        <v>1</v>
      </c>
    </row>
    <row r="15" spans="1:85" s="7" customFormat="1" ht="24.95" customHeight="1" x14ac:dyDescent="0.2">
      <c r="A15" s="157">
        <v>3</v>
      </c>
      <c r="B15" s="8" t="s">
        <v>206</v>
      </c>
      <c r="C15" s="70">
        <v>1948</v>
      </c>
      <c r="D15" s="70"/>
      <c r="E15" s="8" t="s">
        <v>207</v>
      </c>
      <c r="F15" s="70">
        <v>2</v>
      </c>
      <c r="G15" s="87">
        <v>2</v>
      </c>
      <c r="H15" s="115">
        <v>661.5</v>
      </c>
      <c r="I15" s="101">
        <v>661.1</v>
      </c>
      <c r="J15" s="73">
        <v>605.79999999999995</v>
      </c>
      <c r="K15" s="118">
        <v>16</v>
      </c>
      <c r="L15" s="9">
        <f t="shared" si="7"/>
        <v>3565378.41</v>
      </c>
      <c r="M15" s="9">
        <v>0</v>
      </c>
      <c r="N15" s="9">
        <v>0</v>
      </c>
      <c r="O15" s="9">
        <f t="shared" si="8"/>
        <v>3565378.41</v>
      </c>
      <c r="P15" s="16">
        <f t="shared" si="9"/>
        <v>5393.1</v>
      </c>
      <c r="Q15" s="70">
        <v>10477.1</v>
      </c>
      <c r="R15" s="70">
        <v>2019</v>
      </c>
      <c r="S15" s="70"/>
      <c r="T15" s="70"/>
      <c r="U15" s="70" t="e">
        <f>'Раздел 2'!#REF!</f>
        <v>#REF!</v>
      </c>
      <c r="V15" s="7">
        <v>1</v>
      </c>
    </row>
    <row r="16" spans="1:85" s="7" customFormat="1" ht="24.95" customHeight="1" x14ac:dyDescent="0.2">
      <c r="A16" s="232">
        <v>4</v>
      </c>
      <c r="B16" s="8" t="s">
        <v>208</v>
      </c>
      <c r="C16" s="70">
        <v>1961</v>
      </c>
      <c r="D16" s="70"/>
      <c r="E16" s="8" t="s">
        <v>196</v>
      </c>
      <c r="F16" s="70">
        <v>4</v>
      </c>
      <c r="G16" s="87">
        <v>2</v>
      </c>
      <c r="H16" s="115">
        <v>2316</v>
      </c>
      <c r="I16" s="101">
        <v>1359</v>
      </c>
      <c r="J16" s="73">
        <v>1270.7</v>
      </c>
      <c r="K16" s="118">
        <v>32</v>
      </c>
      <c r="L16" s="9">
        <f t="shared" si="7"/>
        <v>7329222.9000000004</v>
      </c>
      <c r="M16" s="9">
        <v>0</v>
      </c>
      <c r="N16" s="9">
        <v>0</v>
      </c>
      <c r="O16" s="9">
        <f t="shared" si="8"/>
        <v>7329222.9000000004</v>
      </c>
      <c r="P16" s="16">
        <f t="shared" si="9"/>
        <v>5393.1</v>
      </c>
      <c r="Q16" s="70">
        <v>10477.1</v>
      </c>
      <c r="R16" s="70">
        <v>2019</v>
      </c>
      <c r="S16" s="70"/>
      <c r="T16" s="70"/>
      <c r="U16" s="70" t="e">
        <f>'Раздел 2'!#REF!</f>
        <v>#REF!</v>
      </c>
      <c r="V16" s="7">
        <v>1</v>
      </c>
    </row>
    <row r="17" spans="1:22" s="7" customFormat="1" ht="24.95" customHeight="1" x14ac:dyDescent="0.2">
      <c r="A17" s="232">
        <v>5</v>
      </c>
      <c r="B17" s="8" t="s">
        <v>204</v>
      </c>
      <c r="C17" s="70">
        <v>1959</v>
      </c>
      <c r="D17" s="70">
        <v>1986</v>
      </c>
      <c r="E17" s="8" t="s">
        <v>45</v>
      </c>
      <c r="F17" s="70">
        <v>2</v>
      </c>
      <c r="G17" s="87">
        <v>2</v>
      </c>
      <c r="H17" s="115">
        <v>542.1</v>
      </c>
      <c r="I17" s="101">
        <v>495.9</v>
      </c>
      <c r="J17" s="73">
        <v>387.9</v>
      </c>
      <c r="K17" s="87">
        <v>16</v>
      </c>
      <c r="L17" s="9">
        <f t="shared" si="7"/>
        <v>2674438.29</v>
      </c>
      <c r="M17" s="9">
        <v>0</v>
      </c>
      <c r="N17" s="9">
        <v>0</v>
      </c>
      <c r="O17" s="9">
        <f t="shared" si="8"/>
        <v>2674438.29</v>
      </c>
      <c r="P17" s="16">
        <f t="shared" si="9"/>
        <v>5393.1</v>
      </c>
      <c r="Q17" s="70">
        <v>10477.1</v>
      </c>
      <c r="R17" s="70">
        <v>2019</v>
      </c>
      <c r="S17" s="70"/>
      <c r="T17" s="70"/>
      <c r="U17" s="70" t="e">
        <f>'Раздел 2'!#REF!</f>
        <v>#REF!</v>
      </c>
      <c r="V17" s="7">
        <v>1</v>
      </c>
    </row>
    <row r="18" spans="1:22" s="7" customFormat="1" ht="24.95" customHeight="1" x14ac:dyDescent="0.2">
      <c r="A18" s="232">
        <v>6</v>
      </c>
      <c r="B18" s="8" t="s">
        <v>209</v>
      </c>
      <c r="C18" s="70">
        <v>1960</v>
      </c>
      <c r="D18" s="70"/>
      <c r="E18" s="8" t="s">
        <v>45</v>
      </c>
      <c r="F18" s="70">
        <v>2</v>
      </c>
      <c r="G18" s="87">
        <v>2</v>
      </c>
      <c r="H18" s="115">
        <v>553</v>
      </c>
      <c r="I18" s="101">
        <v>521.79999999999995</v>
      </c>
      <c r="J18" s="73">
        <v>361.6</v>
      </c>
      <c r="K18" s="87">
        <v>16</v>
      </c>
      <c r="L18" s="9">
        <f t="shared" si="7"/>
        <v>2814119.58</v>
      </c>
      <c r="M18" s="9">
        <v>0</v>
      </c>
      <c r="N18" s="9">
        <v>0</v>
      </c>
      <c r="O18" s="9">
        <f t="shared" si="8"/>
        <v>2814119.58</v>
      </c>
      <c r="P18" s="16">
        <f t="shared" si="9"/>
        <v>5393.1</v>
      </c>
      <c r="Q18" s="70">
        <v>10477.1</v>
      </c>
      <c r="R18" s="70">
        <v>2019</v>
      </c>
      <c r="S18" s="70"/>
      <c r="T18" s="70"/>
      <c r="U18" s="70" t="e">
        <f>'Раздел 2'!#REF!</f>
        <v>#REF!</v>
      </c>
      <c r="V18" s="7">
        <v>1</v>
      </c>
    </row>
    <row r="19" spans="1:22" s="7" customFormat="1" ht="24.95" customHeight="1" x14ac:dyDescent="0.2">
      <c r="A19" s="232">
        <v>7</v>
      </c>
      <c r="B19" s="8" t="s">
        <v>200</v>
      </c>
      <c r="C19" s="70">
        <v>1928</v>
      </c>
      <c r="D19" s="70">
        <v>1970</v>
      </c>
      <c r="E19" s="8" t="s">
        <v>45</v>
      </c>
      <c r="F19" s="70">
        <v>2</v>
      </c>
      <c r="G19" s="87">
        <v>2</v>
      </c>
      <c r="H19" s="115">
        <v>606</v>
      </c>
      <c r="I19" s="101">
        <v>587.77</v>
      </c>
      <c r="J19" s="73">
        <v>468.57</v>
      </c>
      <c r="K19" s="87">
        <v>13</v>
      </c>
      <c r="L19" s="9">
        <v>38040</v>
      </c>
      <c r="M19" s="9">
        <v>0</v>
      </c>
      <c r="N19" s="9">
        <v>0</v>
      </c>
      <c r="O19" s="9">
        <f t="shared" si="8"/>
        <v>38040</v>
      </c>
      <c r="P19" s="16">
        <f t="shared" si="9"/>
        <v>64.719192881569327</v>
      </c>
      <c r="Q19" s="70">
        <v>10477.1</v>
      </c>
      <c r="R19" s="70">
        <v>2019</v>
      </c>
      <c r="S19" s="70" t="s">
        <v>488</v>
      </c>
      <c r="T19" s="70" t="s">
        <v>508</v>
      </c>
      <c r="U19" s="70" t="e">
        <f>'Раздел 2'!#REF!</f>
        <v>#REF!</v>
      </c>
      <c r="V19" s="7">
        <v>1</v>
      </c>
    </row>
    <row r="20" spans="1:22" s="7" customFormat="1" ht="24.95" customHeight="1" x14ac:dyDescent="0.2">
      <c r="A20" s="232">
        <v>8</v>
      </c>
      <c r="B20" s="8" t="s">
        <v>133</v>
      </c>
      <c r="C20" s="70" t="s">
        <v>72</v>
      </c>
      <c r="D20" s="70"/>
      <c r="E20" s="8" t="s">
        <v>60</v>
      </c>
      <c r="F20" s="70">
        <v>2</v>
      </c>
      <c r="G20" s="87">
        <v>2</v>
      </c>
      <c r="H20" s="115">
        <v>598.4</v>
      </c>
      <c r="I20" s="101">
        <v>543.79999999999995</v>
      </c>
      <c r="J20" s="73">
        <v>370.6</v>
      </c>
      <c r="K20" s="87">
        <v>16</v>
      </c>
      <c r="L20" s="9">
        <v>37742</v>
      </c>
      <c r="M20" s="9">
        <v>0</v>
      </c>
      <c r="N20" s="9">
        <v>0</v>
      </c>
      <c r="O20" s="9">
        <f t="shared" si="8"/>
        <v>37742</v>
      </c>
      <c r="P20" s="16">
        <f t="shared" si="9"/>
        <v>69.404192717911002</v>
      </c>
      <c r="Q20" s="70">
        <v>10477.1</v>
      </c>
      <c r="R20" s="70">
        <v>2019</v>
      </c>
      <c r="S20" s="70" t="s">
        <v>491</v>
      </c>
      <c r="T20" s="70" t="s">
        <v>507</v>
      </c>
      <c r="U20" s="70" t="e">
        <f>'Раздел 2'!#REF!</f>
        <v>#REF!</v>
      </c>
      <c r="V20" s="7">
        <v>1</v>
      </c>
    </row>
    <row r="21" spans="1:22" s="7" customFormat="1" ht="24.95" customHeight="1" x14ac:dyDescent="0.2">
      <c r="A21" s="232">
        <v>9</v>
      </c>
      <c r="B21" s="8" t="s">
        <v>134</v>
      </c>
      <c r="C21" s="70" t="s">
        <v>67</v>
      </c>
      <c r="D21" s="70"/>
      <c r="E21" s="8" t="s">
        <v>60</v>
      </c>
      <c r="F21" s="70">
        <v>2</v>
      </c>
      <c r="G21" s="87">
        <v>2</v>
      </c>
      <c r="H21" s="115">
        <v>571</v>
      </c>
      <c r="I21" s="101">
        <v>516.4</v>
      </c>
      <c r="J21" s="73">
        <v>375.2</v>
      </c>
      <c r="K21" s="87">
        <v>16</v>
      </c>
      <c r="L21" s="9">
        <v>35880</v>
      </c>
      <c r="M21" s="9">
        <v>0</v>
      </c>
      <c r="N21" s="9">
        <v>0</v>
      </c>
      <c r="O21" s="9">
        <f t="shared" si="8"/>
        <v>35880</v>
      </c>
      <c r="P21" s="16">
        <f t="shared" si="9"/>
        <v>69.481022463206813</v>
      </c>
      <c r="Q21" s="70">
        <v>10477.1</v>
      </c>
      <c r="R21" s="70">
        <v>2019</v>
      </c>
      <c r="S21" s="70" t="s">
        <v>491</v>
      </c>
      <c r="T21" s="70" t="s">
        <v>507</v>
      </c>
      <c r="U21" s="70" t="e">
        <f>'Раздел 2'!#REF!</f>
        <v>#REF!</v>
      </c>
      <c r="V21" s="7">
        <v>1</v>
      </c>
    </row>
    <row r="22" spans="1:22" s="7" customFormat="1" ht="24.95" customHeight="1" x14ac:dyDescent="0.2">
      <c r="A22" s="232">
        <v>10</v>
      </c>
      <c r="B22" s="8" t="s">
        <v>146</v>
      </c>
      <c r="C22" s="70" t="s">
        <v>67</v>
      </c>
      <c r="D22" s="70"/>
      <c r="E22" s="8" t="s">
        <v>60</v>
      </c>
      <c r="F22" s="70">
        <v>2</v>
      </c>
      <c r="G22" s="87">
        <v>2</v>
      </c>
      <c r="H22" s="115">
        <v>583.70000000000005</v>
      </c>
      <c r="I22" s="101">
        <v>529.1</v>
      </c>
      <c r="J22" s="73">
        <v>360.2</v>
      </c>
      <c r="K22" s="87">
        <v>16</v>
      </c>
      <c r="L22" s="9">
        <v>36750</v>
      </c>
      <c r="M22" s="9">
        <v>0</v>
      </c>
      <c r="N22" s="9">
        <v>0</v>
      </c>
      <c r="O22" s="9">
        <f t="shared" si="8"/>
        <v>36750</v>
      </c>
      <c r="P22" s="16">
        <f t="shared" si="9"/>
        <v>69.457569457569448</v>
      </c>
      <c r="Q22" s="70">
        <v>10477.1</v>
      </c>
      <c r="R22" s="70">
        <v>2019</v>
      </c>
      <c r="S22" s="70" t="s">
        <v>491</v>
      </c>
      <c r="T22" s="70" t="s">
        <v>507</v>
      </c>
      <c r="U22" s="70" t="e">
        <f>'Раздел 2'!#REF!</f>
        <v>#REF!</v>
      </c>
      <c r="V22" s="7">
        <v>1</v>
      </c>
    </row>
    <row r="23" spans="1:22" s="7" customFormat="1" ht="24.95" customHeight="1" x14ac:dyDescent="0.2">
      <c r="A23" s="232">
        <v>11</v>
      </c>
      <c r="B23" s="8" t="s">
        <v>147</v>
      </c>
      <c r="C23" s="70" t="s">
        <v>72</v>
      </c>
      <c r="D23" s="70"/>
      <c r="E23" s="8" t="s">
        <v>60</v>
      </c>
      <c r="F23" s="70">
        <v>2</v>
      </c>
      <c r="G23" s="87">
        <v>2</v>
      </c>
      <c r="H23" s="115">
        <v>586.70000000000005</v>
      </c>
      <c r="I23" s="101">
        <v>532.1</v>
      </c>
      <c r="J23" s="73">
        <v>325.89999999999998</v>
      </c>
      <c r="K23" s="87">
        <v>16</v>
      </c>
      <c r="L23" s="9">
        <v>36950</v>
      </c>
      <c r="M23" s="9">
        <v>0</v>
      </c>
      <c r="N23" s="9">
        <v>0</v>
      </c>
      <c r="O23" s="9">
        <f t="shared" si="8"/>
        <v>36950</v>
      </c>
      <c r="P23" s="16">
        <f t="shared" si="9"/>
        <v>69.441834241683893</v>
      </c>
      <c r="Q23" s="70">
        <v>10477.1</v>
      </c>
      <c r="R23" s="70">
        <v>2019</v>
      </c>
      <c r="S23" s="70" t="s">
        <v>491</v>
      </c>
      <c r="T23" s="70" t="s">
        <v>507</v>
      </c>
      <c r="U23" s="70" t="e">
        <f>'Раздел 2'!#REF!</f>
        <v>#REF!</v>
      </c>
      <c r="V23" s="7">
        <v>1</v>
      </c>
    </row>
    <row r="24" spans="1:22" s="7" customFormat="1" ht="24.95" customHeight="1" x14ac:dyDescent="0.2">
      <c r="A24" s="232">
        <v>12</v>
      </c>
      <c r="B24" s="8" t="s">
        <v>148</v>
      </c>
      <c r="C24" s="90" t="s">
        <v>169</v>
      </c>
      <c r="D24" s="90"/>
      <c r="E24" s="8" t="s">
        <v>60</v>
      </c>
      <c r="F24" s="90">
        <v>2</v>
      </c>
      <c r="G24" s="87">
        <v>1</v>
      </c>
      <c r="H24" s="115">
        <v>443.9</v>
      </c>
      <c r="I24" s="101">
        <v>416.6</v>
      </c>
      <c r="J24" s="91">
        <v>315.60000000000002</v>
      </c>
      <c r="K24" s="87">
        <v>8</v>
      </c>
      <c r="L24" s="9">
        <v>28950</v>
      </c>
      <c r="M24" s="9">
        <v>0</v>
      </c>
      <c r="N24" s="9">
        <v>0</v>
      </c>
      <c r="O24" s="9">
        <f t="shared" si="8"/>
        <v>28950</v>
      </c>
      <c r="P24" s="16">
        <f t="shared" si="9"/>
        <v>69.491118578972632</v>
      </c>
      <c r="Q24" s="90">
        <v>10477.1</v>
      </c>
      <c r="R24" s="90">
        <v>2019</v>
      </c>
      <c r="S24" s="90" t="s">
        <v>488</v>
      </c>
      <c r="T24" s="90" t="s">
        <v>508</v>
      </c>
      <c r="U24" s="90" t="e">
        <f>'Раздел 2'!#REF!</f>
        <v>#REF!</v>
      </c>
      <c r="V24" s="7">
        <v>1</v>
      </c>
    </row>
    <row r="25" spans="1:22" s="7" customFormat="1" ht="24.95" customHeight="1" x14ac:dyDescent="0.2">
      <c r="A25" s="232">
        <v>13</v>
      </c>
      <c r="B25" s="8" t="s">
        <v>210</v>
      </c>
      <c r="C25" s="70">
        <v>1940</v>
      </c>
      <c r="D25" s="70"/>
      <c r="E25" s="8" t="s">
        <v>45</v>
      </c>
      <c r="F25" s="70">
        <v>2</v>
      </c>
      <c r="G25" s="87">
        <v>2</v>
      </c>
      <c r="H25" s="115">
        <v>751.6</v>
      </c>
      <c r="I25" s="101">
        <v>730.5</v>
      </c>
      <c r="J25" s="73">
        <v>382.1</v>
      </c>
      <c r="K25" s="87">
        <v>20</v>
      </c>
      <c r="L25" s="9">
        <f>5393.1*I25</f>
        <v>3939659.5500000003</v>
      </c>
      <c r="M25" s="9">
        <v>0</v>
      </c>
      <c r="N25" s="9">
        <v>0</v>
      </c>
      <c r="O25" s="9">
        <f t="shared" si="8"/>
        <v>3939659.5500000003</v>
      </c>
      <c r="P25" s="16">
        <f t="shared" si="9"/>
        <v>5393.1</v>
      </c>
      <c r="Q25" s="70">
        <v>10477.1</v>
      </c>
      <c r="R25" s="70">
        <v>2019</v>
      </c>
      <c r="S25" s="70"/>
      <c r="T25" s="70"/>
      <c r="U25" s="70" t="e">
        <f>'Раздел 2'!#REF!</f>
        <v>#REF!</v>
      </c>
      <c r="V25" s="7">
        <v>1</v>
      </c>
    </row>
    <row r="26" spans="1:22" s="7" customFormat="1" ht="24.95" customHeight="1" x14ac:dyDescent="0.2">
      <c r="A26" s="232">
        <v>14</v>
      </c>
      <c r="B26" s="8" t="s">
        <v>211</v>
      </c>
      <c r="C26" s="70">
        <v>1926</v>
      </c>
      <c r="D26" s="70"/>
      <c r="E26" s="8" t="s">
        <v>45</v>
      </c>
      <c r="F26" s="70">
        <v>2</v>
      </c>
      <c r="G26" s="87">
        <v>3</v>
      </c>
      <c r="H26" s="115">
        <v>692.5</v>
      </c>
      <c r="I26" s="101">
        <v>691.8</v>
      </c>
      <c r="J26" s="73">
        <v>458.6</v>
      </c>
      <c r="K26" s="87">
        <v>20</v>
      </c>
      <c r="L26" s="9">
        <v>44880</v>
      </c>
      <c r="M26" s="9">
        <v>0</v>
      </c>
      <c r="N26" s="9">
        <v>0</v>
      </c>
      <c r="O26" s="9">
        <f t="shared" si="8"/>
        <v>44880</v>
      </c>
      <c r="P26" s="16">
        <f t="shared" si="9"/>
        <v>64.874241110147452</v>
      </c>
      <c r="Q26" s="70">
        <v>10477.1</v>
      </c>
      <c r="R26" s="70">
        <v>2019</v>
      </c>
      <c r="S26" s="70"/>
      <c r="T26" s="70"/>
      <c r="U26" s="70" t="e">
        <f>'Раздел 2'!#REF!</f>
        <v>#REF!</v>
      </c>
      <c r="V26" s="7">
        <v>1</v>
      </c>
    </row>
    <row r="27" spans="1:22" s="7" customFormat="1" ht="24.95" customHeight="1" x14ac:dyDescent="0.2">
      <c r="A27" s="232">
        <v>15</v>
      </c>
      <c r="B27" s="8" t="s">
        <v>212</v>
      </c>
      <c r="C27" s="70">
        <v>1958</v>
      </c>
      <c r="D27" s="70"/>
      <c r="E27" s="8" t="s">
        <v>45</v>
      </c>
      <c r="F27" s="70">
        <v>2</v>
      </c>
      <c r="G27" s="87">
        <v>2</v>
      </c>
      <c r="H27" s="115">
        <v>511</v>
      </c>
      <c r="I27" s="101">
        <v>510.5</v>
      </c>
      <c r="J27" s="73">
        <v>375.9</v>
      </c>
      <c r="K27" s="87">
        <v>16</v>
      </c>
      <c r="L27" s="9">
        <f>5393.1*I27</f>
        <v>2753177.5500000003</v>
      </c>
      <c r="M27" s="9">
        <v>0</v>
      </c>
      <c r="N27" s="9">
        <v>0</v>
      </c>
      <c r="O27" s="9">
        <f t="shared" si="8"/>
        <v>2753177.5500000003</v>
      </c>
      <c r="P27" s="16">
        <f t="shared" si="9"/>
        <v>5393.1</v>
      </c>
      <c r="Q27" s="70">
        <v>10477.1</v>
      </c>
      <c r="R27" s="70">
        <v>2019</v>
      </c>
      <c r="S27" s="70"/>
      <c r="T27" s="70"/>
      <c r="U27" s="70" t="e">
        <f>'Раздел 2'!#REF!</f>
        <v>#REF!</v>
      </c>
      <c r="V27" s="7">
        <v>1</v>
      </c>
    </row>
    <row r="28" spans="1:22" s="7" customFormat="1" ht="24.95" customHeight="1" x14ac:dyDescent="0.2">
      <c r="A28" s="232">
        <v>16</v>
      </c>
      <c r="B28" s="8" t="s">
        <v>135</v>
      </c>
      <c r="C28" s="70" t="s">
        <v>72</v>
      </c>
      <c r="D28" s="70"/>
      <c r="E28" s="8" t="s">
        <v>60</v>
      </c>
      <c r="F28" s="70">
        <v>2</v>
      </c>
      <c r="G28" s="87">
        <v>2</v>
      </c>
      <c r="H28" s="115">
        <v>578</v>
      </c>
      <c r="I28" s="101">
        <v>523.4</v>
      </c>
      <c r="J28" s="73">
        <v>385.7</v>
      </c>
      <c r="K28" s="87">
        <v>16</v>
      </c>
      <c r="L28" s="9">
        <v>0</v>
      </c>
      <c r="M28" s="9">
        <v>0</v>
      </c>
      <c r="N28" s="9">
        <v>0</v>
      </c>
      <c r="O28" s="9">
        <f t="shared" si="8"/>
        <v>0</v>
      </c>
      <c r="P28" s="16">
        <f t="shared" si="9"/>
        <v>0</v>
      </c>
      <c r="Q28" s="70">
        <v>10477.1</v>
      </c>
      <c r="R28" s="70">
        <v>2019</v>
      </c>
      <c r="S28" s="70" t="s">
        <v>491</v>
      </c>
      <c r="T28" s="70" t="s">
        <v>507</v>
      </c>
      <c r="U28" s="70" t="e">
        <f>'Раздел 2'!#REF!</f>
        <v>#REF!</v>
      </c>
      <c r="V28" s="7">
        <v>1</v>
      </c>
    </row>
    <row r="29" spans="1:22" s="7" customFormat="1" ht="24.95" customHeight="1" x14ac:dyDescent="0.2">
      <c r="A29" s="232">
        <v>17</v>
      </c>
      <c r="B29" s="8" t="s">
        <v>125</v>
      </c>
      <c r="C29" s="70" t="s">
        <v>70</v>
      </c>
      <c r="D29" s="70"/>
      <c r="E29" s="8" t="s">
        <v>60</v>
      </c>
      <c r="F29" s="70">
        <v>2</v>
      </c>
      <c r="G29" s="87">
        <v>2</v>
      </c>
      <c r="H29" s="115">
        <v>631.79999999999995</v>
      </c>
      <c r="I29" s="101">
        <v>577.20000000000005</v>
      </c>
      <c r="J29" s="73">
        <v>429.2</v>
      </c>
      <c r="K29" s="87">
        <v>16</v>
      </c>
      <c r="L29" s="9">
        <v>0</v>
      </c>
      <c r="M29" s="9">
        <v>0</v>
      </c>
      <c r="N29" s="9">
        <v>0</v>
      </c>
      <c r="O29" s="9">
        <f t="shared" si="8"/>
        <v>0</v>
      </c>
      <c r="P29" s="16">
        <f t="shared" si="9"/>
        <v>0</v>
      </c>
      <c r="Q29" s="70">
        <v>10477.1</v>
      </c>
      <c r="R29" s="70">
        <v>2019</v>
      </c>
      <c r="S29" s="70" t="s">
        <v>491</v>
      </c>
      <c r="T29" s="70" t="s">
        <v>507</v>
      </c>
      <c r="U29" s="70" t="e">
        <f>'Раздел 2'!#REF!</f>
        <v>#REF!</v>
      </c>
      <c r="V29" s="7">
        <v>1</v>
      </c>
    </row>
    <row r="30" spans="1:22" s="7" customFormat="1" ht="24.95" customHeight="1" x14ac:dyDescent="0.2">
      <c r="A30" s="232">
        <v>18</v>
      </c>
      <c r="B30" s="8" t="s">
        <v>213</v>
      </c>
      <c r="C30" s="70">
        <v>1962</v>
      </c>
      <c r="D30" s="70"/>
      <c r="E30" s="8" t="s">
        <v>45</v>
      </c>
      <c r="F30" s="70">
        <v>2</v>
      </c>
      <c r="G30" s="87">
        <v>2</v>
      </c>
      <c r="H30" s="115">
        <v>524</v>
      </c>
      <c r="I30" s="101">
        <v>484.8</v>
      </c>
      <c r="J30" s="73">
        <v>459.6</v>
      </c>
      <c r="K30" s="87">
        <v>16</v>
      </c>
      <c r="L30" s="9">
        <f>5393.1*I30</f>
        <v>2614574.8800000004</v>
      </c>
      <c r="M30" s="9">
        <v>0</v>
      </c>
      <c r="N30" s="9">
        <v>0</v>
      </c>
      <c r="O30" s="9">
        <f t="shared" si="8"/>
        <v>2614574.8800000004</v>
      </c>
      <c r="P30" s="16">
        <f t="shared" si="9"/>
        <v>5393.1</v>
      </c>
      <c r="Q30" s="70">
        <v>10477.1</v>
      </c>
      <c r="R30" s="70">
        <v>2019</v>
      </c>
      <c r="S30" s="70"/>
      <c r="T30" s="70"/>
      <c r="U30" s="70" t="e">
        <f>'Раздел 2'!#REF!</f>
        <v>#REF!</v>
      </c>
      <c r="V30" s="7">
        <v>1</v>
      </c>
    </row>
    <row r="31" spans="1:22" s="7" customFormat="1" ht="24.95" customHeight="1" x14ac:dyDescent="0.2">
      <c r="A31" s="232">
        <v>19</v>
      </c>
      <c r="B31" s="8" t="s">
        <v>136</v>
      </c>
      <c r="C31" s="70" t="s">
        <v>72</v>
      </c>
      <c r="D31" s="70"/>
      <c r="E31" s="8" t="s">
        <v>60</v>
      </c>
      <c r="F31" s="70">
        <v>2</v>
      </c>
      <c r="G31" s="87">
        <v>2</v>
      </c>
      <c r="H31" s="115">
        <v>607.9</v>
      </c>
      <c r="I31" s="101">
        <v>553.29999999999995</v>
      </c>
      <c r="J31" s="73">
        <v>486.3</v>
      </c>
      <c r="K31" s="87">
        <v>16</v>
      </c>
      <c r="L31" s="9">
        <v>0</v>
      </c>
      <c r="M31" s="9">
        <v>0</v>
      </c>
      <c r="N31" s="9">
        <v>0</v>
      </c>
      <c r="O31" s="9">
        <f t="shared" si="8"/>
        <v>0</v>
      </c>
      <c r="P31" s="16">
        <f t="shared" si="9"/>
        <v>0</v>
      </c>
      <c r="Q31" s="70">
        <v>10477.1</v>
      </c>
      <c r="R31" s="70">
        <v>2019</v>
      </c>
      <c r="S31" s="70" t="s">
        <v>491</v>
      </c>
      <c r="T31" s="70" t="s">
        <v>507</v>
      </c>
      <c r="U31" s="70" t="e">
        <f>'Раздел 2'!#REF!</f>
        <v>#REF!</v>
      </c>
      <c r="V31" s="7">
        <v>1</v>
      </c>
    </row>
    <row r="32" spans="1:22" s="7" customFormat="1" ht="24.95" customHeight="1" x14ac:dyDescent="0.2">
      <c r="A32" s="232">
        <v>20</v>
      </c>
      <c r="B32" s="8" t="s">
        <v>214</v>
      </c>
      <c r="C32" s="70">
        <v>1959</v>
      </c>
      <c r="D32" s="70"/>
      <c r="E32" s="8" t="s">
        <v>45</v>
      </c>
      <c r="F32" s="70">
        <v>2</v>
      </c>
      <c r="G32" s="87">
        <v>1</v>
      </c>
      <c r="H32" s="115">
        <v>432.85</v>
      </c>
      <c r="I32" s="101">
        <v>405.5</v>
      </c>
      <c r="J32" s="73">
        <v>249.1</v>
      </c>
      <c r="K32" s="87">
        <v>8</v>
      </c>
      <c r="L32" s="9">
        <v>0</v>
      </c>
      <c r="M32" s="9">
        <v>0</v>
      </c>
      <c r="N32" s="9">
        <v>0</v>
      </c>
      <c r="O32" s="9">
        <f t="shared" si="8"/>
        <v>0</v>
      </c>
      <c r="P32" s="16">
        <f t="shared" si="9"/>
        <v>0</v>
      </c>
      <c r="Q32" s="70">
        <v>10477.1</v>
      </c>
      <c r="R32" s="70">
        <v>2019</v>
      </c>
      <c r="S32" s="70"/>
      <c r="T32" s="70"/>
      <c r="U32" s="70" t="e">
        <f>'Раздел 2'!#REF!</f>
        <v>#REF!</v>
      </c>
      <c r="V32" s="7">
        <v>1</v>
      </c>
    </row>
    <row r="33" spans="1:23" s="7" customFormat="1" ht="24.95" customHeight="1" x14ac:dyDescent="0.2">
      <c r="A33" s="232">
        <v>21</v>
      </c>
      <c r="B33" s="8" t="s">
        <v>126</v>
      </c>
      <c r="C33" s="70" t="s">
        <v>72</v>
      </c>
      <c r="D33" s="70"/>
      <c r="E33" s="8" t="s">
        <v>60</v>
      </c>
      <c r="F33" s="70">
        <v>2</v>
      </c>
      <c r="G33" s="87">
        <v>2</v>
      </c>
      <c r="H33" s="115">
        <v>523.6</v>
      </c>
      <c r="I33" s="101">
        <v>469</v>
      </c>
      <c r="J33" s="73">
        <v>252.9</v>
      </c>
      <c r="K33" s="87">
        <v>12</v>
      </c>
      <c r="L33" s="9">
        <v>0</v>
      </c>
      <c r="M33" s="9">
        <v>0</v>
      </c>
      <c r="N33" s="9">
        <v>0</v>
      </c>
      <c r="O33" s="9">
        <f t="shared" si="8"/>
        <v>0</v>
      </c>
      <c r="P33" s="16">
        <f t="shared" si="9"/>
        <v>0</v>
      </c>
      <c r="Q33" s="70">
        <v>10477.1</v>
      </c>
      <c r="R33" s="70">
        <v>2019</v>
      </c>
      <c r="S33" s="70" t="s">
        <v>491</v>
      </c>
      <c r="T33" s="70" t="s">
        <v>507</v>
      </c>
      <c r="U33" s="70" t="e">
        <f>'Раздел 2'!#REF!</f>
        <v>#REF!</v>
      </c>
      <c r="V33" s="7">
        <v>1</v>
      </c>
    </row>
    <row r="34" spans="1:23" s="7" customFormat="1" ht="24.95" customHeight="1" x14ac:dyDescent="0.2">
      <c r="A34" s="232">
        <v>22</v>
      </c>
      <c r="B34" s="8" t="s">
        <v>215</v>
      </c>
      <c r="C34" s="70">
        <v>1932</v>
      </c>
      <c r="D34" s="70"/>
      <c r="E34" s="8" t="s">
        <v>45</v>
      </c>
      <c r="F34" s="70">
        <v>2</v>
      </c>
      <c r="G34" s="87">
        <v>2</v>
      </c>
      <c r="H34" s="115">
        <v>515.79999999999995</v>
      </c>
      <c r="I34" s="101">
        <v>454.6</v>
      </c>
      <c r="J34" s="73">
        <v>164.6</v>
      </c>
      <c r="K34" s="87">
        <v>8</v>
      </c>
      <c r="L34" s="9">
        <v>0</v>
      </c>
      <c r="M34" s="9">
        <v>0</v>
      </c>
      <c r="N34" s="9">
        <v>0</v>
      </c>
      <c r="O34" s="9">
        <f t="shared" si="8"/>
        <v>0</v>
      </c>
      <c r="P34" s="16">
        <f t="shared" si="9"/>
        <v>0</v>
      </c>
      <c r="Q34" s="70">
        <v>10477.1</v>
      </c>
      <c r="R34" s="70">
        <v>2019</v>
      </c>
      <c r="S34" s="70" t="s">
        <v>488</v>
      </c>
      <c r="T34" s="70" t="s">
        <v>508</v>
      </c>
      <c r="U34" s="70" t="e">
        <f>'Раздел 2'!#REF!</f>
        <v>#REF!</v>
      </c>
      <c r="V34" s="7">
        <v>1</v>
      </c>
    </row>
    <row r="35" spans="1:23" s="7" customFormat="1" ht="24.95" customHeight="1" x14ac:dyDescent="0.2">
      <c r="A35" s="232">
        <v>23</v>
      </c>
      <c r="B35" s="8" t="s">
        <v>216</v>
      </c>
      <c r="C35" s="70">
        <v>1933</v>
      </c>
      <c r="D35" s="70"/>
      <c r="E35" s="8" t="s">
        <v>45</v>
      </c>
      <c r="F35" s="70">
        <v>2</v>
      </c>
      <c r="G35" s="87">
        <v>2</v>
      </c>
      <c r="H35" s="115">
        <v>489.9</v>
      </c>
      <c r="I35" s="101">
        <v>428.7</v>
      </c>
      <c r="J35" s="73">
        <v>296.8</v>
      </c>
      <c r="K35" s="87">
        <v>8</v>
      </c>
      <c r="L35" s="9">
        <v>27700</v>
      </c>
      <c r="M35" s="9">
        <v>0</v>
      </c>
      <c r="N35" s="9">
        <v>0</v>
      </c>
      <c r="O35" s="9">
        <f t="shared" si="8"/>
        <v>27700</v>
      </c>
      <c r="P35" s="16">
        <f t="shared" si="9"/>
        <v>64.613949148588759</v>
      </c>
      <c r="Q35" s="70">
        <v>10477.1</v>
      </c>
      <c r="R35" s="70">
        <v>2019</v>
      </c>
      <c r="S35" s="70"/>
      <c r="T35" s="70"/>
      <c r="U35" s="70" t="e">
        <f>'Раздел 2'!#REF!</f>
        <v>#REF!</v>
      </c>
      <c r="V35" s="7">
        <v>1</v>
      </c>
    </row>
    <row r="36" spans="1:23" s="7" customFormat="1" ht="24.95" customHeight="1" x14ac:dyDescent="0.2">
      <c r="A36" s="232">
        <v>24</v>
      </c>
      <c r="B36" s="8" t="s">
        <v>115</v>
      </c>
      <c r="C36" s="70">
        <v>1936</v>
      </c>
      <c r="D36" s="70"/>
      <c r="E36" s="8" t="s">
        <v>60</v>
      </c>
      <c r="F36" s="70">
        <v>2</v>
      </c>
      <c r="G36" s="87">
        <v>2</v>
      </c>
      <c r="H36" s="115">
        <v>535.70000000000005</v>
      </c>
      <c r="I36" s="101">
        <v>474.5</v>
      </c>
      <c r="J36" s="73">
        <v>53.7</v>
      </c>
      <c r="K36" s="87">
        <v>9</v>
      </c>
      <c r="L36" s="9">
        <f>5393.1*I36</f>
        <v>2559025.9500000002</v>
      </c>
      <c r="M36" s="9">
        <v>0</v>
      </c>
      <c r="N36" s="9">
        <v>0</v>
      </c>
      <c r="O36" s="9">
        <f t="shared" si="8"/>
        <v>2559025.9500000002</v>
      </c>
      <c r="P36" s="16">
        <f t="shared" si="9"/>
        <v>5393.1</v>
      </c>
      <c r="Q36" s="70">
        <v>10477.1</v>
      </c>
      <c r="R36" s="70">
        <v>2019</v>
      </c>
      <c r="S36" s="70" t="s">
        <v>506</v>
      </c>
      <c r="T36" s="70" t="s">
        <v>601</v>
      </c>
      <c r="U36" s="70" t="e">
        <f>'Раздел 2'!#REF!</f>
        <v>#REF!</v>
      </c>
      <c r="V36" s="7">
        <v>1</v>
      </c>
    </row>
    <row r="37" spans="1:23" s="7" customFormat="1" ht="24.95" customHeight="1" x14ac:dyDescent="0.2">
      <c r="A37" s="232">
        <v>25</v>
      </c>
      <c r="B37" s="8" t="s">
        <v>512</v>
      </c>
      <c r="C37" s="172">
        <v>1949</v>
      </c>
      <c r="D37" s="172"/>
      <c r="E37" s="8" t="s">
        <v>60</v>
      </c>
      <c r="F37" s="172">
        <v>2</v>
      </c>
      <c r="G37" s="87">
        <v>2</v>
      </c>
      <c r="H37" s="173">
        <v>675.5</v>
      </c>
      <c r="I37" s="173">
        <v>579.5</v>
      </c>
      <c r="J37" s="173">
        <v>435.5</v>
      </c>
      <c r="K37" s="87">
        <v>16</v>
      </c>
      <c r="L37" s="9">
        <f t="shared" ref="L37:L47" si="10">5393.1*I37</f>
        <v>3125301.45</v>
      </c>
      <c r="M37" s="9">
        <v>0</v>
      </c>
      <c r="N37" s="9">
        <v>0</v>
      </c>
      <c r="O37" s="9">
        <f t="shared" si="8"/>
        <v>3125301.45</v>
      </c>
      <c r="P37" s="16">
        <f t="shared" si="9"/>
        <v>5393.1</v>
      </c>
      <c r="Q37" s="172">
        <v>10477.1</v>
      </c>
      <c r="R37" s="172">
        <v>2019</v>
      </c>
      <c r="S37" s="172"/>
      <c r="T37" s="172"/>
      <c r="U37" s="172" t="e">
        <f>'Раздел 2'!#REF!</f>
        <v>#REF!</v>
      </c>
      <c r="V37" s="7">
        <v>1</v>
      </c>
      <c r="W37" s="7" t="s">
        <v>511</v>
      </c>
    </row>
    <row r="38" spans="1:23" s="7" customFormat="1" ht="24.95" customHeight="1" x14ac:dyDescent="0.2">
      <c r="A38" s="232">
        <v>26</v>
      </c>
      <c r="B38" s="8" t="s">
        <v>217</v>
      </c>
      <c r="C38" s="70">
        <v>1948</v>
      </c>
      <c r="D38" s="70"/>
      <c r="E38" s="8" t="s">
        <v>45</v>
      </c>
      <c r="F38" s="70">
        <v>2</v>
      </c>
      <c r="G38" s="87">
        <v>1</v>
      </c>
      <c r="H38" s="115">
        <v>426.9</v>
      </c>
      <c r="I38" s="101">
        <v>396.3</v>
      </c>
      <c r="J38" s="73">
        <v>303.60000000000002</v>
      </c>
      <c r="K38" s="87">
        <v>9</v>
      </c>
      <c r="L38" s="9">
        <f t="shared" si="10"/>
        <v>2137285.5300000003</v>
      </c>
      <c r="M38" s="9">
        <v>0</v>
      </c>
      <c r="N38" s="9">
        <v>0</v>
      </c>
      <c r="O38" s="9">
        <f t="shared" si="8"/>
        <v>2137285.5300000003</v>
      </c>
      <c r="P38" s="16">
        <f t="shared" si="9"/>
        <v>5393.1</v>
      </c>
      <c r="Q38" s="70">
        <v>10477.1</v>
      </c>
      <c r="R38" s="70">
        <v>2019</v>
      </c>
      <c r="S38" s="70"/>
      <c r="T38" s="70"/>
      <c r="U38" s="70" t="e">
        <f>'Раздел 2'!#REF!</f>
        <v>#REF!</v>
      </c>
      <c r="V38" s="7">
        <v>1</v>
      </c>
    </row>
    <row r="39" spans="1:23" s="7" customFormat="1" ht="24.95" customHeight="1" x14ac:dyDescent="0.2">
      <c r="A39" s="232">
        <v>27</v>
      </c>
      <c r="B39" s="8" t="s">
        <v>218</v>
      </c>
      <c r="C39" s="70">
        <v>1934</v>
      </c>
      <c r="D39" s="70"/>
      <c r="E39" s="8" t="s">
        <v>45</v>
      </c>
      <c r="F39" s="70">
        <v>2</v>
      </c>
      <c r="G39" s="87">
        <v>2</v>
      </c>
      <c r="H39" s="115">
        <v>456.6</v>
      </c>
      <c r="I39" s="101">
        <v>395.4</v>
      </c>
      <c r="J39" s="73">
        <v>178.6</v>
      </c>
      <c r="K39" s="87">
        <v>8</v>
      </c>
      <c r="L39" s="9">
        <f t="shared" si="10"/>
        <v>2132431.7400000002</v>
      </c>
      <c r="M39" s="9">
        <v>0</v>
      </c>
      <c r="N39" s="9">
        <v>0</v>
      </c>
      <c r="O39" s="9">
        <f t="shared" si="8"/>
        <v>2132431.7400000002</v>
      </c>
      <c r="P39" s="16">
        <f t="shared" si="9"/>
        <v>5393.1000000000013</v>
      </c>
      <c r="Q39" s="70">
        <v>10477.1</v>
      </c>
      <c r="R39" s="70">
        <v>2019</v>
      </c>
      <c r="S39" s="70" t="s">
        <v>506</v>
      </c>
      <c r="T39" s="70" t="s">
        <v>509</v>
      </c>
      <c r="U39" s="70" t="e">
        <f>'Раздел 2'!#REF!</f>
        <v>#REF!</v>
      </c>
      <c r="V39" s="7">
        <v>1</v>
      </c>
    </row>
    <row r="40" spans="1:23" s="7" customFormat="1" ht="24.95" customHeight="1" x14ac:dyDescent="0.2">
      <c r="A40" s="232">
        <v>28</v>
      </c>
      <c r="B40" s="8" t="s">
        <v>219</v>
      </c>
      <c r="C40" s="70">
        <v>1917</v>
      </c>
      <c r="D40" s="70"/>
      <c r="E40" s="8" t="s">
        <v>45</v>
      </c>
      <c r="F40" s="70">
        <v>2</v>
      </c>
      <c r="G40" s="87">
        <v>1</v>
      </c>
      <c r="H40" s="115">
        <v>334.4</v>
      </c>
      <c r="I40" s="101">
        <v>333.2</v>
      </c>
      <c r="J40" s="73">
        <v>333.2</v>
      </c>
      <c r="K40" s="87">
        <v>10</v>
      </c>
      <c r="L40" s="9">
        <f t="shared" si="10"/>
        <v>1796980.9200000002</v>
      </c>
      <c r="M40" s="9">
        <v>0</v>
      </c>
      <c r="N40" s="9">
        <v>0</v>
      </c>
      <c r="O40" s="9">
        <f t="shared" si="8"/>
        <v>1796980.9200000002</v>
      </c>
      <c r="P40" s="16">
        <f t="shared" si="9"/>
        <v>5393.1</v>
      </c>
      <c r="Q40" s="70">
        <v>10477.1</v>
      </c>
      <c r="R40" s="70">
        <v>2019</v>
      </c>
      <c r="S40" s="70"/>
      <c r="T40" s="70"/>
      <c r="U40" s="70" t="e">
        <f>'Раздел 2'!#REF!</f>
        <v>#REF!</v>
      </c>
      <c r="V40" s="7">
        <v>1</v>
      </c>
    </row>
    <row r="41" spans="1:23" s="7" customFormat="1" ht="24.95" customHeight="1" x14ac:dyDescent="0.2">
      <c r="A41" s="232">
        <v>29</v>
      </c>
      <c r="B41" s="8" t="s">
        <v>220</v>
      </c>
      <c r="C41" s="70">
        <v>1946</v>
      </c>
      <c r="D41" s="70"/>
      <c r="E41" s="8" t="s">
        <v>45</v>
      </c>
      <c r="F41" s="70">
        <v>2</v>
      </c>
      <c r="G41" s="87">
        <v>2</v>
      </c>
      <c r="H41" s="115">
        <v>461.04</v>
      </c>
      <c r="I41" s="101">
        <v>387.1</v>
      </c>
      <c r="J41" s="73">
        <v>387.1</v>
      </c>
      <c r="K41" s="87">
        <v>12</v>
      </c>
      <c r="L41" s="9">
        <f t="shared" si="10"/>
        <v>2087669.0100000002</v>
      </c>
      <c r="M41" s="9">
        <v>0</v>
      </c>
      <c r="N41" s="9">
        <v>0</v>
      </c>
      <c r="O41" s="9">
        <f t="shared" si="8"/>
        <v>2087669.0100000002</v>
      </c>
      <c r="P41" s="16">
        <f t="shared" si="9"/>
        <v>5393.1</v>
      </c>
      <c r="Q41" s="70">
        <v>10477.1</v>
      </c>
      <c r="R41" s="70">
        <v>2019</v>
      </c>
      <c r="S41" s="70" t="s">
        <v>506</v>
      </c>
      <c r="T41" s="70" t="s">
        <v>509</v>
      </c>
      <c r="U41" s="70" t="e">
        <f>'Раздел 2'!#REF!</f>
        <v>#REF!</v>
      </c>
      <c r="V41" s="7">
        <v>1</v>
      </c>
    </row>
    <row r="42" spans="1:23" s="7" customFormat="1" ht="24.95" customHeight="1" x14ac:dyDescent="0.2">
      <c r="A42" s="232">
        <v>30</v>
      </c>
      <c r="B42" s="8" t="s">
        <v>221</v>
      </c>
      <c r="C42" s="70">
        <v>1946</v>
      </c>
      <c r="D42" s="70"/>
      <c r="E42" s="8" t="s">
        <v>45</v>
      </c>
      <c r="F42" s="70">
        <v>2</v>
      </c>
      <c r="G42" s="87">
        <v>2</v>
      </c>
      <c r="H42" s="115">
        <v>463.44</v>
      </c>
      <c r="I42" s="101">
        <v>361.7</v>
      </c>
      <c r="J42" s="73">
        <v>231.16</v>
      </c>
      <c r="K42" s="87">
        <v>8</v>
      </c>
      <c r="L42" s="9">
        <f t="shared" si="10"/>
        <v>1950684.27</v>
      </c>
      <c r="M42" s="9">
        <v>0</v>
      </c>
      <c r="N42" s="9">
        <v>0</v>
      </c>
      <c r="O42" s="9">
        <f t="shared" si="8"/>
        <v>1950684.27</v>
      </c>
      <c r="P42" s="16">
        <f t="shared" si="9"/>
        <v>5393.1</v>
      </c>
      <c r="Q42" s="70">
        <v>10477.1</v>
      </c>
      <c r="R42" s="70">
        <v>2019</v>
      </c>
      <c r="S42" s="70"/>
      <c r="T42" s="70"/>
      <c r="U42" s="70" t="e">
        <f>'Раздел 2'!#REF!</f>
        <v>#REF!</v>
      </c>
      <c r="V42" s="7">
        <v>1</v>
      </c>
    </row>
    <row r="43" spans="1:23" s="7" customFormat="1" ht="24.95" customHeight="1" x14ac:dyDescent="0.2">
      <c r="A43" s="232">
        <v>31</v>
      </c>
      <c r="B43" s="8" t="s">
        <v>222</v>
      </c>
      <c r="C43" s="70">
        <v>1964</v>
      </c>
      <c r="D43" s="70"/>
      <c r="E43" s="8" t="s">
        <v>45</v>
      </c>
      <c r="F43" s="70">
        <v>2</v>
      </c>
      <c r="G43" s="87">
        <v>3</v>
      </c>
      <c r="H43" s="115">
        <v>600</v>
      </c>
      <c r="I43" s="101">
        <v>498.1</v>
      </c>
      <c r="J43" s="73">
        <v>417.5</v>
      </c>
      <c r="K43" s="87">
        <v>12</v>
      </c>
      <c r="L43" s="9">
        <f t="shared" si="10"/>
        <v>2686303.1100000003</v>
      </c>
      <c r="M43" s="9">
        <v>0</v>
      </c>
      <c r="N43" s="9">
        <v>0</v>
      </c>
      <c r="O43" s="9">
        <f t="shared" si="8"/>
        <v>2686303.1100000003</v>
      </c>
      <c r="P43" s="16">
        <f t="shared" si="9"/>
        <v>5393.1</v>
      </c>
      <c r="Q43" s="70">
        <v>10477.1</v>
      </c>
      <c r="R43" s="70">
        <v>2019</v>
      </c>
      <c r="S43" s="70"/>
      <c r="T43" s="70"/>
      <c r="U43" s="70" t="e">
        <f>'Раздел 2'!#REF!</f>
        <v>#REF!</v>
      </c>
      <c r="V43" s="7">
        <v>1</v>
      </c>
    </row>
    <row r="44" spans="1:23" s="7" customFormat="1" ht="24.95" customHeight="1" x14ac:dyDescent="0.2">
      <c r="A44" s="232">
        <v>32</v>
      </c>
      <c r="B44" s="8" t="s">
        <v>223</v>
      </c>
      <c r="C44" s="70">
        <v>1956</v>
      </c>
      <c r="D44" s="70"/>
      <c r="E44" s="8" t="s">
        <v>45</v>
      </c>
      <c r="F44" s="70">
        <v>2</v>
      </c>
      <c r="G44" s="87">
        <v>2</v>
      </c>
      <c r="H44" s="115">
        <v>630.79999999999995</v>
      </c>
      <c r="I44" s="101">
        <v>630</v>
      </c>
      <c r="J44" s="73">
        <v>458</v>
      </c>
      <c r="K44" s="87">
        <v>16</v>
      </c>
      <c r="L44" s="9">
        <f t="shared" si="10"/>
        <v>3397653</v>
      </c>
      <c r="M44" s="9">
        <v>0</v>
      </c>
      <c r="N44" s="9">
        <v>0</v>
      </c>
      <c r="O44" s="9">
        <f t="shared" si="8"/>
        <v>3397653</v>
      </c>
      <c r="P44" s="16">
        <f t="shared" si="9"/>
        <v>5393.1</v>
      </c>
      <c r="Q44" s="70">
        <v>10477.1</v>
      </c>
      <c r="R44" s="70">
        <v>2019</v>
      </c>
      <c r="S44" s="70"/>
      <c r="T44" s="70"/>
      <c r="U44" s="70" t="e">
        <f>'Раздел 2'!#REF!</f>
        <v>#REF!</v>
      </c>
      <c r="V44" s="7">
        <v>1</v>
      </c>
    </row>
    <row r="45" spans="1:23" s="7" customFormat="1" ht="24.95" customHeight="1" x14ac:dyDescent="0.2">
      <c r="A45" s="232">
        <v>33</v>
      </c>
      <c r="B45" s="8" t="s">
        <v>224</v>
      </c>
      <c r="C45" s="70">
        <v>1954</v>
      </c>
      <c r="D45" s="70"/>
      <c r="E45" s="8" t="s">
        <v>58</v>
      </c>
      <c r="F45" s="70">
        <v>2</v>
      </c>
      <c r="G45" s="87">
        <v>1</v>
      </c>
      <c r="H45" s="115">
        <v>508.3</v>
      </c>
      <c r="I45" s="101">
        <v>507.5</v>
      </c>
      <c r="J45" s="73">
        <v>433.6</v>
      </c>
      <c r="K45" s="87">
        <v>8</v>
      </c>
      <c r="L45" s="9">
        <f t="shared" si="10"/>
        <v>2736998.25</v>
      </c>
      <c r="M45" s="9">
        <v>0</v>
      </c>
      <c r="N45" s="9">
        <v>0</v>
      </c>
      <c r="O45" s="9">
        <f t="shared" si="8"/>
        <v>2736998.25</v>
      </c>
      <c r="P45" s="16">
        <f t="shared" si="9"/>
        <v>5393.1</v>
      </c>
      <c r="Q45" s="70">
        <v>10477.1</v>
      </c>
      <c r="R45" s="70">
        <v>2019</v>
      </c>
      <c r="S45" s="70"/>
      <c r="T45" s="70"/>
      <c r="U45" s="70" t="e">
        <f>'Раздел 2'!#REF!</f>
        <v>#REF!</v>
      </c>
      <c r="V45" s="7">
        <v>1</v>
      </c>
    </row>
    <row r="46" spans="1:23" s="7" customFormat="1" ht="24.95" customHeight="1" x14ac:dyDescent="0.2">
      <c r="A46" s="232">
        <v>34</v>
      </c>
      <c r="B46" s="8" t="s">
        <v>225</v>
      </c>
      <c r="C46" s="70">
        <v>1958</v>
      </c>
      <c r="D46" s="70"/>
      <c r="E46" s="8" t="s">
        <v>45</v>
      </c>
      <c r="F46" s="70">
        <v>2</v>
      </c>
      <c r="G46" s="87">
        <v>1</v>
      </c>
      <c r="H46" s="115">
        <v>405</v>
      </c>
      <c r="I46" s="101">
        <v>379</v>
      </c>
      <c r="J46" s="73">
        <v>145.5</v>
      </c>
      <c r="K46" s="87">
        <v>8</v>
      </c>
      <c r="L46" s="9">
        <f t="shared" si="10"/>
        <v>2043984.9000000001</v>
      </c>
      <c r="M46" s="9">
        <v>0</v>
      </c>
      <c r="N46" s="9">
        <v>0</v>
      </c>
      <c r="O46" s="9">
        <f t="shared" si="8"/>
        <v>2043984.9000000001</v>
      </c>
      <c r="P46" s="16">
        <f t="shared" si="9"/>
        <v>5393.1</v>
      </c>
      <c r="Q46" s="70">
        <v>10477.1</v>
      </c>
      <c r="R46" s="70">
        <v>2019</v>
      </c>
      <c r="S46" s="70"/>
      <c r="T46" s="70"/>
      <c r="U46" s="70" t="e">
        <f>'Раздел 2'!#REF!</f>
        <v>#REF!</v>
      </c>
      <c r="V46" s="7">
        <v>1</v>
      </c>
    </row>
    <row r="47" spans="1:23" s="7" customFormat="1" ht="24.95" customHeight="1" x14ac:dyDescent="0.2">
      <c r="A47" s="232">
        <v>35</v>
      </c>
      <c r="B47" s="8" t="s">
        <v>226</v>
      </c>
      <c r="C47" s="70">
        <v>1956</v>
      </c>
      <c r="D47" s="70"/>
      <c r="E47" s="8" t="s">
        <v>58</v>
      </c>
      <c r="F47" s="70">
        <v>2</v>
      </c>
      <c r="G47" s="87">
        <v>2</v>
      </c>
      <c r="H47" s="115">
        <v>782.8</v>
      </c>
      <c r="I47" s="101">
        <v>720.8</v>
      </c>
      <c r="J47" s="73">
        <v>536</v>
      </c>
      <c r="K47" s="87">
        <v>12</v>
      </c>
      <c r="L47" s="9">
        <f t="shared" si="10"/>
        <v>3887346.48</v>
      </c>
      <c r="M47" s="9">
        <v>0</v>
      </c>
      <c r="N47" s="9">
        <v>0</v>
      </c>
      <c r="O47" s="9">
        <f t="shared" si="8"/>
        <v>3887346.48</v>
      </c>
      <c r="P47" s="16">
        <f t="shared" si="9"/>
        <v>5393.1</v>
      </c>
      <c r="Q47" s="70">
        <v>10477.1</v>
      </c>
      <c r="R47" s="70">
        <v>2019</v>
      </c>
      <c r="S47" s="70" t="s">
        <v>506</v>
      </c>
      <c r="T47" s="70" t="s">
        <v>509</v>
      </c>
      <c r="U47" s="70" t="e">
        <f>'Раздел 2'!#REF!</f>
        <v>#REF!</v>
      </c>
      <c r="V47" s="7">
        <v>1</v>
      </c>
    </row>
    <row r="48" spans="1:23" s="7" customFormat="1" ht="24.95" customHeight="1" x14ac:dyDescent="0.2">
      <c r="A48" s="232">
        <v>36</v>
      </c>
      <c r="B48" s="8" t="s">
        <v>137</v>
      </c>
      <c r="C48" s="70">
        <v>1959</v>
      </c>
      <c r="D48" s="70"/>
      <c r="E48" s="8" t="s">
        <v>60</v>
      </c>
      <c r="F48" s="70">
        <v>2</v>
      </c>
      <c r="G48" s="87">
        <v>2</v>
      </c>
      <c r="H48" s="115">
        <v>538.6</v>
      </c>
      <c r="I48" s="101">
        <v>484</v>
      </c>
      <c r="J48" s="73">
        <v>385.8</v>
      </c>
      <c r="K48" s="87">
        <v>16</v>
      </c>
      <c r="L48" s="9">
        <v>33600</v>
      </c>
      <c r="M48" s="9">
        <v>0</v>
      </c>
      <c r="N48" s="9">
        <v>0</v>
      </c>
      <c r="O48" s="9">
        <f t="shared" si="8"/>
        <v>33600</v>
      </c>
      <c r="P48" s="16">
        <f t="shared" si="9"/>
        <v>69.421487603305792</v>
      </c>
      <c r="Q48" s="70">
        <v>10477.1</v>
      </c>
      <c r="R48" s="70">
        <v>2019</v>
      </c>
      <c r="S48" s="70" t="s">
        <v>491</v>
      </c>
      <c r="T48" s="70" t="s">
        <v>507</v>
      </c>
      <c r="U48" s="70" t="e">
        <f>'Раздел 2'!#REF!</f>
        <v>#REF!</v>
      </c>
      <c r="V48" s="7">
        <v>1</v>
      </c>
    </row>
    <row r="49" spans="1:23" s="7" customFormat="1" ht="24.95" customHeight="1" x14ac:dyDescent="0.2">
      <c r="A49" s="232">
        <v>37</v>
      </c>
      <c r="B49" s="8" t="s">
        <v>138</v>
      </c>
      <c r="C49" s="70">
        <v>1959</v>
      </c>
      <c r="D49" s="70"/>
      <c r="E49" s="8" t="s">
        <v>60</v>
      </c>
      <c r="F49" s="70">
        <v>2</v>
      </c>
      <c r="G49" s="87">
        <v>2</v>
      </c>
      <c r="H49" s="115">
        <v>543.4</v>
      </c>
      <c r="I49" s="101">
        <v>488.8</v>
      </c>
      <c r="J49" s="73">
        <v>454.7</v>
      </c>
      <c r="K49" s="87">
        <v>16</v>
      </c>
      <c r="L49" s="9">
        <v>33925</v>
      </c>
      <c r="M49" s="9">
        <v>0</v>
      </c>
      <c r="N49" s="9">
        <v>0</v>
      </c>
      <c r="O49" s="9">
        <f t="shared" si="8"/>
        <v>33925</v>
      </c>
      <c r="P49" s="16">
        <f t="shared" si="9"/>
        <v>69.404664484451715</v>
      </c>
      <c r="Q49" s="70">
        <v>10477.1</v>
      </c>
      <c r="R49" s="70">
        <v>2019</v>
      </c>
      <c r="S49" s="70" t="s">
        <v>491</v>
      </c>
      <c r="T49" s="70" t="s">
        <v>507</v>
      </c>
      <c r="U49" s="70" t="e">
        <f>'Раздел 2'!#REF!</f>
        <v>#REF!</v>
      </c>
      <c r="V49" s="7">
        <v>1</v>
      </c>
    </row>
    <row r="50" spans="1:23" s="7" customFormat="1" ht="24.95" customHeight="1" x14ac:dyDescent="0.2">
      <c r="A50" s="232">
        <v>38</v>
      </c>
      <c r="B50" s="8" t="s">
        <v>227</v>
      </c>
      <c r="C50" s="70">
        <v>1936</v>
      </c>
      <c r="D50" s="70"/>
      <c r="E50" s="8" t="s">
        <v>45</v>
      </c>
      <c r="F50" s="70">
        <v>2</v>
      </c>
      <c r="G50" s="87">
        <v>2</v>
      </c>
      <c r="H50" s="115">
        <v>619.91999999999996</v>
      </c>
      <c r="I50" s="101">
        <v>516.1</v>
      </c>
      <c r="J50" s="73">
        <v>157.5</v>
      </c>
      <c r="K50" s="87">
        <v>8</v>
      </c>
      <c r="L50" s="9">
        <f>I50*5393.1</f>
        <v>2783378.91</v>
      </c>
      <c r="M50" s="9">
        <v>0</v>
      </c>
      <c r="N50" s="9">
        <v>0</v>
      </c>
      <c r="O50" s="9">
        <f t="shared" si="8"/>
        <v>2783378.91</v>
      </c>
      <c r="P50" s="16">
        <f t="shared" si="9"/>
        <v>5393.1</v>
      </c>
      <c r="Q50" s="70">
        <v>10477.1</v>
      </c>
      <c r="R50" s="70">
        <v>2019</v>
      </c>
      <c r="S50" s="70" t="s">
        <v>506</v>
      </c>
      <c r="T50" s="70" t="s">
        <v>601</v>
      </c>
      <c r="U50" s="70" t="e">
        <f>'Раздел 2'!#REF!</f>
        <v>#REF!</v>
      </c>
      <c r="V50" s="7">
        <v>1</v>
      </c>
    </row>
    <row r="51" spans="1:23" s="7" customFormat="1" ht="24.95" customHeight="1" x14ac:dyDescent="0.2">
      <c r="A51" s="232">
        <v>39</v>
      </c>
      <c r="B51" s="8" t="s">
        <v>228</v>
      </c>
      <c r="C51" s="70">
        <v>1930</v>
      </c>
      <c r="D51" s="70"/>
      <c r="E51" s="8" t="s">
        <v>45</v>
      </c>
      <c r="F51" s="70">
        <v>2</v>
      </c>
      <c r="G51" s="87">
        <v>3</v>
      </c>
      <c r="H51" s="115">
        <v>618.9</v>
      </c>
      <c r="I51" s="101">
        <v>552.1</v>
      </c>
      <c r="J51" s="73">
        <v>506.5</v>
      </c>
      <c r="K51" s="87">
        <v>12</v>
      </c>
      <c r="L51" s="9">
        <f t="shared" ref="L51:L53" si="11">I51*5393.1</f>
        <v>2977530.5100000002</v>
      </c>
      <c r="M51" s="9">
        <v>0</v>
      </c>
      <c r="N51" s="9">
        <v>0</v>
      </c>
      <c r="O51" s="9">
        <f t="shared" si="8"/>
        <v>2977530.5100000002</v>
      </c>
      <c r="P51" s="16">
        <f t="shared" si="9"/>
        <v>5393.1</v>
      </c>
      <c r="Q51" s="70">
        <v>10477.1</v>
      </c>
      <c r="R51" s="70">
        <v>2019</v>
      </c>
      <c r="S51" s="70"/>
      <c r="T51" s="70"/>
      <c r="U51" s="70" t="e">
        <f>'Раздел 2'!#REF!</f>
        <v>#REF!</v>
      </c>
      <c r="V51" s="7">
        <v>1</v>
      </c>
    </row>
    <row r="52" spans="1:23" s="7" customFormat="1" ht="24.95" customHeight="1" x14ac:dyDescent="0.2">
      <c r="A52" s="232">
        <v>40</v>
      </c>
      <c r="B52" s="8" t="s">
        <v>229</v>
      </c>
      <c r="C52" s="70">
        <v>1959</v>
      </c>
      <c r="D52" s="70"/>
      <c r="E52" s="8" t="s">
        <v>58</v>
      </c>
      <c r="F52" s="70">
        <v>2</v>
      </c>
      <c r="G52" s="87">
        <v>1</v>
      </c>
      <c r="H52" s="115">
        <v>533.4</v>
      </c>
      <c r="I52" s="101">
        <v>444.5</v>
      </c>
      <c r="J52" s="73">
        <v>260.60000000000002</v>
      </c>
      <c r="K52" s="87">
        <v>8</v>
      </c>
      <c r="L52" s="9">
        <f t="shared" si="11"/>
        <v>2397232.9500000002</v>
      </c>
      <c r="M52" s="9">
        <v>0</v>
      </c>
      <c r="N52" s="9">
        <v>0</v>
      </c>
      <c r="O52" s="9">
        <f t="shared" si="8"/>
        <v>2397232.9500000002</v>
      </c>
      <c r="P52" s="16">
        <f t="shared" si="9"/>
        <v>5393.1</v>
      </c>
      <c r="Q52" s="70">
        <v>10477.1</v>
      </c>
      <c r="R52" s="70">
        <v>2019</v>
      </c>
      <c r="S52" s="70"/>
      <c r="T52" s="70"/>
      <c r="U52" s="70" t="e">
        <f>'Раздел 2'!#REF!</f>
        <v>#REF!</v>
      </c>
      <c r="V52" s="7">
        <v>1</v>
      </c>
    </row>
    <row r="53" spans="1:23" s="7" customFormat="1" ht="24.95" customHeight="1" x14ac:dyDescent="0.2">
      <c r="A53" s="232">
        <v>41</v>
      </c>
      <c r="B53" s="8" t="s">
        <v>230</v>
      </c>
      <c r="C53" s="70">
        <v>1963</v>
      </c>
      <c r="D53" s="70"/>
      <c r="E53" s="8" t="s">
        <v>45</v>
      </c>
      <c r="F53" s="70">
        <v>2</v>
      </c>
      <c r="G53" s="87">
        <v>4</v>
      </c>
      <c r="H53" s="115">
        <v>236.6</v>
      </c>
      <c r="I53" s="101">
        <v>194.5</v>
      </c>
      <c r="J53" s="73">
        <v>194.5</v>
      </c>
      <c r="K53" s="87">
        <v>8</v>
      </c>
      <c r="L53" s="9">
        <f t="shared" si="11"/>
        <v>1048957.9500000002</v>
      </c>
      <c r="M53" s="9">
        <v>0</v>
      </c>
      <c r="N53" s="9">
        <v>0</v>
      </c>
      <c r="O53" s="9">
        <f t="shared" si="8"/>
        <v>1048957.9500000002</v>
      </c>
      <c r="P53" s="16">
        <f t="shared" si="9"/>
        <v>5393.1000000000013</v>
      </c>
      <c r="Q53" s="70">
        <v>10477.1</v>
      </c>
      <c r="R53" s="70">
        <v>2019</v>
      </c>
      <c r="S53" s="70" t="s">
        <v>506</v>
      </c>
      <c r="T53" s="70" t="s">
        <v>509</v>
      </c>
      <c r="U53" s="70" t="e">
        <f>'Раздел 2'!#REF!</f>
        <v>#REF!</v>
      </c>
      <c r="V53" s="7">
        <v>1</v>
      </c>
    </row>
    <row r="54" spans="1:23" s="7" customFormat="1" ht="24.95" customHeight="1" x14ac:dyDescent="0.2">
      <c r="A54" s="232">
        <v>42</v>
      </c>
      <c r="B54" s="8" t="s">
        <v>231</v>
      </c>
      <c r="C54" s="90">
        <v>1946</v>
      </c>
      <c r="D54" s="90"/>
      <c r="E54" s="8" t="s">
        <v>45</v>
      </c>
      <c r="F54" s="90"/>
      <c r="G54" s="87"/>
      <c r="H54" s="115">
        <v>0</v>
      </c>
      <c r="I54" s="101">
        <v>0</v>
      </c>
      <c r="J54" s="91">
        <v>0</v>
      </c>
      <c r="K54" s="87">
        <v>0</v>
      </c>
      <c r="L54" s="9">
        <v>0</v>
      </c>
      <c r="M54" s="9">
        <v>0</v>
      </c>
      <c r="N54" s="9">
        <v>0</v>
      </c>
      <c r="O54" s="9">
        <f t="shared" si="8"/>
        <v>0</v>
      </c>
      <c r="P54" s="16">
        <v>0</v>
      </c>
      <c r="Q54" s="90">
        <v>0</v>
      </c>
      <c r="R54" s="90">
        <v>2019</v>
      </c>
      <c r="S54" s="90"/>
      <c r="T54" s="90"/>
      <c r="U54" s="90" t="e">
        <f>'Раздел 2'!#REF!</f>
        <v>#REF!</v>
      </c>
      <c r="V54" s="7">
        <v>1</v>
      </c>
    </row>
    <row r="55" spans="1:23" s="7" customFormat="1" ht="24.95" customHeight="1" x14ac:dyDescent="0.2">
      <c r="A55" s="232">
        <v>43</v>
      </c>
      <c r="B55" s="8" t="s">
        <v>513</v>
      </c>
      <c r="C55" s="172">
        <v>1958</v>
      </c>
      <c r="D55" s="172"/>
      <c r="E55" s="8" t="s">
        <v>58</v>
      </c>
      <c r="F55" s="172">
        <v>3</v>
      </c>
      <c r="G55" s="87">
        <v>2</v>
      </c>
      <c r="H55" s="173">
        <v>1050.0999999999999</v>
      </c>
      <c r="I55" s="173">
        <v>960.1</v>
      </c>
      <c r="J55" s="173">
        <v>960.1</v>
      </c>
      <c r="K55" s="87">
        <v>18</v>
      </c>
      <c r="L55" s="9">
        <f>I55*5393.1</f>
        <v>5177915.3100000005</v>
      </c>
      <c r="M55" s="9">
        <v>0</v>
      </c>
      <c r="N55" s="9">
        <v>0</v>
      </c>
      <c r="O55" s="9">
        <f t="shared" si="8"/>
        <v>5177915.3100000005</v>
      </c>
      <c r="P55" s="16">
        <f t="shared" si="9"/>
        <v>5393.1</v>
      </c>
      <c r="Q55" s="172">
        <v>10477.1</v>
      </c>
      <c r="R55" s="172">
        <v>2019</v>
      </c>
      <c r="S55" s="172"/>
      <c r="T55" s="172"/>
      <c r="U55" s="172" t="e">
        <f>'Раздел 2'!#REF!</f>
        <v>#REF!</v>
      </c>
      <c r="V55" s="66">
        <v>1</v>
      </c>
      <c r="W55" s="66" t="s">
        <v>515</v>
      </c>
    </row>
    <row r="56" spans="1:23" s="7" customFormat="1" ht="24.95" customHeight="1" x14ac:dyDescent="0.2">
      <c r="A56" s="232">
        <v>44</v>
      </c>
      <c r="B56" s="8" t="s">
        <v>514</v>
      </c>
      <c r="C56" s="172">
        <v>1947</v>
      </c>
      <c r="D56" s="172"/>
      <c r="E56" s="8" t="s">
        <v>60</v>
      </c>
      <c r="F56" s="172">
        <v>2</v>
      </c>
      <c r="G56" s="87">
        <v>1</v>
      </c>
      <c r="H56" s="173">
        <v>441.5</v>
      </c>
      <c r="I56" s="173">
        <v>420.29</v>
      </c>
      <c r="J56" s="173">
        <v>262.49</v>
      </c>
      <c r="K56" s="87">
        <v>8</v>
      </c>
      <c r="L56" s="9">
        <f t="shared" ref="L56:L57" si="12">I56*5393.1</f>
        <v>2266665.9990000003</v>
      </c>
      <c r="M56" s="9">
        <v>0</v>
      </c>
      <c r="N56" s="9">
        <v>0</v>
      </c>
      <c r="O56" s="9">
        <f t="shared" si="8"/>
        <v>2266665.9990000003</v>
      </c>
      <c r="P56" s="16">
        <f t="shared" si="9"/>
        <v>5393.1</v>
      </c>
      <c r="Q56" s="172">
        <v>10477.1</v>
      </c>
      <c r="R56" s="172">
        <v>2019</v>
      </c>
      <c r="S56" s="172"/>
      <c r="T56" s="172"/>
      <c r="U56" s="172" t="e">
        <f>'Раздел 2'!#REF!</f>
        <v>#REF!</v>
      </c>
      <c r="V56" s="7">
        <v>1</v>
      </c>
      <c r="W56" s="7" t="s">
        <v>511</v>
      </c>
    </row>
    <row r="57" spans="1:23" s="7" customFormat="1" ht="24.95" customHeight="1" x14ac:dyDescent="0.2">
      <c r="A57" s="232">
        <v>45</v>
      </c>
      <c r="B57" s="8" t="s">
        <v>232</v>
      </c>
      <c r="C57" s="172">
        <v>1949</v>
      </c>
      <c r="D57" s="172"/>
      <c r="E57" s="8" t="s">
        <v>58</v>
      </c>
      <c r="F57" s="172">
        <v>2</v>
      </c>
      <c r="G57" s="87">
        <v>1</v>
      </c>
      <c r="H57" s="173">
        <v>790</v>
      </c>
      <c r="I57" s="173">
        <v>742.11</v>
      </c>
      <c r="J57" s="173">
        <v>644.27</v>
      </c>
      <c r="K57" s="87">
        <v>17</v>
      </c>
      <c r="L57" s="9">
        <f t="shared" si="12"/>
        <v>4002273.4410000006</v>
      </c>
      <c r="M57" s="9">
        <v>0</v>
      </c>
      <c r="N57" s="9">
        <v>0</v>
      </c>
      <c r="O57" s="9">
        <f t="shared" si="8"/>
        <v>4002273.4410000006</v>
      </c>
      <c r="P57" s="16">
        <f t="shared" si="9"/>
        <v>5393.1</v>
      </c>
      <c r="Q57" s="172">
        <v>10477.1</v>
      </c>
      <c r="R57" s="172">
        <v>2019</v>
      </c>
      <c r="S57" s="172"/>
      <c r="T57" s="172"/>
      <c r="U57" s="172" t="e">
        <f>'Раздел 2'!#REF!</f>
        <v>#REF!</v>
      </c>
      <c r="V57" s="7">
        <v>1</v>
      </c>
    </row>
    <row r="58" spans="1:23" s="7" customFormat="1" ht="24.95" customHeight="1" x14ac:dyDescent="0.2">
      <c r="A58" s="232">
        <v>46</v>
      </c>
      <c r="B58" s="8" t="s">
        <v>130</v>
      </c>
      <c r="C58" s="172">
        <v>1961</v>
      </c>
      <c r="D58" s="172"/>
      <c r="E58" s="8" t="s">
        <v>60</v>
      </c>
      <c r="F58" s="172">
        <v>2</v>
      </c>
      <c r="G58" s="87">
        <v>2</v>
      </c>
      <c r="H58" s="173">
        <v>535.5</v>
      </c>
      <c r="I58" s="173">
        <v>480.9</v>
      </c>
      <c r="J58" s="173">
        <v>220.7</v>
      </c>
      <c r="K58" s="87">
        <v>16</v>
      </c>
      <c r="L58" s="9">
        <v>33400</v>
      </c>
      <c r="M58" s="9">
        <v>0</v>
      </c>
      <c r="N58" s="9">
        <v>0</v>
      </c>
      <c r="O58" s="9">
        <f t="shared" si="8"/>
        <v>33400</v>
      </c>
      <c r="P58" s="16">
        <f t="shared" si="9"/>
        <v>69.453108754418807</v>
      </c>
      <c r="Q58" s="172">
        <v>10477.1</v>
      </c>
      <c r="R58" s="172">
        <v>2019</v>
      </c>
      <c r="S58" s="172" t="s">
        <v>491</v>
      </c>
      <c r="T58" s="172" t="s">
        <v>507</v>
      </c>
      <c r="U58" s="172" t="e">
        <f>'Раздел 2'!#REF!</f>
        <v>#REF!</v>
      </c>
      <c r="V58" s="7">
        <v>1</v>
      </c>
    </row>
    <row r="59" spans="1:23" s="7" customFormat="1" ht="24.95" customHeight="1" x14ac:dyDescent="0.2">
      <c r="A59" s="232">
        <v>47</v>
      </c>
      <c r="B59" s="8" t="s">
        <v>139</v>
      </c>
      <c r="C59" s="172">
        <v>1960</v>
      </c>
      <c r="D59" s="172"/>
      <c r="E59" s="8" t="s">
        <v>60</v>
      </c>
      <c r="F59" s="172">
        <v>2</v>
      </c>
      <c r="G59" s="87">
        <v>2</v>
      </c>
      <c r="H59" s="173">
        <v>536.70000000000005</v>
      </c>
      <c r="I59" s="173">
        <v>482.1</v>
      </c>
      <c r="J59" s="173">
        <v>320.39999999999998</v>
      </c>
      <c r="K59" s="87">
        <v>16</v>
      </c>
      <c r="L59" s="9">
        <v>33500</v>
      </c>
      <c r="M59" s="9">
        <v>0</v>
      </c>
      <c r="N59" s="9">
        <v>0</v>
      </c>
      <c r="O59" s="9">
        <f t="shared" si="8"/>
        <v>33500</v>
      </c>
      <c r="P59" s="16">
        <f t="shared" si="9"/>
        <v>69.487658162207012</v>
      </c>
      <c r="Q59" s="172">
        <v>10477.1</v>
      </c>
      <c r="R59" s="172">
        <v>2019</v>
      </c>
      <c r="S59" s="172" t="s">
        <v>491</v>
      </c>
      <c r="T59" s="172" t="s">
        <v>507</v>
      </c>
      <c r="U59" s="172" t="e">
        <f>'Раздел 2'!#REF!</f>
        <v>#REF!</v>
      </c>
      <c r="V59" s="7">
        <v>1</v>
      </c>
    </row>
    <row r="60" spans="1:23" s="7" customFormat="1" ht="24.95" customHeight="1" x14ac:dyDescent="0.2">
      <c r="A60" s="232">
        <v>48</v>
      </c>
      <c r="B60" s="8" t="s">
        <v>233</v>
      </c>
      <c r="C60" s="172">
        <v>1961</v>
      </c>
      <c r="D60" s="172"/>
      <c r="E60" s="8" t="s">
        <v>45</v>
      </c>
      <c r="F60" s="172">
        <v>0</v>
      </c>
      <c r="G60" s="87">
        <v>0</v>
      </c>
      <c r="H60" s="173">
        <v>0</v>
      </c>
      <c r="I60" s="173">
        <v>0</v>
      </c>
      <c r="J60" s="173">
        <v>0</v>
      </c>
      <c r="K60" s="87">
        <v>0</v>
      </c>
      <c r="L60" s="9">
        <v>0</v>
      </c>
      <c r="M60" s="9">
        <v>0</v>
      </c>
      <c r="N60" s="9">
        <v>0</v>
      </c>
      <c r="O60" s="9">
        <f t="shared" si="8"/>
        <v>0</v>
      </c>
      <c r="P60" s="16">
        <v>0</v>
      </c>
      <c r="Q60" s="172">
        <v>0</v>
      </c>
      <c r="R60" s="172">
        <v>2019</v>
      </c>
      <c r="S60" s="172"/>
      <c r="T60" s="172"/>
      <c r="U60" s="172" t="e">
        <f>'Раздел 2'!#REF!</f>
        <v>#REF!</v>
      </c>
      <c r="V60" s="7">
        <v>1</v>
      </c>
    </row>
    <row r="61" spans="1:23" s="7" customFormat="1" ht="24.95" customHeight="1" x14ac:dyDescent="0.2">
      <c r="A61" s="232">
        <v>49</v>
      </c>
      <c r="B61" s="8" t="s">
        <v>201</v>
      </c>
      <c r="C61" s="172">
        <v>1947</v>
      </c>
      <c r="D61" s="172"/>
      <c r="E61" s="8" t="s">
        <v>45</v>
      </c>
      <c r="F61" s="172">
        <v>2</v>
      </c>
      <c r="G61" s="87">
        <v>2</v>
      </c>
      <c r="H61" s="173">
        <v>544.1</v>
      </c>
      <c r="I61" s="173">
        <v>489.5</v>
      </c>
      <c r="J61" s="173">
        <v>431.7</v>
      </c>
      <c r="K61" s="87">
        <v>10</v>
      </c>
      <c r="L61" s="9">
        <f>5393.1*I61</f>
        <v>2639922.4500000002</v>
      </c>
      <c r="M61" s="9">
        <v>0</v>
      </c>
      <c r="N61" s="9">
        <v>0</v>
      </c>
      <c r="O61" s="9">
        <f t="shared" si="8"/>
        <v>2639922.4500000002</v>
      </c>
      <c r="P61" s="16">
        <f t="shared" si="9"/>
        <v>5393.1</v>
      </c>
      <c r="Q61" s="172">
        <v>10477.1</v>
      </c>
      <c r="R61" s="172">
        <v>2019</v>
      </c>
      <c r="S61" s="172" t="s">
        <v>506</v>
      </c>
      <c r="T61" s="172" t="s">
        <v>509</v>
      </c>
      <c r="U61" s="172" t="e">
        <f>'Раздел 2'!#REF!</f>
        <v>#REF!</v>
      </c>
      <c r="V61" s="7">
        <v>1</v>
      </c>
    </row>
    <row r="62" spans="1:23" s="7" customFormat="1" ht="24.95" customHeight="1" x14ac:dyDescent="0.2">
      <c r="A62" s="232">
        <v>50</v>
      </c>
      <c r="B62" s="8" t="s">
        <v>234</v>
      </c>
      <c r="C62" s="172">
        <v>1933</v>
      </c>
      <c r="D62" s="172"/>
      <c r="E62" s="8" t="s">
        <v>45</v>
      </c>
      <c r="F62" s="172">
        <v>2</v>
      </c>
      <c r="G62" s="87">
        <v>1</v>
      </c>
      <c r="H62" s="173">
        <v>292.8</v>
      </c>
      <c r="I62" s="173">
        <v>271.3</v>
      </c>
      <c r="J62" s="173">
        <v>98</v>
      </c>
      <c r="K62" s="87">
        <v>6</v>
      </c>
      <c r="L62" s="9">
        <f t="shared" ref="L62:L66" si="13">5393.1*I62</f>
        <v>1463148.0300000003</v>
      </c>
      <c r="M62" s="9">
        <v>0</v>
      </c>
      <c r="N62" s="9">
        <v>0</v>
      </c>
      <c r="O62" s="9">
        <f t="shared" si="8"/>
        <v>1463148.0300000003</v>
      </c>
      <c r="P62" s="16">
        <f t="shared" si="9"/>
        <v>5393.1</v>
      </c>
      <c r="Q62" s="172">
        <v>10477.1</v>
      </c>
      <c r="R62" s="172">
        <v>2019</v>
      </c>
      <c r="S62" s="172"/>
      <c r="T62" s="172"/>
      <c r="U62" s="172" t="e">
        <f>'Раздел 2'!#REF!</f>
        <v>#REF!</v>
      </c>
      <c r="V62" s="7">
        <v>1</v>
      </c>
    </row>
    <row r="63" spans="1:23" s="7" customFormat="1" ht="24.95" customHeight="1" x14ac:dyDescent="0.2">
      <c r="A63" s="232">
        <v>51</v>
      </c>
      <c r="B63" s="8" t="s">
        <v>235</v>
      </c>
      <c r="C63" s="172">
        <v>1930</v>
      </c>
      <c r="D63" s="172"/>
      <c r="E63" s="8" t="s">
        <v>45</v>
      </c>
      <c r="F63" s="172">
        <v>2</v>
      </c>
      <c r="G63" s="87">
        <v>2</v>
      </c>
      <c r="H63" s="173">
        <v>455</v>
      </c>
      <c r="I63" s="173">
        <v>454.3</v>
      </c>
      <c r="J63" s="173">
        <v>389.9</v>
      </c>
      <c r="K63" s="87">
        <v>12</v>
      </c>
      <c r="L63" s="9">
        <f t="shared" si="13"/>
        <v>2450085.33</v>
      </c>
      <c r="M63" s="9">
        <v>0</v>
      </c>
      <c r="N63" s="9">
        <v>0</v>
      </c>
      <c r="O63" s="9">
        <f t="shared" si="8"/>
        <v>2450085.33</v>
      </c>
      <c r="P63" s="16">
        <f t="shared" si="9"/>
        <v>5393.1</v>
      </c>
      <c r="Q63" s="172">
        <v>10477.1</v>
      </c>
      <c r="R63" s="172">
        <v>2019</v>
      </c>
      <c r="S63" s="172"/>
      <c r="T63" s="172"/>
      <c r="U63" s="172" t="e">
        <f>'Раздел 2'!#REF!</f>
        <v>#REF!</v>
      </c>
      <c r="V63" s="7">
        <v>1</v>
      </c>
    </row>
    <row r="64" spans="1:23" s="7" customFormat="1" ht="24.95" customHeight="1" x14ac:dyDescent="0.2">
      <c r="A64" s="232">
        <v>52</v>
      </c>
      <c r="B64" s="8" t="s">
        <v>236</v>
      </c>
      <c r="C64" s="172">
        <v>1960</v>
      </c>
      <c r="D64" s="172"/>
      <c r="E64" s="8" t="s">
        <v>58</v>
      </c>
      <c r="F64" s="172">
        <v>2</v>
      </c>
      <c r="G64" s="87">
        <v>1</v>
      </c>
      <c r="H64" s="173">
        <v>313.44</v>
      </c>
      <c r="I64" s="173">
        <v>275.7</v>
      </c>
      <c r="J64" s="173">
        <v>169.2</v>
      </c>
      <c r="K64" s="87">
        <v>8</v>
      </c>
      <c r="L64" s="9">
        <f t="shared" si="13"/>
        <v>1486877.67</v>
      </c>
      <c r="M64" s="9">
        <v>0</v>
      </c>
      <c r="N64" s="9">
        <v>0</v>
      </c>
      <c r="O64" s="9">
        <f t="shared" si="8"/>
        <v>1486877.67</v>
      </c>
      <c r="P64" s="16">
        <f t="shared" si="9"/>
        <v>5393.1</v>
      </c>
      <c r="Q64" s="172">
        <v>10477.1</v>
      </c>
      <c r="R64" s="172">
        <v>2019</v>
      </c>
      <c r="S64" s="172" t="s">
        <v>506</v>
      </c>
      <c r="T64" s="172" t="s">
        <v>509</v>
      </c>
      <c r="U64" s="172" t="e">
        <f>'Раздел 2'!#REF!</f>
        <v>#REF!</v>
      </c>
      <c r="V64" s="7">
        <v>1</v>
      </c>
    </row>
    <row r="65" spans="1:22" s="7" customFormat="1" ht="24.95" customHeight="1" x14ac:dyDescent="0.2">
      <c r="A65" s="232">
        <v>53</v>
      </c>
      <c r="B65" s="8" t="s">
        <v>116</v>
      </c>
      <c r="C65" s="172">
        <v>1958</v>
      </c>
      <c r="D65" s="172"/>
      <c r="E65" s="8" t="s">
        <v>170</v>
      </c>
      <c r="F65" s="172">
        <v>3</v>
      </c>
      <c r="G65" s="87">
        <v>2</v>
      </c>
      <c r="H65" s="173">
        <v>1093</v>
      </c>
      <c r="I65" s="173">
        <v>1083.6600000000001</v>
      </c>
      <c r="J65" s="173">
        <v>832.46</v>
      </c>
      <c r="K65" s="87">
        <v>18</v>
      </c>
      <c r="L65" s="9">
        <f t="shared" si="13"/>
        <v>5844286.7460000012</v>
      </c>
      <c r="M65" s="9">
        <v>0</v>
      </c>
      <c r="N65" s="9">
        <v>0</v>
      </c>
      <c r="O65" s="9">
        <f t="shared" si="8"/>
        <v>5844286.7460000012</v>
      </c>
      <c r="P65" s="16">
        <f t="shared" si="9"/>
        <v>5393.1</v>
      </c>
      <c r="Q65" s="172">
        <v>9304.56</v>
      </c>
      <c r="R65" s="172">
        <v>2019</v>
      </c>
      <c r="S65" s="172" t="s">
        <v>502</v>
      </c>
      <c r="T65" s="172" t="s">
        <v>503</v>
      </c>
      <c r="U65" s="172" t="e">
        <f>'Раздел 2'!#REF!</f>
        <v>#REF!</v>
      </c>
      <c r="V65" s="7">
        <v>1</v>
      </c>
    </row>
    <row r="66" spans="1:22" s="7" customFormat="1" ht="24.95" customHeight="1" x14ac:dyDescent="0.2">
      <c r="A66" s="232">
        <v>54</v>
      </c>
      <c r="B66" s="8" t="s">
        <v>237</v>
      </c>
      <c r="C66" s="172">
        <v>1958</v>
      </c>
      <c r="D66" s="172"/>
      <c r="E66" s="8" t="s">
        <v>58</v>
      </c>
      <c r="F66" s="172">
        <v>3</v>
      </c>
      <c r="G66" s="87">
        <v>2</v>
      </c>
      <c r="H66" s="173">
        <v>1629.3</v>
      </c>
      <c r="I66" s="173">
        <v>1168.5999999999999</v>
      </c>
      <c r="J66" s="173">
        <v>1168.5999999999999</v>
      </c>
      <c r="K66" s="87">
        <v>17</v>
      </c>
      <c r="L66" s="9">
        <f t="shared" si="13"/>
        <v>6302376.6600000001</v>
      </c>
      <c r="M66" s="9">
        <v>0</v>
      </c>
      <c r="N66" s="9">
        <v>0</v>
      </c>
      <c r="O66" s="9">
        <f t="shared" si="8"/>
        <v>6302376.6600000001</v>
      </c>
      <c r="P66" s="16">
        <f t="shared" si="9"/>
        <v>5393.1</v>
      </c>
      <c r="Q66" s="172">
        <v>10477.1</v>
      </c>
      <c r="R66" s="172">
        <v>2019</v>
      </c>
      <c r="S66" s="172" t="s">
        <v>506</v>
      </c>
      <c r="T66" s="172" t="s">
        <v>509</v>
      </c>
      <c r="U66" s="172" t="e">
        <f>'Раздел 2'!#REF!</f>
        <v>#REF!</v>
      </c>
      <c r="V66" s="7">
        <v>1</v>
      </c>
    </row>
    <row r="67" spans="1:22" s="7" customFormat="1" ht="24.95" customHeight="1" x14ac:dyDescent="0.2">
      <c r="A67" s="232">
        <v>55</v>
      </c>
      <c r="B67" s="8" t="s">
        <v>128</v>
      </c>
      <c r="C67" s="172" t="s">
        <v>74</v>
      </c>
      <c r="D67" s="172"/>
      <c r="E67" s="8" t="s">
        <v>60</v>
      </c>
      <c r="F67" s="172">
        <v>2</v>
      </c>
      <c r="G67" s="87">
        <v>2</v>
      </c>
      <c r="H67" s="173">
        <v>488.1</v>
      </c>
      <c r="I67" s="173">
        <v>433.5</v>
      </c>
      <c r="J67" s="173">
        <v>218.6</v>
      </c>
      <c r="K67" s="87">
        <v>8</v>
      </c>
      <c r="L67" s="9">
        <v>30100</v>
      </c>
      <c r="M67" s="9">
        <v>0</v>
      </c>
      <c r="N67" s="9">
        <v>0</v>
      </c>
      <c r="O67" s="9">
        <f t="shared" si="8"/>
        <v>30100</v>
      </c>
      <c r="P67" s="16">
        <f t="shared" si="9"/>
        <v>69.434832756632062</v>
      </c>
      <c r="Q67" s="172">
        <v>10477.1</v>
      </c>
      <c r="R67" s="172">
        <v>2019</v>
      </c>
      <c r="S67" s="172" t="s">
        <v>488</v>
      </c>
      <c r="T67" s="172" t="s">
        <v>508</v>
      </c>
      <c r="U67" s="172" t="e">
        <f>'Раздел 2'!#REF!</f>
        <v>#REF!</v>
      </c>
      <c r="V67" s="7">
        <v>1</v>
      </c>
    </row>
    <row r="68" spans="1:22" s="7" customFormat="1" ht="24.95" customHeight="1" x14ac:dyDescent="0.2">
      <c r="A68" s="232">
        <v>56</v>
      </c>
      <c r="B68" s="8" t="s">
        <v>238</v>
      </c>
      <c r="C68" s="172">
        <v>1932</v>
      </c>
      <c r="D68" s="172"/>
      <c r="E68" s="8" t="s">
        <v>45</v>
      </c>
      <c r="F68" s="172">
        <v>2</v>
      </c>
      <c r="G68" s="87">
        <v>2</v>
      </c>
      <c r="H68" s="173">
        <v>328.2</v>
      </c>
      <c r="I68" s="173">
        <v>325.8</v>
      </c>
      <c r="J68" s="173">
        <v>280.10000000000002</v>
      </c>
      <c r="K68" s="87">
        <v>12</v>
      </c>
      <c r="L68" s="9">
        <f>5393.1*I68</f>
        <v>1757071.9800000002</v>
      </c>
      <c r="M68" s="9">
        <v>0</v>
      </c>
      <c r="N68" s="9">
        <v>0</v>
      </c>
      <c r="O68" s="9">
        <f t="shared" si="8"/>
        <v>1757071.9800000002</v>
      </c>
      <c r="P68" s="16">
        <f t="shared" si="9"/>
        <v>5393.1</v>
      </c>
      <c r="Q68" s="172">
        <v>10477.1</v>
      </c>
      <c r="R68" s="172">
        <v>2019</v>
      </c>
      <c r="S68" s="172"/>
      <c r="T68" s="172"/>
      <c r="U68" s="172" t="e">
        <f>'Раздел 2'!#REF!</f>
        <v>#REF!</v>
      </c>
      <c r="V68" s="7">
        <v>1</v>
      </c>
    </row>
    <row r="69" spans="1:22" s="7" customFormat="1" ht="24.95" customHeight="1" x14ac:dyDescent="0.2">
      <c r="A69" s="232">
        <v>57</v>
      </c>
      <c r="B69" s="8" t="s">
        <v>117</v>
      </c>
      <c r="C69" s="172" t="s">
        <v>62</v>
      </c>
      <c r="D69" s="172"/>
      <c r="E69" s="8" t="s">
        <v>60</v>
      </c>
      <c r="F69" s="172">
        <v>2</v>
      </c>
      <c r="G69" s="87">
        <v>2</v>
      </c>
      <c r="H69" s="173">
        <v>695.3</v>
      </c>
      <c r="I69" s="173">
        <v>633.1</v>
      </c>
      <c r="J69" s="173">
        <v>358.2</v>
      </c>
      <c r="K69" s="87">
        <v>18</v>
      </c>
      <c r="L69" s="9">
        <f t="shared" ref="L69:L70" si="14">5393.1*I69</f>
        <v>3414371.6100000003</v>
      </c>
      <c r="M69" s="9">
        <v>0</v>
      </c>
      <c r="N69" s="9">
        <v>0</v>
      </c>
      <c r="O69" s="9">
        <f t="shared" si="8"/>
        <v>3414371.6100000003</v>
      </c>
      <c r="P69" s="16">
        <f t="shared" si="9"/>
        <v>5393.1</v>
      </c>
      <c r="Q69" s="172">
        <v>10477.1</v>
      </c>
      <c r="R69" s="172">
        <v>2019</v>
      </c>
      <c r="S69" s="172" t="s">
        <v>506</v>
      </c>
      <c r="T69" s="172" t="s">
        <v>601</v>
      </c>
      <c r="U69" s="172" t="e">
        <f>'Раздел 2'!#REF!</f>
        <v>#REF!</v>
      </c>
      <c r="V69" s="7">
        <v>1</v>
      </c>
    </row>
    <row r="70" spans="1:22" s="7" customFormat="1" ht="24.95" customHeight="1" x14ac:dyDescent="0.2">
      <c r="A70" s="232">
        <v>58</v>
      </c>
      <c r="B70" s="8" t="s">
        <v>239</v>
      </c>
      <c r="C70" s="172">
        <v>1946</v>
      </c>
      <c r="D70" s="172"/>
      <c r="E70" s="8" t="s">
        <v>45</v>
      </c>
      <c r="F70" s="172">
        <v>2</v>
      </c>
      <c r="G70" s="87">
        <v>1</v>
      </c>
      <c r="H70" s="173">
        <v>147.72</v>
      </c>
      <c r="I70" s="173">
        <v>133.30000000000001</v>
      </c>
      <c r="J70" s="173">
        <v>133.30000000000001</v>
      </c>
      <c r="K70" s="87">
        <v>4</v>
      </c>
      <c r="L70" s="9">
        <f t="shared" si="14"/>
        <v>718900.2300000001</v>
      </c>
      <c r="M70" s="9">
        <v>0</v>
      </c>
      <c r="N70" s="9">
        <v>0</v>
      </c>
      <c r="O70" s="9">
        <f t="shared" si="8"/>
        <v>718900.2300000001</v>
      </c>
      <c r="P70" s="16">
        <f t="shared" si="9"/>
        <v>5393.1</v>
      </c>
      <c r="Q70" s="172">
        <v>10477.1</v>
      </c>
      <c r="R70" s="172">
        <v>2019</v>
      </c>
      <c r="S70" s="172"/>
      <c r="T70" s="172"/>
      <c r="U70" s="172" t="e">
        <f>'Раздел 2'!#REF!</f>
        <v>#REF!</v>
      </c>
      <c r="V70" s="7">
        <v>1</v>
      </c>
    </row>
    <row r="71" spans="1:22" s="7" customFormat="1" ht="24.95" customHeight="1" x14ac:dyDescent="0.2">
      <c r="A71" s="232">
        <v>59</v>
      </c>
      <c r="B71" s="8" t="s">
        <v>140</v>
      </c>
      <c r="C71" s="172" t="s">
        <v>49</v>
      </c>
      <c r="D71" s="172"/>
      <c r="E71" s="8" t="s">
        <v>60</v>
      </c>
      <c r="F71" s="172">
        <v>2</v>
      </c>
      <c r="G71" s="87">
        <v>1</v>
      </c>
      <c r="H71" s="173">
        <v>503.36</v>
      </c>
      <c r="I71" s="173">
        <v>340.96</v>
      </c>
      <c r="J71" s="173">
        <v>223.4</v>
      </c>
      <c r="K71" s="87">
        <v>8</v>
      </c>
      <c r="L71" s="9">
        <v>23700</v>
      </c>
      <c r="M71" s="9">
        <v>0</v>
      </c>
      <c r="N71" s="9">
        <v>0</v>
      </c>
      <c r="O71" s="9">
        <f t="shared" si="8"/>
        <v>23700</v>
      </c>
      <c r="P71" s="16">
        <f t="shared" si="9"/>
        <v>69.509619896762089</v>
      </c>
      <c r="Q71" s="172">
        <v>10477.1</v>
      </c>
      <c r="R71" s="172">
        <v>2019</v>
      </c>
      <c r="S71" s="172" t="s">
        <v>488</v>
      </c>
      <c r="T71" s="172" t="s">
        <v>508</v>
      </c>
      <c r="U71" s="172" t="e">
        <f>'Раздел 2'!#REF!</f>
        <v>#REF!</v>
      </c>
      <c r="V71" s="7">
        <v>1</v>
      </c>
    </row>
    <row r="72" spans="1:22" s="7" customFormat="1" ht="24.95" customHeight="1" x14ac:dyDescent="0.2">
      <c r="A72" s="232">
        <v>60</v>
      </c>
      <c r="B72" s="8" t="s">
        <v>240</v>
      </c>
      <c r="C72" s="172">
        <v>1948</v>
      </c>
      <c r="D72" s="172"/>
      <c r="E72" s="8" t="s">
        <v>45</v>
      </c>
      <c r="F72" s="172">
        <v>2</v>
      </c>
      <c r="G72" s="87">
        <v>1</v>
      </c>
      <c r="H72" s="173">
        <v>504.57</v>
      </c>
      <c r="I72" s="173">
        <v>428.3</v>
      </c>
      <c r="J72" s="173">
        <v>101.3</v>
      </c>
      <c r="K72" s="87">
        <v>8</v>
      </c>
      <c r="L72" s="9">
        <f>5393.1*I72</f>
        <v>2309864.7300000004</v>
      </c>
      <c r="M72" s="9">
        <v>0</v>
      </c>
      <c r="N72" s="9">
        <v>0</v>
      </c>
      <c r="O72" s="9">
        <f t="shared" si="8"/>
        <v>2309864.7300000004</v>
      </c>
      <c r="P72" s="16">
        <f t="shared" si="9"/>
        <v>5393.1000000000013</v>
      </c>
      <c r="Q72" s="172">
        <v>10477.1</v>
      </c>
      <c r="R72" s="172">
        <v>2019</v>
      </c>
      <c r="S72" s="172"/>
      <c r="T72" s="172"/>
      <c r="U72" s="172" t="e">
        <f>'Раздел 2'!#REF!</f>
        <v>#REF!</v>
      </c>
      <c r="V72" s="7">
        <v>1</v>
      </c>
    </row>
    <row r="73" spans="1:22" s="7" customFormat="1" ht="24.95" customHeight="1" x14ac:dyDescent="0.2">
      <c r="A73" s="232">
        <v>61</v>
      </c>
      <c r="B73" s="8" t="s">
        <v>141</v>
      </c>
      <c r="C73" s="172" t="s">
        <v>76</v>
      </c>
      <c r="D73" s="172"/>
      <c r="E73" s="8" t="s">
        <v>60</v>
      </c>
      <c r="F73" s="172">
        <v>2</v>
      </c>
      <c r="G73" s="87">
        <v>2</v>
      </c>
      <c r="H73" s="173">
        <v>604.89</v>
      </c>
      <c r="I73" s="173">
        <v>405.3</v>
      </c>
      <c r="J73" s="173">
        <v>237.5</v>
      </c>
      <c r="K73" s="87">
        <v>8</v>
      </c>
      <c r="L73" s="9">
        <v>28200</v>
      </c>
      <c r="M73" s="9">
        <v>0</v>
      </c>
      <c r="N73" s="9">
        <v>0</v>
      </c>
      <c r="O73" s="9">
        <f t="shared" si="8"/>
        <v>28200</v>
      </c>
      <c r="P73" s="16">
        <f t="shared" si="9"/>
        <v>69.578090303478902</v>
      </c>
      <c r="Q73" s="172">
        <v>10477.1</v>
      </c>
      <c r="R73" s="172">
        <v>2019</v>
      </c>
      <c r="S73" s="172" t="s">
        <v>488</v>
      </c>
      <c r="T73" s="172" t="s">
        <v>508</v>
      </c>
      <c r="U73" s="172" t="e">
        <f>'Раздел 2'!#REF!</f>
        <v>#REF!</v>
      </c>
      <c r="V73" s="7">
        <v>1</v>
      </c>
    </row>
    <row r="74" spans="1:22" s="7" customFormat="1" ht="24.95" customHeight="1" x14ac:dyDescent="0.2">
      <c r="A74" s="232">
        <v>62</v>
      </c>
      <c r="B74" s="8" t="s">
        <v>118</v>
      </c>
      <c r="C74" s="172" t="s">
        <v>53</v>
      </c>
      <c r="D74" s="172"/>
      <c r="E74" s="8" t="s">
        <v>60</v>
      </c>
      <c r="F74" s="172">
        <v>2</v>
      </c>
      <c r="G74" s="87">
        <v>2</v>
      </c>
      <c r="H74" s="173">
        <v>439.2</v>
      </c>
      <c r="I74" s="173">
        <v>374</v>
      </c>
      <c r="J74" s="173">
        <v>374</v>
      </c>
      <c r="K74" s="87">
        <v>8</v>
      </c>
      <c r="L74" s="9">
        <v>26000</v>
      </c>
      <c r="M74" s="9">
        <v>0</v>
      </c>
      <c r="N74" s="9">
        <v>0</v>
      </c>
      <c r="O74" s="9">
        <f t="shared" si="8"/>
        <v>26000</v>
      </c>
      <c r="P74" s="16">
        <f t="shared" si="9"/>
        <v>69.518716577540104</v>
      </c>
      <c r="Q74" s="172">
        <v>10477.1</v>
      </c>
      <c r="R74" s="172">
        <v>2019</v>
      </c>
      <c r="S74" s="172" t="s">
        <v>502</v>
      </c>
      <c r="T74" s="172" t="s">
        <v>503</v>
      </c>
      <c r="U74" s="172" t="e">
        <f>'Раздел 2'!#REF!</f>
        <v>#REF!</v>
      </c>
      <c r="V74" s="7">
        <v>1</v>
      </c>
    </row>
    <row r="75" spans="1:22" s="7" customFormat="1" ht="24.95" customHeight="1" x14ac:dyDescent="0.2">
      <c r="A75" s="232">
        <v>63</v>
      </c>
      <c r="B75" s="8" t="s">
        <v>142</v>
      </c>
      <c r="C75" s="172" t="s">
        <v>72</v>
      </c>
      <c r="D75" s="172"/>
      <c r="E75" s="8" t="s">
        <v>60</v>
      </c>
      <c r="F75" s="172">
        <v>2</v>
      </c>
      <c r="G75" s="87">
        <v>2</v>
      </c>
      <c r="H75" s="173">
        <v>546</v>
      </c>
      <c r="I75" s="173">
        <v>491.4</v>
      </c>
      <c r="J75" s="173">
        <v>360.8</v>
      </c>
      <c r="K75" s="87">
        <v>16</v>
      </c>
      <c r="L75" s="9">
        <v>34150</v>
      </c>
      <c r="M75" s="9">
        <v>0</v>
      </c>
      <c r="N75" s="9">
        <v>0</v>
      </c>
      <c r="O75" s="9">
        <f t="shared" si="8"/>
        <v>34150</v>
      </c>
      <c r="P75" s="16">
        <f t="shared" si="9"/>
        <v>69.495319495319492</v>
      </c>
      <c r="Q75" s="172">
        <v>10477.1</v>
      </c>
      <c r="R75" s="172">
        <v>2019</v>
      </c>
      <c r="S75" s="172" t="s">
        <v>491</v>
      </c>
      <c r="T75" s="172" t="s">
        <v>507</v>
      </c>
      <c r="U75" s="172" t="e">
        <f>'Раздел 2'!#REF!</f>
        <v>#REF!</v>
      </c>
      <c r="V75" s="7">
        <v>1</v>
      </c>
    </row>
    <row r="76" spans="1:22" s="7" customFormat="1" ht="24.95" customHeight="1" x14ac:dyDescent="0.2">
      <c r="A76" s="232">
        <v>64</v>
      </c>
      <c r="B76" s="8" t="s">
        <v>127</v>
      </c>
      <c r="C76" s="172" t="s">
        <v>72</v>
      </c>
      <c r="D76" s="172"/>
      <c r="E76" s="8" t="s">
        <v>60</v>
      </c>
      <c r="F76" s="172">
        <v>2</v>
      </c>
      <c r="G76" s="87">
        <v>2</v>
      </c>
      <c r="H76" s="173">
        <v>542.79999999999995</v>
      </c>
      <c r="I76" s="173">
        <v>488.2</v>
      </c>
      <c r="J76" s="173">
        <v>383.8</v>
      </c>
      <c r="K76" s="87">
        <v>16</v>
      </c>
      <c r="L76" s="9">
        <v>33900</v>
      </c>
      <c r="M76" s="9">
        <v>0</v>
      </c>
      <c r="N76" s="9">
        <v>0</v>
      </c>
      <c r="O76" s="9">
        <f t="shared" si="8"/>
        <v>33900</v>
      </c>
      <c r="P76" s="16">
        <f t="shared" si="9"/>
        <v>69.438754608766899</v>
      </c>
      <c r="Q76" s="172">
        <v>10477.1</v>
      </c>
      <c r="R76" s="172">
        <v>2019</v>
      </c>
      <c r="S76" s="172" t="s">
        <v>491</v>
      </c>
      <c r="T76" s="172" t="s">
        <v>507</v>
      </c>
      <c r="U76" s="172" t="e">
        <f>'Раздел 2'!#REF!</f>
        <v>#REF!</v>
      </c>
      <c r="V76" s="7">
        <v>1</v>
      </c>
    </row>
    <row r="77" spans="1:22" s="7" customFormat="1" ht="24.95" customHeight="1" x14ac:dyDescent="0.2">
      <c r="A77" s="232">
        <v>65</v>
      </c>
      <c r="B77" s="8" t="s">
        <v>241</v>
      </c>
      <c r="C77" s="172">
        <v>1960</v>
      </c>
      <c r="D77" s="172"/>
      <c r="E77" s="8" t="s">
        <v>45</v>
      </c>
      <c r="F77" s="172">
        <v>2</v>
      </c>
      <c r="G77" s="87">
        <v>2</v>
      </c>
      <c r="H77" s="173">
        <v>560</v>
      </c>
      <c r="I77" s="173">
        <v>499.4</v>
      </c>
      <c r="J77" s="173">
        <v>400.5</v>
      </c>
      <c r="K77" s="87">
        <v>19</v>
      </c>
      <c r="L77" s="9">
        <f>5393.1*I77</f>
        <v>2693314.14</v>
      </c>
      <c r="M77" s="9">
        <v>0</v>
      </c>
      <c r="N77" s="9">
        <v>0</v>
      </c>
      <c r="O77" s="9">
        <f t="shared" si="8"/>
        <v>2693314.14</v>
      </c>
      <c r="P77" s="16">
        <f t="shared" si="9"/>
        <v>5393.1</v>
      </c>
      <c r="Q77" s="172">
        <v>10477.1</v>
      </c>
      <c r="R77" s="172">
        <v>2019</v>
      </c>
      <c r="S77" s="172"/>
      <c r="T77" s="172"/>
      <c r="U77" s="172" t="e">
        <f>'Раздел 2'!#REF!</f>
        <v>#REF!</v>
      </c>
      <c r="V77" s="7">
        <v>1</v>
      </c>
    </row>
    <row r="78" spans="1:22" s="7" customFormat="1" ht="24.95" customHeight="1" x14ac:dyDescent="0.2">
      <c r="A78" s="232">
        <v>66</v>
      </c>
      <c r="B78" s="8" t="s">
        <v>119</v>
      </c>
      <c r="C78" s="172" t="s">
        <v>72</v>
      </c>
      <c r="D78" s="172"/>
      <c r="E78" s="8" t="s">
        <v>60</v>
      </c>
      <c r="F78" s="172">
        <v>2</v>
      </c>
      <c r="G78" s="87">
        <v>1</v>
      </c>
      <c r="H78" s="173">
        <v>334.3</v>
      </c>
      <c r="I78" s="173">
        <v>321.31</v>
      </c>
      <c r="J78" s="173">
        <v>231.61</v>
      </c>
      <c r="K78" s="87">
        <v>10</v>
      </c>
      <c r="L78" s="9">
        <v>26400</v>
      </c>
      <c r="M78" s="9">
        <v>0</v>
      </c>
      <c r="N78" s="9">
        <v>0</v>
      </c>
      <c r="O78" s="9">
        <f t="shared" ref="O78:O141" si="15">L78</f>
        <v>26400</v>
      </c>
      <c r="P78" s="16">
        <f t="shared" ref="P78:P141" si="16">O78/I78</f>
        <v>82.163642588154744</v>
      </c>
      <c r="Q78" s="172">
        <v>10477.1</v>
      </c>
      <c r="R78" s="172">
        <v>2019</v>
      </c>
      <c r="S78" s="172" t="s">
        <v>502</v>
      </c>
      <c r="T78" s="172" t="s">
        <v>503</v>
      </c>
      <c r="U78" s="172" t="e">
        <f>'Раздел 2'!#REF!</f>
        <v>#REF!</v>
      </c>
      <c r="V78" s="7">
        <v>1</v>
      </c>
    </row>
    <row r="79" spans="1:22" s="7" customFormat="1" ht="24.95" customHeight="1" x14ac:dyDescent="0.2">
      <c r="A79" s="232">
        <v>67</v>
      </c>
      <c r="B79" s="8" t="s">
        <v>242</v>
      </c>
      <c r="C79" s="172">
        <v>1938</v>
      </c>
      <c r="D79" s="172"/>
      <c r="E79" s="8" t="s">
        <v>45</v>
      </c>
      <c r="F79" s="172">
        <v>2</v>
      </c>
      <c r="G79" s="87">
        <v>2</v>
      </c>
      <c r="H79" s="173">
        <v>492.1</v>
      </c>
      <c r="I79" s="173">
        <v>446.7</v>
      </c>
      <c r="J79" s="173">
        <v>341.25</v>
      </c>
      <c r="K79" s="87">
        <v>8</v>
      </c>
      <c r="L79" s="9">
        <f>5393.1*I79</f>
        <v>2409097.77</v>
      </c>
      <c r="M79" s="9">
        <v>0</v>
      </c>
      <c r="N79" s="9">
        <v>0</v>
      </c>
      <c r="O79" s="9">
        <f t="shared" si="15"/>
        <v>2409097.77</v>
      </c>
      <c r="P79" s="16">
        <f t="shared" si="16"/>
        <v>5393.1</v>
      </c>
      <c r="Q79" s="172">
        <v>10477.1</v>
      </c>
      <c r="R79" s="172">
        <v>2019</v>
      </c>
      <c r="S79" s="172"/>
      <c r="T79" s="172"/>
      <c r="U79" s="172" t="e">
        <f>'Раздел 2'!#REF!</f>
        <v>#REF!</v>
      </c>
      <c r="V79" s="7">
        <v>1</v>
      </c>
    </row>
    <row r="80" spans="1:22" s="7" customFormat="1" ht="24.95" customHeight="1" x14ac:dyDescent="0.2">
      <c r="A80" s="232">
        <v>68</v>
      </c>
      <c r="B80" s="8" t="s">
        <v>143</v>
      </c>
      <c r="C80" s="172">
        <v>1959</v>
      </c>
      <c r="D80" s="172"/>
      <c r="E80" s="8" t="s">
        <v>60</v>
      </c>
      <c r="F80" s="172">
        <v>2</v>
      </c>
      <c r="G80" s="87">
        <v>2</v>
      </c>
      <c r="H80" s="173">
        <v>549.29999999999995</v>
      </c>
      <c r="I80" s="173">
        <v>549.1</v>
      </c>
      <c r="J80" s="173">
        <v>436.3</v>
      </c>
      <c r="K80" s="87">
        <v>16</v>
      </c>
      <c r="L80" s="9">
        <v>38112</v>
      </c>
      <c r="M80" s="9">
        <v>0</v>
      </c>
      <c r="N80" s="9">
        <v>0</v>
      </c>
      <c r="O80" s="9">
        <f t="shared" si="15"/>
        <v>38112</v>
      </c>
      <c r="P80" s="16">
        <f t="shared" si="16"/>
        <v>69.408122382079767</v>
      </c>
      <c r="Q80" s="172">
        <v>10477.1</v>
      </c>
      <c r="R80" s="172">
        <v>2019</v>
      </c>
      <c r="S80" s="172" t="s">
        <v>491</v>
      </c>
      <c r="T80" s="172" t="s">
        <v>507</v>
      </c>
      <c r="U80" s="172" t="e">
        <f>'Раздел 2'!#REF!</f>
        <v>#REF!</v>
      </c>
      <c r="V80" s="7">
        <v>1</v>
      </c>
    </row>
    <row r="81" spans="1:23" s="7" customFormat="1" ht="24.95" customHeight="1" x14ac:dyDescent="0.2">
      <c r="A81" s="232">
        <v>69</v>
      </c>
      <c r="B81" s="8" t="s">
        <v>243</v>
      </c>
      <c r="C81" s="172">
        <v>1959</v>
      </c>
      <c r="D81" s="172"/>
      <c r="E81" s="8" t="s">
        <v>58</v>
      </c>
      <c r="F81" s="172">
        <v>2</v>
      </c>
      <c r="G81" s="87">
        <v>2</v>
      </c>
      <c r="H81" s="173">
        <v>631.4</v>
      </c>
      <c r="I81" s="173">
        <v>570.20000000000005</v>
      </c>
      <c r="J81" s="173">
        <v>369.2</v>
      </c>
      <c r="K81" s="87">
        <v>12</v>
      </c>
      <c r="L81" s="9">
        <f>5393.1*I81</f>
        <v>3075145.6200000006</v>
      </c>
      <c r="M81" s="9">
        <v>0</v>
      </c>
      <c r="N81" s="9">
        <v>0</v>
      </c>
      <c r="O81" s="9">
        <f t="shared" si="15"/>
        <v>3075145.6200000006</v>
      </c>
      <c r="P81" s="16">
        <f t="shared" si="16"/>
        <v>5393.1</v>
      </c>
      <c r="Q81" s="172">
        <v>10477.1</v>
      </c>
      <c r="R81" s="172">
        <v>2019</v>
      </c>
      <c r="S81" s="172" t="s">
        <v>506</v>
      </c>
      <c r="T81" s="172" t="s">
        <v>509</v>
      </c>
      <c r="U81" s="172" t="e">
        <f>'Раздел 2'!#REF!</f>
        <v>#REF!</v>
      </c>
      <c r="V81" s="7">
        <v>1</v>
      </c>
    </row>
    <row r="82" spans="1:23" s="7" customFormat="1" ht="24.95" customHeight="1" x14ac:dyDescent="0.2">
      <c r="A82" s="232">
        <v>70</v>
      </c>
      <c r="B82" s="8" t="s">
        <v>244</v>
      </c>
      <c r="C82" s="172">
        <v>1931</v>
      </c>
      <c r="D82" s="172"/>
      <c r="E82" s="8" t="s">
        <v>45</v>
      </c>
      <c r="F82" s="172">
        <v>2</v>
      </c>
      <c r="G82" s="87">
        <v>2</v>
      </c>
      <c r="H82" s="173">
        <v>779.3</v>
      </c>
      <c r="I82" s="173">
        <v>674.8</v>
      </c>
      <c r="J82" s="173">
        <v>571.5</v>
      </c>
      <c r="K82" s="87">
        <v>18</v>
      </c>
      <c r="L82" s="9">
        <f t="shared" ref="L82:L83" si="17">5393.1*I82</f>
        <v>3639263.88</v>
      </c>
      <c r="M82" s="9">
        <v>0</v>
      </c>
      <c r="N82" s="9">
        <v>0</v>
      </c>
      <c r="O82" s="9">
        <f t="shared" si="15"/>
        <v>3639263.88</v>
      </c>
      <c r="P82" s="16">
        <f t="shared" si="16"/>
        <v>5393.1</v>
      </c>
      <c r="Q82" s="172">
        <v>10477.1</v>
      </c>
      <c r="R82" s="172">
        <v>2019</v>
      </c>
      <c r="S82" s="172"/>
      <c r="T82" s="172"/>
      <c r="U82" s="172" t="e">
        <f>'Раздел 2'!#REF!</f>
        <v>#REF!</v>
      </c>
      <c r="V82" s="7">
        <v>1</v>
      </c>
    </row>
    <row r="83" spans="1:23" s="7" customFormat="1" ht="24.95" customHeight="1" x14ac:dyDescent="0.2">
      <c r="A83" s="232">
        <v>71</v>
      </c>
      <c r="B83" s="8" t="s">
        <v>245</v>
      </c>
      <c r="C83" s="172">
        <v>1915</v>
      </c>
      <c r="D83" s="172"/>
      <c r="E83" s="8" t="s">
        <v>45</v>
      </c>
      <c r="F83" s="172">
        <v>1</v>
      </c>
      <c r="G83" s="87">
        <v>1</v>
      </c>
      <c r="H83" s="173">
        <v>193.1</v>
      </c>
      <c r="I83" s="173">
        <v>192.6</v>
      </c>
      <c r="J83" s="173">
        <v>192.6</v>
      </c>
      <c r="K83" s="87">
        <v>6</v>
      </c>
      <c r="L83" s="9">
        <f t="shared" si="17"/>
        <v>1038711.06</v>
      </c>
      <c r="M83" s="9">
        <v>0</v>
      </c>
      <c r="N83" s="9">
        <v>0</v>
      </c>
      <c r="O83" s="9">
        <f t="shared" si="15"/>
        <v>1038711.06</v>
      </c>
      <c r="P83" s="16">
        <f t="shared" si="16"/>
        <v>5393.1</v>
      </c>
      <c r="Q83" s="172">
        <v>10477.1</v>
      </c>
      <c r="R83" s="172">
        <v>2019</v>
      </c>
      <c r="S83" s="172"/>
      <c r="T83" s="172"/>
      <c r="U83" s="172" t="e">
        <f>'Раздел 2'!#REF!</f>
        <v>#REF!</v>
      </c>
      <c r="V83" s="7">
        <v>1</v>
      </c>
    </row>
    <row r="84" spans="1:23" s="7" customFormat="1" ht="24.95" customHeight="1" x14ac:dyDescent="0.2">
      <c r="A84" s="232">
        <v>72</v>
      </c>
      <c r="B84" s="8" t="s">
        <v>120</v>
      </c>
      <c r="C84" s="172">
        <v>1949</v>
      </c>
      <c r="D84" s="172"/>
      <c r="E84" s="8" t="s">
        <v>42</v>
      </c>
      <c r="F84" s="172">
        <v>2</v>
      </c>
      <c r="G84" s="87">
        <v>2</v>
      </c>
      <c r="H84" s="173">
        <v>447.84</v>
      </c>
      <c r="I84" s="173">
        <v>373.2</v>
      </c>
      <c r="J84" s="173">
        <v>139.6</v>
      </c>
      <c r="K84" s="87">
        <v>8</v>
      </c>
      <c r="L84" s="9">
        <v>25900</v>
      </c>
      <c r="M84" s="9">
        <v>0</v>
      </c>
      <c r="N84" s="9">
        <v>0</v>
      </c>
      <c r="O84" s="9">
        <f t="shared" si="15"/>
        <v>25900</v>
      </c>
      <c r="P84" s="16">
        <f t="shared" si="16"/>
        <v>69.39978563772776</v>
      </c>
      <c r="Q84" s="172">
        <v>10477.1</v>
      </c>
      <c r="R84" s="172">
        <v>2019</v>
      </c>
      <c r="S84" s="172" t="s">
        <v>506</v>
      </c>
      <c r="T84" s="172" t="s">
        <v>601</v>
      </c>
      <c r="U84" s="172" t="e">
        <f>'Раздел 2'!#REF!</f>
        <v>#REF!</v>
      </c>
      <c r="V84" s="7">
        <v>1</v>
      </c>
    </row>
    <row r="85" spans="1:23" s="7" customFormat="1" ht="24.95" customHeight="1" x14ac:dyDescent="0.2">
      <c r="A85" s="232">
        <v>73</v>
      </c>
      <c r="B85" s="8" t="s">
        <v>121</v>
      </c>
      <c r="C85" s="172">
        <v>1951</v>
      </c>
      <c r="D85" s="172"/>
      <c r="E85" s="8" t="s">
        <v>58</v>
      </c>
      <c r="F85" s="172">
        <v>3</v>
      </c>
      <c r="G85" s="87">
        <v>3</v>
      </c>
      <c r="H85" s="173">
        <v>1314.2</v>
      </c>
      <c r="I85" s="173">
        <v>1219.4000000000001</v>
      </c>
      <c r="J85" s="173">
        <v>1050.5</v>
      </c>
      <c r="K85" s="87">
        <v>16</v>
      </c>
      <c r="L85" s="9">
        <f>5393.1*I85</f>
        <v>6576346.1400000006</v>
      </c>
      <c r="M85" s="9">
        <v>0</v>
      </c>
      <c r="N85" s="9">
        <v>0</v>
      </c>
      <c r="O85" s="9">
        <f t="shared" si="15"/>
        <v>6576346.1400000006</v>
      </c>
      <c r="P85" s="16">
        <f t="shared" si="16"/>
        <v>5393.1</v>
      </c>
      <c r="Q85" s="172">
        <v>9304.56</v>
      </c>
      <c r="R85" s="172">
        <v>2019</v>
      </c>
      <c r="S85" s="172" t="s">
        <v>506</v>
      </c>
      <c r="T85" s="172" t="s">
        <v>601</v>
      </c>
      <c r="U85" s="172" t="e">
        <f>'Раздел 2'!#REF!</f>
        <v>#REF!</v>
      </c>
      <c r="V85" s="7">
        <v>1</v>
      </c>
    </row>
    <row r="86" spans="1:23" s="7" customFormat="1" ht="24.95" customHeight="1" x14ac:dyDescent="0.2">
      <c r="A86" s="232">
        <v>74</v>
      </c>
      <c r="B86" s="8" t="s">
        <v>510</v>
      </c>
      <c r="C86" s="172" t="s">
        <v>72</v>
      </c>
      <c r="D86" s="172"/>
      <c r="E86" s="8" t="s">
        <v>60</v>
      </c>
      <c r="F86" s="172">
        <v>0</v>
      </c>
      <c r="G86" s="87">
        <v>0</v>
      </c>
      <c r="H86" s="173">
        <v>0</v>
      </c>
      <c r="I86" s="173">
        <v>0</v>
      </c>
      <c r="J86" s="173">
        <v>0</v>
      </c>
      <c r="K86" s="87">
        <v>0</v>
      </c>
      <c r="L86" s="9">
        <v>0</v>
      </c>
      <c r="M86" s="9">
        <v>0</v>
      </c>
      <c r="N86" s="9">
        <v>0</v>
      </c>
      <c r="O86" s="9">
        <f t="shared" si="15"/>
        <v>0</v>
      </c>
      <c r="P86" s="16">
        <v>0</v>
      </c>
      <c r="Q86" s="172">
        <v>0</v>
      </c>
      <c r="R86" s="172">
        <v>2019</v>
      </c>
      <c r="S86" s="172"/>
      <c r="T86" s="172"/>
      <c r="U86" s="172" t="e">
        <f>'Раздел 2'!#REF!</f>
        <v>#REF!</v>
      </c>
      <c r="V86" s="66">
        <v>1</v>
      </c>
      <c r="W86" s="66" t="s">
        <v>516</v>
      </c>
    </row>
    <row r="87" spans="1:23" s="7" customFormat="1" ht="24.95" customHeight="1" x14ac:dyDescent="0.2">
      <c r="A87" s="232">
        <v>75</v>
      </c>
      <c r="B87" s="8" t="s">
        <v>246</v>
      </c>
      <c r="C87" s="172">
        <v>1959</v>
      </c>
      <c r="D87" s="172"/>
      <c r="E87" s="8" t="s">
        <v>45</v>
      </c>
      <c r="F87" s="172">
        <v>2</v>
      </c>
      <c r="G87" s="87">
        <v>2</v>
      </c>
      <c r="H87" s="173">
        <v>477.3</v>
      </c>
      <c r="I87" s="173">
        <v>473.5</v>
      </c>
      <c r="J87" s="173">
        <v>380.1</v>
      </c>
      <c r="K87" s="87">
        <v>16</v>
      </c>
      <c r="L87" s="9">
        <f>5393.1*I87</f>
        <v>2553632.85</v>
      </c>
      <c r="M87" s="9">
        <v>0</v>
      </c>
      <c r="N87" s="9">
        <v>0</v>
      </c>
      <c r="O87" s="9">
        <f t="shared" si="15"/>
        <v>2553632.85</v>
      </c>
      <c r="P87" s="16">
        <f t="shared" si="16"/>
        <v>5393.1</v>
      </c>
      <c r="Q87" s="172">
        <v>10477.1</v>
      </c>
      <c r="R87" s="172">
        <v>2019</v>
      </c>
      <c r="S87" s="172"/>
      <c r="T87" s="172"/>
      <c r="U87" s="172" t="e">
        <f>'Раздел 2'!#REF!</f>
        <v>#REF!</v>
      </c>
      <c r="V87" s="7">
        <v>1</v>
      </c>
    </row>
    <row r="88" spans="1:23" s="7" customFormat="1" ht="24.95" customHeight="1" x14ac:dyDescent="0.2">
      <c r="A88" s="232">
        <v>76</v>
      </c>
      <c r="B88" s="8" t="s">
        <v>247</v>
      </c>
      <c r="C88" s="172">
        <v>1959</v>
      </c>
      <c r="D88" s="172"/>
      <c r="E88" s="8" t="s">
        <v>45</v>
      </c>
      <c r="F88" s="172">
        <v>2</v>
      </c>
      <c r="G88" s="87">
        <v>2</v>
      </c>
      <c r="H88" s="173">
        <v>481.2</v>
      </c>
      <c r="I88" s="173">
        <v>479.7</v>
      </c>
      <c r="J88" s="173">
        <v>328.4</v>
      </c>
      <c r="K88" s="87">
        <v>16</v>
      </c>
      <c r="L88" s="9">
        <f t="shared" ref="L88:L90" si="18">5393.1*I88</f>
        <v>2587070.0700000003</v>
      </c>
      <c r="M88" s="9">
        <v>0</v>
      </c>
      <c r="N88" s="9">
        <v>0</v>
      </c>
      <c r="O88" s="9">
        <f t="shared" si="15"/>
        <v>2587070.0700000003</v>
      </c>
      <c r="P88" s="16">
        <f t="shared" si="16"/>
        <v>5393.1</v>
      </c>
      <c r="Q88" s="172">
        <v>10477.1</v>
      </c>
      <c r="R88" s="172">
        <v>2019</v>
      </c>
      <c r="S88" s="172"/>
      <c r="T88" s="172"/>
      <c r="U88" s="172" t="e">
        <f>'Раздел 2'!#REF!</f>
        <v>#REF!</v>
      </c>
      <c r="V88" s="7">
        <v>1</v>
      </c>
    </row>
    <row r="89" spans="1:23" s="7" customFormat="1" ht="24.95" customHeight="1" x14ac:dyDescent="0.2">
      <c r="A89" s="232">
        <v>77</v>
      </c>
      <c r="B89" s="8" t="s">
        <v>476</v>
      </c>
      <c r="C89" s="172">
        <v>1959</v>
      </c>
      <c r="D89" s="172"/>
      <c r="E89" s="8" t="s">
        <v>60</v>
      </c>
      <c r="F89" s="172">
        <v>2</v>
      </c>
      <c r="G89" s="87">
        <v>1</v>
      </c>
      <c r="H89" s="173">
        <v>504.4</v>
      </c>
      <c r="I89" s="173">
        <v>450.2</v>
      </c>
      <c r="J89" s="173">
        <v>230.8</v>
      </c>
      <c r="K89" s="87">
        <v>12</v>
      </c>
      <c r="L89" s="9">
        <f t="shared" si="18"/>
        <v>2427973.62</v>
      </c>
      <c r="M89" s="9">
        <v>0</v>
      </c>
      <c r="N89" s="9">
        <v>0</v>
      </c>
      <c r="O89" s="9">
        <f t="shared" si="15"/>
        <v>2427973.62</v>
      </c>
      <c r="P89" s="16">
        <f t="shared" si="16"/>
        <v>5393.1</v>
      </c>
      <c r="Q89" s="172">
        <v>10477.1</v>
      </c>
      <c r="R89" s="172">
        <v>2019</v>
      </c>
      <c r="S89" s="172"/>
      <c r="T89" s="172"/>
      <c r="U89" s="172" t="e">
        <f>'Раздел 2'!#REF!</f>
        <v>#REF!</v>
      </c>
      <c r="V89" s="7">
        <v>1</v>
      </c>
    </row>
    <row r="90" spans="1:23" s="7" customFormat="1" ht="24.95" customHeight="1" x14ac:dyDescent="0.2">
      <c r="A90" s="232">
        <v>78</v>
      </c>
      <c r="B90" s="8" t="s">
        <v>202</v>
      </c>
      <c r="C90" s="172" t="s">
        <v>72</v>
      </c>
      <c r="D90" s="172"/>
      <c r="E90" s="8" t="s">
        <v>60</v>
      </c>
      <c r="F90" s="172">
        <v>2</v>
      </c>
      <c r="G90" s="87">
        <v>1</v>
      </c>
      <c r="H90" s="173">
        <v>254.7</v>
      </c>
      <c r="I90" s="173">
        <v>227.4</v>
      </c>
      <c r="J90" s="173">
        <v>125.4</v>
      </c>
      <c r="K90" s="87">
        <v>8</v>
      </c>
      <c r="L90" s="9">
        <f t="shared" si="18"/>
        <v>1226390.9400000002</v>
      </c>
      <c r="M90" s="9">
        <v>0</v>
      </c>
      <c r="N90" s="9">
        <v>0</v>
      </c>
      <c r="O90" s="9">
        <f t="shared" si="15"/>
        <v>1226390.9400000002</v>
      </c>
      <c r="P90" s="16">
        <f t="shared" si="16"/>
        <v>5393.1</v>
      </c>
      <c r="Q90" s="172">
        <v>10477.1</v>
      </c>
      <c r="R90" s="172">
        <v>2019</v>
      </c>
      <c r="S90" s="172"/>
      <c r="T90" s="172"/>
      <c r="U90" s="172" t="e">
        <f>'Раздел 2'!#REF!</f>
        <v>#REF!</v>
      </c>
      <c r="V90" s="7">
        <v>1</v>
      </c>
    </row>
    <row r="91" spans="1:23" s="7" customFormat="1" ht="24.95" customHeight="1" x14ac:dyDescent="0.2">
      <c r="A91" s="232">
        <v>79</v>
      </c>
      <c r="B91" s="8" t="s">
        <v>144</v>
      </c>
      <c r="C91" s="172" t="s">
        <v>47</v>
      </c>
      <c r="D91" s="172"/>
      <c r="E91" s="8" t="s">
        <v>60</v>
      </c>
      <c r="F91" s="172">
        <v>2</v>
      </c>
      <c r="G91" s="87">
        <v>1</v>
      </c>
      <c r="H91" s="173">
        <v>424.6</v>
      </c>
      <c r="I91" s="173">
        <v>400.05</v>
      </c>
      <c r="J91" s="173">
        <v>290.60000000000002</v>
      </c>
      <c r="K91" s="87">
        <v>8</v>
      </c>
      <c r="L91" s="9">
        <v>27770</v>
      </c>
      <c r="M91" s="9">
        <v>0</v>
      </c>
      <c r="N91" s="9">
        <v>0</v>
      </c>
      <c r="O91" s="9">
        <f t="shared" si="15"/>
        <v>27770</v>
      </c>
      <c r="P91" s="16">
        <f t="shared" si="16"/>
        <v>69.416322959630051</v>
      </c>
      <c r="Q91" s="172">
        <v>10477.1</v>
      </c>
      <c r="R91" s="172">
        <v>2019</v>
      </c>
      <c r="S91" s="172" t="s">
        <v>488</v>
      </c>
      <c r="T91" s="172" t="s">
        <v>508</v>
      </c>
      <c r="U91" s="172" t="e">
        <f>'Раздел 2'!#REF!</f>
        <v>#REF!</v>
      </c>
      <c r="V91" s="7">
        <v>1</v>
      </c>
    </row>
    <row r="92" spans="1:23" s="7" customFormat="1" ht="24.95" customHeight="1" x14ac:dyDescent="0.2">
      <c r="A92" s="232">
        <v>80</v>
      </c>
      <c r="B92" s="8" t="s">
        <v>248</v>
      </c>
      <c r="C92" s="172">
        <v>1915</v>
      </c>
      <c r="D92" s="172"/>
      <c r="E92" s="8" t="s">
        <v>45</v>
      </c>
      <c r="F92" s="172">
        <v>1</v>
      </c>
      <c r="G92" s="87">
        <v>2</v>
      </c>
      <c r="H92" s="173">
        <v>320</v>
      </c>
      <c r="I92" s="173">
        <v>294.8</v>
      </c>
      <c r="J92" s="173">
        <v>237.8</v>
      </c>
      <c r="K92" s="87">
        <v>9</v>
      </c>
      <c r="L92" s="9">
        <f>5393.1*I92</f>
        <v>1589885.8800000001</v>
      </c>
      <c r="M92" s="9">
        <v>0</v>
      </c>
      <c r="N92" s="9">
        <v>0</v>
      </c>
      <c r="O92" s="9">
        <f t="shared" si="15"/>
        <v>1589885.8800000001</v>
      </c>
      <c r="P92" s="16">
        <f t="shared" si="16"/>
        <v>5393.1</v>
      </c>
      <c r="Q92" s="172">
        <v>10477.1</v>
      </c>
      <c r="R92" s="172">
        <v>2019</v>
      </c>
      <c r="S92" s="172" t="s">
        <v>506</v>
      </c>
      <c r="T92" s="172" t="s">
        <v>601</v>
      </c>
      <c r="U92" s="172" t="e">
        <f>'Раздел 2'!#REF!</f>
        <v>#REF!</v>
      </c>
      <c r="V92" s="7">
        <v>1</v>
      </c>
    </row>
    <row r="93" spans="1:23" s="7" customFormat="1" ht="24.95" customHeight="1" x14ac:dyDescent="0.2">
      <c r="A93" s="232">
        <v>81</v>
      </c>
      <c r="B93" s="8" t="s">
        <v>145</v>
      </c>
      <c r="C93" s="172" t="s">
        <v>76</v>
      </c>
      <c r="D93" s="172"/>
      <c r="E93" s="8" t="s">
        <v>60</v>
      </c>
      <c r="F93" s="172">
        <v>2</v>
      </c>
      <c r="G93" s="87">
        <v>2</v>
      </c>
      <c r="H93" s="173">
        <v>497.5</v>
      </c>
      <c r="I93" s="173">
        <v>472.8</v>
      </c>
      <c r="J93" s="173">
        <v>173.3</v>
      </c>
      <c r="K93" s="87">
        <v>8</v>
      </c>
      <c r="L93" s="9">
        <v>32850</v>
      </c>
      <c r="M93" s="9">
        <v>0</v>
      </c>
      <c r="N93" s="9">
        <v>0</v>
      </c>
      <c r="O93" s="9">
        <f t="shared" si="15"/>
        <v>32850</v>
      </c>
      <c r="P93" s="16">
        <f t="shared" si="16"/>
        <v>69.479695431472081</v>
      </c>
      <c r="Q93" s="172">
        <v>10477.1</v>
      </c>
      <c r="R93" s="172">
        <v>2019</v>
      </c>
      <c r="S93" s="172" t="s">
        <v>488</v>
      </c>
      <c r="T93" s="172" t="s">
        <v>508</v>
      </c>
      <c r="U93" s="172" t="e">
        <f>'Раздел 2'!#REF!</f>
        <v>#REF!</v>
      </c>
      <c r="V93" s="7">
        <v>1</v>
      </c>
    </row>
    <row r="94" spans="1:23" s="7" customFormat="1" ht="24.95" customHeight="1" x14ac:dyDescent="0.2">
      <c r="A94" s="232">
        <v>82</v>
      </c>
      <c r="B94" s="8" t="s">
        <v>249</v>
      </c>
      <c r="C94" s="172">
        <v>1930</v>
      </c>
      <c r="D94" s="172"/>
      <c r="E94" s="8" t="s">
        <v>45</v>
      </c>
      <c r="F94" s="172">
        <v>2</v>
      </c>
      <c r="G94" s="87">
        <v>2</v>
      </c>
      <c r="H94" s="173">
        <v>412.6</v>
      </c>
      <c r="I94" s="173">
        <v>396</v>
      </c>
      <c r="J94" s="173">
        <v>293</v>
      </c>
      <c r="K94" s="87">
        <v>9</v>
      </c>
      <c r="L94" s="9">
        <f>5393.1*I94</f>
        <v>2135667.6</v>
      </c>
      <c r="M94" s="9">
        <v>0</v>
      </c>
      <c r="N94" s="9">
        <v>0</v>
      </c>
      <c r="O94" s="9">
        <f t="shared" si="15"/>
        <v>2135667.6</v>
      </c>
      <c r="P94" s="16">
        <f t="shared" si="16"/>
        <v>5393.1</v>
      </c>
      <c r="Q94" s="172">
        <v>10477.1</v>
      </c>
      <c r="R94" s="172">
        <v>2019</v>
      </c>
      <c r="S94" s="172" t="s">
        <v>506</v>
      </c>
      <c r="T94" s="172" t="s">
        <v>509</v>
      </c>
      <c r="U94" s="172" t="e">
        <f>'Раздел 2'!#REF!</f>
        <v>#REF!</v>
      </c>
      <c r="V94" s="7">
        <v>1</v>
      </c>
    </row>
    <row r="95" spans="1:23" s="7" customFormat="1" ht="24.95" customHeight="1" x14ac:dyDescent="0.2">
      <c r="A95" s="232">
        <v>83</v>
      </c>
      <c r="B95" s="8" t="s">
        <v>250</v>
      </c>
      <c r="C95" s="172">
        <v>1931</v>
      </c>
      <c r="D95" s="172"/>
      <c r="E95" s="8" t="s">
        <v>45</v>
      </c>
      <c r="F95" s="172">
        <v>2</v>
      </c>
      <c r="G95" s="87">
        <v>2</v>
      </c>
      <c r="H95" s="173">
        <v>501</v>
      </c>
      <c r="I95" s="173">
        <v>417.6</v>
      </c>
      <c r="J95" s="173">
        <v>260.10000000000002</v>
      </c>
      <c r="K95" s="87">
        <v>8</v>
      </c>
      <c r="L95" s="9">
        <f>5393.1*I95</f>
        <v>2252158.56</v>
      </c>
      <c r="M95" s="9">
        <v>0</v>
      </c>
      <c r="N95" s="9">
        <v>0</v>
      </c>
      <c r="O95" s="9">
        <f t="shared" si="15"/>
        <v>2252158.56</v>
      </c>
      <c r="P95" s="16">
        <f t="shared" si="16"/>
        <v>5393.0999999999995</v>
      </c>
      <c r="Q95" s="172">
        <v>10477.1</v>
      </c>
      <c r="R95" s="172">
        <v>2019</v>
      </c>
      <c r="S95" s="172"/>
      <c r="T95" s="172"/>
      <c r="U95" s="172" t="e">
        <f>'Раздел 2'!#REF!</f>
        <v>#REF!</v>
      </c>
      <c r="V95" s="7">
        <v>1</v>
      </c>
    </row>
    <row r="96" spans="1:23" s="7" customFormat="1" ht="24.95" customHeight="1" x14ac:dyDescent="0.2">
      <c r="A96" s="232">
        <v>84</v>
      </c>
      <c r="B96" s="8" t="s">
        <v>251</v>
      </c>
      <c r="C96" s="172">
        <v>1960</v>
      </c>
      <c r="D96" s="172"/>
      <c r="E96" s="8" t="s">
        <v>45</v>
      </c>
      <c r="F96" s="172">
        <v>2</v>
      </c>
      <c r="G96" s="87">
        <v>2</v>
      </c>
      <c r="H96" s="173">
        <v>498</v>
      </c>
      <c r="I96" s="173">
        <v>493.9</v>
      </c>
      <c r="J96" s="173">
        <v>355.4</v>
      </c>
      <c r="K96" s="87">
        <v>12</v>
      </c>
      <c r="L96" s="9">
        <v>32050</v>
      </c>
      <c r="M96" s="9">
        <v>0</v>
      </c>
      <c r="N96" s="9">
        <v>0</v>
      </c>
      <c r="O96" s="9">
        <f t="shared" si="15"/>
        <v>32050</v>
      </c>
      <c r="P96" s="16">
        <f t="shared" si="16"/>
        <v>64.891678477424577</v>
      </c>
      <c r="Q96" s="172">
        <v>10477.1</v>
      </c>
      <c r="R96" s="172">
        <v>2019</v>
      </c>
      <c r="S96" s="172" t="s">
        <v>488</v>
      </c>
      <c r="T96" s="172" t="s">
        <v>508</v>
      </c>
      <c r="U96" s="172" t="e">
        <f>'Раздел 2'!#REF!</f>
        <v>#REF!</v>
      </c>
      <c r="V96" s="7">
        <v>1</v>
      </c>
    </row>
    <row r="97" spans="1:22" s="7" customFormat="1" ht="24.95" customHeight="1" x14ac:dyDescent="0.2">
      <c r="A97" s="232">
        <v>85</v>
      </c>
      <c r="B97" s="8" t="s">
        <v>203</v>
      </c>
      <c r="C97" s="172">
        <v>1948</v>
      </c>
      <c r="D97" s="172">
        <v>1979</v>
      </c>
      <c r="E97" s="8" t="s">
        <v>45</v>
      </c>
      <c r="F97" s="172">
        <v>2</v>
      </c>
      <c r="G97" s="87">
        <v>2</v>
      </c>
      <c r="H97" s="173">
        <v>829.3</v>
      </c>
      <c r="I97" s="173">
        <v>724.2</v>
      </c>
      <c r="J97" s="173">
        <v>504</v>
      </c>
      <c r="K97" s="87">
        <v>20</v>
      </c>
      <c r="L97" s="9">
        <f t="shared" ref="L97:L98" si="19">5393.1*I97</f>
        <v>3905683.0200000005</v>
      </c>
      <c r="M97" s="9">
        <v>0</v>
      </c>
      <c r="N97" s="9">
        <v>0</v>
      </c>
      <c r="O97" s="9">
        <f t="shared" si="15"/>
        <v>3905683.0200000005</v>
      </c>
      <c r="P97" s="16">
        <f t="shared" si="16"/>
        <v>5393.1</v>
      </c>
      <c r="Q97" s="172">
        <v>10477.1</v>
      </c>
      <c r="R97" s="172">
        <v>2019</v>
      </c>
      <c r="S97" s="172"/>
      <c r="T97" s="172"/>
      <c r="U97" s="172" t="e">
        <f>'Раздел 2'!#REF!</f>
        <v>#REF!</v>
      </c>
      <c r="V97" s="7">
        <v>1</v>
      </c>
    </row>
    <row r="98" spans="1:22" s="7" customFormat="1" ht="24.95" customHeight="1" x14ac:dyDescent="0.2">
      <c r="A98" s="232">
        <v>86</v>
      </c>
      <c r="B98" s="8" t="s">
        <v>252</v>
      </c>
      <c r="C98" s="172">
        <v>1960</v>
      </c>
      <c r="D98" s="172"/>
      <c r="E98" s="8" t="s">
        <v>45</v>
      </c>
      <c r="F98" s="172">
        <v>2</v>
      </c>
      <c r="G98" s="87">
        <v>2</v>
      </c>
      <c r="H98" s="173">
        <v>492.7</v>
      </c>
      <c r="I98" s="173">
        <v>490.9</v>
      </c>
      <c r="J98" s="173">
        <v>429.9</v>
      </c>
      <c r="K98" s="87">
        <v>16</v>
      </c>
      <c r="L98" s="9">
        <f t="shared" si="19"/>
        <v>2647472.79</v>
      </c>
      <c r="M98" s="9">
        <v>0</v>
      </c>
      <c r="N98" s="9">
        <v>0</v>
      </c>
      <c r="O98" s="9">
        <f t="shared" si="15"/>
        <v>2647472.79</v>
      </c>
      <c r="P98" s="16">
        <f t="shared" si="16"/>
        <v>5393.1</v>
      </c>
      <c r="Q98" s="172">
        <v>10477.1</v>
      </c>
      <c r="R98" s="172">
        <v>2019</v>
      </c>
      <c r="S98" s="172"/>
      <c r="T98" s="172"/>
      <c r="U98" s="172" t="e">
        <f>'Раздел 2'!#REF!</f>
        <v>#REF!</v>
      </c>
      <c r="V98" s="7">
        <v>1</v>
      </c>
    </row>
    <row r="99" spans="1:22" s="7" customFormat="1" ht="24.95" customHeight="1" x14ac:dyDescent="0.2">
      <c r="A99" s="232">
        <v>87</v>
      </c>
      <c r="B99" s="8" t="s">
        <v>129</v>
      </c>
      <c r="C99" s="172">
        <v>1959</v>
      </c>
      <c r="D99" s="172"/>
      <c r="E99" s="8" t="s">
        <v>60</v>
      </c>
      <c r="F99" s="172">
        <v>2</v>
      </c>
      <c r="G99" s="87">
        <v>2</v>
      </c>
      <c r="H99" s="173">
        <v>487.4</v>
      </c>
      <c r="I99" s="173">
        <v>486.9</v>
      </c>
      <c r="J99" s="173">
        <v>381</v>
      </c>
      <c r="K99" s="87">
        <v>16</v>
      </c>
      <c r="L99" s="9">
        <v>33800</v>
      </c>
      <c r="M99" s="9">
        <v>0</v>
      </c>
      <c r="N99" s="9">
        <v>0</v>
      </c>
      <c r="O99" s="9">
        <f t="shared" si="15"/>
        <v>33800</v>
      </c>
      <c r="P99" s="16">
        <f t="shared" si="16"/>
        <v>69.418771821729308</v>
      </c>
      <c r="Q99" s="172">
        <v>10477.1</v>
      </c>
      <c r="R99" s="172">
        <v>2019</v>
      </c>
      <c r="S99" s="172" t="s">
        <v>491</v>
      </c>
      <c r="T99" s="172" t="s">
        <v>507</v>
      </c>
      <c r="U99" s="172" t="e">
        <f>'Раздел 2'!#REF!</f>
        <v>#REF!</v>
      </c>
      <c r="V99" s="7">
        <v>1</v>
      </c>
    </row>
    <row r="100" spans="1:22" s="7" customFormat="1" ht="24.95" customHeight="1" x14ac:dyDescent="0.2">
      <c r="A100" s="232">
        <v>88</v>
      </c>
      <c r="B100" s="8" t="s">
        <v>253</v>
      </c>
      <c r="C100" s="172">
        <v>1960</v>
      </c>
      <c r="D100" s="172"/>
      <c r="E100" s="8" t="s">
        <v>45</v>
      </c>
      <c r="F100" s="172">
        <v>2</v>
      </c>
      <c r="G100" s="87">
        <v>2</v>
      </c>
      <c r="H100" s="173">
        <v>547.5</v>
      </c>
      <c r="I100" s="173">
        <v>486.2</v>
      </c>
      <c r="J100" s="173">
        <v>364.6</v>
      </c>
      <c r="K100" s="87">
        <v>16</v>
      </c>
      <c r="L100" s="9">
        <f t="shared" ref="L100:L107" si="20">5393.1*I100</f>
        <v>2622125.2200000002</v>
      </c>
      <c r="M100" s="9">
        <v>0</v>
      </c>
      <c r="N100" s="9">
        <v>0</v>
      </c>
      <c r="O100" s="9">
        <f t="shared" si="15"/>
        <v>2622125.2200000002</v>
      </c>
      <c r="P100" s="16">
        <f t="shared" si="16"/>
        <v>5393.1</v>
      </c>
      <c r="Q100" s="172">
        <v>10477.1</v>
      </c>
      <c r="R100" s="172">
        <v>2019</v>
      </c>
      <c r="S100" s="172"/>
      <c r="T100" s="172"/>
      <c r="U100" s="172" t="e">
        <f>'Раздел 2'!#REF!</f>
        <v>#REF!</v>
      </c>
      <c r="V100" s="7">
        <v>1</v>
      </c>
    </row>
    <row r="101" spans="1:22" s="7" customFormat="1" ht="24.95" customHeight="1" x14ac:dyDescent="0.2">
      <c r="A101" s="232">
        <v>89</v>
      </c>
      <c r="B101" s="8" t="s">
        <v>254</v>
      </c>
      <c r="C101" s="172">
        <v>1960</v>
      </c>
      <c r="D101" s="172"/>
      <c r="E101" s="8" t="s">
        <v>45</v>
      </c>
      <c r="F101" s="172">
        <v>2</v>
      </c>
      <c r="G101" s="87">
        <v>1</v>
      </c>
      <c r="H101" s="173">
        <v>383.04</v>
      </c>
      <c r="I101" s="173">
        <v>321.10000000000002</v>
      </c>
      <c r="J101" s="173">
        <v>151.69999999999999</v>
      </c>
      <c r="K101" s="87">
        <v>8</v>
      </c>
      <c r="L101" s="9">
        <f t="shared" si="20"/>
        <v>1731724.4100000001</v>
      </c>
      <c r="M101" s="9">
        <v>0</v>
      </c>
      <c r="N101" s="9">
        <v>0</v>
      </c>
      <c r="O101" s="9">
        <f t="shared" si="15"/>
        <v>1731724.4100000001</v>
      </c>
      <c r="P101" s="16">
        <f t="shared" si="16"/>
        <v>5393.1</v>
      </c>
      <c r="Q101" s="172">
        <v>10477.1</v>
      </c>
      <c r="R101" s="172">
        <v>2019</v>
      </c>
      <c r="S101" s="172" t="s">
        <v>506</v>
      </c>
      <c r="T101" s="172" t="s">
        <v>509</v>
      </c>
      <c r="U101" s="172" t="e">
        <f>'Раздел 2'!#REF!</f>
        <v>#REF!</v>
      </c>
      <c r="V101" s="7">
        <v>1</v>
      </c>
    </row>
    <row r="102" spans="1:22" s="7" customFormat="1" ht="24.95" customHeight="1" x14ac:dyDescent="0.2">
      <c r="A102" s="232">
        <v>90</v>
      </c>
      <c r="B102" s="8" t="s">
        <v>255</v>
      </c>
      <c r="C102" s="172">
        <v>1955</v>
      </c>
      <c r="D102" s="172"/>
      <c r="E102" s="8" t="s">
        <v>42</v>
      </c>
      <c r="F102" s="172">
        <v>2</v>
      </c>
      <c r="G102" s="87">
        <v>2</v>
      </c>
      <c r="H102" s="173">
        <v>509.28</v>
      </c>
      <c r="I102" s="173">
        <v>424.4</v>
      </c>
      <c r="J102" s="173">
        <v>200</v>
      </c>
      <c r="K102" s="87">
        <v>8</v>
      </c>
      <c r="L102" s="9">
        <f t="shared" si="20"/>
        <v>2288831.64</v>
      </c>
      <c r="M102" s="9">
        <v>0</v>
      </c>
      <c r="N102" s="9">
        <v>0</v>
      </c>
      <c r="O102" s="9">
        <f t="shared" si="15"/>
        <v>2288831.64</v>
      </c>
      <c r="P102" s="16">
        <f t="shared" si="16"/>
        <v>5393.1</v>
      </c>
      <c r="Q102" s="172">
        <v>10477.1</v>
      </c>
      <c r="R102" s="172">
        <v>2019</v>
      </c>
      <c r="S102" s="172"/>
      <c r="T102" s="172"/>
      <c r="U102" s="172" t="e">
        <f>'Раздел 2'!#REF!</f>
        <v>#REF!</v>
      </c>
      <c r="V102" s="7">
        <v>1</v>
      </c>
    </row>
    <row r="103" spans="1:22" s="7" customFormat="1" ht="24.95" customHeight="1" x14ac:dyDescent="0.2">
      <c r="A103" s="232">
        <v>91</v>
      </c>
      <c r="B103" s="8" t="s">
        <v>256</v>
      </c>
      <c r="C103" s="172">
        <v>1953</v>
      </c>
      <c r="D103" s="172"/>
      <c r="E103" s="8" t="s">
        <v>58</v>
      </c>
      <c r="F103" s="172">
        <v>2</v>
      </c>
      <c r="G103" s="87">
        <v>2</v>
      </c>
      <c r="H103" s="173">
        <v>810</v>
      </c>
      <c r="I103" s="173">
        <v>785.1</v>
      </c>
      <c r="J103" s="173">
        <v>529.1</v>
      </c>
      <c r="K103" s="87">
        <v>11</v>
      </c>
      <c r="L103" s="9">
        <f t="shared" si="20"/>
        <v>4234122.8100000005</v>
      </c>
      <c r="M103" s="9">
        <v>0</v>
      </c>
      <c r="N103" s="9">
        <v>0</v>
      </c>
      <c r="O103" s="9">
        <f t="shared" si="15"/>
        <v>4234122.8100000005</v>
      </c>
      <c r="P103" s="16">
        <f t="shared" si="16"/>
        <v>5393.1</v>
      </c>
      <c r="Q103" s="172">
        <v>10477.1</v>
      </c>
      <c r="R103" s="172">
        <v>2019</v>
      </c>
      <c r="S103" s="172"/>
      <c r="T103" s="172"/>
      <c r="U103" s="172" t="e">
        <f>'Раздел 2'!#REF!</f>
        <v>#REF!</v>
      </c>
      <c r="V103" s="7">
        <v>1</v>
      </c>
    </row>
    <row r="104" spans="1:22" s="7" customFormat="1" ht="24.95" customHeight="1" x14ac:dyDescent="0.2">
      <c r="A104" s="232">
        <v>92</v>
      </c>
      <c r="B104" s="8" t="s">
        <v>257</v>
      </c>
      <c r="C104" s="172">
        <v>1956</v>
      </c>
      <c r="D104" s="172"/>
      <c r="E104" s="8" t="s">
        <v>58</v>
      </c>
      <c r="F104" s="172">
        <v>2</v>
      </c>
      <c r="G104" s="87">
        <v>2</v>
      </c>
      <c r="H104" s="173">
        <v>490.8</v>
      </c>
      <c r="I104" s="173">
        <v>404.87</v>
      </c>
      <c r="J104" s="173">
        <v>304.37</v>
      </c>
      <c r="K104" s="87">
        <v>12</v>
      </c>
      <c r="L104" s="9">
        <f t="shared" si="20"/>
        <v>2183504.3970000003</v>
      </c>
      <c r="M104" s="9">
        <v>0</v>
      </c>
      <c r="N104" s="9">
        <v>0</v>
      </c>
      <c r="O104" s="9">
        <f t="shared" si="15"/>
        <v>2183504.3970000003</v>
      </c>
      <c r="P104" s="16">
        <f t="shared" si="16"/>
        <v>5393.1</v>
      </c>
      <c r="Q104" s="172">
        <v>10477.1</v>
      </c>
      <c r="R104" s="172">
        <v>2019</v>
      </c>
      <c r="S104" s="172"/>
      <c r="T104" s="172"/>
      <c r="U104" s="172" t="e">
        <f>'Раздел 2'!#REF!</f>
        <v>#REF!</v>
      </c>
      <c r="V104" s="7">
        <v>1</v>
      </c>
    </row>
    <row r="105" spans="1:22" s="7" customFormat="1" ht="24.95" customHeight="1" x14ac:dyDescent="0.2">
      <c r="A105" s="232">
        <v>93</v>
      </c>
      <c r="B105" s="8" t="s">
        <v>258</v>
      </c>
      <c r="C105" s="172">
        <v>1961</v>
      </c>
      <c r="D105" s="172"/>
      <c r="E105" s="8" t="s">
        <v>45</v>
      </c>
      <c r="F105" s="172">
        <v>2</v>
      </c>
      <c r="G105" s="87">
        <v>1</v>
      </c>
      <c r="H105" s="173">
        <v>321.44</v>
      </c>
      <c r="I105" s="173">
        <v>320.54000000000002</v>
      </c>
      <c r="J105" s="173">
        <v>198.2</v>
      </c>
      <c r="K105" s="87">
        <v>9</v>
      </c>
      <c r="L105" s="9">
        <f t="shared" si="20"/>
        <v>1728704.2740000002</v>
      </c>
      <c r="M105" s="9">
        <v>0</v>
      </c>
      <c r="N105" s="9">
        <v>0</v>
      </c>
      <c r="O105" s="9">
        <f t="shared" si="15"/>
        <v>1728704.2740000002</v>
      </c>
      <c r="P105" s="16">
        <f t="shared" si="16"/>
        <v>5393.1</v>
      </c>
      <c r="Q105" s="172">
        <v>10477.1</v>
      </c>
      <c r="R105" s="172">
        <v>2019</v>
      </c>
      <c r="S105" s="172"/>
      <c r="T105" s="172"/>
      <c r="U105" s="172" t="e">
        <f>'Раздел 2'!#REF!</f>
        <v>#REF!</v>
      </c>
      <c r="V105" s="7">
        <v>1</v>
      </c>
    </row>
    <row r="106" spans="1:22" s="7" customFormat="1" ht="24.95" customHeight="1" x14ac:dyDescent="0.2">
      <c r="A106" s="232">
        <v>94</v>
      </c>
      <c r="B106" s="8" t="s">
        <v>259</v>
      </c>
      <c r="C106" s="172">
        <v>1937</v>
      </c>
      <c r="D106" s="172"/>
      <c r="E106" s="8" t="s">
        <v>45</v>
      </c>
      <c r="F106" s="172">
        <v>1</v>
      </c>
      <c r="G106" s="87">
        <v>4</v>
      </c>
      <c r="H106" s="173">
        <v>152.69999999999999</v>
      </c>
      <c r="I106" s="173">
        <v>152.69999999999999</v>
      </c>
      <c r="J106" s="173">
        <v>87.9</v>
      </c>
      <c r="K106" s="87">
        <v>5</v>
      </c>
      <c r="L106" s="9">
        <f t="shared" si="20"/>
        <v>823526.37</v>
      </c>
      <c r="M106" s="9">
        <v>0</v>
      </c>
      <c r="N106" s="9">
        <v>0</v>
      </c>
      <c r="O106" s="9">
        <f t="shared" si="15"/>
        <v>823526.37</v>
      </c>
      <c r="P106" s="16">
        <f t="shared" si="16"/>
        <v>5393.1</v>
      </c>
      <c r="Q106" s="172">
        <v>10477.1</v>
      </c>
      <c r="R106" s="172">
        <v>2019</v>
      </c>
      <c r="S106" s="172"/>
      <c r="T106" s="172"/>
      <c r="U106" s="172" t="e">
        <f>'Раздел 2'!#REF!</f>
        <v>#REF!</v>
      </c>
      <c r="V106" s="7">
        <v>1</v>
      </c>
    </row>
    <row r="107" spans="1:22" s="7" customFormat="1" ht="24.95" customHeight="1" x14ac:dyDescent="0.2">
      <c r="A107" s="232">
        <v>95</v>
      </c>
      <c r="B107" s="8" t="s">
        <v>260</v>
      </c>
      <c r="C107" s="172">
        <v>1934</v>
      </c>
      <c r="D107" s="172"/>
      <c r="E107" s="8" t="s">
        <v>45</v>
      </c>
      <c r="F107" s="172">
        <v>2</v>
      </c>
      <c r="G107" s="87">
        <v>2</v>
      </c>
      <c r="H107" s="173">
        <v>549.1</v>
      </c>
      <c r="I107" s="173">
        <v>544.9</v>
      </c>
      <c r="J107" s="173">
        <v>361.6</v>
      </c>
      <c r="K107" s="87">
        <v>12</v>
      </c>
      <c r="L107" s="9">
        <f t="shared" si="20"/>
        <v>2938700.19</v>
      </c>
      <c r="M107" s="9">
        <v>0</v>
      </c>
      <c r="N107" s="9">
        <v>0</v>
      </c>
      <c r="O107" s="9">
        <f t="shared" si="15"/>
        <v>2938700.19</v>
      </c>
      <c r="P107" s="16">
        <f t="shared" si="16"/>
        <v>5393.1</v>
      </c>
      <c r="Q107" s="172">
        <v>10477.1</v>
      </c>
      <c r="R107" s="172">
        <v>2019</v>
      </c>
      <c r="S107" s="172"/>
      <c r="T107" s="172"/>
      <c r="U107" s="172" t="e">
        <f>'Раздел 2'!#REF!</f>
        <v>#REF!</v>
      </c>
      <c r="V107" s="7">
        <v>1</v>
      </c>
    </row>
    <row r="108" spans="1:22" s="7" customFormat="1" ht="24.95" customHeight="1" x14ac:dyDescent="0.2">
      <c r="A108" s="232">
        <v>96</v>
      </c>
      <c r="B108" s="8" t="s">
        <v>261</v>
      </c>
      <c r="C108" s="172">
        <v>1957</v>
      </c>
      <c r="D108" s="172"/>
      <c r="E108" s="8" t="s">
        <v>45</v>
      </c>
      <c r="F108" s="172">
        <v>2</v>
      </c>
      <c r="G108" s="87">
        <v>2</v>
      </c>
      <c r="H108" s="173">
        <v>1053.1199999999999</v>
      </c>
      <c r="I108" s="173">
        <v>845.07</v>
      </c>
      <c r="J108" s="173">
        <v>845.07</v>
      </c>
      <c r="K108" s="87">
        <v>17</v>
      </c>
      <c r="L108" s="9">
        <v>68150</v>
      </c>
      <c r="M108" s="9">
        <v>0</v>
      </c>
      <c r="N108" s="9">
        <v>0</v>
      </c>
      <c r="O108" s="9">
        <f t="shared" si="15"/>
        <v>68150</v>
      </c>
      <c r="P108" s="16">
        <f t="shared" si="16"/>
        <v>80.644206988770151</v>
      </c>
      <c r="Q108" s="172">
        <v>10477.1</v>
      </c>
      <c r="R108" s="172">
        <v>2019</v>
      </c>
      <c r="S108" s="172" t="s">
        <v>506</v>
      </c>
      <c r="T108" s="172" t="s">
        <v>509</v>
      </c>
      <c r="U108" s="172" t="e">
        <f>'Раздел 2'!#REF!</f>
        <v>#REF!</v>
      </c>
      <c r="V108" s="7">
        <v>1</v>
      </c>
    </row>
    <row r="109" spans="1:22" s="7" customFormat="1" ht="24.95" customHeight="1" x14ac:dyDescent="0.2">
      <c r="A109" s="232">
        <v>97</v>
      </c>
      <c r="B109" s="8" t="s">
        <v>262</v>
      </c>
      <c r="C109" s="172">
        <v>1957</v>
      </c>
      <c r="D109" s="172"/>
      <c r="E109" s="8" t="s">
        <v>58</v>
      </c>
      <c r="F109" s="172">
        <v>3</v>
      </c>
      <c r="G109" s="87">
        <v>2</v>
      </c>
      <c r="H109" s="173">
        <v>1623.4</v>
      </c>
      <c r="I109" s="173">
        <v>1070.5</v>
      </c>
      <c r="J109" s="173">
        <v>996.4</v>
      </c>
      <c r="K109" s="87">
        <v>20</v>
      </c>
      <c r="L109" s="9">
        <f t="shared" ref="L109:L110" si="21">5393.1*I109</f>
        <v>5773313.5500000007</v>
      </c>
      <c r="M109" s="9">
        <v>0</v>
      </c>
      <c r="N109" s="9">
        <v>0</v>
      </c>
      <c r="O109" s="9">
        <f t="shared" si="15"/>
        <v>5773313.5500000007</v>
      </c>
      <c r="P109" s="16">
        <f t="shared" si="16"/>
        <v>5393.1</v>
      </c>
      <c r="Q109" s="172">
        <v>10477.1</v>
      </c>
      <c r="R109" s="172">
        <v>2019</v>
      </c>
      <c r="S109" s="172"/>
      <c r="T109" s="172"/>
      <c r="U109" s="172" t="e">
        <f>'Раздел 2'!#REF!</f>
        <v>#REF!</v>
      </c>
      <c r="V109" s="7">
        <v>1</v>
      </c>
    </row>
    <row r="110" spans="1:22" s="7" customFormat="1" ht="24.95" customHeight="1" x14ac:dyDescent="0.2">
      <c r="A110" s="232">
        <v>98</v>
      </c>
      <c r="B110" s="8" t="s">
        <v>263</v>
      </c>
      <c r="C110" s="172">
        <v>1958</v>
      </c>
      <c r="D110" s="172"/>
      <c r="E110" s="8" t="s">
        <v>45</v>
      </c>
      <c r="F110" s="172">
        <v>2</v>
      </c>
      <c r="G110" s="87">
        <v>1</v>
      </c>
      <c r="H110" s="173">
        <v>523.29999999999995</v>
      </c>
      <c r="I110" s="173">
        <v>493.1</v>
      </c>
      <c r="J110" s="173">
        <v>262.55</v>
      </c>
      <c r="K110" s="87">
        <v>10</v>
      </c>
      <c r="L110" s="9">
        <f t="shared" si="21"/>
        <v>2659337.6100000003</v>
      </c>
      <c r="M110" s="9">
        <v>0</v>
      </c>
      <c r="N110" s="9">
        <v>0</v>
      </c>
      <c r="O110" s="9">
        <f t="shared" si="15"/>
        <v>2659337.6100000003</v>
      </c>
      <c r="P110" s="16">
        <f t="shared" si="16"/>
        <v>5393.1</v>
      </c>
      <c r="Q110" s="172">
        <v>10477.1</v>
      </c>
      <c r="R110" s="172">
        <v>2019</v>
      </c>
      <c r="S110" s="172"/>
      <c r="T110" s="172"/>
      <c r="U110" s="172" t="e">
        <f>'Раздел 2'!#REF!</f>
        <v>#REF!</v>
      </c>
      <c r="V110" s="7">
        <v>1</v>
      </c>
    </row>
    <row r="111" spans="1:22" s="7" customFormat="1" ht="24.95" customHeight="1" x14ac:dyDescent="0.2">
      <c r="A111" s="232">
        <v>99</v>
      </c>
      <c r="B111" s="8" t="s">
        <v>131</v>
      </c>
      <c r="C111" s="172" t="s">
        <v>54</v>
      </c>
      <c r="D111" s="172"/>
      <c r="E111" s="8" t="s">
        <v>60</v>
      </c>
      <c r="F111" s="172">
        <v>2</v>
      </c>
      <c r="G111" s="87">
        <v>2</v>
      </c>
      <c r="H111" s="173">
        <v>361.8</v>
      </c>
      <c r="I111" s="173">
        <v>348.6</v>
      </c>
      <c r="J111" s="173">
        <v>258.8</v>
      </c>
      <c r="K111" s="87">
        <v>9</v>
      </c>
      <c r="L111" s="9">
        <v>24200</v>
      </c>
      <c r="M111" s="9">
        <v>0</v>
      </c>
      <c r="N111" s="9">
        <v>0</v>
      </c>
      <c r="O111" s="9">
        <f t="shared" si="15"/>
        <v>24200</v>
      </c>
      <c r="P111" s="16">
        <f t="shared" si="16"/>
        <v>69.420539300057371</v>
      </c>
      <c r="Q111" s="172">
        <v>10477.1</v>
      </c>
      <c r="R111" s="172">
        <v>2019</v>
      </c>
      <c r="S111" s="172" t="s">
        <v>488</v>
      </c>
      <c r="T111" s="172" t="s">
        <v>508</v>
      </c>
      <c r="U111" s="172" t="e">
        <f>'Раздел 2'!#REF!</f>
        <v>#REF!</v>
      </c>
      <c r="V111" s="7">
        <v>1</v>
      </c>
    </row>
    <row r="112" spans="1:22" s="7" customFormat="1" ht="24.95" customHeight="1" x14ac:dyDescent="0.2">
      <c r="A112" s="232">
        <v>100</v>
      </c>
      <c r="B112" s="8" t="s">
        <v>122</v>
      </c>
      <c r="C112" s="172" t="s">
        <v>67</v>
      </c>
      <c r="D112" s="172"/>
      <c r="E112" s="8" t="s">
        <v>60</v>
      </c>
      <c r="F112" s="172">
        <v>2</v>
      </c>
      <c r="G112" s="87">
        <v>1</v>
      </c>
      <c r="H112" s="173">
        <v>420.8</v>
      </c>
      <c r="I112" s="173">
        <v>393.5</v>
      </c>
      <c r="J112" s="173">
        <v>198.9</v>
      </c>
      <c r="K112" s="87">
        <v>8</v>
      </c>
      <c r="L112" s="9">
        <v>24200</v>
      </c>
      <c r="M112" s="9">
        <v>0</v>
      </c>
      <c r="N112" s="9">
        <v>0</v>
      </c>
      <c r="O112" s="9">
        <f t="shared" si="15"/>
        <v>24200</v>
      </c>
      <c r="P112" s="16">
        <f t="shared" si="16"/>
        <v>61.499364675984751</v>
      </c>
      <c r="Q112" s="172">
        <v>10477.1</v>
      </c>
      <c r="R112" s="172">
        <v>2019</v>
      </c>
      <c r="S112" s="172" t="s">
        <v>502</v>
      </c>
      <c r="T112" s="172" t="s">
        <v>503</v>
      </c>
      <c r="U112" s="172" t="e">
        <f>'Раздел 2'!#REF!</f>
        <v>#REF!</v>
      </c>
      <c r="V112" s="7">
        <v>1</v>
      </c>
    </row>
    <row r="113" spans="1:22" s="7" customFormat="1" ht="24.95" customHeight="1" x14ac:dyDescent="0.2">
      <c r="A113" s="232">
        <v>101</v>
      </c>
      <c r="B113" s="8" t="s">
        <v>264</v>
      </c>
      <c r="C113" s="172">
        <v>1960</v>
      </c>
      <c r="D113" s="172"/>
      <c r="E113" s="8" t="s">
        <v>58</v>
      </c>
      <c r="F113" s="172">
        <v>2</v>
      </c>
      <c r="G113" s="87">
        <v>2</v>
      </c>
      <c r="H113" s="173">
        <v>872</v>
      </c>
      <c r="I113" s="173">
        <v>806.26</v>
      </c>
      <c r="J113" s="173">
        <v>670.7</v>
      </c>
      <c r="K113" s="87">
        <v>19</v>
      </c>
      <c r="L113" s="9">
        <f t="shared" ref="L113:L114" si="22">5393.1*I113</f>
        <v>4348240.8059999999</v>
      </c>
      <c r="M113" s="9">
        <v>0</v>
      </c>
      <c r="N113" s="9">
        <v>0</v>
      </c>
      <c r="O113" s="9">
        <f t="shared" si="15"/>
        <v>4348240.8059999999</v>
      </c>
      <c r="P113" s="16">
        <f t="shared" si="16"/>
        <v>5393.0999999999995</v>
      </c>
      <c r="Q113" s="172">
        <v>10477.1</v>
      </c>
      <c r="R113" s="172">
        <v>2019</v>
      </c>
      <c r="S113" s="172"/>
      <c r="T113" s="172"/>
      <c r="U113" s="172" t="e">
        <f>'Раздел 2'!#REF!</f>
        <v>#REF!</v>
      </c>
      <c r="V113" s="7">
        <v>1</v>
      </c>
    </row>
    <row r="114" spans="1:22" s="7" customFormat="1" ht="24.95" customHeight="1" x14ac:dyDescent="0.2">
      <c r="A114" s="232">
        <v>102</v>
      </c>
      <c r="B114" s="8" t="s">
        <v>265</v>
      </c>
      <c r="C114" s="172">
        <v>1949</v>
      </c>
      <c r="D114" s="172"/>
      <c r="E114" s="8" t="s">
        <v>196</v>
      </c>
      <c r="F114" s="172">
        <v>2</v>
      </c>
      <c r="G114" s="87">
        <v>1</v>
      </c>
      <c r="H114" s="173">
        <v>714.5</v>
      </c>
      <c r="I114" s="173">
        <v>522.23</v>
      </c>
      <c r="J114" s="173">
        <v>373.25</v>
      </c>
      <c r="K114" s="87">
        <v>23</v>
      </c>
      <c r="L114" s="9">
        <f t="shared" si="22"/>
        <v>2816438.6130000004</v>
      </c>
      <c r="M114" s="9">
        <v>0</v>
      </c>
      <c r="N114" s="9">
        <v>0</v>
      </c>
      <c r="O114" s="9">
        <f t="shared" si="15"/>
        <v>2816438.6130000004</v>
      </c>
      <c r="P114" s="16">
        <f t="shared" si="16"/>
        <v>5393.1</v>
      </c>
      <c r="Q114" s="172">
        <v>10477.1</v>
      </c>
      <c r="R114" s="172">
        <v>2019</v>
      </c>
      <c r="S114" s="172"/>
      <c r="T114" s="172"/>
      <c r="U114" s="172" t="e">
        <f>'Раздел 2'!#REF!</f>
        <v>#REF!</v>
      </c>
      <c r="V114" s="7">
        <v>1</v>
      </c>
    </row>
    <row r="115" spans="1:22" s="7" customFormat="1" ht="24.95" customHeight="1" x14ac:dyDescent="0.2">
      <c r="A115" s="232">
        <v>103</v>
      </c>
      <c r="B115" s="8" t="s">
        <v>132</v>
      </c>
      <c r="C115" s="172">
        <v>1940</v>
      </c>
      <c r="D115" s="172"/>
      <c r="E115" s="8" t="s">
        <v>60</v>
      </c>
      <c r="F115" s="172">
        <v>2</v>
      </c>
      <c r="G115" s="87">
        <v>2</v>
      </c>
      <c r="H115" s="173">
        <v>443.04</v>
      </c>
      <c r="I115" s="173">
        <v>369.2</v>
      </c>
      <c r="J115" s="173">
        <v>277</v>
      </c>
      <c r="K115" s="87">
        <v>8</v>
      </c>
      <c r="L115" s="9">
        <v>25650</v>
      </c>
      <c r="M115" s="9">
        <v>0</v>
      </c>
      <c r="N115" s="9">
        <v>0</v>
      </c>
      <c r="O115" s="9">
        <f t="shared" si="15"/>
        <v>25650</v>
      </c>
      <c r="P115" s="16">
        <f t="shared" si="16"/>
        <v>69.474539544962084</v>
      </c>
      <c r="Q115" s="172">
        <v>10477.1</v>
      </c>
      <c r="R115" s="172">
        <v>2019</v>
      </c>
      <c r="S115" s="172" t="s">
        <v>488</v>
      </c>
      <c r="T115" s="172" t="s">
        <v>508</v>
      </c>
      <c r="U115" s="172" t="e">
        <f>'Раздел 2'!#REF!</f>
        <v>#REF!</v>
      </c>
      <c r="V115" s="7">
        <v>1</v>
      </c>
    </row>
    <row r="116" spans="1:22" s="7" customFormat="1" ht="24.95" customHeight="1" x14ac:dyDescent="0.2">
      <c r="A116" s="232">
        <v>104</v>
      </c>
      <c r="B116" s="8" t="s">
        <v>123</v>
      </c>
      <c r="C116" s="172">
        <v>1915</v>
      </c>
      <c r="D116" s="172"/>
      <c r="E116" s="8" t="s">
        <v>60</v>
      </c>
      <c r="F116" s="172">
        <v>1</v>
      </c>
      <c r="G116" s="87">
        <v>2</v>
      </c>
      <c r="H116" s="173">
        <v>226.4</v>
      </c>
      <c r="I116" s="173">
        <v>226.2</v>
      </c>
      <c r="J116" s="173">
        <v>175.9</v>
      </c>
      <c r="K116" s="87">
        <v>6</v>
      </c>
      <c r="L116" s="9">
        <v>15720</v>
      </c>
      <c r="M116" s="9">
        <v>0</v>
      </c>
      <c r="N116" s="9">
        <v>0</v>
      </c>
      <c r="O116" s="9">
        <f t="shared" si="15"/>
        <v>15720</v>
      </c>
      <c r="P116" s="16">
        <f t="shared" si="16"/>
        <v>69.49602122015915</v>
      </c>
      <c r="Q116" s="172">
        <v>10477.1</v>
      </c>
      <c r="R116" s="172">
        <v>2019</v>
      </c>
      <c r="S116" s="172" t="s">
        <v>502</v>
      </c>
      <c r="T116" s="172" t="s">
        <v>503</v>
      </c>
      <c r="U116" s="172" t="e">
        <f>'Раздел 2'!#REF!</f>
        <v>#REF!</v>
      </c>
      <c r="V116" s="7">
        <v>1</v>
      </c>
    </row>
    <row r="117" spans="1:22" s="7" customFormat="1" ht="24.95" customHeight="1" x14ac:dyDescent="0.2">
      <c r="A117" s="232">
        <v>105</v>
      </c>
      <c r="B117" s="8" t="s">
        <v>124</v>
      </c>
      <c r="C117" s="172">
        <v>1916</v>
      </c>
      <c r="D117" s="172"/>
      <c r="E117" s="8" t="s">
        <v>60</v>
      </c>
      <c r="F117" s="172">
        <v>1</v>
      </c>
      <c r="G117" s="87">
        <v>2</v>
      </c>
      <c r="H117" s="173">
        <v>339.2</v>
      </c>
      <c r="I117" s="173">
        <v>299.2</v>
      </c>
      <c r="J117" s="173">
        <v>230.4</v>
      </c>
      <c r="K117" s="87">
        <v>8</v>
      </c>
      <c r="L117" s="9">
        <v>20800</v>
      </c>
      <c r="M117" s="9">
        <v>0</v>
      </c>
      <c r="N117" s="9">
        <v>0</v>
      </c>
      <c r="O117" s="9">
        <f t="shared" si="15"/>
        <v>20800</v>
      </c>
      <c r="P117" s="16">
        <f t="shared" si="16"/>
        <v>69.518716577540104</v>
      </c>
      <c r="Q117" s="172">
        <v>10477.1</v>
      </c>
      <c r="R117" s="172">
        <v>2019</v>
      </c>
      <c r="S117" s="172" t="s">
        <v>502</v>
      </c>
      <c r="T117" s="172" t="s">
        <v>503</v>
      </c>
      <c r="U117" s="172" t="e">
        <f>'Раздел 2'!#REF!</f>
        <v>#REF!</v>
      </c>
      <c r="V117" s="7">
        <v>1</v>
      </c>
    </row>
    <row r="118" spans="1:22" s="7" customFormat="1" ht="24.95" customHeight="1" x14ac:dyDescent="0.2">
      <c r="A118" s="232">
        <v>106</v>
      </c>
      <c r="B118" s="8" t="s">
        <v>266</v>
      </c>
      <c r="C118" s="172">
        <v>1915</v>
      </c>
      <c r="D118" s="172"/>
      <c r="E118" s="8" t="s">
        <v>45</v>
      </c>
      <c r="F118" s="172">
        <v>1</v>
      </c>
      <c r="G118" s="87">
        <v>3</v>
      </c>
      <c r="H118" s="173">
        <v>202.2</v>
      </c>
      <c r="I118" s="173">
        <v>202.2</v>
      </c>
      <c r="J118" s="173">
        <v>133.69999999999999</v>
      </c>
      <c r="K118" s="87">
        <v>5</v>
      </c>
      <c r="L118" s="9">
        <f t="shared" ref="L118:L153" si="23">5393.1*I118</f>
        <v>1090484.82</v>
      </c>
      <c r="M118" s="9">
        <v>0</v>
      </c>
      <c r="N118" s="9">
        <v>0</v>
      </c>
      <c r="O118" s="9">
        <f t="shared" si="15"/>
        <v>1090484.82</v>
      </c>
      <c r="P118" s="16">
        <f t="shared" si="16"/>
        <v>5393.1</v>
      </c>
      <c r="Q118" s="172">
        <v>10477.1</v>
      </c>
      <c r="R118" s="172">
        <v>2019</v>
      </c>
      <c r="S118" s="172"/>
      <c r="T118" s="172"/>
      <c r="U118" s="172" t="e">
        <f>'Раздел 2'!#REF!</f>
        <v>#REF!</v>
      </c>
      <c r="V118" s="7">
        <v>1</v>
      </c>
    </row>
    <row r="119" spans="1:22" s="7" customFormat="1" ht="24.95" customHeight="1" x14ac:dyDescent="0.2">
      <c r="A119" s="555">
        <v>107</v>
      </c>
      <c r="B119" s="215" t="s">
        <v>654</v>
      </c>
      <c r="C119" s="461" t="s">
        <v>49</v>
      </c>
      <c r="D119" s="462"/>
      <c r="E119" s="8" t="s">
        <v>45</v>
      </c>
      <c r="F119" s="462">
        <v>2</v>
      </c>
      <c r="G119" s="463">
        <v>2</v>
      </c>
      <c r="H119" s="464">
        <v>784.32</v>
      </c>
      <c r="I119" s="464">
        <v>653.6</v>
      </c>
      <c r="J119" s="465">
        <v>260.10000000000002</v>
      </c>
      <c r="K119" s="463">
        <v>10</v>
      </c>
      <c r="L119" s="9">
        <f t="shared" si="23"/>
        <v>3524930.16</v>
      </c>
      <c r="M119" s="9">
        <v>0</v>
      </c>
      <c r="N119" s="9">
        <v>0</v>
      </c>
      <c r="O119" s="9">
        <f t="shared" si="15"/>
        <v>3524930.16</v>
      </c>
      <c r="P119" s="16">
        <f t="shared" si="16"/>
        <v>5393.1</v>
      </c>
      <c r="Q119" s="555">
        <v>10477.1</v>
      </c>
      <c r="R119" s="555">
        <v>2019</v>
      </c>
      <c r="S119" s="462"/>
      <c r="T119" s="462"/>
      <c r="U119" s="462"/>
    </row>
    <row r="120" spans="1:22" s="7" customFormat="1" ht="24.95" customHeight="1" x14ac:dyDescent="0.2">
      <c r="A120" s="555">
        <v>108</v>
      </c>
      <c r="B120" s="215" t="s">
        <v>655</v>
      </c>
      <c r="C120" s="461" t="s">
        <v>69</v>
      </c>
      <c r="D120" s="462"/>
      <c r="E120" s="8" t="s">
        <v>58</v>
      </c>
      <c r="F120" s="464">
        <v>3</v>
      </c>
      <c r="G120" s="467">
        <v>2</v>
      </c>
      <c r="H120" s="464">
        <v>1333.8</v>
      </c>
      <c r="I120" s="464">
        <v>461.2</v>
      </c>
      <c r="J120" s="465">
        <v>80.900000000000006</v>
      </c>
      <c r="K120" s="467">
        <v>25</v>
      </c>
      <c r="L120" s="9">
        <f t="shared" si="23"/>
        <v>2487297.7200000002</v>
      </c>
      <c r="M120" s="9">
        <v>0</v>
      </c>
      <c r="N120" s="9">
        <v>0</v>
      </c>
      <c r="O120" s="9">
        <f t="shared" si="15"/>
        <v>2487297.7200000002</v>
      </c>
      <c r="P120" s="16">
        <f t="shared" si="16"/>
        <v>5393.1</v>
      </c>
      <c r="Q120" s="555">
        <v>10477.1</v>
      </c>
      <c r="R120" s="555">
        <v>2019</v>
      </c>
      <c r="S120" s="462"/>
      <c r="T120" s="462"/>
      <c r="U120" s="462"/>
    </row>
    <row r="121" spans="1:22" s="7" customFormat="1" ht="24.95" customHeight="1" x14ac:dyDescent="0.2">
      <c r="A121" s="555">
        <v>109</v>
      </c>
      <c r="B121" s="215" t="s">
        <v>656</v>
      </c>
      <c r="C121" s="461" t="s">
        <v>47</v>
      </c>
      <c r="D121" s="462"/>
      <c r="E121" s="8" t="s">
        <v>58</v>
      </c>
      <c r="F121" s="464">
        <v>2</v>
      </c>
      <c r="G121" s="467">
        <v>1</v>
      </c>
      <c r="H121" s="464">
        <v>532.1</v>
      </c>
      <c r="I121" s="464">
        <v>333.9</v>
      </c>
      <c r="J121" s="465">
        <v>62.8</v>
      </c>
      <c r="K121" s="467">
        <v>8</v>
      </c>
      <c r="L121" s="9">
        <f t="shared" si="23"/>
        <v>1800756.09</v>
      </c>
      <c r="M121" s="9">
        <v>0</v>
      </c>
      <c r="N121" s="9">
        <v>0</v>
      </c>
      <c r="O121" s="9">
        <f t="shared" si="15"/>
        <v>1800756.09</v>
      </c>
      <c r="P121" s="16">
        <f t="shared" si="16"/>
        <v>5393.1</v>
      </c>
      <c r="Q121" s="555">
        <v>10477.1</v>
      </c>
      <c r="R121" s="555">
        <v>2019</v>
      </c>
      <c r="S121" s="462"/>
      <c r="T121" s="462"/>
      <c r="U121" s="462"/>
    </row>
    <row r="122" spans="1:22" s="7" customFormat="1" ht="24.95" customHeight="1" x14ac:dyDescent="0.2">
      <c r="A122" s="555">
        <v>110</v>
      </c>
      <c r="B122" s="215" t="s">
        <v>657</v>
      </c>
      <c r="C122" s="461" t="s">
        <v>51</v>
      </c>
      <c r="D122" s="462"/>
      <c r="E122" s="8" t="s">
        <v>58</v>
      </c>
      <c r="F122" s="464">
        <v>2</v>
      </c>
      <c r="G122" s="467">
        <v>3</v>
      </c>
      <c r="H122" s="464">
        <v>1408.8</v>
      </c>
      <c r="I122" s="464">
        <v>794</v>
      </c>
      <c r="J122" s="465">
        <v>288.7</v>
      </c>
      <c r="K122" s="467">
        <v>25</v>
      </c>
      <c r="L122" s="9">
        <f t="shared" si="23"/>
        <v>4282121.4000000004</v>
      </c>
      <c r="M122" s="9">
        <v>0</v>
      </c>
      <c r="N122" s="9">
        <v>0</v>
      </c>
      <c r="O122" s="9">
        <f t="shared" si="15"/>
        <v>4282121.4000000004</v>
      </c>
      <c r="P122" s="16">
        <f t="shared" si="16"/>
        <v>5393.1</v>
      </c>
      <c r="Q122" s="555">
        <v>10477.1</v>
      </c>
      <c r="R122" s="555">
        <v>2019</v>
      </c>
      <c r="S122" s="462"/>
      <c r="T122" s="462"/>
      <c r="U122" s="462"/>
    </row>
    <row r="123" spans="1:22" s="7" customFormat="1" ht="24.95" customHeight="1" x14ac:dyDescent="0.2">
      <c r="A123" s="555">
        <v>111</v>
      </c>
      <c r="B123" s="215" t="s">
        <v>658</v>
      </c>
      <c r="C123" s="462">
        <v>1952</v>
      </c>
      <c r="D123" s="462"/>
      <c r="E123" s="8" t="s">
        <v>58</v>
      </c>
      <c r="F123" s="464">
        <v>2</v>
      </c>
      <c r="G123" s="467">
        <v>2</v>
      </c>
      <c r="H123" s="464">
        <v>794.7</v>
      </c>
      <c r="I123" s="464">
        <v>720.7</v>
      </c>
      <c r="J123" s="465">
        <v>722</v>
      </c>
      <c r="K123" s="467">
        <v>16</v>
      </c>
      <c r="L123" s="9">
        <f t="shared" si="23"/>
        <v>3886807.1700000004</v>
      </c>
      <c r="M123" s="9">
        <v>0</v>
      </c>
      <c r="N123" s="9">
        <v>0</v>
      </c>
      <c r="O123" s="9">
        <f t="shared" si="15"/>
        <v>3886807.1700000004</v>
      </c>
      <c r="P123" s="16">
        <f t="shared" si="16"/>
        <v>5393.1</v>
      </c>
      <c r="Q123" s="555">
        <v>10477.1</v>
      </c>
      <c r="R123" s="555">
        <v>2019</v>
      </c>
      <c r="S123" s="462"/>
      <c r="T123" s="462"/>
      <c r="U123" s="462"/>
    </row>
    <row r="124" spans="1:22" s="7" customFormat="1" ht="24.95" customHeight="1" x14ac:dyDescent="0.2">
      <c r="A124" s="555">
        <v>112</v>
      </c>
      <c r="B124" s="215" t="s">
        <v>659</v>
      </c>
      <c r="C124" s="461" t="s">
        <v>68</v>
      </c>
      <c r="D124" s="462"/>
      <c r="E124" s="8" t="s">
        <v>58</v>
      </c>
      <c r="F124" s="464">
        <v>3</v>
      </c>
      <c r="G124" s="467">
        <v>2</v>
      </c>
      <c r="H124" s="464">
        <v>2185</v>
      </c>
      <c r="I124" s="464">
        <v>1745</v>
      </c>
      <c r="J124" s="465">
        <v>45.2</v>
      </c>
      <c r="K124" s="467">
        <v>30</v>
      </c>
      <c r="L124" s="9">
        <f t="shared" si="23"/>
        <v>9410959.5</v>
      </c>
      <c r="M124" s="9">
        <v>0</v>
      </c>
      <c r="N124" s="9">
        <v>0</v>
      </c>
      <c r="O124" s="9">
        <f t="shared" si="15"/>
        <v>9410959.5</v>
      </c>
      <c r="P124" s="16">
        <f t="shared" si="16"/>
        <v>5393.1</v>
      </c>
      <c r="Q124" s="555">
        <v>10477.1</v>
      </c>
      <c r="R124" s="555">
        <v>2019</v>
      </c>
      <c r="S124" s="462"/>
      <c r="T124" s="462"/>
      <c r="U124" s="462"/>
    </row>
    <row r="125" spans="1:22" s="7" customFormat="1" ht="24.95" customHeight="1" x14ac:dyDescent="0.2">
      <c r="A125" s="555">
        <v>113</v>
      </c>
      <c r="B125" s="215" t="s">
        <v>660</v>
      </c>
      <c r="C125" s="461" t="s">
        <v>72</v>
      </c>
      <c r="D125" s="462"/>
      <c r="E125" s="8" t="s">
        <v>58</v>
      </c>
      <c r="F125" s="464">
        <v>2</v>
      </c>
      <c r="G125" s="467">
        <v>2</v>
      </c>
      <c r="H125" s="464">
        <v>671.4</v>
      </c>
      <c r="I125" s="464">
        <v>560.6</v>
      </c>
      <c r="J125" s="465">
        <v>38.6</v>
      </c>
      <c r="K125" s="464">
        <v>17</v>
      </c>
      <c r="L125" s="9">
        <f t="shared" si="23"/>
        <v>3023371.8600000003</v>
      </c>
      <c r="M125" s="9">
        <v>0</v>
      </c>
      <c r="N125" s="9">
        <v>0</v>
      </c>
      <c r="O125" s="9">
        <f t="shared" si="15"/>
        <v>3023371.8600000003</v>
      </c>
      <c r="P125" s="16">
        <f t="shared" si="16"/>
        <v>5393.1</v>
      </c>
      <c r="Q125" s="555">
        <v>10477.1</v>
      </c>
      <c r="R125" s="555">
        <v>2019</v>
      </c>
      <c r="S125" s="462"/>
      <c r="T125" s="462"/>
      <c r="U125" s="462"/>
    </row>
    <row r="126" spans="1:22" s="7" customFormat="1" ht="24.95" customHeight="1" x14ac:dyDescent="0.2">
      <c r="A126" s="555">
        <v>114</v>
      </c>
      <c r="B126" s="215" t="s">
        <v>661</v>
      </c>
      <c r="C126" s="462">
        <v>1957</v>
      </c>
      <c r="D126" s="462"/>
      <c r="E126" s="8" t="s">
        <v>58</v>
      </c>
      <c r="F126" s="462">
        <v>3</v>
      </c>
      <c r="G126" s="463">
        <v>2</v>
      </c>
      <c r="H126" s="464">
        <v>1068</v>
      </c>
      <c r="I126" s="464">
        <v>977</v>
      </c>
      <c r="J126" s="465">
        <v>884.1</v>
      </c>
      <c r="K126" s="462">
        <v>20</v>
      </c>
      <c r="L126" s="9">
        <f t="shared" si="23"/>
        <v>5269058.7</v>
      </c>
      <c r="M126" s="9">
        <v>0</v>
      </c>
      <c r="N126" s="9">
        <v>0</v>
      </c>
      <c r="O126" s="9">
        <f t="shared" si="15"/>
        <v>5269058.7</v>
      </c>
      <c r="P126" s="16">
        <f t="shared" si="16"/>
        <v>5393.1</v>
      </c>
      <c r="Q126" s="555">
        <v>10477.1</v>
      </c>
      <c r="R126" s="555">
        <v>2019</v>
      </c>
      <c r="S126" s="462"/>
      <c r="T126" s="462"/>
      <c r="U126" s="462"/>
    </row>
    <row r="127" spans="1:22" s="7" customFormat="1" ht="24.95" customHeight="1" x14ac:dyDescent="0.2">
      <c r="A127" s="555">
        <v>115</v>
      </c>
      <c r="B127" s="215" t="s">
        <v>662</v>
      </c>
      <c r="C127" s="462">
        <v>1914</v>
      </c>
      <c r="D127" s="462"/>
      <c r="E127" s="8" t="s">
        <v>45</v>
      </c>
      <c r="F127" s="462">
        <v>1</v>
      </c>
      <c r="G127" s="463">
        <v>2</v>
      </c>
      <c r="H127" s="464">
        <v>252</v>
      </c>
      <c r="I127" s="464">
        <v>169.1</v>
      </c>
      <c r="J127" s="465">
        <v>30.9</v>
      </c>
      <c r="K127" s="462">
        <v>8</v>
      </c>
      <c r="L127" s="9">
        <f t="shared" si="23"/>
        <v>911973.21000000008</v>
      </c>
      <c r="M127" s="9">
        <v>0</v>
      </c>
      <c r="N127" s="9">
        <v>0</v>
      </c>
      <c r="O127" s="9">
        <f t="shared" si="15"/>
        <v>911973.21000000008</v>
      </c>
      <c r="P127" s="16">
        <f t="shared" si="16"/>
        <v>5393.1</v>
      </c>
      <c r="Q127" s="555">
        <v>10477.1</v>
      </c>
      <c r="R127" s="555">
        <v>2019</v>
      </c>
      <c r="S127" s="462"/>
      <c r="T127" s="462"/>
      <c r="U127" s="462"/>
    </row>
    <row r="128" spans="1:22" s="7" customFormat="1" ht="24.95" customHeight="1" x14ac:dyDescent="0.2">
      <c r="A128" s="555">
        <v>116</v>
      </c>
      <c r="B128" s="215" t="s">
        <v>663</v>
      </c>
      <c r="C128" s="461" t="s">
        <v>63</v>
      </c>
      <c r="D128" s="462"/>
      <c r="E128" s="8" t="s">
        <v>58</v>
      </c>
      <c r="F128" s="462">
        <v>4</v>
      </c>
      <c r="G128" s="463">
        <v>3</v>
      </c>
      <c r="H128" s="468">
        <v>2710.6</v>
      </c>
      <c r="I128" s="468">
        <v>2193.9</v>
      </c>
      <c r="J128" s="465">
        <v>0</v>
      </c>
      <c r="K128" s="462">
        <v>51</v>
      </c>
      <c r="L128" s="9">
        <f>4849*I128</f>
        <v>10638221.1</v>
      </c>
      <c r="M128" s="9">
        <v>0</v>
      </c>
      <c r="N128" s="9">
        <v>0</v>
      </c>
      <c r="O128" s="9">
        <f t="shared" si="15"/>
        <v>10638221.1</v>
      </c>
      <c r="P128" s="16">
        <f t="shared" si="16"/>
        <v>4849</v>
      </c>
      <c r="Q128" s="555">
        <v>10477.1</v>
      </c>
      <c r="R128" s="555">
        <v>2019</v>
      </c>
      <c r="S128" s="462"/>
      <c r="T128" s="462"/>
      <c r="U128" s="462"/>
    </row>
    <row r="129" spans="1:21" s="7" customFormat="1" ht="24.95" customHeight="1" x14ac:dyDescent="0.2">
      <c r="A129" s="555">
        <v>117</v>
      </c>
      <c r="B129" s="215" t="s">
        <v>664</v>
      </c>
      <c r="C129" s="461" t="s">
        <v>76</v>
      </c>
      <c r="D129" s="462"/>
      <c r="E129" s="469" t="s">
        <v>691</v>
      </c>
      <c r="F129" s="462">
        <v>3</v>
      </c>
      <c r="G129" s="463">
        <v>2</v>
      </c>
      <c r="H129" s="468">
        <v>1796.37</v>
      </c>
      <c r="I129" s="468">
        <v>1152.5999999999999</v>
      </c>
      <c r="J129" s="465">
        <v>46.1</v>
      </c>
      <c r="K129" s="468">
        <v>26</v>
      </c>
      <c r="L129" s="9">
        <f t="shared" si="23"/>
        <v>6216087.0599999996</v>
      </c>
      <c r="M129" s="9">
        <v>0</v>
      </c>
      <c r="N129" s="9">
        <v>0</v>
      </c>
      <c r="O129" s="9">
        <f t="shared" si="15"/>
        <v>6216087.0599999996</v>
      </c>
      <c r="P129" s="16">
        <f t="shared" si="16"/>
        <v>5393.1</v>
      </c>
      <c r="Q129" s="555">
        <v>10477.1</v>
      </c>
      <c r="R129" s="555">
        <v>2019</v>
      </c>
      <c r="S129" s="462"/>
      <c r="T129" s="462"/>
      <c r="U129" s="462"/>
    </row>
    <row r="130" spans="1:21" s="7" customFormat="1" ht="24.95" customHeight="1" x14ac:dyDescent="0.2">
      <c r="A130" s="555">
        <v>118</v>
      </c>
      <c r="B130" s="215" t="s">
        <v>665</v>
      </c>
      <c r="C130" s="461" t="s">
        <v>667</v>
      </c>
      <c r="D130" s="462"/>
      <c r="E130" s="469" t="s">
        <v>691</v>
      </c>
      <c r="F130" s="462">
        <v>3</v>
      </c>
      <c r="G130" s="463">
        <v>2</v>
      </c>
      <c r="H130" s="468">
        <v>1672</v>
      </c>
      <c r="I130" s="468">
        <v>1174.73</v>
      </c>
      <c r="J130" s="465">
        <v>51.28</v>
      </c>
      <c r="K130" s="468">
        <v>25</v>
      </c>
      <c r="L130" s="9">
        <f t="shared" si="23"/>
        <v>6335436.3630000008</v>
      </c>
      <c r="M130" s="9">
        <v>0</v>
      </c>
      <c r="N130" s="9">
        <v>0</v>
      </c>
      <c r="O130" s="9">
        <f t="shared" si="15"/>
        <v>6335436.3630000008</v>
      </c>
      <c r="P130" s="16">
        <f t="shared" si="16"/>
        <v>5393.1</v>
      </c>
      <c r="Q130" s="555">
        <v>10477.1</v>
      </c>
      <c r="R130" s="555">
        <v>2019</v>
      </c>
      <c r="S130" s="462"/>
      <c r="T130" s="462"/>
      <c r="U130" s="462"/>
    </row>
    <row r="131" spans="1:21" s="7" customFormat="1" ht="24.95" customHeight="1" x14ac:dyDescent="0.2">
      <c r="A131" s="555">
        <v>119</v>
      </c>
      <c r="B131" s="215" t="s">
        <v>666</v>
      </c>
      <c r="C131" s="461" t="s">
        <v>75</v>
      </c>
      <c r="D131" s="462"/>
      <c r="E131" s="469" t="s">
        <v>691</v>
      </c>
      <c r="F131" s="462">
        <v>3</v>
      </c>
      <c r="G131" s="463">
        <v>2</v>
      </c>
      <c r="H131" s="468">
        <v>1672</v>
      </c>
      <c r="I131" s="468">
        <v>1537</v>
      </c>
      <c r="J131" s="465">
        <v>78.17</v>
      </c>
      <c r="K131" s="468">
        <v>24</v>
      </c>
      <c r="L131" s="9">
        <f t="shared" si="23"/>
        <v>8289194.7000000002</v>
      </c>
      <c r="M131" s="9">
        <v>0</v>
      </c>
      <c r="N131" s="9">
        <v>0</v>
      </c>
      <c r="O131" s="9">
        <f t="shared" si="15"/>
        <v>8289194.7000000002</v>
      </c>
      <c r="P131" s="16">
        <f t="shared" si="16"/>
        <v>5393.1</v>
      </c>
      <c r="Q131" s="555">
        <v>10477.1</v>
      </c>
      <c r="R131" s="555">
        <v>2019</v>
      </c>
      <c r="S131" s="462"/>
      <c r="T131" s="462"/>
      <c r="U131" s="462"/>
    </row>
    <row r="132" spans="1:21" s="7" customFormat="1" ht="24.95" customHeight="1" x14ac:dyDescent="0.2">
      <c r="A132" s="555">
        <v>120</v>
      </c>
      <c r="B132" s="215" t="s">
        <v>668</v>
      </c>
      <c r="C132" s="462">
        <v>1951</v>
      </c>
      <c r="D132" s="462"/>
      <c r="E132" s="8" t="s">
        <v>58</v>
      </c>
      <c r="F132" s="462">
        <v>2</v>
      </c>
      <c r="G132" s="463">
        <v>2</v>
      </c>
      <c r="H132" s="468">
        <v>421</v>
      </c>
      <c r="I132" s="468">
        <v>292</v>
      </c>
      <c r="J132" s="465">
        <v>0</v>
      </c>
      <c r="K132" s="462">
        <v>10</v>
      </c>
      <c r="L132" s="9">
        <f t="shared" si="23"/>
        <v>1574785.2000000002</v>
      </c>
      <c r="M132" s="9">
        <v>0</v>
      </c>
      <c r="N132" s="9">
        <v>0</v>
      </c>
      <c r="O132" s="9">
        <f t="shared" si="15"/>
        <v>1574785.2000000002</v>
      </c>
      <c r="P132" s="16">
        <f t="shared" si="16"/>
        <v>5393.1</v>
      </c>
      <c r="Q132" s="555">
        <v>10477.1</v>
      </c>
      <c r="R132" s="555">
        <v>2019</v>
      </c>
      <c r="S132" s="462"/>
      <c r="T132" s="462"/>
      <c r="U132" s="462"/>
    </row>
    <row r="133" spans="1:21" s="7" customFormat="1" ht="24.95" customHeight="1" x14ac:dyDescent="0.2">
      <c r="A133" s="555">
        <v>121</v>
      </c>
      <c r="B133" s="215" t="s">
        <v>669</v>
      </c>
      <c r="C133" s="462">
        <v>1930</v>
      </c>
      <c r="D133" s="462"/>
      <c r="E133" s="8" t="s">
        <v>45</v>
      </c>
      <c r="F133" s="462">
        <v>2</v>
      </c>
      <c r="G133" s="463">
        <v>3</v>
      </c>
      <c r="H133" s="468">
        <v>761.6</v>
      </c>
      <c r="I133" s="468">
        <v>416.8</v>
      </c>
      <c r="J133" s="465">
        <v>134.5</v>
      </c>
      <c r="K133" s="468">
        <v>21</v>
      </c>
      <c r="L133" s="9">
        <f t="shared" si="23"/>
        <v>2247844.08</v>
      </c>
      <c r="M133" s="9">
        <v>0</v>
      </c>
      <c r="N133" s="9">
        <v>0</v>
      </c>
      <c r="O133" s="9">
        <f t="shared" si="15"/>
        <v>2247844.08</v>
      </c>
      <c r="P133" s="16">
        <f t="shared" si="16"/>
        <v>5393.1</v>
      </c>
      <c r="Q133" s="555">
        <v>10477.1</v>
      </c>
      <c r="R133" s="555">
        <v>2019</v>
      </c>
      <c r="S133" s="462"/>
      <c r="T133" s="462"/>
      <c r="U133" s="462"/>
    </row>
    <row r="134" spans="1:21" s="7" customFormat="1" ht="24.95" customHeight="1" x14ac:dyDescent="0.2">
      <c r="A134" s="555">
        <v>122</v>
      </c>
      <c r="B134" s="215" t="s">
        <v>670</v>
      </c>
      <c r="C134" s="462">
        <v>1933</v>
      </c>
      <c r="D134" s="462"/>
      <c r="E134" s="8" t="s">
        <v>45</v>
      </c>
      <c r="F134" s="462">
        <v>2</v>
      </c>
      <c r="G134" s="463">
        <v>1</v>
      </c>
      <c r="H134" s="468">
        <v>317</v>
      </c>
      <c r="I134" s="468">
        <v>219</v>
      </c>
      <c r="J134" s="465">
        <v>189.2</v>
      </c>
      <c r="K134" s="468">
        <v>8</v>
      </c>
      <c r="L134" s="9">
        <f t="shared" si="23"/>
        <v>1181088.9000000001</v>
      </c>
      <c r="M134" s="9">
        <v>0</v>
      </c>
      <c r="N134" s="9">
        <v>0</v>
      </c>
      <c r="O134" s="9">
        <f t="shared" si="15"/>
        <v>1181088.9000000001</v>
      </c>
      <c r="P134" s="16">
        <f t="shared" si="16"/>
        <v>5393.1</v>
      </c>
      <c r="Q134" s="555">
        <v>10477.1</v>
      </c>
      <c r="R134" s="555">
        <v>2019</v>
      </c>
      <c r="S134" s="462"/>
      <c r="T134" s="462"/>
      <c r="U134" s="462"/>
    </row>
    <row r="135" spans="1:21" s="7" customFormat="1" ht="24.95" customHeight="1" x14ac:dyDescent="0.2">
      <c r="A135" s="555">
        <v>123</v>
      </c>
      <c r="B135" s="215" t="s">
        <v>671</v>
      </c>
      <c r="C135" s="462">
        <v>1933</v>
      </c>
      <c r="D135" s="462"/>
      <c r="E135" s="8" t="s">
        <v>45</v>
      </c>
      <c r="F135" s="462">
        <v>2</v>
      </c>
      <c r="G135" s="463">
        <v>3</v>
      </c>
      <c r="H135" s="468">
        <v>1049.4000000000001</v>
      </c>
      <c r="I135" s="468">
        <v>560.20000000000005</v>
      </c>
      <c r="J135" s="465">
        <v>645</v>
      </c>
      <c r="K135" s="468">
        <v>29</v>
      </c>
      <c r="L135" s="9">
        <f t="shared" si="23"/>
        <v>3021214.6200000006</v>
      </c>
      <c r="M135" s="9">
        <v>0</v>
      </c>
      <c r="N135" s="9">
        <v>0</v>
      </c>
      <c r="O135" s="9">
        <f t="shared" si="15"/>
        <v>3021214.6200000006</v>
      </c>
      <c r="P135" s="16">
        <f t="shared" si="16"/>
        <v>5393.1</v>
      </c>
      <c r="Q135" s="555">
        <v>10477.1</v>
      </c>
      <c r="R135" s="555">
        <v>2019</v>
      </c>
      <c r="S135" s="462"/>
      <c r="T135" s="462"/>
      <c r="U135" s="462"/>
    </row>
    <row r="136" spans="1:21" s="7" customFormat="1" ht="24.95" customHeight="1" x14ac:dyDescent="0.2">
      <c r="A136" s="555">
        <v>124</v>
      </c>
      <c r="B136" s="215" t="s">
        <v>672</v>
      </c>
      <c r="C136" s="462">
        <v>1954</v>
      </c>
      <c r="D136" s="462"/>
      <c r="E136" s="8" t="s">
        <v>58</v>
      </c>
      <c r="F136" s="462">
        <v>2</v>
      </c>
      <c r="G136" s="463">
        <v>2</v>
      </c>
      <c r="H136" s="470">
        <v>664.12</v>
      </c>
      <c r="I136" s="470">
        <v>445</v>
      </c>
      <c r="J136" s="465">
        <v>150.9</v>
      </c>
      <c r="K136" s="463">
        <v>19</v>
      </c>
      <c r="L136" s="9">
        <f t="shared" si="23"/>
        <v>2399929.5</v>
      </c>
      <c r="M136" s="9">
        <v>0</v>
      </c>
      <c r="N136" s="9">
        <v>0</v>
      </c>
      <c r="O136" s="9">
        <f t="shared" si="15"/>
        <v>2399929.5</v>
      </c>
      <c r="P136" s="16">
        <f t="shared" si="16"/>
        <v>5393.1</v>
      </c>
      <c r="Q136" s="555">
        <v>10477.1</v>
      </c>
      <c r="R136" s="555">
        <v>2019</v>
      </c>
      <c r="S136" s="462"/>
      <c r="T136" s="462"/>
      <c r="U136" s="462"/>
    </row>
    <row r="137" spans="1:21" s="7" customFormat="1" ht="24.95" customHeight="1" x14ac:dyDescent="0.2">
      <c r="A137" s="555">
        <v>125</v>
      </c>
      <c r="B137" s="215" t="s">
        <v>673</v>
      </c>
      <c r="C137" s="462">
        <v>1960</v>
      </c>
      <c r="D137" s="462"/>
      <c r="E137" s="8" t="s">
        <v>45</v>
      </c>
      <c r="F137" s="462">
        <v>2</v>
      </c>
      <c r="G137" s="463">
        <v>2</v>
      </c>
      <c r="H137" s="470">
        <v>542</v>
      </c>
      <c r="I137" s="470">
        <v>359</v>
      </c>
      <c r="J137" s="465">
        <v>67.3</v>
      </c>
      <c r="K137" s="463">
        <v>16</v>
      </c>
      <c r="L137" s="9">
        <f t="shared" si="23"/>
        <v>1936122.9000000001</v>
      </c>
      <c r="M137" s="9">
        <v>0</v>
      </c>
      <c r="N137" s="9">
        <v>0</v>
      </c>
      <c r="O137" s="9">
        <f t="shared" si="15"/>
        <v>1936122.9000000001</v>
      </c>
      <c r="P137" s="16">
        <f t="shared" si="16"/>
        <v>5393.1</v>
      </c>
      <c r="Q137" s="555">
        <v>10477.1</v>
      </c>
      <c r="R137" s="555">
        <v>2019</v>
      </c>
      <c r="S137" s="462"/>
      <c r="T137" s="462"/>
      <c r="U137" s="462"/>
    </row>
    <row r="138" spans="1:21" s="7" customFormat="1" ht="24.95" customHeight="1" x14ac:dyDescent="0.2">
      <c r="A138" s="555">
        <v>126</v>
      </c>
      <c r="B138" s="215" t="s">
        <v>674</v>
      </c>
      <c r="C138" s="462">
        <v>1959</v>
      </c>
      <c r="D138" s="462"/>
      <c r="E138" s="8" t="s">
        <v>45</v>
      </c>
      <c r="F138" s="462">
        <v>2</v>
      </c>
      <c r="G138" s="463">
        <v>2</v>
      </c>
      <c r="H138" s="470">
        <v>503.2</v>
      </c>
      <c r="I138" s="470">
        <v>343</v>
      </c>
      <c r="J138" s="465">
        <v>26</v>
      </c>
      <c r="K138" s="463">
        <v>36</v>
      </c>
      <c r="L138" s="9">
        <f t="shared" si="23"/>
        <v>1849833.3</v>
      </c>
      <c r="M138" s="9">
        <v>0</v>
      </c>
      <c r="N138" s="9">
        <v>0</v>
      </c>
      <c r="O138" s="9">
        <f t="shared" si="15"/>
        <v>1849833.3</v>
      </c>
      <c r="P138" s="16">
        <f t="shared" si="16"/>
        <v>5393.1</v>
      </c>
      <c r="Q138" s="555">
        <v>10477.1</v>
      </c>
      <c r="R138" s="555">
        <v>2019</v>
      </c>
      <c r="S138" s="462"/>
      <c r="T138" s="462"/>
      <c r="U138" s="462"/>
    </row>
    <row r="139" spans="1:21" s="7" customFormat="1" ht="24.95" customHeight="1" x14ac:dyDescent="0.2">
      <c r="A139" s="555">
        <v>127</v>
      </c>
      <c r="B139" s="215" t="s">
        <v>675</v>
      </c>
      <c r="C139" s="462">
        <v>1956</v>
      </c>
      <c r="D139" s="462"/>
      <c r="E139" s="8" t="s">
        <v>58</v>
      </c>
      <c r="F139" s="462">
        <v>2</v>
      </c>
      <c r="G139" s="463">
        <v>2</v>
      </c>
      <c r="H139" s="470">
        <v>458.4</v>
      </c>
      <c r="I139" s="470">
        <v>382</v>
      </c>
      <c r="J139" s="465">
        <v>95</v>
      </c>
      <c r="K139" s="463">
        <v>10</v>
      </c>
      <c r="L139" s="9">
        <f t="shared" si="23"/>
        <v>2060164.2000000002</v>
      </c>
      <c r="M139" s="9">
        <v>0</v>
      </c>
      <c r="N139" s="9">
        <v>0</v>
      </c>
      <c r="O139" s="9">
        <f t="shared" si="15"/>
        <v>2060164.2000000002</v>
      </c>
      <c r="P139" s="16">
        <f t="shared" si="16"/>
        <v>5393.1</v>
      </c>
      <c r="Q139" s="555">
        <v>10477.1</v>
      </c>
      <c r="R139" s="555">
        <v>2019</v>
      </c>
      <c r="S139" s="462"/>
      <c r="T139" s="462"/>
      <c r="U139" s="462"/>
    </row>
    <row r="140" spans="1:21" s="7" customFormat="1" ht="24.95" customHeight="1" x14ac:dyDescent="0.2">
      <c r="A140" s="555">
        <v>128</v>
      </c>
      <c r="B140" s="215" t="s">
        <v>676</v>
      </c>
      <c r="C140" s="462">
        <v>1959</v>
      </c>
      <c r="D140" s="462"/>
      <c r="E140" s="8" t="s">
        <v>45</v>
      </c>
      <c r="F140" s="462">
        <v>2</v>
      </c>
      <c r="G140" s="463">
        <v>2</v>
      </c>
      <c r="H140" s="470">
        <v>469.1</v>
      </c>
      <c r="I140" s="470">
        <v>314</v>
      </c>
      <c r="J140" s="465">
        <v>141.80000000000001</v>
      </c>
      <c r="K140" s="463">
        <v>12</v>
      </c>
      <c r="L140" s="9">
        <f t="shared" si="23"/>
        <v>1693433.4000000001</v>
      </c>
      <c r="M140" s="9">
        <v>0</v>
      </c>
      <c r="N140" s="9">
        <v>0</v>
      </c>
      <c r="O140" s="9">
        <f t="shared" si="15"/>
        <v>1693433.4000000001</v>
      </c>
      <c r="P140" s="16">
        <f t="shared" si="16"/>
        <v>5393.1</v>
      </c>
      <c r="Q140" s="555">
        <v>10477.1</v>
      </c>
      <c r="R140" s="555">
        <v>2019</v>
      </c>
      <c r="S140" s="462"/>
      <c r="T140" s="462"/>
      <c r="U140" s="462"/>
    </row>
    <row r="141" spans="1:21" s="7" customFormat="1" ht="24.95" customHeight="1" x14ac:dyDescent="0.2">
      <c r="A141" s="555">
        <v>129</v>
      </c>
      <c r="B141" s="215" t="s">
        <v>677</v>
      </c>
      <c r="C141" s="461" t="s">
        <v>679</v>
      </c>
      <c r="D141" s="462"/>
      <c r="E141" s="8" t="s">
        <v>45</v>
      </c>
      <c r="F141" s="462">
        <v>2</v>
      </c>
      <c r="G141" s="463">
        <v>2</v>
      </c>
      <c r="H141" s="470">
        <v>414.5</v>
      </c>
      <c r="I141" s="470">
        <v>284.60000000000002</v>
      </c>
      <c r="J141" s="465">
        <v>156.80000000000001</v>
      </c>
      <c r="K141" s="463">
        <v>9</v>
      </c>
      <c r="L141" s="9">
        <f t="shared" si="23"/>
        <v>1534876.2600000002</v>
      </c>
      <c r="M141" s="9">
        <v>0</v>
      </c>
      <c r="N141" s="9">
        <v>0</v>
      </c>
      <c r="O141" s="9">
        <f t="shared" si="15"/>
        <v>1534876.2600000002</v>
      </c>
      <c r="P141" s="16">
        <f t="shared" si="16"/>
        <v>5393.1</v>
      </c>
      <c r="Q141" s="555">
        <v>10477.1</v>
      </c>
      <c r="R141" s="555">
        <v>2019</v>
      </c>
      <c r="S141" s="462"/>
      <c r="T141" s="462"/>
      <c r="U141" s="462"/>
    </row>
    <row r="142" spans="1:21" s="7" customFormat="1" ht="24.95" customHeight="1" x14ac:dyDescent="0.2">
      <c r="A142" s="555">
        <v>130</v>
      </c>
      <c r="B142" s="215" t="s">
        <v>678</v>
      </c>
      <c r="C142" s="461" t="s">
        <v>65</v>
      </c>
      <c r="D142" s="462"/>
      <c r="E142" s="8" t="s">
        <v>58</v>
      </c>
      <c r="F142" s="462">
        <v>2</v>
      </c>
      <c r="G142" s="463">
        <v>1</v>
      </c>
      <c r="H142" s="470">
        <v>514.6</v>
      </c>
      <c r="I142" s="470">
        <v>317.39999999999998</v>
      </c>
      <c r="J142" s="465">
        <v>179.1</v>
      </c>
      <c r="K142" s="463">
        <v>8</v>
      </c>
      <c r="L142" s="9">
        <f t="shared" si="23"/>
        <v>1711769.94</v>
      </c>
      <c r="M142" s="9">
        <v>0</v>
      </c>
      <c r="N142" s="9">
        <v>0</v>
      </c>
      <c r="O142" s="9">
        <f t="shared" ref="O142:O189" si="24">L142</f>
        <v>1711769.94</v>
      </c>
      <c r="P142" s="16">
        <f t="shared" ref="P142:P205" si="25">O142/I142</f>
        <v>5393.1</v>
      </c>
      <c r="Q142" s="555">
        <v>10477.1</v>
      </c>
      <c r="R142" s="555">
        <v>2019</v>
      </c>
      <c r="S142" s="462"/>
      <c r="T142" s="462"/>
      <c r="U142" s="462"/>
    </row>
    <row r="143" spans="1:21" s="7" customFormat="1" ht="24.95" customHeight="1" x14ac:dyDescent="0.2">
      <c r="A143" s="555">
        <v>131</v>
      </c>
      <c r="B143" s="215" t="s">
        <v>680</v>
      </c>
      <c r="C143" s="462">
        <v>1958</v>
      </c>
      <c r="D143" s="462"/>
      <c r="E143" s="471" t="s">
        <v>692</v>
      </c>
      <c r="F143" s="462">
        <v>2</v>
      </c>
      <c r="G143" s="463">
        <v>1</v>
      </c>
      <c r="H143" s="470">
        <v>461.64</v>
      </c>
      <c r="I143" s="470">
        <v>384.7</v>
      </c>
      <c r="J143" s="465">
        <v>339.8</v>
      </c>
      <c r="K143" s="463">
        <v>9</v>
      </c>
      <c r="L143" s="9">
        <f t="shared" si="23"/>
        <v>2074725.57</v>
      </c>
      <c r="M143" s="9">
        <v>0</v>
      </c>
      <c r="N143" s="9">
        <v>0</v>
      </c>
      <c r="O143" s="9">
        <f t="shared" si="24"/>
        <v>2074725.57</v>
      </c>
      <c r="P143" s="16">
        <f t="shared" si="25"/>
        <v>5393.1</v>
      </c>
      <c r="Q143" s="555">
        <v>10477.1</v>
      </c>
      <c r="R143" s="555">
        <v>2019</v>
      </c>
      <c r="S143" s="462"/>
      <c r="T143" s="462"/>
      <c r="U143" s="462"/>
    </row>
    <row r="144" spans="1:21" s="7" customFormat="1" ht="24.95" customHeight="1" x14ac:dyDescent="0.2">
      <c r="A144" s="555">
        <v>132</v>
      </c>
      <c r="B144" s="215" t="s">
        <v>681</v>
      </c>
      <c r="C144" s="462">
        <v>1946</v>
      </c>
      <c r="D144" s="462"/>
      <c r="E144" s="471" t="s">
        <v>185</v>
      </c>
      <c r="F144" s="462">
        <v>2</v>
      </c>
      <c r="G144" s="463">
        <v>2</v>
      </c>
      <c r="H144" s="468">
        <v>442.8</v>
      </c>
      <c r="I144" s="470">
        <v>369</v>
      </c>
      <c r="J144" s="465">
        <v>43.3</v>
      </c>
      <c r="K144" s="463">
        <v>8</v>
      </c>
      <c r="L144" s="9">
        <f t="shared" si="23"/>
        <v>1990053.9000000001</v>
      </c>
      <c r="M144" s="9">
        <v>0</v>
      </c>
      <c r="N144" s="9">
        <v>0</v>
      </c>
      <c r="O144" s="9">
        <f t="shared" si="24"/>
        <v>1990053.9000000001</v>
      </c>
      <c r="P144" s="16">
        <f t="shared" si="25"/>
        <v>5393.1</v>
      </c>
      <c r="Q144" s="555">
        <v>10477.1</v>
      </c>
      <c r="R144" s="555">
        <v>2019</v>
      </c>
      <c r="S144" s="462"/>
      <c r="T144" s="462"/>
      <c r="U144" s="462"/>
    </row>
    <row r="145" spans="1:21" s="7" customFormat="1" ht="24.95" customHeight="1" x14ac:dyDescent="0.2">
      <c r="A145" s="555">
        <v>133</v>
      </c>
      <c r="B145" s="215" t="s">
        <v>682</v>
      </c>
      <c r="C145" s="462">
        <v>1950</v>
      </c>
      <c r="D145" s="462"/>
      <c r="E145" s="471" t="s">
        <v>185</v>
      </c>
      <c r="F145" s="462">
        <v>2</v>
      </c>
      <c r="G145" s="463">
        <v>2</v>
      </c>
      <c r="H145" s="468">
        <v>525.6</v>
      </c>
      <c r="I145" s="470">
        <v>350.8</v>
      </c>
      <c r="J145" s="465">
        <v>408.2</v>
      </c>
      <c r="K145" s="463">
        <v>9</v>
      </c>
      <c r="L145" s="9">
        <f t="shared" si="23"/>
        <v>1891899.4800000002</v>
      </c>
      <c r="M145" s="9">
        <v>0</v>
      </c>
      <c r="N145" s="9">
        <v>0</v>
      </c>
      <c r="O145" s="9">
        <f t="shared" si="24"/>
        <v>1891899.4800000002</v>
      </c>
      <c r="P145" s="16">
        <f t="shared" si="25"/>
        <v>5393.1</v>
      </c>
      <c r="Q145" s="555">
        <v>10477.1</v>
      </c>
      <c r="R145" s="555">
        <v>2019</v>
      </c>
      <c r="S145" s="462"/>
      <c r="T145" s="462"/>
      <c r="U145" s="462"/>
    </row>
    <row r="146" spans="1:21" s="7" customFormat="1" ht="24.95" customHeight="1" x14ac:dyDescent="0.2">
      <c r="A146" s="555">
        <v>134</v>
      </c>
      <c r="B146" s="215" t="s">
        <v>683</v>
      </c>
      <c r="C146" s="462">
        <v>1959</v>
      </c>
      <c r="D146" s="462"/>
      <c r="E146" s="471" t="s">
        <v>185</v>
      </c>
      <c r="F146" s="462">
        <v>2</v>
      </c>
      <c r="G146" s="463">
        <v>1</v>
      </c>
      <c r="H146" s="468">
        <v>387.96</v>
      </c>
      <c r="I146" s="470">
        <v>323.3</v>
      </c>
      <c r="J146" s="465">
        <v>38.1</v>
      </c>
      <c r="K146" s="463">
        <v>8</v>
      </c>
      <c r="L146" s="9">
        <f t="shared" si="23"/>
        <v>1743589.2300000002</v>
      </c>
      <c r="M146" s="9">
        <v>0</v>
      </c>
      <c r="N146" s="9">
        <v>0</v>
      </c>
      <c r="O146" s="9">
        <f t="shared" si="24"/>
        <v>1743589.2300000002</v>
      </c>
      <c r="P146" s="16">
        <f t="shared" si="25"/>
        <v>5393.1</v>
      </c>
      <c r="Q146" s="555">
        <v>10477.1</v>
      </c>
      <c r="R146" s="555">
        <v>2019</v>
      </c>
      <c r="S146" s="462"/>
      <c r="T146" s="462"/>
      <c r="U146" s="462"/>
    </row>
    <row r="147" spans="1:21" s="7" customFormat="1" ht="24.95" customHeight="1" x14ac:dyDescent="0.2">
      <c r="A147" s="555">
        <v>135</v>
      </c>
      <c r="B147" s="215" t="s">
        <v>684</v>
      </c>
      <c r="C147" s="462">
        <v>1960</v>
      </c>
      <c r="D147" s="462"/>
      <c r="E147" s="471" t="s">
        <v>691</v>
      </c>
      <c r="F147" s="462">
        <v>4</v>
      </c>
      <c r="G147" s="463">
        <v>2</v>
      </c>
      <c r="H147" s="468">
        <v>1425</v>
      </c>
      <c r="I147" s="470">
        <v>1291</v>
      </c>
      <c r="J147" s="465">
        <v>89.56</v>
      </c>
      <c r="K147" s="463">
        <v>32</v>
      </c>
      <c r="L147" s="9">
        <f t="shared" si="23"/>
        <v>6962492.1000000006</v>
      </c>
      <c r="M147" s="9">
        <v>0</v>
      </c>
      <c r="N147" s="9">
        <v>0</v>
      </c>
      <c r="O147" s="9">
        <f t="shared" si="24"/>
        <v>6962492.1000000006</v>
      </c>
      <c r="P147" s="16">
        <f t="shared" si="25"/>
        <v>5393.1</v>
      </c>
      <c r="Q147" s="555">
        <v>10477.1</v>
      </c>
      <c r="R147" s="555">
        <v>2019</v>
      </c>
      <c r="S147" s="462"/>
      <c r="T147" s="462"/>
      <c r="U147" s="462"/>
    </row>
    <row r="148" spans="1:21" s="7" customFormat="1" ht="24.95" customHeight="1" x14ac:dyDescent="0.2">
      <c r="A148" s="555">
        <v>136</v>
      </c>
      <c r="B148" s="215" t="s">
        <v>685</v>
      </c>
      <c r="C148" s="462">
        <v>1958</v>
      </c>
      <c r="D148" s="462"/>
      <c r="E148" s="471" t="s">
        <v>185</v>
      </c>
      <c r="F148" s="462">
        <v>2</v>
      </c>
      <c r="G148" s="463">
        <v>2</v>
      </c>
      <c r="H148" s="470">
        <v>518.5</v>
      </c>
      <c r="I148" s="470">
        <v>336</v>
      </c>
      <c r="J148" s="465">
        <v>166.2</v>
      </c>
      <c r="K148" s="470">
        <v>16</v>
      </c>
      <c r="L148" s="9">
        <f t="shared" si="23"/>
        <v>1812081.6</v>
      </c>
      <c r="M148" s="9">
        <v>0</v>
      </c>
      <c r="N148" s="9">
        <v>0</v>
      </c>
      <c r="O148" s="9">
        <f t="shared" si="24"/>
        <v>1812081.6</v>
      </c>
      <c r="P148" s="16">
        <f t="shared" si="25"/>
        <v>5393.1</v>
      </c>
      <c r="Q148" s="555">
        <v>10477.1</v>
      </c>
      <c r="R148" s="555">
        <v>2019</v>
      </c>
      <c r="S148" s="462"/>
      <c r="T148" s="462"/>
      <c r="U148" s="462"/>
    </row>
    <row r="149" spans="1:21" s="7" customFormat="1" ht="24.95" customHeight="1" x14ac:dyDescent="0.2">
      <c r="A149" s="555">
        <v>137</v>
      </c>
      <c r="B149" s="215" t="s">
        <v>686</v>
      </c>
      <c r="C149" s="462">
        <v>1948</v>
      </c>
      <c r="D149" s="462"/>
      <c r="E149" s="471" t="s">
        <v>185</v>
      </c>
      <c r="F149" s="462">
        <v>2</v>
      </c>
      <c r="G149" s="463">
        <v>2</v>
      </c>
      <c r="H149" s="470">
        <v>491.04</v>
      </c>
      <c r="I149" s="470">
        <v>320</v>
      </c>
      <c r="J149" s="465">
        <v>200.18</v>
      </c>
      <c r="K149" s="470">
        <v>13</v>
      </c>
      <c r="L149" s="9">
        <f t="shared" si="23"/>
        <v>1725792</v>
      </c>
      <c r="M149" s="9">
        <v>0</v>
      </c>
      <c r="N149" s="9">
        <v>0</v>
      </c>
      <c r="O149" s="9">
        <f t="shared" si="24"/>
        <v>1725792</v>
      </c>
      <c r="P149" s="16">
        <f t="shared" si="25"/>
        <v>5393.1</v>
      </c>
      <c r="Q149" s="555">
        <v>10477.1</v>
      </c>
      <c r="R149" s="555">
        <v>2019</v>
      </c>
      <c r="S149" s="462"/>
      <c r="T149" s="462"/>
      <c r="U149" s="462"/>
    </row>
    <row r="150" spans="1:21" s="7" customFormat="1" ht="24.95" customHeight="1" x14ac:dyDescent="0.2">
      <c r="A150" s="555">
        <v>138</v>
      </c>
      <c r="B150" s="117" t="s">
        <v>687</v>
      </c>
      <c r="C150" s="464" t="s">
        <v>65</v>
      </c>
      <c r="D150" s="462"/>
      <c r="E150" s="8" t="s">
        <v>58</v>
      </c>
      <c r="F150" s="462">
        <v>2</v>
      </c>
      <c r="G150" s="463">
        <v>2</v>
      </c>
      <c r="H150" s="470">
        <v>374.9</v>
      </c>
      <c r="I150" s="470">
        <v>255</v>
      </c>
      <c r="J150" s="465">
        <v>270</v>
      </c>
      <c r="K150" s="463">
        <v>8</v>
      </c>
      <c r="L150" s="9">
        <f t="shared" si="23"/>
        <v>1375240.5</v>
      </c>
      <c r="M150" s="9">
        <v>0</v>
      </c>
      <c r="N150" s="9">
        <v>0</v>
      </c>
      <c r="O150" s="9">
        <f t="shared" si="24"/>
        <v>1375240.5</v>
      </c>
      <c r="P150" s="16">
        <f t="shared" si="25"/>
        <v>5393.1</v>
      </c>
      <c r="Q150" s="555">
        <v>10477.1</v>
      </c>
      <c r="R150" s="555">
        <v>2019</v>
      </c>
      <c r="S150" s="462"/>
      <c r="T150" s="462"/>
      <c r="U150" s="462"/>
    </row>
    <row r="151" spans="1:21" s="7" customFormat="1" ht="24.95" customHeight="1" x14ac:dyDescent="0.2">
      <c r="A151" s="555">
        <v>139</v>
      </c>
      <c r="B151" s="117" t="s">
        <v>688</v>
      </c>
      <c r="C151" s="464" t="s">
        <v>65</v>
      </c>
      <c r="D151" s="462"/>
      <c r="E151" s="8" t="s">
        <v>58</v>
      </c>
      <c r="F151" s="462">
        <v>2</v>
      </c>
      <c r="G151" s="463">
        <v>2</v>
      </c>
      <c r="H151" s="470">
        <v>429</v>
      </c>
      <c r="I151" s="470">
        <v>357.5</v>
      </c>
      <c r="J151" s="465">
        <v>100.6</v>
      </c>
      <c r="K151" s="463">
        <v>8</v>
      </c>
      <c r="L151" s="9">
        <f t="shared" si="23"/>
        <v>1928033.2500000002</v>
      </c>
      <c r="M151" s="9">
        <v>0</v>
      </c>
      <c r="N151" s="9">
        <v>0</v>
      </c>
      <c r="O151" s="9">
        <f t="shared" si="24"/>
        <v>1928033.2500000002</v>
      </c>
      <c r="P151" s="16">
        <f t="shared" si="25"/>
        <v>5393.1</v>
      </c>
      <c r="Q151" s="555">
        <v>10477.1</v>
      </c>
      <c r="R151" s="555">
        <v>2019</v>
      </c>
      <c r="S151" s="462"/>
      <c r="T151" s="462"/>
      <c r="U151" s="462"/>
    </row>
    <row r="152" spans="1:21" s="7" customFormat="1" ht="24.95" customHeight="1" x14ac:dyDescent="0.2">
      <c r="A152" s="555">
        <v>140</v>
      </c>
      <c r="B152" s="117" t="s">
        <v>689</v>
      </c>
      <c r="C152" s="464" t="s">
        <v>65</v>
      </c>
      <c r="D152" s="462"/>
      <c r="E152" s="8" t="s">
        <v>58</v>
      </c>
      <c r="F152" s="462">
        <v>2</v>
      </c>
      <c r="G152" s="463">
        <v>2</v>
      </c>
      <c r="H152" s="470">
        <v>418.2</v>
      </c>
      <c r="I152" s="470">
        <v>348.5</v>
      </c>
      <c r="J152" s="465">
        <v>48.4</v>
      </c>
      <c r="K152" s="463">
        <v>8</v>
      </c>
      <c r="L152" s="9">
        <f t="shared" si="23"/>
        <v>1879495.35</v>
      </c>
      <c r="M152" s="9">
        <v>0</v>
      </c>
      <c r="N152" s="9">
        <v>0</v>
      </c>
      <c r="O152" s="9">
        <f t="shared" si="24"/>
        <v>1879495.35</v>
      </c>
      <c r="P152" s="16">
        <f t="shared" si="25"/>
        <v>5393.1</v>
      </c>
      <c r="Q152" s="555">
        <v>10477.1</v>
      </c>
      <c r="R152" s="555">
        <v>2019</v>
      </c>
      <c r="S152" s="462"/>
      <c r="T152" s="462"/>
      <c r="U152" s="462"/>
    </row>
    <row r="153" spans="1:21" s="7" customFormat="1" ht="24.95" customHeight="1" x14ac:dyDescent="0.2">
      <c r="A153" s="555">
        <v>141</v>
      </c>
      <c r="B153" s="122" t="s">
        <v>690</v>
      </c>
      <c r="C153" s="310" t="s">
        <v>65</v>
      </c>
      <c r="D153" s="124"/>
      <c r="E153" s="125" t="s">
        <v>58</v>
      </c>
      <c r="F153" s="124">
        <v>2</v>
      </c>
      <c r="G153" s="123">
        <v>2</v>
      </c>
      <c r="H153" s="315">
        <v>392.8</v>
      </c>
      <c r="I153" s="315">
        <v>348.5</v>
      </c>
      <c r="J153" s="126">
        <v>72.86</v>
      </c>
      <c r="K153" s="123">
        <v>8</v>
      </c>
      <c r="L153" s="9">
        <f t="shared" si="23"/>
        <v>1879495.35</v>
      </c>
      <c r="M153" s="9">
        <v>0</v>
      </c>
      <c r="N153" s="9">
        <v>0</v>
      </c>
      <c r="O153" s="9">
        <f t="shared" si="24"/>
        <v>1879495.35</v>
      </c>
      <c r="P153" s="16">
        <f t="shared" si="25"/>
        <v>5393.1</v>
      </c>
      <c r="Q153" s="555">
        <v>10477.1</v>
      </c>
      <c r="R153" s="555">
        <v>2019</v>
      </c>
      <c r="S153" s="124"/>
      <c r="T153" s="124"/>
      <c r="U153" s="124"/>
    </row>
    <row r="154" spans="1:21" s="178" customFormat="1" ht="24.95" customHeight="1" x14ac:dyDescent="0.2">
      <c r="A154" s="555">
        <v>142</v>
      </c>
      <c r="B154" s="117" t="s">
        <v>693</v>
      </c>
      <c r="C154" s="468">
        <v>1957</v>
      </c>
      <c r="D154" s="472"/>
      <c r="E154" s="117" t="s">
        <v>692</v>
      </c>
      <c r="F154" s="464">
        <v>2</v>
      </c>
      <c r="G154" s="464">
        <v>1</v>
      </c>
      <c r="H154" s="464">
        <v>394.5</v>
      </c>
      <c r="I154" s="464">
        <v>254</v>
      </c>
      <c r="J154" s="144">
        <v>46.2</v>
      </c>
      <c r="K154" s="464">
        <v>9</v>
      </c>
      <c r="L154" s="9">
        <f>5393.1*I154</f>
        <v>1369847.4000000001</v>
      </c>
      <c r="M154" s="9">
        <v>0</v>
      </c>
      <c r="N154" s="9">
        <v>0</v>
      </c>
      <c r="O154" s="9">
        <f t="shared" si="24"/>
        <v>1369847.4000000001</v>
      </c>
      <c r="P154" s="16">
        <f t="shared" si="25"/>
        <v>5393.1</v>
      </c>
      <c r="Q154" s="555">
        <v>10477.1</v>
      </c>
      <c r="R154" s="555">
        <v>2019</v>
      </c>
      <c r="S154" s="472"/>
      <c r="T154" s="472"/>
      <c r="U154" s="472"/>
    </row>
    <row r="155" spans="1:21" s="178" customFormat="1" ht="24.95" customHeight="1" x14ac:dyDescent="0.2">
      <c r="A155" s="555">
        <v>143</v>
      </c>
      <c r="B155" s="117" t="s">
        <v>694</v>
      </c>
      <c r="C155" s="468">
        <v>1934</v>
      </c>
      <c r="D155" s="472"/>
      <c r="E155" s="117" t="s">
        <v>185</v>
      </c>
      <c r="F155" s="464">
        <v>2</v>
      </c>
      <c r="G155" s="464">
        <v>1</v>
      </c>
      <c r="H155" s="464">
        <v>546.84</v>
      </c>
      <c r="I155" s="464">
        <v>455.7</v>
      </c>
      <c r="J155" s="144">
        <v>56.8</v>
      </c>
      <c r="K155" s="464">
        <v>9</v>
      </c>
      <c r="L155" s="9">
        <f t="shared" ref="L155:L189" si="26">5393.1*I155</f>
        <v>2457635.67</v>
      </c>
      <c r="M155" s="9">
        <v>0</v>
      </c>
      <c r="N155" s="9">
        <v>0</v>
      </c>
      <c r="O155" s="9">
        <f t="shared" si="24"/>
        <v>2457635.67</v>
      </c>
      <c r="P155" s="16">
        <f t="shared" si="25"/>
        <v>5393.1</v>
      </c>
      <c r="Q155" s="555">
        <v>10477.1</v>
      </c>
      <c r="R155" s="555">
        <v>2019</v>
      </c>
      <c r="S155" s="472"/>
      <c r="T155" s="472"/>
      <c r="U155" s="472"/>
    </row>
    <row r="156" spans="1:21" s="178" customFormat="1" ht="24.95" customHeight="1" x14ac:dyDescent="0.2">
      <c r="A156" s="555">
        <v>144</v>
      </c>
      <c r="B156" s="117" t="s">
        <v>695</v>
      </c>
      <c r="C156" s="468">
        <v>1949</v>
      </c>
      <c r="D156" s="472"/>
      <c r="E156" s="117" t="s">
        <v>185</v>
      </c>
      <c r="F156" s="464">
        <v>2</v>
      </c>
      <c r="G156" s="464">
        <v>2</v>
      </c>
      <c r="H156" s="464">
        <v>479.2</v>
      </c>
      <c r="I156" s="464">
        <v>312</v>
      </c>
      <c r="J156" s="144">
        <v>53.6</v>
      </c>
      <c r="K156" s="464">
        <v>8</v>
      </c>
      <c r="L156" s="9">
        <f t="shared" si="26"/>
        <v>1682647.2000000002</v>
      </c>
      <c r="M156" s="9">
        <v>0</v>
      </c>
      <c r="N156" s="9">
        <v>0</v>
      </c>
      <c r="O156" s="9">
        <f t="shared" si="24"/>
        <v>1682647.2000000002</v>
      </c>
      <c r="P156" s="16">
        <f t="shared" si="25"/>
        <v>5393.1</v>
      </c>
      <c r="Q156" s="555">
        <v>10477.1</v>
      </c>
      <c r="R156" s="555">
        <v>2019</v>
      </c>
      <c r="S156" s="472"/>
      <c r="T156" s="472"/>
      <c r="U156" s="472"/>
    </row>
    <row r="157" spans="1:21" s="178" customFormat="1" ht="24.95" customHeight="1" x14ac:dyDescent="0.2">
      <c r="A157" s="555">
        <v>145</v>
      </c>
      <c r="B157" s="117" t="s">
        <v>696</v>
      </c>
      <c r="C157" s="468">
        <v>1949</v>
      </c>
      <c r="D157" s="472"/>
      <c r="E157" s="125" t="s">
        <v>58</v>
      </c>
      <c r="F157" s="464">
        <v>5</v>
      </c>
      <c r="G157" s="464">
        <v>4</v>
      </c>
      <c r="H157" s="464">
        <v>2736</v>
      </c>
      <c r="I157" s="464">
        <v>1437.5</v>
      </c>
      <c r="J157" s="144">
        <v>112.07</v>
      </c>
      <c r="K157" s="464">
        <v>37</v>
      </c>
      <c r="L157" s="9">
        <f t="shared" si="26"/>
        <v>7752581.2500000009</v>
      </c>
      <c r="M157" s="9">
        <v>0</v>
      </c>
      <c r="N157" s="9">
        <v>0</v>
      </c>
      <c r="O157" s="9">
        <f t="shared" si="24"/>
        <v>7752581.2500000009</v>
      </c>
      <c r="P157" s="16">
        <f t="shared" si="25"/>
        <v>5393.1</v>
      </c>
      <c r="Q157" s="555">
        <v>10477.1</v>
      </c>
      <c r="R157" s="555">
        <v>2019</v>
      </c>
      <c r="S157" s="472"/>
      <c r="T157" s="472"/>
      <c r="U157" s="472"/>
    </row>
    <row r="158" spans="1:21" s="178" customFormat="1" ht="24.95" customHeight="1" x14ac:dyDescent="0.2">
      <c r="A158" s="555">
        <v>146</v>
      </c>
      <c r="B158" s="117" t="s">
        <v>697</v>
      </c>
      <c r="C158" s="468">
        <v>1957</v>
      </c>
      <c r="D158" s="472"/>
      <c r="E158" s="125" t="s">
        <v>58</v>
      </c>
      <c r="F158" s="464">
        <v>2</v>
      </c>
      <c r="G158" s="464">
        <v>2</v>
      </c>
      <c r="H158" s="464">
        <v>593.6</v>
      </c>
      <c r="I158" s="464">
        <v>377.9</v>
      </c>
      <c r="J158" s="144">
        <v>106.3</v>
      </c>
      <c r="K158" s="464">
        <v>13</v>
      </c>
      <c r="L158" s="9">
        <f t="shared" si="26"/>
        <v>2038052.49</v>
      </c>
      <c r="M158" s="9">
        <v>0</v>
      </c>
      <c r="N158" s="9">
        <v>0</v>
      </c>
      <c r="O158" s="9">
        <f t="shared" si="24"/>
        <v>2038052.49</v>
      </c>
      <c r="P158" s="16">
        <f t="shared" si="25"/>
        <v>5393.1</v>
      </c>
      <c r="Q158" s="555">
        <v>10477.1</v>
      </c>
      <c r="R158" s="555">
        <v>2019</v>
      </c>
      <c r="S158" s="472"/>
      <c r="T158" s="472"/>
      <c r="U158" s="472"/>
    </row>
    <row r="159" spans="1:21" s="178" customFormat="1" ht="24.95" customHeight="1" x14ac:dyDescent="0.2">
      <c r="A159" s="555">
        <v>147</v>
      </c>
      <c r="B159" s="117" t="s">
        <v>698</v>
      </c>
      <c r="C159" s="468">
        <v>1957</v>
      </c>
      <c r="D159" s="472"/>
      <c r="E159" s="125" t="s">
        <v>58</v>
      </c>
      <c r="F159" s="464">
        <v>2</v>
      </c>
      <c r="G159" s="464">
        <v>2</v>
      </c>
      <c r="H159" s="464">
        <v>627.20000000000005</v>
      </c>
      <c r="I159" s="464">
        <v>402.8</v>
      </c>
      <c r="J159" s="144">
        <v>64.400000000000006</v>
      </c>
      <c r="K159" s="464">
        <v>13</v>
      </c>
      <c r="L159" s="9">
        <f t="shared" si="26"/>
        <v>2172340.6800000002</v>
      </c>
      <c r="M159" s="9">
        <v>0</v>
      </c>
      <c r="N159" s="9">
        <v>0</v>
      </c>
      <c r="O159" s="9">
        <f t="shared" si="24"/>
        <v>2172340.6800000002</v>
      </c>
      <c r="P159" s="16">
        <f t="shared" si="25"/>
        <v>5393.1</v>
      </c>
      <c r="Q159" s="555">
        <v>10477.1</v>
      </c>
      <c r="R159" s="555">
        <v>2019</v>
      </c>
      <c r="S159" s="472"/>
      <c r="T159" s="472"/>
      <c r="U159" s="472"/>
    </row>
    <row r="160" spans="1:21" s="178" customFormat="1" ht="24.95" customHeight="1" x14ac:dyDescent="0.2">
      <c r="A160" s="555">
        <v>148</v>
      </c>
      <c r="B160" s="117" t="s">
        <v>699</v>
      </c>
      <c r="C160" s="468">
        <v>1957</v>
      </c>
      <c r="D160" s="472"/>
      <c r="E160" s="125" t="s">
        <v>58</v>
      </c>
      <c r="F160" s="464">
        <v>2</v>
      </c>
      <c r="G160" s="464">
        <v>2</v>
      </c>
      <c r="H160" s="464">
        <v>627.5</v>
      </c>
      <c r="I160" s="464">
        <v>399.2</v>
      </c>
      <c r="J160" s="144">
        <v>61.9</v>
      </c>
      <c r="K160" s="464">
        <v>12</v>
      </c>
      <c r="L160" s="9">
        <f t="shared" si="26"/>
        <v>2152925.52</v>
      </c>
      <c r="M160" s="9">
        <v>0</v>
      </c>
      <c r="N160" s="9">
        <v>0</v>
      </c>
      <c r="O160" s="9">
        <f t="shared" si="24"/>
        <v>2152925.52</v>
      </c>
      <c r="P160" s="16">
        <f t="shared" si="25"/>
        <v>5393.1</v>
      </c>
      <c r="Q160" s="555">
        <v>10477.1</v>
      </c>
      <c r="R160" s="555">
        <v>2019</v>
      </c>
      <c r="S160" s="472"/>
      <c r="T160" s="472"/>
      <c r="U160" s="472"/>
    </row>
    <row r="161" spans="1:21" s="179" customFormat="1" ht="24.95" customHeight="1" x14ac:dyDescent="0.2">
      <c r="A161" s="555">
        <v>149</v>
      </c>
      <c r="B161" s="122" t="s">
        <v>700</v>
      </c>
      <c r="C161" s="316">
        <v>1950</v>
      </c>
      <c r="D161" s="124"/>
      <c r="E161" s="117" t="s">
        <v>185</v>
      </c>
      <c r="F161" s="464">
        <v>2</v>
      </c>
      <c r="G161" s="464">
        <v>2</v>
      </c>
      <c r="H161" s="464">
        <v>504.1</v>
      </c>
      <c r="I161" s="464">
        <v>341</v>
      </c>
      <c r="J161" s="126">
        <v>307.60000000000002</v>
      </c>
      <c r="K161" s="464">
        <v>16</v>
      </c>
      <c r="L161" s="9">
        <f t="shared" si="26"/>
        <v>1839047.1</v>
      </c>
      <c r="M161" s="9">
        <v>0</v>
      </c>
      <c r="N161" s="9">
        <v>0</v>
      </c>
      <c r="O161" s="9">
        <f t="shared" si="24"/>
        <v>1839047.1</v>
      </c>
      <c r="P161" s="16">
        <f t="shared" si="25"/>
        <v>5393.1</v>
      </c>
      <c r="Q161" s="555">
        <v>10477.1</v>
      </c>
      <c r="R161" s="555">
        <v>2019</v>
      </c>
      <c r="S161" s="124"/>
      <c r="T161" s="124"/>
      <c r="U161" s="124"/>
    </row>
    <row r="162" spans="1:21" s="179" customFormat="1" ht="24.95" customHeight="1" x14ac:dyDescent="0.2">
      <c r="A162" s="555">
        <v>150</v>
      </c>
      <c r="B162" s="117" t="s">
        <v>701</v>
      </c>
      <c r="C162" s="316">
        <v>1956</v>
      </c>
      <c r="D162" s="124"/>
      <c r="E162" s="125" t="s">
        <v>58</v>
      </c>
      <c r="F162" s="464">
        <v>2</v>
      </c>
      <c r="G162" s="464">
        <v>2</v>
      </c>
      <c r="H162" s="464">
        <v>442.9</v>
      </c>
      <c r="I162" s="464">
        <v>392.9</v>
      </c>
      <c r="J162" s="126">
        <v>107.3</v>
      </c>
      <c r="K162" s="464">
        <v>8</v>
      </c>
      <c r="L162" s="9">
        <f t="shared" si="26"/>
        <v>2118948.9900000002</v>
      </c>
      <c r="M162" s="9">
        <v>0</v>
      </c>
      <c r="N162" s="9">
        <v>0</v>
      </c>
      <c r="O162" s="9">
        <f t="shared" si="24"/>
        <v>2118948.9900000002</v>
      </c>
      <c r="P162" s="16">
        <f t="shared" si="25"/>
        <v>5393.1000000000013</v>
      </c>
      <c r="Q162" s="555">
        <v>10477.1</v>
      </c>
      <c r="R162" s="555">
        <v>2019</v>
      </c>
      <c r="S162" s="124"/>
      <c r="T162" s="124"/>
      <c r="U162" s="124"/>
    </row>
    <row r="163" spans="1:21" s="179" customFormat="1" ht="24.95" customHeight="1" x14ac:dyDescent="0.2">
      <c r="A163" s="555">
        <v>151</v>
      </c>
      <c r="B163" s="117" t="s">
        <v>702</v>
      </c>
      <c r="C163" s="316">
        <v>1950</v>
      </c>
      <c r="D163" s="124"/>
      <c r="E163" s="117" t="s">
        <v>185</v>
      </c>
      <c r="F163" s="464">
        <v>2</v>
      </c>
      <c r="G163" s="464">
        <v>2</v>
      </c>
      <c r="H163" s="464">
        <v>500.2</v>
      </c>
      <c r="I163" s="464">
        <v>458.5</v>
      </c>
      <c r="J163" s="126">
        <v>283.68</v>
      </c>
      <c r="K163" s="464">
        <v>18</v>
      </c>
      <c r="L163" s="9">
        <f t="shared" si="26"/>
        <v>2472736.35</v>
      </c>
      <c r="M163" s="9">
        <v>0</v>
      </c>
      <c r="N163" s="9">
        <v>0</v>
      </c>
      <c r="O163" s="9">
        <f t="shared" si="24"/>
        <v>2472736.35</v>
      </c>
      <c r="P163" s="16">
        <f t="shared" si="25"/>
        <v>5393.1</v>
      </c>
      <c r="Q163" s="555">
        <v>10477.1</v>
      </c>
      <c r="R163" s="555">
        <v>2019</v>
      </c>
      <c r="S163" s="124"/>
      <c r="T163" s="124"/>
      <c r="U163" s="124"/>
    </row>
    <row r="164" spans="1:21" s="178" customFormat="1" ht="24.95" customHeight="1" x14ac:dyDescent="0.2">
      <c r="A164" s="555">
        <v>152</v>
      </c>
      <c r="B164" s="117" t="s">
        <v>703</v>
      </c>
      <c r="C164" s="468">
        <v>1959</v>
      </c>
      <c r="D164" s="472"/>
      <c r="E164" s="117" t="s">
        <v>185</v>
      </c>
      <c r="F164" s="464">
        <v>2</v>
      </c>
      <c r="G164" s="464">
        <v>2</v>
      </c>
      <c r="H164" s="464">
        <v>537.4</v>
      </c>
      <c r="I164" s="464">
        <v>496</v>
      </c>
      <c r="J164" s="144">
        <v>36.299999999999997</v>
      </c>
      <c r="K164" s="464">
        <v>16</v>
      </c>
      <c r="L164" s="9">
        <f t="shared" si="26"/>
        <v>2674977.6</v>
      </c>
      <c r="M164" s="9">
        <v>0</v>
      </c>
      <c r="N164" s="9">
        <v>0</v>
      </c>
      <c r="O164" s="9">
        <f t="shared" si="24"/>
        <v>2674977.6</v>
      </c>
      <c r="P164" s="16">
        <f t="shared" si="25"/>
        <v>5393.1</v>
      </c>
      <c r="Q164" s="555">
        <v>10477.1</v>
      </c>
      <c r="R164" s="555">
        <v>2019</v>
      </c>
      <c r="S164" s="472"/>
      <c r="T164" s="472"/>
      <c r="U164" s="472"/>
    </row>
    <row r="165" spans="1:21" s="179" customFormat="1" ht="24.95" customHeight="1" x14ac:dyDescent="0.2">
      <c r="A165" s="555">
        <v>153</v>
      </c>
      <c r="B165" s="122" t="s">
        <v>107</v>
      </c>
      <c r="C165" s="316">
        <v>1959</v>
      </c>
      <c r="D165" s="124"/>
      <c r="E165" s="117" t="s">
        <v>185</v>
      </c>
      <c r="F165" s="464">
        <v>2</v>
      </c>
      <c r="G165" s="464">
        <v>1</v>
      </c>
      <c r="H165" s="464">
        <v>385.3</v>
      </c>
      <c r="I165" s="464">
        <v>219</v>
      </c>
      <c r="J165" s="126">
        <v>103.5</v>
      </c>
      <c r="K165" s="464">
        <v>8</v>
      </c>
      <c r="L165" s="9">
        <f t="shared" si="26"/>
        <v>1181088.9000000001</v>
      </c>
      <c r="M165" s="9">
        <v>0</v>
      </c>
      <c r="N165" s="9">
        <v>0</v>
      </c>
      <c r="O165" s="9">
        <f t="shared" si="24"/>
        <v>1181088.9000000001</v>
      </c>
      <c r="P165" s="16">
        <f t="shared" si="25"/>
        <v>5393.1</v>
      </c>
      <c r="Q165" s="555">
        <v>10477.1</v>
      </c>
      <c r="R165" s="555">
        <v>2019</v>
      </c>
      <c r="S165" s="124"/>
      <c r="T165" s="124"/>
      <c r="U165" s="124"/>
    </row>
    <row r="166" spans="1:21" s="180" customFormat="1" ht="24.95" customHeight="1" x14ac:dyDescent="0.2">
      <c r="A166" s="555">
        <v>154</v>
      </c>
      <c r="B166" s="117" t="s">
        <v>704</v>
      </c>
      <c r="C166" s="464" t="s">
        <v>70</v>
      </c>
      <c r="D166" s="169"/>
      <c r="E166" s="117" t="s">
        <v>185</v>
      </c>
      <c r="F166" s="464">
        <v>2</v>
      </c>
      <c r="G166" s="464">
        <v>2</v>
      </c>
      <c r="H166" s="464">
        <v>601.20000000000005</v>
      </c>
      <c r="I166" s="464">
        <v>501</v>
      </c>
      <c r="J166" s="160">
        <v>176.9</v>
      </c>
      <c r="K166" s="464">
        <v>16</v>
      </c>
      <c r="L166" s="9">
        <f t="shared" si="26"/>
        <v>2701943.1</v>
      </c>
      <c r="M166" s="9">
        <v>0</v>
      </c>
      <c r="N166" s="9">
        <v>0</v>
      </c>
      <c r="O166" s="9">
        <f t="shared" si="24"/>
        <v>2701943.1</v>
      </c>
      <c r="P166" s="16">
        <f t="shared" si="25"/>
        <v>5393.1</v>
      </c>
      <c r="Q166" s="555">
        <v>10477.1</v>
      </c>
      <c r="R166" s="555">
        <v>2019</v>
      </c>
      <c r="S166" s="169"/>
      <c r="T166" s="169"/>
      <c r="U166" s="169"/>
    </row>
    <row r="167" spans="1:21" s="180" customFormat="1" ht="24.95" customHeight="1" x14ac:dyDescent="0.2">
      <c r="A167" s="555">
        <v>155</v>
      </c>
      <c r="B167" s="117" t="s">
        <v>705</v>
      </c>
      <c r="C167" s="464" t="s">
        <v>169</v>
      </c>
      <c r="D167" s="169"/>
      <c r="E167" s="117" t="s">
        <v>185</v>
      </c>
      <c r="F167" s="464">
        <v>2</v>
      </c>
      <c r="G167" s="464">
        <v>2</v>
      </c>
      <c r="H167" s="464">
        <v>371.2</v>
      </c>
      <c r="I167" s="464">
        <v>258</v>
      </c>
      <c r="J167" s="160">
        <v>91.8</v>
      </c>
      <c r="K167" s="464">
        <v>8</v>
      </c>
      <c r="L167" s="9">
        <f t="shared" si="26"/>
        <v>1391419.8</v>
      </c>
      <c r="M167" s="9">
        <v>0</v>
      </c>
      <c r="N167" s="9">
        <v>0</v>
      </c>
      <c r="O167" s="9">
        <f t="shared" si="24"/>
        <v>1391419.8</v>
      </c>
      <c r="P167" s="16">
        <f t="shared" si="25"/>
        <v>5393.1</v>
      </c>
      <c r="Q167" s="555">
        <v>10477.1</v>
      </c>
      <c r="R167" s="555">
        <v>2019</v>
      </c>
      <c r="S167" s="169"/>
      <c r="T167" s="169"/>
      <c r="U167" s="169"/>
    </row>
    <row r="168" spans="1:21" s="180" customFormat="1" ht="24.95" customHeight="1" x14ac:dyDescent="0.2">
      <c r="A168" s="555">
        <v>156</v>
      </c>
      <c r="B168" s="117" t="s">
        <v>706</v>
      </c>
      <c r="C168" s="464" t="s">
        <v>169</v>
      </c>
      <c r="D168" s="169"/>
      <c r="E168" s="117" t="s">
        <v>185</v>
      </c>
      <c r="F168" s="464">
        <v>2</v>
      </c>
      <c r="G168" s="464">
        <v>2</v>
      </c>
      <c r="H168" s="464">
        <v>520.4</v>
      </c>
      <c r="I168" s="464">
        <v>379</v>
      </c>
      <c r="J168" s="160">
        <v>190.1</v>
      </c>
      <c r="K168" s="464">
        <v>10</v>
      </c>
      <c r="L168" s="9">
        <f t="shared" si="26"/>
        <v>2043984.9000000001</v>
      </c>
      <c r="M168" s="9">
        <v>0</v>
      </c>
      <c r="N168" s="9">
        <v>0</v>
      </c>
      <c r="O168" s="9">
        <f t="shared" si="24"/>
        <v>2043984.9000000001</v>
      </c>
      <c r="P168" s="16">
        <f t="shared" si="25"/>
        <v>5393.1</v>
      </c>
      <c r="Q168" s="555">
        <v>10477.1</v>
      </c>
      <c r="R168" s="555">
        <v>2019</v>
      </c>
      <c r="S168" s="169"/>
      <c r="T168" s="169"/>
      <c r="U168" s="169"/>
    </row>
    <row r="169" spans="1:21" s="180" customFormat="1" ht="24.95" customHeight="1" x14ac:dyDescent="0.2">
      <c r="A169" s="555">
        <v>157</v>
      </c>
      <c r="B169" s="117" t="s">
        <v>707</v>
      </c>
      <c r="C169" s="464" t="s">
        <v>67</v>
      </c>
      <c r="D169" s="169"/>
      <c r="E169" s="117" t="s">
        <v>185</v>
      </c>
      <c r="F169" s="464">
        <v>2</v>
      </c>
      <c r="G169" s="464">
        <v>2</v>
      </c>
      <c r="H169" s="464">
        <v>478.4</v>
      </c>
      <c r="I169" s="464">
        <v>320</v>
      </c>
      <c r="J169" s="160">
        <v>241.7</v>
      </c>
      <c r="K169" s="464">
        <v>8</v>
      </c>
      <c r="L169" s="9">
        <f t="shared" si="26"/>
        <v>1725792</v>
      </c>
      <c r="M169" s="9">
        <v>0</v>
      </c>
      <c r="N169" s="9">
        <v>0</v>
      </c>
      <c r="O169" s="9">
        <f t="shared" si="24"/>
        <v>1725792</v>
      </c>
      <c r="P169" s="16">
        <f t="shared" si="25"/>
        <v>5393.1</v>
      </c>
      <c r="Q169" s="555">
        <v>10477.1</v>
      </c>
      <c r="R169" s="555">
        <v>2019</v>
      </c>
      <c r="S169" s="169"/>
      <c r="T169" s="169"/>
      <c r="U169" s="169"/>
    </row>
    <row r="170" spans="1:21" s="180" customFormat="1" ht="24.95" customHeight="1" x14ac:dyDescent="0.2">
      <c r="A170" s="555">
        <v>158</v>
      </c>
      <c r="B170" s="117" t="s">
        <v>708</v>
      </c>
      <c r="C170" s="464" t="s">
        <v>68</v>
      </c>
      <c r="D170" s="169"/>
      <c r="E170" s="117" t="s">
        <v>185</v>
      </c>
      <c r="F170" s="464">
        <v>2</v>
      </c>
      <c r="G170" s="464">
        <v>1</v>
      </c>
      <c r="H170" s="464">
        <v>409.9</v>
      </c>
      <c r="I170" s="464">
        <v>274.8</v>
      </c>
      <c r="J170" s="160">
        <v>97.9</v>
      </c>
      <c r="K170" s="464">
        <v>9</v>
      </c>
      <c r="L170" s="9">
        <f t="shared" si="26"/>
        <v>1482023.8800000001</v>
      </c>
      <c r="M170" s="9">
        <v>0</v>
      </c>
      <c r="N170" s="9">
        <v>0</v>
      </c>
      <c r="O170" s="9">
        <f t="shared" si="24"/>
        <v>1482023.8800000001</v>
      </c>
      <c r="P170" s="16">
        <f t="shared" si="25"/>
        <v>5393.1</v>
      </c>
      <c r="Q170" s="555">
        <v>10477.1</v>
      </c>
      <c r="R170" s="555">
        <v>2019</v>
      </c>
      <c r="S170" s="169"/>
      <c r="T170" s="169"/>
      <c r="U170" s="169"/>
    </row>
    <row r="171" spans="1:21" s="180" customFormat="1" ht="24.95" customHeight="1" x14ac:dyDescent="0.2">
      <c r="A171" s="555">
        <v>159</v>
      </c>
      <c r="B171" s="117" t="s">
        <v>709</v>
      </c>
      <c r="C171" s="464" t="s">
        <v>72</v>
      </c>
      <c r="D171" s="169"/>
      <c r="E171" s="117" t="s">
        <v>185</v>
      </c>
      <c r="F171" s="464">
        <v>2</v>
      </c>
      <c r="G171" s="464">
        <v>2</v>
      </c>
      <c r="H171" s="464">
        <v>420.4</v>
      </c>
      <c r="I171" s="464">
        <v>323.2</v>
      </c>
      <c r="J171" s="160">
        <v>156.5</v>
      </c>
      <c r="K171" s="464">
        <v>16</v>
      </c>
      <c r="L171" s="9">
        <f t="shared" si="26"/>
        <v>1743049.9200000002</v>
      </c>
      <c r="M171" s="9">
        <v>0</v>
      </c>
      <c r="N171" s="9">
        <v>0</v>
      </c>
      <c r="O171" s="9">
        <f t="shared" si="24"/>
        <v>1743049.9200000002</v>
      </c>
      <c r="P171" s="16">
        <f t="shared" si="25"/>
        <v>5393.1</v>
      </c>
      <c r="Q171" s="555">
        <v>10477.1</v>
      </c>
      <c r="R171" s="555">
        <v>2019</v>
      </c>
      <c r="S171" s="169"/>
      <c r="T171" s="169"/>
      <c r="U171" s="169"/>
    </row>
    <row r="172" spans="1:21" s="180" customFormat="1" ht="24.95" customHeight="1" x14ac:dyDescent="0.2">
      <c r="A172" s="555">
        <v>160</v>
      </c>
      <c r="B172" s="117" t="s">
        <v>710</v>
      </c>
      <c r="C172" s="464" t="s">
        <v>72</v>
      </c>
      <c r="D172" s="169"/>
      <c r="E172" s="117" t="s">
        <v>185</v>
      </c>
      <c r="F172" s="464">
        <v>2</v>
      </c>
      <c r="G172" s="464">
        <v>1</v>
      </c>
      <c r="H172" s="464">
        <v>345</v>
      </c>
      <c r="I172" s="464">
        <v>323</v>
      </c>
      <c r="J172" s="160">
        <v>0</v>
      </c>
      <c r="K172" s="464"/>
      <c r="L172" s="9">
        <f t="shared" si="26"/>
        <v>1741971.3</v>
      </c>
      <c r="M172" s="9">
        <v>0</v>
      </c>
      <c r="N172" s="9">
        <v>0</v>
      </c>
      <c r="O172" s="9">
        <f t="shared" si="24"/>
        <v>1741971.3</v>
      </c>
      <c r="P172" s="16">
        <f t="shared" si="25"/>
        <v>5393.1</v>
      </c>
      <c r="Q172" s="555">
        <v>10477.1</v>
      </c>
      <c r="R172" s="555">
        <v>2019</v>
      </c>
      <c r="S172" s="169"/>
      <c r="T172" s="169"/>
      <c r="U172" s="169"/>
    </row>
    <row r="173" spans="1:21" s="180" customFormat="1" ht="24.95" customHeight="1" x14ac:dyDescent="0.2">
      <c r="A173" s="555">
        <v>161</v>
      </c>
      <c r="B173" s="117" t="s">
        <v>711</v>
      </c>
      <c r="C173" s="464" t="s">
        <v>72</v>
      </c>
      <c r="D173" s="169"/>
      <c r="E173" s="125" t="s">
        <v>58</v>
      </c>
      <c r="F173" s="464">
        <v>2</v>
      </c>
      <c r="G173" s="464">
        <v>1</v>
      </c>
      <c r="H173" s="464">
        <v>271.7</v>
      </c>
      <c r="I173" s="464">
        <v>191</v>
      </c>
      <c r="J173" s="160">
        <v>37.200000000000003</v>
      </c>
      <c r="K173" s="464">
        <v>9</v>
      </c>
      <c r="L173" s="9">
        <f t="shared" si="26"/>
        <v>1030082.1000000001</v>
      </c>
      <c r="M173" s="9">
        <v>0</v>
      </c>
      <c r="N173" s="9">
        <v>0</v>
      </c>
      <c r="O173" s="9">
        <f t="shared" si="24"/>
        <v>1030082.1000000001</v>
      </c>
      <c r="P173" s="16">
        <f t="shared" si="25"/>
        <v>5393.1</v>
      </c>
      <c r="Q173" s="555">
        <v>10477.1</v>
      </c>
      <c r="R173" s="555">
        <v>2019</v>
      </c>
      <c r="S173" s="169"/>
      <c r="T173" s="169"/>
      <c r="U173" s="169"/>
    </row>
    <row r="174" spans="1:21" s="180" customFormat="1" ht="24.95" customHeight="1" x14ac:dyDescent="0.2">
      <c r="A174" s="555">
        <v>162</v>
      </c>
      <c r="B174" s="117" t="s">
        <v>712</v>
      </c>
      <c r="C174" s="464" t="s">
        <v>68</v>
      </c>
      <c r="D174" s="169"/>
      <c r="E174" s="125" t="s">
        <v>58</v>
      </c>
      <c r="F174" s="464">
        <v>2</v>
      </c>
      <c r="G174" s="464">
        <v>2</v>
      </c>
      <c r="H174" s="464">
        <v>484.76</v>
      </c>
      <c r="I174" s="464">
        <v>403.97</v>
      </c>
      <c r="J174" s="160">
        <v>76.3</v>
      </c>
      <c r="K174" s="464">
        <v>8</v>
      </c>
      <c r="L174" s="9">
        <f t="shared" si="26"/>
        <v>2178650.6070000003</v>
      </c>
      <c r="M174" s="9">
        <v>0</v>
      </c>
      <c r="N174" s="9">
        <v>0</v>
      </c>
      <c r="O174" s="9">
        <f t="shared" si="24"/>
        <v>2178650.6070000003</v>
      </c>
      <c r="P174" s="16">
        <f t="shared" si="25"/>
        <v>5393.1</v>
      </c>
      <c r="Q174" s="555">
        <v>10477.1</v>
      </c>
      <c r="R174" s="555">
        <v>2019</v>
      </c>
      <c r="S174" s="169"/>
      <c r="T174" s="169"/>
      <c r="U174" s="169"/>
    </row>
    <row r="175" spans="1:21" s="180" customFormat="1" ht="24.95" customHeight="1" x14ac:dyDescent="0.2">
      <c r="A175" s="555">
        <v>163</v>
      </c>
      <c r="B175" s="117" t="s">
        <v>713</v>
      </c>
      <c r="C175" s="464" t="s">
        <v>69</v>
      </c>
      <c r="D175" s="169"/>
      <c r="E175" s="117" t="s">
        <v>185</v>
      </c>
      <c r="F175" s="464">
        <v>2</v>
      </c>
      <c r="G175" s="464">
        <v>1</v>
      </c>
      <c r="H175" s="464">
        <v>348.1</v>
      </c>
      <c r="I175" s="464">
        <v>209.8</v>
      </c>
      <c r="J175" s="160">
        <v>130.6</v>
      </c>
      <c r="K175" s="464">
        <v>8</v>
      </c>
      <c r="L175" s="9">
        <f t="shared" si="26"/>
        <v>1131472.3800000001</v>
      </c>
      <c r="M175" s="9">
        <v>0</v>
      </c>
      <c r="N175" s="9">
        <v>0</v>
      </c>
      <c r="O175" s="9">
        <f t="shared" si="24"/>
        <v>1131472.3800000001</v>
      </c>
      <c r="P175" s="16">
        <f t="shared" si="25"/>
        <v>5393.1</v>
      </c>
      <c r="Q175" s="555">
        <v>10477.1</v>
      </c>
      <c r="R175" s="555">
        <v>2019</v>
      </c>
      <c r="S175" s="169"/>
      <c r="T175" s="169"/>
      <c r="U175" s="169"/>
    </row>
    <row r="176" spans="1:21" s="180" customFormat="1" ht="24.95" customHeight="1" x14ac:dyDescent="0.2">
      <c r="A176" s="555">
        <v>164</v>
      </c>
      <c r="B176" s="117" t="s">
        <v>714</v>
      </c>
      <c r="C176" s="464" t="s">
        <v>74</v>
      </c>
      <c r="D176" s="169"/>
      <c r="E176" s="117" t="s">
        <v>185</v>
      </c>
      <c r="F176" s="464">
        <v>2</v>
      </c>
      <c r="G176" s="464">
        <v>2</v>
      </c>
      <c r="H176" s="464">
        <v>604.1</v>
      </c>
      <c r="I176" s="464">
        <v>433.8</v>
      </c>
      <c r="J176" s="160">
        <v>99.9</v>
      </c>
      <c r="K176" s="464">
        <v>14</v>
      </c>
      <c r="L176" s="9">
        <f t="shared" si="26"/>
        <v>2339526.7800000003</v>
      </c>
      <c r="M176" s="9">
        <v>0</v>
      </c>
      <c r="N176" s="9">
        <v>0</v>
      </c>
      <c r="O176" s="9">
        <f t="shared" si="24"/>
        <v>2339526.7800000003</v>
      </c>
      <c r="P176" s="16">
        <f t="shared" si="25"/>
        <v>5393.1</v>
      </c>
      <c r="Q176" s="555">
        <v>10477.1</v>
      </c>
      <c r="R176" s="555">
        <v>2019</v>
      </c>
      <c r="S176" s="169"/>
      <c r="T176" s="169"/>
      <c r="U176" s="169"/>
    </row>
    <row r="177" spans="1:85" s="180" customFormat="1" ht="24.95" customHeight="1" x14ac:dyDescent="0.2">
      <c r="A177" s="555">
        <v>165</v>
      </c>
      <c r="B177" s="117" t="s">
        <v>715</v>
      </c>
      <c r="C177" s="464" t="s">
        <v>47</v>
      </c>
      <c r="D177" s="169"/>
      <c r="E177" s="125" t="s">
        <v>58</v>
      </c>
      <c r="F177" s="464">
        <v>2</v>
      </c>
      <c r="G177" s="464">
        <v>2</v>
      </c>
      <c r="H177" s="464">
        <v>613.4</v>
      </c>
      <c r="I177" s="464">
        <v>602.4</v>
      </c>
      <c r="J177" s="160">
        <v>18.3</v>
      </c>
      <c r="K177" s="464">
        <v>13</v>
      </c>
      <c r="L177" s="9">
        <f t="shared" si="26"/>
        <v>3248803.44</v>
      </c>
      <c r="M177" s="9">
        <v>0</v>
      </c>
      <c r="N177" s="9">
        <v>0</v>
      </c>
      <c r="O177" s="9">
        <f t="shared" si="24"/>
        <v>3248803.44</v>
      </c>
      <c r="P177" s="16">
        <f t="shared" si="25"/>
        <v>5393.1</v>
      </c>
      <c r="Q177" s="555">
        <v>10477.1</v>
      </c>
      <c r="R177" s="555">
        <v>2019</v>
      </c>
      <c r="S177" s="169"/>
      <c r="T177" s="169"/>
      <c r="U177" s="169"/>
    </row>
    <row r="178" spans="1:85" s="180" customFormat="1" ht="24.95" customHeight="1" x14ac:dyDescent="0.2">
      <c r="A178" s="555">
        <v>166</v>
      </c>
      <c r="B178" s="117" t="s">
        <v>716</v>
      </c>
      <c r="C178" s="464" t="s">
        <v>72</v>
      </c>
      <c r="D178" s="169"/>
      <c r="E178" s="117" t="s">
        <v>185</v>
      </c>
      <c r="F178" s="464">
        <v>2</v>
      </c>
      <c r="G178" s="464">
        <v>2</v>
      </c>
      <c r="H178" s="464">
        <v>458.8</v>
      </c>
      <c r="I178" s="464">
        <v>361</v>
      </c>
      <c r="J178" s="160">
        <v>35.299999999999997</v>
      </c>
      <c r="K178" s="464">
        <v>16</v>
      </c>
      <c r="L178" s="9">
        <f t="shared" si="26"/>
        <v>1946909.1</v>
      </c>
      <c r="M178" s="9">
        <v>0</v>
      </c>
      <c r="N178" s="9">
        <v>0</v>
      </c>
      <c r="O178" s="9">
        <f t="shared" si="24"/>
        <v>1946909.1</v>
      </c>
      <c r="P178" s="16">
        <f t="shared" si="25"/>
        <v>5393.1</v>
      </c>
      <c r="Q178" s="555">
        <v>10477.1</v>
      </c>
      <c r="R178" s="555">
        <v>2019</v>
      </c>
      <c r="S178" s="169"/>
      <c r="T178" s="169"/>
      <c r="U178" s="169"/>
    </row>
    <row r="179" spans="1:85" s="180" customFormat="1" ht="24.95" customHeight="1" x14ac:dyDescent="0.2">
      <c r="A179" s="555">
        <v>167</v>
      </c>
      <c r="B179" s="117" t="s">
        <v>717</v>
      </c>
      <c r="C179" s="464" t="s">
        <v>70</v>
      </c>
      <c r="D179" s="169"/>
      <c r="E179" s="117" t="s">
        <v>691</v>
      </c>
      <c r="F179" s="464">
        <v>2</v>
      </c>
      <c r="G179" s="464">
        <v>2</v>
      </c>
      <c r="H179" s="464">
        <v>672</v>
      </c>
      <c r="I179" s="464">
        <v>628</v>
      </c>
      <c r="J179" s="160">
        <v>156.30000000000001</v>
      </c>
      <c r="K179" s="464">
        <v>18</v>
      </c>
      <c r="L179" s="9">
        <f t="shared" si="26"/>
        <v>3386866.8000000003</v>
      </c>
      <c r="M179" s="9">
        <v>0</v>
      </c>
      <c r="N179" s="9">
        <v>0</v>
      </c>
      <c r="O179" s="9">
        <f t="shared" si="24"/>
        <v>3386866.8000000003</v>
      </c>
      <c r="P179" s="16">
        <f t="shared" si="25"/>
        <v>5393.1</v>
      </c>
      <c r="Q179" s="555">
        <v>10477.1</v>
      </c>
      <c r="R179" s="555">
        <v>2019</v>
      </c>
      <c r="S179" s="169"/>
      <c r="T179" s="169"/>
      <c r="U179" s="169"/>
    </row>
    <row r="180" spans="1:85" s="180" customFormat="1" ht="24.95" customHeight="1" x14ac:dyDescent="0.2">
      <c r="A180" s="555">
        <v>168</v>
      </c>
      <c r="B180" s="117" t="s">
        <v>718</v>
      </c>
      <c r="C180" s="464" t="s">
        <v>72</v>
      </c>
      <c r="D180" s="169"/>
      <c r="E180" s="117" t="s">
        <v>185</v>
      </c>
      <c r="F180" s="464">
        <v>2</v>
      </c>
      <c r="G180" s="464">
        <v>1</v>
      </c>
      <c r="H180" s="464">
        <v>480.12</v>
      </c>
      <c r="I180" s="464">
        <v>400.1</v>
      </c>
      <c r="J180" s="160">
        <v>60.9</v>
      </c>
      <c r="K180" s="464">
        <v>8</v>
      </c>
      <c r="L180" s="9">
        <f t="shared" si="26"/>
        <v>2157779.31</v>
      </c>
      <c r="M180" s="9">
        <v>0</v>
      </c>
      <c r="N180" s="9">
        <v>0</v>
      </c>
      <c r="O180" s="9">
        <f t="shared" si="24"/>
        <v>2157779.31</v>
      </c>
      <c r="P180" s="16">
        <f t="shared" si="25"/>
        <v>5393.0999999999995</v>
      </c>
      <c r="Q180" s="555">
        <v>10477.1</v>
      </c>
      <c r="R180" s="555">
        <v>2019</v>
      </c>
      <c r="S180" s="169"/>
      <c r="T180" s="169"/>
      <c r="U180" s="169"/>
    </row>
    <row r="181" spans="1:85" s="180" customFormat="1" ht="24.95" customHeight="1" x14ac:dyDescent="0.2">
      <c r="A181" s="555">
        <v>169</v>
      </c>
      <c r="B181" s="117" t="s">
        <v>719</v>
      </c>
      <c r="C181" s="464" t="s">
        <v>69</v>
      </c>
      <c r="D181" s="169"/>
      <c r="E181" s="117" t="s">
        <v>185</v>
      </c>
      <c r="F181" s="464">
        <v>2</v>
      </c>
      <c r="G181" s="464">
        <v>2</v>
      </c>
      <c r="H181" s="464">
        <v>275</v>
      </c>
      <c r="I181" s="464">
        <v>168</v>
      </c>
      <c r="J181" s="160">
        <v>92.9</v>
      </c>
      <c r="K181" s="464">
        <v>10</v>
      </c>
      <c r="L181" s="9">
        <f t="shared" si="26"/>
        <v>906040.8</v>
      </c>
      <c r="M181" s="9">
        <v>0</v>
      </c>
      <c r="N181" s="9">
        <v>0</v>
      </c>
      <c r="O181" s="9">
        <f t="shared" si="24"/>
        <v>906040.8</v>
      </c>
      <c r="P181" s="16">
        <f t="shared" si="25"/>
        <v>5393.1</v>
      </c>
      <c r="Q181" s="555">
        <v>10477.1</v>
      </c>
      <c r="R181" s="555">
        <v>2019</v>
      </c>
      <c r="S181" s="169"/>
      <c r="T181" s="169"/>
      <c r="U181" s="169"/>
    </row>
    <row r="182" spans="1:85" s="180" customFormat="1" ht="24.95" customHeight="1" x14ac:dyDescent="0.2">
      <c r="A182" s="555">
        <v>170</v>
      </c>
      <c r="B182" s="117" t="s">
        <v>720</v>
      </c>
      <c r="C182" s="464" t="s">
        <v>169</v>
      </c>
      <c r="D182" s="169"/>
      <c r="E182" s="117" t="s">
        <v>185</v>
      </c>
      <c r="F182" s="464">
        <v>2</v>
      </c>
      <c r="G182" s="464">
        <v>2</v>
      </c>
      <c r="H182" s="464">
        <v>492.2</v>
      </c>
      <c r="I182" s="464">
        <v>323</v>
      </c>
      <c r="J182" s="160">
        <v>95</v>
      </c>
      <c r="K182" s="464">
        <v>18</v>
      </c>
      <c r="L182" s="9">
        <f t="shared" si="26"/>
        <v>1741971.3</v>
      </c>
      <c r="M182" s="9">
        <v>0</v>
      </c>
      <c r="N182" s="9">
        <v>0</v>
      </c>
      <c r="O182" s="9">
        <f t="shared" si="24"/>
        <v>1741971.3</v>
      </c>
      <c r="P182" s="16">
        <f t="shared" si="25"/>
        <v>5393.1</v>
      </c>
      <c r="Q182" s="555">
        <v>10477.1</v>
      </c>
      <c r="R182" s="555">
        <v>2019</v>
      </c>
      <c r="S182" s="169"/>
      <c r="T182" s="169"/>
      <c r="U182" s="169"/>
    </row>
    <row r="183" spans="1:85" s="180" customFormat="1" ht="24.95" customHeight="1" x14ac:dyDescent="0.2">
      <c r="A183" s="555">
        <v>171</v>
      </c>
      <c r="B183" s="117" t="s">
        <v>721</v>
      </c>
      <c r="C183" s="464" t="s">
        <v>67</v>
      </c>
      <c r="D183" s="169"/>
      <c r="E183" s="125" t="s">
        <v>58</v>
      </c>
      <c r="F183" s="464">
        <v>2</v>
      </c>
      <c r="G183" s="464">
        <v>2</v>
      </c>
      <c r="H183" s="464">
        <v>852</v>
      </c>
      <c r="I183" s="464">
        <v>775</v>
      </c>
      <c r="J183" s="160">
        <v>130.69999999999999</v>
      </c>
      <c r="K183" s="464">
        <v>14</v>
      </c>
      <c r="L183" s="9">
        <f t="shared" si="26"/>
        <v>4179652.5000000005</v>
      </c>
      <c r="M183" s="9">
        <v>0</v>
      </c>
      <c r="N183" s="9">
        <v>0</v>
      </c>
      <c r="O183" s="9">
        <f t="shared" si="24"/>
        <v>4179652.5000000005</v>
      </c>
      <c r="P183" s="16">
        <f t="shared" si="25"/>
        <v>5393.1</v>
      </c>
      <c r="Q183" s="555">
        <v>10477.1</v>
      </c>
      <c r="R183" s="555">
        <v>2019</v>
      </c>
      <c r="S183" s="169"/>
      <c r="T183" s="169"/>
      <c r="U183" s="169"/>
    </row>
    <row r="184" spans="1:85" s="180" customFormat="1" ht="24.95" customHeight="1" x14ac:dyDescent="0.2">
      <c r="A184" s="555">
        <v>172</v>
      </c>
      <c r="B184" s="117" t="s">
        <v>722</v>
      </c>
      <c r="C184" s="464" t="s">
        <v>65</v>
      </c>
      <c r="D184" s="169"/>
      <c r="E184" s="117" t="s">
        <v>185</v>
      </c>
      <c r="F184" s="464">
        <v>2</v>
      </c>
      <c r="G184" s="464">
        <v>2</v>
      </c>
      <c r="H184" s="464">
        <v>457.7</v>
      </c>
      <c r="I184" s="464">
        <v>337</v>
      </c>
      <c r="J184" s="160">
        <v>132.5</v>
      </c>
      <c r="K184" s="464">
        <v>9</v>
      </c>
      <c r="L184" s="9">
        <f t="shared" si="26"/>
        <v>1817474.7000000002</v>
      </c>
      <c r="M184" s="9">
        <v>0</v>
      </c>
      <c r="N184" s="9">
        <v>0</v>
      </c>
      <c r="O184" s="9">
        <f t="shared" si="24"/>
        <v>1817474.7000000002</v>
      </c>
      <c r="P184" s="16">
        <f t="shared" si="25"/>
        <v>5393.1</v>
      </c>
      <c r="Q184" s="555">
        <v>10477.1</v>
      </c>
      <c r="R184" s="555">
        <v>2019</v>
      </c>
      <c r="S184" s="169"/>
      <c r="T184" s="169"/>
      <c r="U184" s="169"/>
    </row>
    <row r="185" spans="1:85" s="180" customFormat="1" ht="24.95" customHeight="1" x14ac:dyDescent="0.2">
      <c r="A185" s="555">
        <v>173</v>
      </c>
      <c r="B185" s="117" t="s">
        <v>723</v>
      </c>
      <c r="C185" s="464" t="s">
        <v>68</v>
      </c>
      <c r="D185" s="169"/>
      <c r="E185" s="117" t="s">
        <v>185</v>
      </c>
      <c r="F185" s="464">
        <v>2</v>
      </c>
      <c r="G185" s="464">
        <v>1</v>
      </c>
      <c r="H185" s="464">
        <v>381.4</v>
      </c>
      <c r="I185" s="464">
        <v>253</v>
      </c>
      <c r="J185" s="160">
        <v>219.86</v>
      </c>
      <c r="K185" s="464">
        <v>9</v>
      </c>
      <c r="L185" s="9">
        <f t="shared" si="26"/>
        <v>1364454.3</v>
      </c>
      <c r="M185" s="9">
        <v>0</v>
      </c>
      <c r="N185" s="9">
        <v>0</v>
      </c>
      <c r="O185" s="9">
        <f t="shared" si="24"/>
        <v>1364454.3</v>
      </c>
      <c r="P185" s="16">
        <f t="shared" si="25"/>
        <v>5393.1</v>
      </c>
      <c r="Q185" s="555">
        <v>10477.1</v>
      </c>
      <c r="R185" s="555">
        <v>2019</v>
      </c>
      <c r="S185" s="169"/>
      <c r="T185" s="169"/>
      <c r="U185" s="169"/>
    </row>
    <row r="186" spans="1:85" s="180" customFormat="1" ht="24.95" customHeight="1" x14ac:dyDescent="0.2">
      <c r="A186" s="555">
        <v>174</v>
      </c>
      <c r="B186" s="117" t="s">
        <v>724</v>
      </c>
      <c r="C186" s="464" t="s">
        <v>49</v>
      </c>
      <c r="D186" s="169"/>
      <c r="E186" s="117" t="s">
        <v>691</v>
      </c>
      <c r="F186" s="464">
        <v>2</v>
      </c>
      <c r="G186" s="464">
        <v>1</v>
      </c>
      <c r="H186" s="464">
        <v>737.5</v>
      </c>
      <c r="I186" s="464">
        <v>232</v>
      </c>
      <c r="J186" s="160">
        <v>629.88</v>
      </c>
      <c r="K186" s="464">
        <v>16</v>
      </c>
      <c r="L186" s="9">
        <f t="shared" si="26"/>
        <v>1251199.2000000002</v>
      </c>
      <c r="M186" s="9">
        <v>0</v>
      </c>
      <c r="N186" s="9">
        <v>0</v>
      </c>
      <c r="O186" s="9">
        <f t="shared" si="24"/>
        <v>1251199.2000000002</v>
      </c>
      <c r="P186" s="16">
        <f t="shared" si="25"/>
        <v>5393.1</v>
      </c>
      <c r="Q186" s="555">
        <v>10477.1</v>
      </c>
      <c r="R186" s="555">
        <v>2019</v>
      </c>
      <c r="S186" s="169"/>
      <c r="T186" s="169"/>
      <c r="U186" s="169"/>
    </row>
    <row r="187" spans="1:85" s="180" customFormat="1" ht="24.95" customHeight="1" x14ac:dyDescent="0.2">
      <c r="A187" s="555">
        <v>175</v>
      </c>
      <c r="B187" s="117" t="s">
        <v>725</v>
      </c>
      <c r="C187" s="464" t="s">
        <v>728</v>
      </c>
      <c r="D187" s="169"/>
      <c r="E187" s="125" t="s">
        <v>58</v>
      </c>
      <c r="F187" s="464">
        <v>4</v>
      </c>
      <c r="G187" s="464">
        <v>3</v>
      </c>
      <c r="H187" s="464">
        <v>2087</v>
      </c>
      <c r="I187" s="464">
        <v>1849</v>
      </c>
      <c r="J187" s="160">
        <v>1847.2</v>
      </c>
      <c r="K187" s="464">
        <v>25</v>
      </c>
      <c r="L187" s="9">
        <f t="shared" si="26"/>
        <v>9971841.9000000004</v>
      </c>
      <c r="M187" s="9">
        <v>0</v>
      </c>
      <c r="N187" s="9">
        <v>0</v>
      </c>
      <c r="O187" s="9">
        <f t="shared" si="24"/>
        <v>9971841.9000000004</v>
      </c>
      <c r="P187" s="16">
        <f t="shared" si="25"/>
        <v>5393.1</v>
      </c>
      <c r="Q187" s="555">
        <v>10477.1</v>
      </c>
      <c r="R187" s="555">
        <v>2019</v>
      </c>
      <c r="S187" s="169"/>
      <c r="T187" s="169"/>
      <c r="U187" s="169"/>
    </row>
    <row r="188" spans="1:85" s="180" customFormat="1" ht="24.95" customHeight="1" x14ac:dyDescent="0.2">
      <c r="A188" s="555">
        <v>176</v>
      </c>
      <c r="B188" s="117" t="s">
        <v>726</v>
      </c>
      <c r="C188" s="464" t="s">
        <v>65</v>
      </c>
      <c r="D188" s="169"/>
      <c r="E188" s="117" t="s">
        <v>185</v>
      </c>
      <c r="F188" s="464">
        <v>2</v>
      </c>
      <c r="G188" s="464">
        <v>1</v>
      </c>
      <c r="H188" s="464">
        <v>704.2</v>
      </c>
      <c r="I188" s="464">
        <v>504.8</v>
      </c>
      <c r="J188" s="160">
        <v>0</v>
      </c>
      <c r="K188" s="464">
        <v>20</v>
      </c>
      <c r="L188" s="9">
        <f t="shared" si="26"/>
        <v>2722436.8800000004</v>
      </c>
      <c r="M188" s="9">
        <v>0</v>
      </c>
      <c r="N188" s="9">
        <v>0</v>
      </c>
      <c r="O188" s="9">
        <f t="shared" si="24"/>
        <v>2722436.8800000004</v>
      </c>
      <c r="P188" s="16">
        <f t="shared" si="25"/>
        <v>5393.1</v>
      </c>
      <c r="Q188" s="555">
        <v>10477.1</v>
      </c>
      <c r="R188" s="555">
        <v>2019</v>
      </c>
      <c r="S188" s="169"/>
      <c r="T188" s="169"/>
      <c r="U188" s="169"/>
    </row>
    <row r="189" spans="1:85" s="178" customFormat="1" ht="24.95" customHeight="1" x14ac:dyDescent="0.2">
      <c r="A189" s="555">
        <v>177</v>
      </c>
      <c r="B189" s="117" t="s">
        <v>727</v>
      </c>
      <c r="C189" s="464" t="s">
        <v>81</v>
      </c>
      <c r="D189" s="472"/>
      <c r="E189" s="117" t="s">
        <v>185</v>
      </c>
      <c r="F189" s="464">
        <v>2</v>
      </c>
      <c r="G189" s="464">
        <v>2</v>
      </c>
      <c r="H189" s="464">
        <v>379.4</v>
      </c>
      <c r="I189" s="464">
        <v>258</v>
      </c>
      <c r="J189" s="144">
        <v>302.86</v>
      </c>
      <c r="K189" s="464">
        <v>19</v>
      </c>
      <c r="L189" s="9">
        <f t="shared" si="26"/>
        <v>1391419.8</v>
      </c>
      <c r="M189" s="9">
        <v>0</v>
      </c>
      <c r="N189" s="9">
        <v>0</v>
      </c>
      <c r="O189" s="9">
        <f t="shared" si="24"/>
        <v>1391419.8</v>
      </c>
      <c r="P189" s="16">
        <f t="shared" si="25"/>
        <v>5393.1</v>
      </c>
      <c r="Q189" s="555">
        <v>10477.1</v>
      </c>
      <c r="R189" s="555">
        <v>2019</v>
      </c>
      <c r="S189" s="472"/>
      <c r="T189" s="472"/>
      <c r="U189" s="472"/>
    </row>
    <row r="190" spans="1:85" s="54" customFormat="1" ht="13.35" customHeight="1" x14ac:dyDescent="0.2">
      <c r="A190" s="593" t="s">
        <v>171</v>
      </c>
      <c r="B190" s="593"/>
      <c r="C190" s="111">
        <v>177</v>
      </c>
      <c r="D190" s="111"/>
      <c r="E190" s="112"/>
      <c r="F190" s="111"/>
      <c r="G190" s="128"/>
      <c r="H190" s="105">
        <f>SUM(H13:H189)</f>
        <v>109115.55999999994</v>
      </c>
      <c r="I190" s="105">
        <f>SUM(I13:I189)</f>
        <v>88519.419999999969</v>
      </c>
      <c r="J190" s="105">
        <f>SUM(J13:J189)</f>
        <v>50271.05000000001</v>
      </c>
      <c r="K190" s="105">
        <f>SUM(K13:K189)</f>
        <v>2329</v>
      </c>
      <c r="L190" s="105">
        <f>SUM(L13:L189)</f>
        <v>384014282.48600018</v>
      </c>
      <c r="M190" s="105"/>
      <c r="N190" s="105"/>
      <c r="O190" s="105">
        <f t="shared" ref="O190" si="27">SUM(O13:O189)</f>
        <v>384014282.48600018</v>
      </c>
      <c r="P190" s="238"/>
      <c r="Q190" s="120"/>
      <c r="R190" s="111"/>
      <c r="S190" s="111"/>
      <c r="T190" s="111"/>
      <c r="U190" s="129" t="e">
        <f>'Раздел 2'!#REF!</f>
        <v>#REF!</v>
      </c>
      <c r="V190" s="54">
        <f>SUM(V13:V118)</f>
        <v>106</v>
      </c>
      <c r="AT190" s="61"/>
      <c r="AU190" s="61"/>
      <c r="AV190" s="61"/>
      <c r="AW190" s="61"/>
      <c r="AX190" s="61"/>
      <c r="AY190" s="61"/>
      <c r="AZ190" s="61"/>
      <c r="BA190" s="61"/>
      <c r="BB190" s="61"/>
      <c r="BC190" s="61"/>
      <c r="BD190" s="61"/>
      <c r="BE190" s="61"/>
      <c r="BF190" s="61"/>
      <c r="BG190" s="61"/>
      <c r="BH190" s="61"/>
      <c r="BI190" s="61"/>
      <c r="BJ190" s="61"/>
      <c r="BK190" s="61"/>
      <c r="BL190" s="61"/>
      <c r="BM190" s="61"/>
      <c r="BN190" s="61"/>
      <c r="BO190" s="61"/>
      <c r="BP190" s="61"/>
      <c r="BQ190" s="61"/>
      <c r="BR190" s="61"/>
      <c r="BS190" s="61"/>
      <c r="BT190" s="61"/>
      <c r="BU190" s="61"/>
      <c r="BV190" s="61"/>
      <c r="BW190" s="61"/>
      <c r="BX190" s="61"/>
      <c r="BY190" s="61"/>
      <c r="BZ190" s="61"/>
      <c r="CA190" s="61"/>
      <c r="CB190" s="61"/>
      <c r="CC190" s="61"/>
      <c r="CD190" s="61"/>
      <c r="CE190" s="61"/>
      <c r="CF190" s="61"/>
      <c r="CG190" s="61"/>
    </row>
    <row r="191" spans="1:85" s="61" customFormat="1" ht="13.35" customHeight="1" x14ac:dyDescent="0.2">
      <c r="A191" s="436">
        <v>178</v>
      </c>
      <c r="B191" s="251" t="s">
        <v>1738</v>
      </c>
      <c r="C191" s="436">
        <v>1950</v>
      </c>
      <c r="D191" s="88"/>
      <c r="E191" s="305" t="s">
        <v>620</v>
      </c>
      <c r="F191" s="436">
        <v>2</v>
      </c>
      <c r="G191" s="304">
        <v>2</v>
      </c>
      <c r="H191" s="307">
        <v>716</v>
      </c>
      <c r="I191" s="307">
        <v>432</v>
      </c>
      <c r="J191" s="307">
        <v>0</v>
      </c>
      <c r="K191" s="337">
        <v>16</v>
      </c>
      <c r="L191" s="307">
        <f>I191*4849</f>
        <v>2094768</v>
      </c>
      <c r="M191" s="307">
        <v>0</v>
      </c>
      <c r="N191" s="307">
        <v>0</v>
      </c>
      <c r="O191" s="307">
        <f>L191</f>
        <v>2094768</v>
      </c>
      <c r="P191" s="16">
        <f t="shared" si="25"/>
        <v>4849</v>
      </c>
      <c r="Q191" s="436">
        <v>10477.1</v>
      </c>
      <c r="R191" s="436">
        <v>2020</v>
      </c>
      <c r="S191" s="88"/>
      <c r="T191" s="88"/>
      <c r="U191" s="436"/>
    </row>
    <row r="192" spans="1:85" s="61" customFormat="1" ht="13.35" customHeight="1" x14ac:dyDescent="0.2">
      <c r="A192" s="436">
        <v>179</v>
      </c>
      <c r="B192" s="251" t="s">
        <v>1739</v>
      </c>
      <c r="C192" s="436">
        <v>1950</v>
      </c>
      <c r="D192" s="88"/>
      <c r="E192" s="305" t="s">
        <v>620</v>
      </c>
      <c r="F192" s="436">
        <v>2</v>
      </c>
      <c r="G192" s="304">
        <v>2</v>
      </c>
      <c r="H192" s="307">
        <v>1299.22</v>
      </c>
      <c r="I192" s="307">
        <v>694.7</v>
      </c>
      <c r="J192" s="307">
        <v>0</v>
      </c>
      <c r="K192" s="337">
        <v>16</v>
      </c>
      <c r="L192" s="307">
        <f t="shared" ref="L192:L210" si="28">I192*4849</f>
        <v>3368600.3000000003</v>
      </c>
      <c r="M192" s="307">
        <v>0</v>
      </c>
      <c r="N192" s="307">
        <v>0</v>
      </c>
      <c r="O192" s="307">
        <f t="shared" ref="O192:O210" si="29">L192</f>
        <v>3368600.3000000003</v>
      </c>
      <c r="P192" s="16">
        <f t="shared" si="25"/>
        <v>4849</v>
      </c>
      <c r="Q192" s="436">
        <v>10477.1</v>
      </c>
      <c r="R192" s="436">
        <v>2020</v>
      </c>
      <c r="S192" s="88"/>
      <c r="T192" s="88"/>
      <c r="U192" s="436"/>
    </row>
    <row r="193" spans="1:21" s="61" customFormat="1" ht="13.35" customHeight="1" x14ac:dyDescent="0.2">
      <c r="A193" s="436">
        <v>180</v>
      </c>
      <c r="B193" s="251" t="s">
        <v>1740</v>
      </c>
      <c r="C193" s="436">
        <v>1958</v>
      </c>
      <c r="D193" s="88"/>
      <c r="E193" s="305" t="s">
        <v>620</v>
      </c>
      <c r="F193" s="436">
        <v>3</v>
      </c>
      <c r="G193" s="304">
        <v>2</v>
      </c>
      <c r="H193" s="307">
        <v>1061.5</v>
      </c>
      <c r="I193" s="307">
        <v>965</v>
      </c>
      <c r="J193" s="307">
        <v>0</v>
      </c>
      <c r="K193" s="337">
        <v>18</v>
      </c>
      <c r="L193" s="307">
        <f t="shared" si="28"/>
        <v>4679285</v>
      </c>
      <c r="M193" s="307">
        <v>0</v>
      </c>
      <c r="N193" s="307">
        <v>0</v>
      </c>
      <c r="O193" s="307">
        <f t="shared" si="29"/>
        <v>4679285</v>
      </c>
      <c r="P193" s="16">
        <f t="shared" si="25"/>
        <v>4849</v>
      </c>
      <c r="Q193" s="436">
        <v>10477.1</v>
      </c>
      <c r="R193" s="436">
        <v>2020</v>
      </c>
      <c r="S193" s="88"/>
      <c r="T193" s="88"/>
      <c r="U193" s="436"/>
    </row>
    <row r="194" spans="1:21" s="61" customFormat="1" ht="13.35" customHeight="1" x14ac:dyDescent="0.2">
      <c r="A194" s="436">
        <v>181</v>
      </c>
      <c r="B194" s="251" t="s">
        <v>1741</v>
      </c>
      <c r="C194" s="436">
        <v>1955</v>
      </c>
      <c r="D194" s="88"/>
      <c r="E194" s="305" t="s">
        <v>620</v>
      </c>
      <c r="F194" s="436">
        <v>3</v>
      </c>
      <c r="G194" s="304">
        <v>2</v>
      </c>
      <c r="H194" s="307">
        <v>2070.6</v>
      </c>
      <c r="I194" s="307">
        <v>1308.8</v>
      </c>
      <c r="J194" s="307">
        <v>0</v>
      </c>
      <c r="K194" s="337">
        <v>23</v>
      </c>
      <c r="L194" s="307">
        <f t="shared" si="28"/>
        <v>6346371.2000000002</v>
      </c>
      <c r="M194" s="307">
        <v>0</v>
      </c>
      <c r="N194" s="307">
        <v>0</v>
      </c>
      <c r="O194" s="307">
        <f t="shared" si="29"/>
        <v>6346371.2000000002</v>
      </c>
      <c r="P194" s="16">
        <f t="shared" si="25"/>
        <v>4849</v>
      </c>
      <c r="Q194" s="436">
        <v>10477.1</v>
      </c>
      <c r="R194" s="436">
        <v>2020</v>
      </c>
      <c r="S194" s="88"/>
      <c r="T194" s="88"/>
      <c r="U194" s="436"/>
    </row>
    <row r="195" spans="1:21" s="61" customFormat="1" ht="13.35" customHeight="1" x14ac:dyDescent="0.2">
      <c r="A195" s="436">
        <v>182</v>
      </c>
      <c r="B195" s="251" t="s">
        <v>1742</v>
      </c>
      <c r="C195" s="436">
        <v>1967</v>
      </c>
      <c r="D195" s="88"/>
      <c r="E195" s="305" t="s">
        <v>691</v>
      </c>
      <c r="F195" s="436">
        <v>5</v>
      </c>
      <c r="G195" s="304">
        <v>3</v>
      </c>
      <c r="H195" s="307">
        <v>3498</v>
      </c>
      <c r="I195" s="307">
        <v>2568</v>
      </c>
      <c r="J195" s="307">
        <v>0</v>
      </c>
      <c r="K195" s="337">
        <v>61</v>
      </c>
      <c r="L195" s="307">
        <f t="shared" si="28"/>
        <v>12452232</v>
      </c>
      <c r="M195" s="307">
        <v>0</v>
      </c>
      <c r="N195" s="307">
        <v>0</v>
      </c>
      <c r="O195" s="307">
        <f t="shared" si="29"/>
        <v>12452232</v>
      </c>
      <c r="P195" s="16">
        <f t="shared" si="25"/>
        <v>4849</v>
      </c>
      <c r="Q195" s="436">
        <v>10477.1</v>
      </c>
      <c r="R195" s="436">
        <v>2020</v>
      </c>
      <c r="S195" s="88"/>
      <c r="T195" s="88"/>
      <c r="U195" s="436"/>
    </row>
    <row r="196" spans="1:21" s="61" customFormat="1" ht="13.35" customHeight="1" x14ac:dyDescent="0.2">
      <c r="A196" s="436">
        <v>183</v>
      </c>
      <c r="B196" s="251" t="s">
        <v>1743</v>
      </c>
      <c r="C196" s="436">
        <v>1940</v>
      </c>
      <c r="D196" s="88"/>
      <c r="E196" s="305" t="s">
        <v>620</v>
      </c>
      <c r="F196" s="436">
        <v>4</v>
      </c>
      <c r="G196" s="304">
        <v>2</v>
      </c>
      <c r="H196" s="307">
        <v>1249.9000000000001</v>
      </c>
      <c r="I196" s="307">
        <v>827.9</v>
      </c>
      <c r="J196" s="307">
        <v>0</v>
      </c>
      <c r="K196" s="337">
        <v>16</v>
      </c>
      <c r="L196" s="307">
        <f t="shared" si="28"/>
        <v>4014487.1</v>
      </c>
      <c r="M196" s="307">
        <v>0</v>
      </c>
      <c r="N196" s="307">
        <v>0</v>
      </c>
      <c r="O196" s="307">
        <f t="shared" si="29"/>
        <v>4014487.1</v>
      </c>
      <c r="P196" s="16">
        <f t="shared" si="25"/>
        <v>4849</v>
      </c>
      <c r="Q196" s="436">
        <v>10477.1</v>
      </c>
      <c r="R196" s="436">
        <v>2020</v>
      </c>
      <c r="S196" s="88"/>
      <c r="T196" s="88"/>
      <c r="U196" s="436"/>
    </row>
    <row r="197" spans="1:21" s="61" customFormat="1" ht="13.35" customHeight="1" x14ac:dyDescent="0.2">
      <c r="A197" s="436">
        <v>184</v>
      </c>
      <c r="B197" s="251" t="s">
        <v>1755</v>
      </c>
      <c r="C197" s="436">
        <v>1964</v>
      </c>
      <c r="D197" s="88"/>
      <c r="E197" s="305" t="s">
        <v>185</v>
      </c>
      <c r="F197" s="436">
        <v>5</v>
      </c>
      <c r="G197" s="304">
        <v>3</v>
      </c>
      <c r="H197" s="307">
        <v>3315</v>
      </c>
      <c r="I197" s="307">
        <v>2557</v>
      </c>
      <c r="J197" s="307">
        <v>0</v>
      </c>
      <c r="K197" s="337">
        <v>60</v>
      </c>
      <c r="L197" s="307">
        <f t="shared" si="28"/>
        <v>12398893</v>
      </c>
      <c r="M197" s="307">
        <v>0</v>
      </c>
      <c r="N197" s="307">
        <v>0</v>
      </c>
      <c r="O197" s="307">
        <f t="shared" si="29"/>
        <v>12398893</v>
      </c>
      <c r="P197" s="16">
        <f t="shared" si="25"/>
        <v>4849</v>
      </c>
      <c r="Q197" s="436">
        <v>10477.1</v>
      </c>
      <c r="R197" s="436">
        <v>2020</v>
      </c>
      <c r="S197" s="88"/>
      <c r="T197" s="88"/>
      <c r="U197" s="436"/>
    </row>
    <row r="198" spans="1:21" s="61" customFormat="1" ht="13.35" customHeight="1" x14ac:dyDescent="0.2">
      <c r="A198" s="436">
        <v>185</v>
      </c>
      <c r="B198" s="251" t="s">
        <v>1630</v>
      </c>
      <c r="C198" s="436">
        <v>1962</v>
      </c>
      <c r="D198" s="88"/>
      <c r="E198" s="305" t="s">
        <v>620</v>
      </c>
      <c r="F198" s="436">
        <v>3</v>
      </c>
      <c r="G198" s="304">
        <v>2</v>
      </c>
      <c r="H198" s="307">
        <v>1048.9000000000001</v>
      </c>
      <c r="I198" s="307">
        <v>957.2</v>
      </c>
      <c r="J198" s="307">
        <v>866.19</v>
      </c>
      <c r="K198" s="337">
        <v>27</v>
      </c>
      <c r="L198" s="307">
        <f t="shared" si="28"/>
        <v>4641462.8</v>
      </c>
      <c r="M198" s="307">
        <v>0</v>
      </c>
      <c r="N198" s="307">
        <v>0</v>
      </c>
      <c r="O198" s="307">
        <f t="shared" si="29"/>
        <v>4641462.8</v>
      </c>
      <c r="P198" s="16">
        <f t="shared" si="25"/>
        <v>4849</v>
      </c>
      <c r="Q198" s="436">
        <v>10477.1</v>
      </c>
      <c r="R198" s="436">
        <v>2020</v>
      </c>
      <c r="S198" s="88"/>
      <c r="T198" s="88"/>
      <c r="U198" s="436"/>
    </row>
    <row r="199" spans="1:21" s="61" customFormat="1" ht="13.35" customHeight="1" x14ac:dyDescent="0.2">
      <c r="A199" s="436">
        <v>186</v>
      </c>
      <c r="B199" s="251" t="s">
        <v>1744</v>
      </c>
      <c r="C199" s="436">
        <v>1958</v>
      </c>
      <c r="D199" s="88"/>
      <c r="E199" s="305" t="s">
        <v>620</v>
      </c>
      <c r="F199" s="436">
        <v>5</v>
      </c>
      <c r="G199" s="304">
        <v>2</v>
      </c>
      <c r="H199" s="307">
        <v>5081</v>
      </c>
      <c r="I199" s="307">
        <v>3371</v>
      </c>
      <c r="J199" s="307">
        <v>0</v>
      </c>
      <c r="K199" s="337">
        <v>60</v>
      </c>
      <c r="L199" s="307">
        <f t="shared" si="28"/>
        <v>16345979</v>
      </c>
      <c r="M199" s="307">
        <v>0</v>
      </c>
      <c r="N199" s="307">
        <v>0</v>
      </c>
      <c r="O199" s="307">
        <f t="shared" si="29"/>
        <v>16345979</v>
      </c>
      <c r="P199" s="16">
        <f t="shared" si="25"/>
        <v>4849</v>
      </c>
      <c r="Q199" s="436">
        <v>10477.1</v>
      </c>
      <c r="R199" s="436">
        <v>2020</v>
      </c>
      <c r="S199" s="88"/>
      <c r="T199" s="88"/>
      <c r="U199" s="436"/>
    </row>
    <row r="200" spans="1:21" s="61" customFormat="1" ht="13.35" customHeight="1" x14ac:dyDescent="0.2">
      <c r="A200" s="490">
        <v>187</v>
      </c>
      <c r="B200" s="251" t="s">
        <v>1631</v>
      </c>
      <c r="C200" s="436">
        <v>1963</v>
      </c>
      <c r="D200" s="88"/>
      <c r="E200" s="305" t="s">
        <v>620</v>
      </c>
      <c r="F200" s="436">
        <v>2</v>
      </c>
      <c r="G200" s="304">
        <v>2</v>
      </c>
      <c r="H200" s="307">
        <v>691</v>
      </c>
      <c r="I200" s="307">
        <v>639.5</v>
      </c>
      <c r="J200" s="307">
        <v>578.79999999999995</v>
      </c>
      <c r="K200" s="337">
        <v>17</v>
      </c>
      <c r="L200" s="307">
        <f t="shared" si="28"/>
        <v>3100935.5</v>
      </c>
      <c r="M200" s="307">
        <v>0</v>
      </c>
      <c r="N200" s="307">
        <v>0</v>
      </c>
      <c r="O200" s="307">
        <f t="shared" si="29"/>
        <v>3100935.5</v>
      </c>
      <c r="P200" s="16">
        <f t="shared" si="25"/>
        <v>4849</v>
      </c>
      <c r="Q200" s="436">
        <v>10477.1</v>
      </c>
      <c r="R200" s="436">
        <v>2020</v>
      </c>
      <c r="S200" s="88"/>
      <c r="T200" s="88"/>
      <c r="U200" s="436"/>
    </row>
    <row r="201" spans="1:21" s="61" customFormat="1" ht="13.35" customHeight="1" x14ac:dyDescent="0.2">
      <c r="A201" s="490">
        <v>188</v>
      </c>
      <c r="B201" s="251" t="s">
        <v>1632</v>
      </c>
      <c r="C201" s="436">
        <v>1961</v>
      </c>
      <c r="D201" s="88"/>
      <c r="E201" s="305" t="s">
        <v>620</v>
      </c>
      <c r="F201" s="436">
        <v>2</v>
      </c>
      <c r="G201" s="304">
        <v>2</v>
      </c>
      <c r="H201" s="307">
        <v>733.7</v>
      </c>
      <c r="I201" s="307">
        <v>667</v>
      </c>
      <c r="J201" s="307">
        <v>587</v>
      </c>
      <c r="K201" s="337">
        <v>16</v>
      </c>
      <c r="L201" s="307">
        <f t="shared" si="28"/>
        <v>3234283</v>
      </c>
      <c r="M201" s="307">
        <v>0</v>
      </c>
      <c r="N201" s="307">
        <v>0</v>
      </c>
      <c r="O201" s="307">
        <f t="shared" si="29"/>
        <v>3234283</v>
      </c>
      <c r="P201" s="16">
        <f t="shared" si="25"/>
        <v>4849</v>
      </c>
      <c r="Q201" s="436">
        <v>10477.1</v>
      </c>
      <c r="R201" s="436">
        <v>2020</v>
      </c>
      <c r="S201" s="88"/>
      <c r="T201" s="88"/>
      <c r="U201" s="436"/>
    </row>
    <row r="202" spans="1:21" s="61" customFormat="1" ht="13.35" customHeight="1" x14ac:dyDescent="0.2">
      <c r="A202" s="490">
        <v>189</v>
      </c>
      <c r="B202" s="251" t="s">
        <v>1633</v>
      </c>
      <c r="C202" s="436">
        <v>1961</v>
      </c>
      <c r="D202" s="88"/>
      <c r="E202" s="305" t="s">
        <v>620</v>
      </c>
      <c r="F202" s="436">
        <v>2</v>
      </c>
      <c r="G202" s="304">
        <v>2</v>
      </c>
      <c r="H202" s="307">
        <v>751.8</v>
      </c>
      <c r="I202" s="307">
        <v>626.5</v>
      </c>
      <c r="J202" s="307">
        <v>477.2</v>
      </c>
      <c r="K202" s="337">
        <v>16</v>
      </c>
      <c r="L202" s="307">
        <f t="shared" si="28"/>
        <v>3037898.5</v>
      </c>
      <c r="M202" s="307">
        <v>0</v>
      </c>
      <c r="N202" s="307">
        <v>0</v>
      </c>
      <c r="O202" s="307">
        <f t="shared" si="29"/>
        <v>3037898.5</v>
      </c>
      <c r="P202" s="16">
        <f t="shared" si="25"/>
        <v>4849</v>
      </c>
      <c r="Q202" s="436">
        <v>10477.1</v>
      </c>
      <c r="R202" s="436">
        <v>2020</v>
      </c>
      <c r="S202" s="88"/>
      <c r="T202" s="88"/>
      <c r="U202" s="436"/>
    </row>
    <row r="203" spans="1:21" s="61" customFormat="1" ht="13.35" customHeight="1" x14ac:dyDescent="0.2">
      <c r="A203" s="490">
        <v>190</v>
      </c>
      <c r="B203" s="251" t="s">
        <v>1634</v>
      </c>
      <c r="C203" s="436">
        <v>1963</v>
      </c>
      <c r="D203" s="88"/>
      <c r="E203" s="305" t="s">
        <v>620</v>
      </c>
      <c r="F203" s="436">
        <v>5</v>
      </c>
      <c r="G203" s="304">
        <v>4</v>
      </c>
      <c r="H203" s="307">
        <v>3201.1</v>
      </c>
      <c r="I203" s="307">
        <v>3186.7</v>
      </c>
      <c r="J203" s="307">
        <v>2594.94</v>
      </c>
      <c r="K203" s="337">
        <v>69</v>
      </c>
      <c r="L203" s="307">
        <f t="shared" si="28"/>
        <v>15452308.299999999</v>
      </c>
      <c r="M203" s="307">
        <v>0</v>
      </c>
      <c r="N203" s="307">
        <v>0</v>
      </c>
      <c r="O203" s="307">
        <f t="shared" si="29"/>
        <v>15452308.299999999</v>
      </c>
      <c r="P203" s="16">
        <f t="shared" si="25"/>
        <v>4849</v>
      </c>
      <c r="Q203" s="436">
        <v>10477.1</v>
      </c>
      <c r="R203" s="436">
        <v>2020</v>
      </c>
      <c r="S203" s="88"/>
      <c r="T203" s="88"/>
      <c r="U203" s="436"/>
    </row>
    <row r="204" spans="1:21" s="61" customFormat="1" ht="13.35" customHeight="1" x14ac:dyDescent="0.2">
      <c r="A204" s="490">
        <v>191</v>
      </c>
      <c r="B204" s="251" t="s">
        <v>1745</v>
      </c>
      <c r="C204" s="436">
        <v>1936</v>
      </c>
      <c r="D204" s="88"/>
      <c r="E204" s="305" t="s">
        <v>620</v>
      </c>
      <c r="F204" s="436">
        <v>4</v>
      </c>
      <c r="G204" s="304">
        <v>7</v>
      </c>
      <c r="H204" s="307">
        <v>4482</v>
      </c>
      <c r="I204" s="307">
        <v>4297</v>
      </c>
      <c r="J204" s="307">
        <v>0</v>
      </c>
      <c r="K204" s="337">
        <v>57</v>
      </c>
      <c r="L204" s="307">
        <f t="shared" si="28"/>
        <v>20836153</v>
      </c>
      <c r="M204" s="307">
        <v>0</v>
      </c>
      <c r="N204" s="307">
        <v>0</v>
      </c>
      <c r="O204" s="307">
        <f t="shared" si="29"/>
        <v>20836153</v>
      </c>
      <c r="P204" s="16">
        <f t="shared" si="25"/>
        <v>4849</v>
      </c>
      <c r="Q204" s="436">
        <v>10477.1</v>
      </c>
      <c r="R204" s="436">
        <v>2020</v>
      </c>
      <c r="S204" s="88"/>
      <c r="T204" s="88"/>
      <c r="U204" s="436"/>
    </row>
    <row r="205" spans="1:21" s="61" customFormat="1" ht="13.35" customHeight="1" x14ac:dyDescent="0.2">
      <c r="A205" s="490">
        <v>192</v>
      </c>
      <c r="B205" s="122" t="s">
        <v>1635</v>
      </c>
      <c r="C205" s="436">
        <v>1958</v>
      </c>
      <c r="D205" s="88"/>
      <c r="E205" s="305" t="s">
        <v>620</v>
      </c>
      <c r="F205" s="436">
        <v>2</v>
      </c>
      <c r="G205" s="304">
        <v>1</v>
      </c>
      <c r="H205" s="307">
        <v>463.9</v>
      </c>
      <c r="I205" s="307">
        <v>433.4</v>
      </c>
      <c r="J205" s="307">
        <v>257.89999999999998</v>
      </c>
      <c r="K205" s="337">
        <v>8</v>
      </c>
      <c r="L205" s="307">
        <f t="shared" si="28"/>
        <v>2101556.6</v>
      </c>
      <c r="M205" s="307">
        <v>0</v>
      </c>
      <c r="N205" s="307">
        <v>0</v>
      </c>
      <c r="O205" s="307">
        <f t="shared" si="29"/>
        <v>2101556.6</v>
      </c>
      <c r="P205" s="16">
        <f t="shared" si="25"/>
        <v>4849.0000000000009</v>
      </c>
      <c r="Q205" s="436">
        <v>10477.1</v>
      </c>
      <c r="R205" s="436">
        <v>2020</v>
      </c>
      <c r="S205" s="88"/>
      <c r="T205" s="88"/>
      <c r="U205" s="436"/>
    </row>
    <row r="206" spans="1:21" s="61" customFormat="1" ht="13.35" customHeight="1" x14ac:dyDescent="0.2">
      <c r="A206" s="490">
        <v>193</v>
      </c>
      <c r="B206" s="251" t="s">
        <v>1746</v>
      </c>
      <c r="C206" s="336">
        <v>1936</v>
      </c>
      <c r="D206" s="334"/>
      <c r="E206" s="338" t="s">
        <v>691</v>
      </c>
      <c r="F206" s="336">
        <v>3</v>
      </c>
      <c r="G206" s="339">
        <v>3</v>
      </c>
      <c r="H206" s="340">
        <v>1043</v>
      </c>
      <c r="I206" s="340">
        <v>952</v>
      </c>
      <c r="J206" s="340">
        <v>0</v>
      </c>
      <c r="K206" s="341">
        <v>19</v>
      </c>
      <c r="L206" s="307">
        <f t="shared" si="28"/>
        <v>4616248</v>
      </c>
      <c r="M206" s="307">
        <v>0</v>
      </c>
      <c r="N206" s="307">
        <v>0</v>
      </c>
      <c r="O206" s="307">
        <f t="shared" si="29"/>
        <v>4616248</v>
      </c>
      <c r="P206" s="16">
        <f t="shared" ref="P206:P269" si="30">O206/I206</f>
        <v>4849</v>
      </c>
      <c r="Q206" s="436">
        <v>10477.1</v>
      </c>
      <c r="R206" s="436">
        <v>2020</v>
      </c>
      <c r="S206" s="334"/>
      <c r="T206" s="334"/>
      <c r="U206" s="336"/>
    </row>
    <row r="207" spans="1:21" s="61" customFormat="1" ht="13.35" customHeight="1" x14ac:dyDescent="0.2">
      <c r="A207" s="490">
        <v>194</v>
      </c>
      <c r="B207" s="251" t="s">
        <v>1636</v>
      </c>
      <c r="C207" s="336">
        <v>1964</v>
      </c>
      <c r="D207" s="334"/>
      <c r="E207" s="338" t="s">
        <v>691</v>
      </c>
      <c r="F207" s="336">
        <v>5</v>
      </c>
      <c r="G207" s="339">
        <v>3</v>
      </c>
      <c r="H207" s="340">
        <v>2293.6799999999998</v>
      </c>
      <c r="I207" s="340">
        <v>1727.3</v>
      </c>
      <c r="J207" s="340">
        <v>1727.6</v>
      </c>
      <c r="K207" s="341">
        <v>41</v>
      </c>
      <c r="L207" s="307">
        <f t="shared" si="28"/>
        <v>8375677.7000000002</v>
      </c>
      <c r="M207" s="307">
        <v>0</v>
      </c>
      <c r="N207" s="307">
        <v>0</v>
      </c>
      <c r="O207" s="307">
        <f t="shared" si="29"/>
        <v>8375677.7000000002</v>
      </c>
      <c r="P207" s="16">
        <f t="shared" si="30"/>
        <v>4849</v>
      </c>
      <c r="Q207" s="436">
        <v>10477.1</v>
      </c>
      <c r="R207" s="436">
        <v>2020</v>
      </c>
      <c r="S207" s="334"/>
      <c r="T207" s="334"/>
      <c r="U207" s="336"/>
    </row>
    <row r="208" spans="1:21" s="61" customFormat="1" ht="13.35" customHeight="1" x14ac:dyDescent="0.2">
      <c r="A208" s="490">
        <v>195</v>
      </c>
      <c r="B208" s="251" t="s">
        <v>1747</v>
      </c>
      <c r="C208" s="336">
        <v>1952</v>
      </c>
      <c r="D208" s="334"/>
      <c r="E208" s="338" t="s">
        <v>620</v>
      </c>
      <c r="F208" s="336">
        <v>4</v>
      </c>
      <c r="G208" s="339">
        <v>2</v>
      </c>
      <c r="H208" s="340">
        <v>1932.4</v>
      </c>
      <c r="I208" s="340">
        <v>1641.6</v>
      </c>
      <c r="J208" s="340">
        <v>0</v>
      </c>
      <c r="K208" s="341">
        <v>31</v>
      </c>
      <c r="L208" s="307">
        <f t="shared" si="28"/>
        <v>7960118.3999999994</v>
      </c>
      <c r="M208" s="307">
        <v>0</v>
      </c>
      <c r="N208" s="307">
        <v>0</v>
      </c>
      <c r="O208" s="307">
        <f t="shared" si="29"/>
        <v>7960118.3999999994</v>
      </c>
      <c r="P208" s="16">
        <f t="shared" si="30"/>
        <v>4849</v>
      </c>
      <c r="Q208" s="436">
        <v>10477.1</v>
      </c>
      <c r="R208" s="436">
        <v>2020</v>
      </c>
      <c r="S208" s="334"/>
      <c r="T208" s="334"/>
      <c r="U208" s="336"/>
    </row>
    <row r="209" spans="1:21" s="61" customFormat="1" ht="13.35" customHeight="1" x14ac:dyDescent="0.2">
      <c r="A209" s="490">
        <v>196</v>
      </c>
      <c r="B209" s="251" t="s">
        <v>1637</v>
      </c>
      <c r="C209" s="436">
        <v>1963</v>
      </c>
      <c r="D209" s="88"/>
      <c r="E209" s="305" t="s">
        <v>620</v>
      </c>
      <c r="F209" s="436">
        <v>4</v>
      </c>
      <c r="G209" s="304">
        <v>2</v>
      </c>
      <c r="H209" s="307">
        <v>1374</v>
      </c>
      <c r="I209" s="307">
        <v>1278</v>
      </c>
      <c r="J209" s="307">
        <v>1106.5999999999999</v>
      </c>
      <c r="K209" s="337">
        <v>31</v>
      </c>
      <c r="L209" s="307">
        <f t="shared" si="28"/>
        <v>6197022</v>
      </c>
      <c r="M209" s="307">
        <v>0</v>
      </c>
      <c r="N209" s="307">
        <v>0</v>
      </c>
      <c r="O209" s="307">
        <f t="shared" si="29"/>
        <v>6197022</v>
      </c>
      <c r="P209" s="16">
        <f t="shared" si="30"/>
        <v>4849</v>
      </c>
      <c r="Q209" s="436">
        <v>10477.1</v>
      </c>
      <c r="R209" s="436">
        <v>2020</v>
      </c>
      <c r="S209" s="88"/>
      <c r="T209" s="88"/>
      <c r="U209" s="436"/>
    </row>
    <row r="210" spans="1:21" s="61" customFormat="1" ht="13.35" customHeight="1" x14ac:dyDescent="0.2">
      <c r="A210" s="490">
        <v>197</v>
      </c>
      <c r="B210" s="251" t="s">
        <v>1638</v>
      </c>
      <c r="C210" s="436">
        <v>1961</v>
      </c>
      <c r="D210" s="88"/>
      <c r="E210" s="305" t="s">
        <v>620</v>
      </c>
      <c r="F210" s="436">
        <v>5</v>
      </c>
      <c r="G210" s="304">
        <v>2</v>
      </c>
      <c r="H210" s="307">
        <v>1735.9</v>
      </c>
      <c r="I210" s="307">
        <v>641.79999999999995</v>
      </c>
      <c r="J210" s="307">
        <v>962.4</v>
      </c>
      <c r="K210" s="337">
        <v>26</v>
      </c>
      <c r="L210" s="307">
        <f t="shared" si="28"/>
        <v>3112088.1999999997</v>
      </c>
      <c r="M210" s="307">
        <v>0</v>
      </c>
      <c r="N210" s="307">
        <v>0</v>
      </c>
      <c r="O210" s="307">
        <f t="shared" si="29"/>
        <v>3112088.1999999997</v>
      </c>
      <c r="P210" s="16">
        <f t="shared" si="30"/>
        <v>4849</v>
      </c>
      <c r="Q210" s="436">
        <v>10477.1</v>
      </c>
      <c r="R210" s="436">
        <v>2020</v>
      </c>
      <c r="S210" s="88"/>
      <c r="T210" s="88"/>
      <c r="U210" s="436"/>
    </row>
    <row r="211" spans="1:21" s="61" customFormat="1" ht="13.35" customHeight="1" x14ac:dyDescent="0.2">
      <c r="A211" s="593" t="s">
        <v>780</v>
      </c>
      <c r="B211" s="593"/>
      <c r="C211" s="111">
        <v>20</v>
      </c>
      <c r="D211" s="111"/>
      <c r="E211" s="231"/>
      <c r="F211" s="111"/>
      <c r="G211" s="128"/>
      <c r="H211" s="105">
        <f>SUM(H191:H210)</f>
        <v>38042.6</v>
      </c>
      <c r="I211" s="105">
        <f t="shared" ref="I211:O211" si="31">SUM(I191:I210)</f>
        <v>29772.399999999998</v>
      </c>
      <c r="J211" s="105">
        <f t="shared" si="31"/>
        <v>9158.6299999999992</v>
      </c>
      <c r="K211" s="106">
        <f t="shared" si="31"/>
        <v>628</v>
      </c>
      <c r="L211" s="105">
        <f t="shared" si="31"/>
        <v>144366367.59999999</v>
      </c>
      <c r="M211" s="105"/>
      <c r="N211" s="105"/>
      <c r="O211" s="105">
        <f t="shared" si="31"/>
        <v>144366367.59999999</v>
      </c>
      <c r="P211" s="238"/>
      <c r="Q211" s="120"/>
      <c r="R211" s="111"/>
      <c r="S211" s="88"/>
      <c r="T211" s="88"/>
      <c r="U211" s="233"/>
    </row>
    <row r="212" spans="1:21" s="61" customFormat="1" ht="13.35" customHeight="1" x14ac:dyDescent="0.2">
      <c r="A212" s="436">
        <v>198</v>
      </c>
      <c r="B212" s="251" t="s">
        <v>1639</v>
      </c>
      <c r="C212" s="436">
        <v>1914</v>
      </c>
      <c r="D212" s="88"/>
      <c r="E212" s="343" t="s">
        <v>185</v>
      </c>
      <c r="F212" s="436">
        <v>1</v>
      </c>
      <c r="G212" s="304">
        <v>2</v>
      </c>
      <c r="H212" s="307">
        <v>252</v>
      </c>
      <c r="I212" s="307">
        <v>169.1</v>
      </c>
      <c r="J212" s="307">
        <v>58.3</v>
      </c>
      <c r="K212" s="337">
        <v>8</v>
      </c>
      <c r="L212" s="307">
        <f>I212*4849</f>
        <v>819965.9</v>
      </c>
      <c r="M212" s="307">
        <v>0</v>
      </c>
      <c r="N212" s="307">
        <v>0</v>
      </c>
      <c r="O212" s="307">
        <f>L212</f>
        <v>819965.9</v>
      </c>
      <c r="P212" s="16">
        <f t="shared" si="30"/>
        <v>4849</v>
      </c>
      <c r="Q212" s="436">
        <v>10477.1</v>
      </c>
      <c r="R212" s="436">
        <v>2021</v>
      </c>
      <c r="S212" s="88"/>
      <c r="T212" s="88"/>
      <c r="U212" s="436"/>
    </row>
    <row r="213" spans="1:21" s="61" customFormat="1" ht="13.35" customHeight="1" x14ac:dyDescent="0.2">
      <c r="A213" s="436">
        <v>199</v>
      </c>
      <c r="B213" s="251" t="s">
        <v>1640</v>
      </c>
      <c r="C213" s="436">
        <v>1964</v>
      </c>
      <c r="D213" s="88"/>
      <c r="E213" s="343" t="s">
        <v>620</v>
      </c>
      <c r="F213" s="436">
        <v>2</v>
      </c>
      <c r="G213" s="304">
        <v>2</v>
      </c>
      <c r="H213" s="307">
        <v>766.44</v>
      </c>
      <c r="I213" s="307">
        <v>640.20000000000005</v>
      </c>
      <c r="J213" s="307">
        <v>563.29999999999995</v>
      </c>
      <c r="K213" s="337">
        <v>16</v>
      </c>
      <c r="L213" s="307">
        <f t="shared" ref="L213:L236" si="32">I213*4849</f>
        <v>3104329.8000000003</v>
      </c>
      <c r="M213" s="307">
        <v>0</v>
      </c>
      <c r="N213" s="307">
        <v>0</v>
      </c>
      <c r="O213" s="307">
        <f t="shared" ref="O213:O236" si="33">L213</f>
        <v>3104329.8000000003</v>
      </c>
      <c r="P213" s="16">
        <f t="shared" si="30"/>
        <v>4849</v>
      </c>
      <c r="Q213" s="436">
        <v>10477.1</v>
      </c>
      <c r="R213" s="436">
        <v>2021</v>
      </c>
      <c r="S213" s="88"/>
      <c r="T213" s="88"/>
      <c r="U213" s="436"/>
    </row>
    <row r="214" spans="1:21" s="61" customFormat="1" ht="13.35" customHeight="1" x14ac:dyDescent="0.2">
      <c r="A214" s="490">
        <v>200</v>
      </c>
      <c r="B214" s="251" t="s">
        <v>1748</v>
      </c>
      <c r="C214" s="436">
        <v>1948</v>
      </c>
      <c r="D214" s="88"/>
      <c r="E214" s="343" t="s">
        <v>185</v>
      </c>
      <c r="F214" s="436">
        <v>2</v>
      </c>
      <c r="G214" s="304">
        <v>4</v>
      </c>
      <c r="H214" s="307">
        <v>1009</v>
      </c>
      <c r="I214" s="307">
        <v>940.15</v>
      </c>
      <c r="J214" s="307">
        <v>0</v>
      </c>
      <c r="K214" s="337">
        <v>23</v>
      </c>
      <c r="L214" s="307">
        <f t="shared" si="32"/>
        <v>4558787.3499999996</v>
      </c>
      <c r="M214" s="307">
        <v>0</v>
      </c>
      <c r="N214" s="307">
        <v>0</v>
      </c>
      <c r="O214" s="307">
        <f t="shared" si="33"/>
        <v>4558787.3499999996</v>
      </c>
      <c r="P214" s="16">
        <f t="shared" si="30"/>
        <v>4849</v>
      </c>
      <c r="Q214" s="436">
        <v>10477.1</v>
      </c>
      <c r="R214" s="436">
        <v>2021</v>
      </c>
      <c r="S214" s="88"/>
      <c r="T214" s="88"/>
      <c r="U214" s="436"/>
    </row>
    <row r="215" spans="1:21" s="61" customFormat="1" ht="13.35" customHeight="1" x14ac:dyDescent="0.2">
      <c r="A215" s="490">
        <v>201</v>
      </c>
      <c r="B215" s="251" t="s">
        <v>1749</v>
      </c>
      <c r="C215" s="436">
        <v>1951</v>
      </c>
      <c r="D215" s="88"/>
      <c r="E215" s="343" t="s">
        <v>185</v>
      </c>
      <c r="F215" s="436">
        <v>4</v>
      </c>
      <c r="G215" s="304">
        <v>4</v>
      </c>
      <c r="H215" s="307">
        <v>3718.7</v>
      </c>
      <c r="I215" s="307">
        <v>3360.9</v>
      </c>
      <c r="J215" s="307">
        <v>0</v>
      </c>
      <c r="K215" s="337">
        <v>44</v>
      </c>
      <c r="L215" s="307">
        <f t="shared" si="32"/>
        <v>16297004.1</v>
      </c>
      <c r="M215" s="307">
        <v>0</v>
      </c>
      <c r="N215" s="307">
        <v>0</v>
      </c>
      <c r="O215" s="307">
        <f t="shared" si="33"/>
        <v>16297004.1</v>
      </c>
      <c r="P215" s="16">
        <f t="shared" si="30"/>
        <v>4849</v>
      </c>
      <c r="Q215" s="436">
        <v>10477.1</v>
      </c>
      <c r="R215" s="436">
        <v>2021</v>
      </c>
      <c r="S215" s="88"/>
      <c r="T215" s="88"/>
      <c r="U215" s="436"/>
    </row>
    <row r="216" spans="1:21" s="61" customFormat="1" ht="13.35" customHeight="1" x14ac:dyDescent="0.2">
      <c r="A216" s="490">
        <v>202</v>
      </c>
      <c r="B216" s="251" t="s">
        <v>1750</v>
      </c>
      <c r="C216" s="436">
        <v>1933</v>
      </c>
      <c r="D216" s="88"/>
      <c r="E216" s="343" t="s">
        <v>620</v>
      </c>
      <c r="F216" s="436">
        <v>5</v>
      </c>
      <c r="G216" s="304">
        <v>4</v>
      </c>
      <c r="H216" s="307">
        <v>4501.3</v>
      </c>
      <c r="I216" s="307">
        <v>3806.6</v>
      </c>
      <c r="J216" s="307">
        <v>0</v>
      </c>
      <c r="K216" s="337">
        <v>44</v>
      </c>
      <c r="L216" s="307">
        <f t="shared" si="32"/>
        <v>18458203.399999999</v>
      </c>
      <c r="M216" s="307">
        <v>0</v>
      </c>
      <c r="N216" s="307">
        <v>0</v>
      </c>
      <c r="O216" s="307">
        <f t="shared" si="33"/>
        <v>18458203.399999999</v>
      </c>
      <c r="P216" s="16">
        <f t="shared" si="30"/>
        <v>4849</v>
      </c>
      <c r="Q216" s="436">
        <v>10477.1</v>
      </c>
      <c r="R216" s="436">
        <v>2021</v>
      </c>
      <c r="S216" s="88"/>
      <c r="T216" s="88"/>
      <c r="U216" s="436"/>
    </row>
    <row r="217" spans="1:21" s="61" customFormat="1" ht="13.35" customHeight="1" x14ac:dyDescent="0.2">
      <c r="A217" s="490">
        <v>203</v>
      </c>
      <c r="B217" s="122" t="s">
        <v>1641</v>
      </c>
      <c r="C217" s="436" t="s">
        <v>67</v>
      </c>
      <c r="D217" s="88"/>
      <c r="E217" s="343" t="s">
        <v>620</v>
      </c>
      <c r="F217" s="436">
        <v>2</v>
      </c>
      <c r="G217" s="304">
        <v>2</v>
      </c>
      <c r="H217" s="307">
        <v>636.29999999999995</v>
      </c>
      <c r="I217" s="307">
        <v>568.5</v>
      </c>
      <c r="J217" s="307">
        <v>526.20000000000005</v>
      </c>
      <c r="K217" s="337">
        <v>16</v>
      </c>
      <c r="L217" s="307">
        <f t="shared" si="32"/>
        <v>2756656.5</v>
      </c>
      <c r="M217" s="307">
        <v>0</v>
      </c>
      <c r="N217" s="307">
        <v>0</v>
      </c>
      <c r="O217" s="307">
        <f t="shared" si="33"/>
        <v>2756656.5</v>
      </c>
      <c r="P217" s="16">
        <f t="shared" si="30"/>
        <v>4849</v>
      </c>
      <c r="Q217" s="436">
        <v>10477.1</v>
      </c>
      <c r="R217" s="436">
        <v>2021</v>
      </c>
      <c r="S217" s="88"/>
      <c r="T217" s="88"/>
      <c r="U217" s="436"/>
    </row>
    <row r="218" spans="1:21" s="61" customFormat="1" ht="13.35" customHeight="1" x14ac:dyDescent="0.2">
      <c r="A218" s="490">
        <v>204</v>
      </c>
      <c r="B218" s="251" t="s">
        <v>1642</v>
      </c>
      <c r="C218" s="336">
        <v>1941</v>
      </c>
      <c r="D218" s="334"/>
      <c r="E218" s="344" t="s">
        <v>691</v>
      </c>
      <c r="F218" s="336">
        <v>3</v>
      </c>
      <c r="G218" s="339">
        <v>2</v>
      </c>
      <c r="H218" s="340">
        <v>654.5</v>
      </c>
      <c r="I218" s="340">
        <v>365.6</v>
      </c>
      <c r="J218" s="340">
        <v>635.1</v>
      </c>
      <c r="K218" s="341">
        <v>9</v>
      </c>
      <c r="L218" s="307">
        <f t="shared" si="32"/>
        <v>1772794.4000000001</v>
      </c>
      <c r="M218" s="307">
        <v>0</v>
      </c>
      <c r="N218" s="307">
        <v>0</v>
      </c>
      <c r="O218" s="307">
        <f t="shared" si="33"/>
        <v>1772794.4000000001</v>
      </c>
      <c r="P218" s="16">
        <f t="shared" si="30"/>
        <v>4849</v>
      </c>
      <c r="Q218" s="436">
        <v>10477.1</v>
      </c>
      <c r="R218" s="436">
        <v>2021</v>
      </c>
      <c r="S218" s="334"/>
      <c r="T218" s="334"/>
      <c r="U218" s="336"/>
    </row>
    <row r="219" spans="1:21" s="61" customFormat="1" ht="13.35" customHeight="1" x14ac:dyDescent="0.2">
      <c r="A219" s="490">
        <v>205</v>
      </c>
      <c r="B219" s="251" t="s">
        <v>1643</v>
      </c>
      <c r="C219" s="336">
        <v>1933</v>
      </c>
      <c r="D219" s="334"/>
      <c r="E219" s="344" t="s">
        <v>185</v>
      </c>
      <c r="F219" s="336">
        <v>2</v>
      </c>
      <c r="G219" s="339">
        <v>2</v>
      </c>
      <c r="H219" s="340">
        <v>463</v>
      </c>
      <c r="I219" s="340">
        <v>302.3</v>
      </c>
      <c r="J219" s="340">
        <v>115.5</v>
      </c>
      <c r="K219" s="341">
        <v>8</v>
      </c>
      <c r="L219" s="307">
        <f t="shared" si="32"/>
        <v>1465852.7</v>
      </c>
      <c r="M219" s="307">
        <v>0</v>
      </c>
      <c r="N219" s="307">
        <v>0</v>
      </c>
      <c r="O219" s="307">
        <f t="shared" si="33"/>
        <v>1465852.7</v>
      </c>
      <c r="P219" s="16">
        <f t="shared" si="30"/>
        <v>4849</v>
      </c>
      <c r="Q219" s="436">
        <v>10477.1</v>
      </c>
      <c r="R219" s="436">
        <v>2021</v>
      </c>
      <c r="S219" s="334"/>
      <c r="T219" s="334"/>
      <c r="U219" s="336"/>
    </row>
    <row r="220" spans="1:21" s="61" customFormat="1" ht="13.35" customHeight="1" x14ac:dyDescent="0.2">
      <c r="A220" s="490">
        <v>206</v>
      </c>
      <c r="B220" s="251" t="s">
        <v>1751</v>
      </c>
      <c r="C220" s="336">
        <v>1960</v>
      </c>
      <c r="D220" s="334"/>
      <c r="E220" s="344" t="s">
        <v>620</v>
      </c>
      <c r="F220" s="336">
        <v>3</v>
      </c>
      <c r="G220" s="339">
        <v>2</v>
      </c>
      <c r="H220" s="340">
        <v>1485.36</v>
      </c>
      <c r="I220" s="340">
        <v>964.5</v>
      </c>
      <c r="J220" s="340">
        <v>0</v>
      </c>
      <c r="K220" s="341">
        <v>23</v>
      </c>
      <c r="L220" s="307">
        <f t="shared" si="32"/>
        <v>4676860.5</v>
      </c>
      <c r="M220" s="307">
        <v>0</v>
      </c>
      <c r="N220" s="307">
        <v>0</v>
      </c>
      <c r="O220" s="307">
        <f t="shared" si="33"/>
        <v>4676860.5</v>
      </c>
      <c r="P220" s="16">
        <f t="shared" si="30"/>
        <v>4849</v>
      </c>
      <c r="Q220" s="436">
        <v>10477.1</v>
      </c>
      <c r="R220" s="436">
        <v>2021</v>
      </c>
      <c r="S220" s="334"/>
      <c r="T220" s="334"/>
      <c r="U220" s="336"/>
    </row>
    <row r="221" spans="1:21" s="61" customFormat="1" ht="13.35" customHeight="1" x14ac:dyDescent="0.2">
      <c r="A221" s="490">
        <v>207</v>
      </c>
      <c r="B221" s="251" t="s">
        <v>1752</v>
      </c>
      <c r="C221" s="336">
        <v>1950</v>
      </c>
      <c r="D221" s="334"/>
      <c r="E221" s="344" t="s">
        <v>620</v>
      </c>
      <c r="F221" s="336">
        <v>4</v>
      </c>
      <c r="G221" s="339">
        <v>4</v>
      </c>
      <c r="H221" s="340">
        <v>3030.9</v>
      </c>
      <c r="I221" s="340">
        <v>2558.6</v>
      </c>
      <c r="J221" s="340">
        <v>0</v>
      </c>
      <c r="K221" s="341">
        <v>36</v>
      </c>
      <c r="L221" s="307">
        <f t="shared" si="32"/>
        <v>12406651.4</v>
      </c>
      <c r="M221" s="307">
        <v>0</v>
      </c>
      <c r="N221" s="307">
        <v>0</v>
      </c>
      <c r="O221" s="307">
        <f t="shared" si="33"/>
        <v>12406651.4</v>
      </c>
      <c r="P221" s="16">
        <f t="shared" si="30"/>
        <v>4849</v>
      </c>
      <c r="Q221" s="436">
        <v>10477.1</v>
      </c>
      <c r="R221" s="436">
        <v>2021</v>
      </c>
      <c r="S221" s="334"/>
      <c r="T221" s="334"/>
      <c r="U221" s="336"/>
    </row>
    <row r="222" spans="1:21" s="61" customFormat="1" ht="13.35" customHeight="1" x14ac:dyDescent="0.2">
      <c r="A222" s="490">
        <v>208</v>
      </c>
      <c r="B222" s="251" t="s">
        <v>1644</v>
      </c>
      <c r="C222" s="336" t="s">
        <v>67</v>
      </c>
      <c r="D222" s="334"/>
      <c r="E222" s="344" t="s">
        <v>620</v>
      </c>
      <c r="F222" s="336">
        <v>2</v>
      </c>
      <c r="G222" s="339">
        <v>2</v>
      </c>
      <c r="H222" s="340">
        <v>1306.5</v>
      </c>
      <c r="I222" s="340">
        <v>751.9</v>
      </c>
      <c r="J222" s="340">
        <v>703</v>
      </c>
      <c r="K222" s="341">
        <v>14</v>
      </c>
      <c r="L222" s="307">
        <f t="shared" si="32"/>
        <v>3645963.1</v>
      </c>
      <c r="M222" s="307">
        <v>0</v>
      </c>
      <c r="N222" s="307">
        <v>0</v>
      </c>
      <c r="O222" s="307">
        <f t="shared" si="33"/>
        <v>3645963.1</v>
      </c>
      <c r="P222" s="16">
        <f t="shared" si="30"/>
        <v>4849</v>
      </c>
      <c r="Q222" s="436">
        <v>10477.1</v>
      </c>
      <c r="R222" s="436">
        <v>2021</v>
      </c>
      <c r="S222" s="334"/>
      <c r="T222" s="334"/>
      <c r="U222" s="336"/>
    </row>
    <row r="223" spans="1:21" s="61" customFormat="1" ht="13.35" customHeight="1" x14ac:dyDescent="0.2">
      <c r="A223" s="490">
        <v>209</v>
      </c>
      <c r="B223" s="251" t="s">
        <v>1645</v>
      </c>
      <c r="C223" s="336" t="s">
        <v>70</v>
      </c>
      <c r="D223" s="334"/>
      <c r="E223" s="344" t="s">
        <v>620</v>
      </c>
      <c r="F223" s="336">
        <v>2</v>
      </c>
      <c r="G223" s="339">
        <v>1</v>
      </c>
      <c r="H223" s="340">
        <v>264.89999999999998</v>
      </c>
      <c r="I223" s="340">
        <v>183.8</v>
      </c>
      <c r="J223" s="340">
        <v>266.10000000000002</v>
      </c>
      <c r="K223" s="341">
        <v>8</v>
      </c>
      <c r="L223" s="307">
        <f t="shared" si="32"/>
        <v>891246.20000000007</v>
      </c>
      <c r="M223" s="307">
        <v>0</v>
      </c>
      <c r="N223" s="307">
        <v>0</v>
      </c>
      <c r="O223" s="307">
        <f t="shared" si="33"/>
        <v>891246.20000000007</v>
      </c>
      <c r="P223" s="16">
        <f t="shared" si="30"/>
        <v>4849</v>
      </c>
      <c r="Q223" s="436">
        <v>10477.1</v>
      </c>
      <c r="R223" s="436">
        <v>2021</v>
      </c>
      <c r="S223" s="334"/>
      <c r="T223" s="334"/>
      <c r="U223" s="336"/>
    </row>
    <row r="224" spans="1:21" s="61" customFormat="1" ht="13.35" customHeight="1" x14ac:dyDescent="0.2">
      <c r="A224" s="490">
        <v>210</v>
      </c>
      <c r="B224" s="251" t="s">
        <v>1646</v>
      </c>
      <c r="C224" s="336" t="s">
        <v>68</v>
      </c>
      <c r="D224" s="334"/>
      <c r="E224" s="344" t="s">
        <v>620</v>
      </c>
      <c r="F224" s="336">
        <v>2</v>
      </c>
      <c r="G224" s="339">
        <v>1</v>
      </c>
      <c r="H224" s="340">
        <v>418.9</v>
      </c>
      <c r="I224" s="340">
        <v>256.8</v>
      </c>
      <c r="J224" s="340">
        <v>309.89999999999998</v>
      </c>
      <c r="K224" s="341">
        <v>8</v>
      </c>
      <c r="L224" s="307">
        <f t="shared" si="32"/>
        <v>1245223.2</v>
      </c>
      <c r="M224" s="307">
        <v>0</v>
      </c>
      <c r="N224" s="307">
        <v>0</v>
      </c>
      <c r="O224" s="307">
        <f t="shared" si="33"/>
        <v>1245223.2</v>
      </c>
      <c r="P224" s="16">
        <f t="shared" si="30"/>
        <v>4849</v>
      </c>
      <c r="Q224" s="436">
        <v>10477.1</v>
      </c>
      <c r="R224" s="436">
        <v>2021</v>
      </c>
      <c r="S224" s="334"/>
      <c r="T224" s="334"/>
      <c r="U224" s="336"/>
    </row>
    <row r="225" spans="1:85" s="61" customFormat="1" ht="13.35" customHeight="1" x14ac:dyDescent="0.2">
      <c r="A225" s="490">
        <v>211</v>
      </c>
      <c r="B225" s="251" t="s">
        <v>1647</v>
      </c>
      <c r="C225" s="336">
        <v>1956</v>
      </c>
      <c r="D225" s="334"/>
      <c r="E225" s="344" t="s">
        <v>620</v>
      </c>
      <c r="F225" s="336">
        <v>2</v>
      </c>
      <c r="G225" s="339">
        <v>2</v>
      </c>
      <c r="H225" s="340">
        <v>375.6</v>
      </c>
      <c r="I225" s="340">
        <v>254</v>
      </c>
      <c r="J225" s="340">
        <v>117.5</v>
      </c>
      <c r="K225" s="341">
        <v>11</v>
      </c>
      <c r="L225" s="307">
        <f t="shared" si="32"/>
        <v>1231646</v>
      </c>
      <c r="M225" s="307">
        <v>0</v>
      </c>
      <c r="N225" s="307">
        <v>0</v>
      </c>
      <c r="O225" s="307">
        <f t="shared" si="33"/>
        <v>1231646</v>
      </c>
      <c r="P225" s="16">
        <f t="shared" si="30"/>
        <v>4849</v>
      </c>
      <c r="Q225" s="436">
        <v>10477.1</v>
      </c>
      <c r="R225" s="436">
        <v>2021</v>
      </c>
      <c r="S225" s="334"/>
      <c r="T225" s="334"/>
      <c r="U225" s="336"/>
    </row>
    <row r="226" spans="1:85" s="61" customFormat="1" ht="13.35" customHeight="1" x14ac:dyDescent="0.2">
      <c r="A226" s="490">
        <v>212</v>
      </c>
      <c r="B226" s="251" t="s">
        <v>1648</v>
      </c>
      <c r="C226" s="336">
        <v>1959</v>
      </c>
      <c r="D226" s="334"/>
      <c r="E226" s="344" t="s">
        <v>620</v>
      </c>
      <c r="F226" s="336">
        <v>2</v>
      </c>
      <c r="G226" s="339">
        <v>2</v>
      </c>
      <c r="H226" s="340">
        <v>675.2</v>
      </c>
      <c r="I226" s="340">
        <v>618.9</v>
      </c>
      <c r="J226" s="340">
        <v>513.4</v>
      </c>
      <c r="K226" s="341">
        <v>16</v>
      </c>
      <c r="L226" s="307">
        <f t="shared" si="32"/>
        <v>3001046.1</v>
      </c>
      <c r="M226" s="307">
        <v>0</v>
      </c>
      <c r="N226" s="307">
        <v>0</v>
      </c>
      <c r="O226" s="307">
        <f t="shared" si="33"/>
        <v>3001046.1</v>
      </c>
      <c r="P226" s="16">
        <f t="shared" si="30"/>
        <v>4849</v>
      </c>
      <c r="Q226" s="436">
        <v>10477.1</v>
      </c>
      <c r="R226" s="436">
        <v>2021</v>
      </c>
      <c r="S226" s="334"/>
      <c r="T226" s="334"/>
      <c r="U226" s="336"/>
    </row>
    <row r="227" spans="1:85" s="61" customFormat="1" ht="13.35" customHeight="1" x14ac:dyDescent="0.2">
      <c r="A227" s="490">
        <v>213</v>
      </c>
      <c r="B227" s="251" t="s">
        <v>1649</v>
      </c>
      <c r="C227" s="336">
        <v>1933</v>
      </c>
      <c r="D227" s="334"/>
      <c r="E227" s="344" t="s">
        <v>185</v>
      </c>
      <c r="F227" s="336">
        <v>2</v>
      </c>
      <c r="G227" s="339">
        <v>2</v>
      </c>
      <c r="H227" s="340">
        <v>480.13</v>
      </c>
      <c r="I227" s="340">
        <v>312.89999999999998</v>
      </c>
      <c r="J227" s="340">
        <v>159.19999999999999</v>
      </c>
      <c r="K227" s="341">
        <v>11</v>
      </c>
      <c r="L227" s="307">
        <f t="shared" si="32"/>
        <v>1517252.0999999999</v>
      </c>
      <c r="M227" s="307">
        <v>0</v>
      </c>
      <c r="N227" s="307">
        <v>0</v>
      </c>
      <c r="O227" s="307">
        <f t="shared" si="33"/>
        <v>1517252.0999999999</v>
      </c>
      <c r="P227" s="16">
        <f t="shared" si="30"/>
        <v>4849</v>
      </c>
      <c r="Q227" s="436">
        <v>10477.1</v>
      </c>
      <c r="R227" s="436">
        <v>2021</v>
      </c>
      <c r="S227" s="334"/>
      <c r="T227" s="334"/>
      <c r="U227" s="336"/>
    </row>
    <row r="228" spans="1:85" s="61" customFormat="1" ht="13.35" customHeight="1" x14ac:dyDescent="0.2">
      <c r="A228" s="490">
        <v>214</v>
      </c>
      <c r="B228" s="251" t="s">
        <v>1753</v>
      </c>
      <c r="C228" s="336">
        <v>1957</v>
      </c>
      <c r="D228" s="334"/>
      <c r="E228" s="344" t="s">
        <v>185</v>
      </c>
      <c r="F228" s="336">
        <v>2</v>
      </c>
      <c r="G228" s="339">
        <v>1</v>
      </c>
      <c r="H228" s="340">
        <v>646.70000000000005</v>
      </c>
      <c r="I228" s="340">
        <v>275.89999999999998</v>
      </c>
      <c r="J228" s="340">
        <v>0</v>
      </c>
      <c r="K228" s="341">
        <v>11</v>
      </c>
      <c r="L228" s="307">
        <f t="shared" si="32"/>
        <v>1337839.0999999999</v>
      </c>
      <c r="M228" s="307">
        <v>0</v>
      </c>
      <c r="N228" s="307">
        <v>0</v>
      </c>
      <c r="O228" s="307">
        <f t="shared" si="33"/>
        <v>1337839.0999999999</v>
      </c>
      <c r="P228" s="16">
        <f t="shared" si="30"/>
        <v>4849</v>
      </c>
      <c r="Q228" s="436">
        <v>10477.1</v>
      </c>
      <c r="R228" s="436">
        <v>2021</v>
      </c>
      <c r="S228" s="334"/>
      <c r="T228" s="334"/>
      <c r="U228" s="336"/>
    </row>
    <row r="229" spans="1:85" s="61" customFormat="1" ht="13.35" customHeight="1" x14ac:dyDescent="0.2">
      <c r="A229" s="490">
        <v>215</v>
      </c>
      <c r="B229" s="251" t="s">
        <v>1650</v>
      </c>
      <c r="C229" s="336">
        <v>1961</v>
      </c>
      <c r="D229" s="334"/>
      <c r="E229" s="344" t="s">
        <v>620</v>
      </c>
      <c r="F229" s="336">
        <v>2</v>
      </c>
      <c r="G229" s="339">
        <v>1</v>
      </c>
      <c r="H229" s="340">
        <v>278</v>
      </c>
      <c r="I229" s="340">
        <v>189.4</v>
      </c>
      <c r="J229" s="340">
        <v>108.9</v>
      </c>
      <c r="K229" s="341">
        <v>9</v>
      </c>
      <c r="L229" s="307">
        <f t="shared" si="32"/>
        <v>918400.6</v>
      </c>
      <c r="M229" s="307">
        <v>0</v>
      </c>
      <c r="N229" s="307">
        <v>0</v>
      </c>
      <c r="O229" s="307">
        <f t="shared" si="33"/>
        <v>918400.6</v>
      </c>
      <c r="P229" s="16">
        <f t="shared" si="30"/>
        <v>4849</v>
      </c>
      <c r="Q229" s="436">
        <v>10477.1</v>
      </c>
      <c r="R229" s="436">
        <v>2021</v>
      </c>
      <c r="S229" s="334"/>
      <c r="T229" s="334"/>
      <c r="U229" s="336"/>
    </row>
    <row r="230" spans="1:85" s="61" customFormat="1" ht="13.35" customHeight="1" x14ac:dyDescent="0.2">
      <c r="A230" s="490">
        <v>216</v>
      </c>
      <c r="B230" s="251" t="s">
        <v>1651</v>
      </c>
      <c r="C230" s="336">
        <v>1952</v>
      </c>
      <c r="D230" s="334"/>
      <c r="E230" s="344" t="s">
        <v>620</v>
      </c>
      <c r="F230" s="336">
        <v>2</v>
      </c>
      <c r="G230" s="339">
        <v>2</v>
      </c>
      <c r="H230" s="340">
        <v>598.44000000000005</v>
      </c>
      <c r="I230" s="340">
        <v>380</v>
      </c>
      <c r="J230" s="340">
        <v>492.24</v>
      </c>
      <c r="K230" s="341">
        <v>14</v>
      </c>
      <c r="L230" s="307">
        <f t="shared" si="32"/>
        <v>1842620</v>
      </c>
      <c r="M230" s="307">
        <v>0</v>
      </c>
      <c r="N230" s="307">
        <v>0</v>
      </c>
      <c r="O230" s="307">
        <f t="shared" si="33"/>
        <v>1842620</v>
      </c>
      <c r="P230" s="16">
        <f t="shared" si="30"/>
        <v>4849</v>
      </c>
      <c r="Q230" s="436">
        <v>10477.1</v>
      </c>
      <c r="R230" s="436">
        <v>2021</v>
      </c>
      <c r="S230" s="334"/>
      <c r="T230" s="334"/>
      <c r="U230" s="336"/>
    </row>
    <row r="231" spans="1:85" s="61" customFormat="1" ht="13.35" customHeight="1" x14ac:dyDescent="0.2">
      <c r="A231" s="490">
        <v>217</v>
      </c>
      <c r="B231" s="251" t="s">
        <v>1754</v>
      </c>
      <c r="C231" s="336">
        <v>1958</v>
      </c>
      <c r="D231" s="334"/>
      <c r="E231" s="344" t="s">
        <v>620</v>
      </c>
      <c r="F231" s="336">
        <v>2</v>
      </c>
      <c r="G231" s="339">
        <v>2</v>
      </c>
      <c r="H231" s="340">
        <v>608</v>
      </c>
      <c r="I231" s="340">
        <v>561</v>
      </c>
      <c r="J231" s="340">
        <v>0</v>
      </c>
      <c r="K231" s="341">
        <v>16</v>
      </c>
      <c r="L231" s="307">
        <f t="shared" si="32"/>
        <v>2720289</v>
      </c>
      <c r="M231" s="307">
        <v>0</v>
      </c>
      <c r="N231" s="307">
        <v>0</v>
      </c>
      <c r="O231" s="307">
        <f t="shared" si="33"/>
        <v>2720289</v>
      </c>
      <c r="P231" s="16">
        <f t="shared" si="30"/>
        <v>4849</v>
      </c>
      <c r="Q231" s="436">
        <v>10477.1</v>
      </c>
      <c r="R231" s="436">
        <v>2021</v>
      </c>
      <c r="S231" s="334"/>
      <c r="T231" s="334"/>
      <c r="U231" s="336"/>
    </row>
    <row r="232" spans="1:85" s="61" customFormat="1" ht="13.35" customHeight="1" x14ac:dyDescent="0.2">
      <c r="A232" s="490">
        <v>218</v>
      </c>
      <c r="B232" s="251" t="s">
        <v>1652</v>
      </c>
      <c r="C232" s="336" t="s">
        <v>65</v>
      </c>
      <c r="D232" s="334"/>
      <c r="E232" s="344" t="s">
        <v>620</v>
      </c>
      <c r="F232" s="336">
        <v>2</v>
      </c>
      <c r="G232" s="339">
        <v>2</v>
      </c>
      <c r="H232" s="340">
        <v>470.28</v>
      </c>
      <c r="I232" s="340">
        <v>391.9</v>
      </c>
      <c r="J232" s="340">
        <v>240.8</v>
      </c>
      <c r="K232" s="341">
        <v>9</v>
      </c>
      <c r="L232" s="307">
        <f t="shared" si="32"/>
        <v>1900323.0999999999</v>
      </c>
      <c r="M232" s="307">
        <v>0</v>
      </c>
      <c r="N232" s="307">
        <v>0</v>
      </c>
      <c r="O232" s="307">
        <f t="shared" si="33"/>
        <v>1900323.0999999999</v>
      </c>
      <c r="P232" s="16">
        <f t="shared" si="30"/>
        <v>4849</v>
      </c>
      <c r="Q232" s="436">
        <v>10477.1</v>
      </c>
      <c r="R232" s="436">
        <v>2021</v>
      </c>
      <c r="S232" s="334"/>
      <c r="T232" s="334"/>
      <c r="U232" s="336"/>
    </row>
    <row r="233" spans="1:85" s="61" customFormat="1" ht="13.35" customHeight="1" x14ac:dyDescent="0.2">
      <c r="A233" s="490">
        <v>219</v>
      </c>
      <c r="B233" s="251" t="s">
        <v>1653</v>
      </c>
      <c r="C233" s="336" t="s">
        <v>68</v>
      </c>
      <c r="D233" s="334"/>
      <c r="E233" s="344" t="s">
        <v>620</v>
      </c>
      <c r="F233" s="336">
        <v>3</v>
      </c>
      <c r="G233" s="339">
        <v>2</v>
      </c>
      <c r="H233" s="340">
        <v>1118</v>
      </c>
      <c r="I233" s="340">
        <v>963</v>
      </c>
      <c r="J233" s="340">
        <v>915.24</v>
      </c>
      <c r="K233" s="341">
        <v>20</v>
      </c>
      <c r="L233" s="307">
        <f t="shared" si="32"/>
        <v>4669587</v>
      </c>
      <c r="M233" s="307">
        <v>0</v>
      </c>
      <c r="N233" s="307">
        <v>0</v>
      </c>
      <c r="O233" s="307">
        <f t="shared" si="33"/>
        <v>4669587</v>
      </c>
      <c r="P233" s="16">
        <f t="shared" si="30"/>
        <v>4849</v>
      </c>
      <c r="Q233" s="436">
        <v>10477.1</v>
      </c>
      <c r="R233" s="436">
        <v>2021</v>
      </c>
      <c r="S233" s="334"/>
      <c r="T233" s="334"/>
      <c r="U233" s="336"/>
    </row>
    <row r="234" spans="1:85" s="61" customFormat="1" ht="13.35" customHeight="1" x14ac:dyDescent="0.2">
      <c r="A234" s="490">
        <v>220</v>
      </c>
      <c r="B234" s="251" t="s">
        <v>1654</v>
      </c>
      <c r="C234" s="436" t="s">
        <v>49</v>
      </c>
      <c r="D234" s="88"/>
      <c r="E234" s="342" t="s">
        <v>691</v>
      </c>
      <c r="F234" s="436">
        <v>3</v>
      </c>
      <c r="G234" s="304">
        <v>2</v>
      </c>
      <c r="H234" s="307">
        <v>839</v>
      </c>
      <c r="I234" s="307">
        <v>374</v>
      </c>
      <c r="J234" s="307">
        <v>776</v>
      </c>
      <c r="K234" s="337">
        <v>11</v>
      </c>
      <c r="L234" s="307">
        <f t="shared" si="32"/>
        <v>1813526</v>
      </c>
      <c r="M234" s="307">
        <v>0</v>
      </c>
      <c r="N234" s="307">
        <v>0</v>
      </c>
      <c r="O234" s="307">
        <f t="shared" si="33"/>
        <v>1813526</v>
      </c>
      <c r="P234" s="16">
        <f t="shared" si="30"/>
        <v>4849</v>
      </c>
      <c r="Q234" s="436">
        <v>10477.1</v>
      </c>
      <c r="R234" s="436">
        <v>2021</v>
      </c>
      <c r="S234" s="88"/>
      <c r="T234" s="88"/>
      <c r="U234" s="436"/>
    </row>
    <row r="235" spans="1:85" s="61" customFormat="1" ht="13.35" customHeight="1" x14ac:dyDescent="0.2">
      <c r="A235" s="490">
        <v>221</v>
      </c>
      <c r="B235" s="251" t="s">
        <v>1655</v>
      </c>
      <c r="C235" s="436" t="s">
        <v>59</v>
      </c>
      <c r="D235" s="88"/>
      <c r="E235" s="342" t="s">
        <v>620</v>
      </c>
      <c r="F235" s="436">
        <v>4</v>
      </c>
      <c r="G235" s="304">
        <v>4</v>
      </c>
      <c r="H235" s="307">
        <v>2569.4</v>
      </c>
      <c r="I235" s="307">
        <v>1394.35</v>
      </c>
      <c r="J235" s="307">
        <v>2388.3000000000002</v>
      </c>
      <c r="K235" s="337">
        <v>36</v>
      </c>
      <c r="L235" s="307">
        <f t="shared" si="32"/>
        <v>6761203.1499999994</v>
      </c>
      <c r="M235" s="307">
        <v>0</v>
      </c>
      <c r="N235" s="307">
        <v>0</v>
      </c>
      <c r="O235" s="307">
        <f t="shared" si="33"/>
        <v>6761203.1499999994</v>
      </c>
      <c r="P235" s="16">
        <f t="shared" si="30"/>
        <v>4849</v>
      </c>
      <c r="Q235" s="436">
        <v>10477.1</v>
      </c>
      <c r="R235" s="436">
        <v>2021</v>
      </c>
      <c r="S235" s="88"/>
      <c r="T235" s="88"/>
      <c r="U235" s="436"/>
    </row>
    <row r="236" spans="1:85" s="61" customFormat="1" ht="13.35" customHeight="1" x14ac:dyDescent="0.2">
      <c r="A236" s="490">
        <v>222</v>
      </c>
      <c r="B236" s="251" t="s">
        <v>1656</v>
      </c>
      <c r="C236" s="436" t="s">
        <v>72</v>
      </c>
      <c r="D236" s="88"/>
      <c r="E236" s="342" t="s">
        <v>620</v>
      </c>
      <c r="F236" s="436">
        <v>2</v>
      </c>
      <c r="G236" s="304">
        <v>1</v>
      </c>
      <c r="H236" s="307">
        <v>315.72000000000003</v>
      </c>
      <c r="I236" s="307">
        <v>263.10000000000002</v>
      </c>
      <c r="J236" s="307">
        <v>361.8</v>
      </c>
      <c r="K236" s="337">
        <v>10</v>
      </c>
      <c r="L236" s="307">
        <f t="shared" si="32"/>
        <v>1275771.9000000001</v>
      </c>
      <c r="M236" s="307">
        <v>0</v>
      </c>
      <c r="N236" s="307">
        <v>0</v>
      </c>
      <c r="O236" s="307">
        <f t="shared" si="33"/>
        <v>1275771.9000000001</v>
      </c>
      <c r="P236" s="16">
        <f t="shared" si="30"/>
        <v>4849</v>
      </c>
      <c r="Q236" s="436">
        <v>10477.1</v>
      </c>
      <c r="R236" s="436">
        <v>2021</v>
      </c>
      <c r="S236" s="88"/>
      <c r="T236" s="88"/>
      <c r="U236" s="436"/>
    </row>
    <row r="237" spans="1:85" s="61" customFormat="1" ht="13.35" customHeight="1" x14ac:dyDescent="0.2">
      <c r="A237" s="593" t="s">
        <v>783</v>
      </c>
      <c r="B237" s="593"/>
      <c r="C237" s="111">
        <v>25</v>
      </c>
      <c r="D237" s="111"/>
      <c r="E237" s="231"/>
      <c r="F237" s="111"/>
      <c r="G237" s="128"/>
      <c r="H237" s="105">
        <f>SUM(H212:H236)</f>
        <v>27482.270000000004</v>
      </c>
      <c r="I237" s="105">
        <f t="shared" ref="I237:O237" si="34">SUM(I212:I236)</f>
        <v>20847.399999999998</v>
      </c>
      <c r="J237" s="105">
        <f t="shared" si="34"/>
        <v>9250.7799999999988</v>
      </c>
      <c r="K237" s="106">
        <f t="shared" si="34"/>
        <v>431</v>
      </c>
      <c r="L237" s="105">
        <f t="shared" si="34"/>
        <v>101089042.59999998</v>
      </c>
      <c r="M237" s="105"/>
      <c r="N237" s="105"/>
      <c r="O237" s="105">
        <f t="shared" si="34"/>
        <v>101089042.59999998</v>
      </c>
      <c r="P237" s="238"/>
      <c r="Q237" s="120"/>
      <c r="R237" s="111"/>
      <c r="S237" s="88"/>
      <c r="T237" s="88"/>
      <c r="U237" s="233"/>
    </row>
    <row r="238" spans="1:85" s="56" customFormat="1" ht="13.35" customHeight="1" x14ac:dyDescent="0.2">
      <c r="A238" s="592" t="s">
        <v>109</v>
      </c>
      <c r="B238" s="592"/>
      <c r="C238" s="15">
        <f>C237+C211+C190</f>
        <v>222</v>
      </c>
      <c r="D238" s="15"/>
      <c r="E238" s="15"/>
      <c r="F238" s="15"/>
      <c r="G238" s="15"/>
      <c r="H238" s="15">
        <f t="shared" ref="H238:O238" si="35">H237+H211+H190</f>
        <v>174640.42999999993</v>
      </c>
      <c r="I238" s="15">
        <f t="shared" si="35"/>
        <v>139139.21999999997</v>
      </c>
      <c r="J238" s="15">
        <f t="shared" si="35"/>
        <v>68680.460000000006</v>
      </c>
      <c r="K238" s="15">
        <f t="shared" si="35"/>
        <v>3388</v>
      </c>
      <c r="L238" s="15">
        <f t="shared" si="35"/>
        <v>629469692.68600011</v>
      </c>
      <c r="M238" s="15"/>
      <c r="N238" s="15"/>
      <c r="O238" s="15">
        <f t="shared" si="35"/>
        <v>629469692.68600011</v>
      </c>
      <c r="P238" s="34"/>
      <c r="Q238" s="34"/>
      <c r="R238" s="22"/>
      <c r="S238" s="22"/>
      <c r="T238" s="22"/>
      <c r="U238" s="64" t="e">
        <f>'Раздел 2'!#REF!</f>
        <v>#REF!</v>
      </c>
      <c r="AT238" s="61"/>
      <c r="AU238" s="61"/>
      <c r="AV238" s="61"/>
      <c r="AW238" s="61"/>
      <c r="AX238" s="61"/>
      <c r="AY238" s="61"/>
      <c r="AZ238" s="61"/>
      <c r="BA238" s="61"/>
      <c r="BB238" s="61"/>
      <c r="BC238" s="61"/>
      <c r="BD238" s="61"/>
      <c r="BE238" s="61"/>
      <c r="BF238" s="61"/>
      <c r="BG238" s="61"/>
      <c r="BH238" s="61"/>
      <c r="BI238" s="61"/>
      <c r="BJ238" s="61"/>
      <c r="BK238" s="61"/>
      <c r="BL238" s="61"/>
      <c r="BM238" s="61"/>
      <c r="BN238" s="61"/>
      <c r="BO238" s="61"/>
      <c r="BP238" s="61"/>
      <c r="BQ238" s="61"/>
      <c r="BR238" s="61"/>
      <c r="BS238" s="61"/>
      <c r="BT238" s="61"/>
      <c r="BU238" s="61"/>
      <c r="BV238" s="61"/>
      <c r="BW238" s="61"/>
      <c r="BX238" s="61"/>
      <c r="BY238" s="61"/>
      <c r="BZ238" s="61"/>
      <c r="CA238" s="61"/>
      <c r="CB238" s="61"/>
      <c r="CC238" s="61"/>
      <c r="CD238" s="61"/>
      <c r="CE238" s="61"/>
      <c r="CF238" s="61"/>
      <c r="CG238" s="61"/>
    </row>
    <row r="239" spans="1:85" s="7" customFormat="1" ht="13.35" customHeight="1" x14ac:dyDescent="0.2">
      <c r="A239" s="157"/>
      <c r="B239" s="27" t="s">
        <v>89</v>
      </c>
      <c r="C239" s="28"/>
      <c r="D239" s="70"/>
      <c r="E239" s="8"/>
      <c r="F239" s="70"/>
      <c r="G239" s="87"/>
      <c r="H239" s="115"/>
      <c r="I239" s="101"/>
      <c r="J239" s="73"/>
      <c r="K239" s="87"/>
      <c r="L239" s="70"/>
      <c r="M239" s="70"/>
      <c r="N239" s="70"/>
      <c r="O239" s="31"/>
      <c r="P239" s="16"/>
      <c r="Q239" s="31"/>
      <c r="R239" s="70"/>
      <c r="S239" s="70"/>
      <c r="T239" s="70"/>
      <c r="U239" s="70" t="e">
        <f>'Раздел 2'!#REF!</f>
        <v>#REF!</v>
      </c>
    </row>
    <row r="240" spans="1:85" s="7" customFormat="1" ht="24.95" customHeight="1" x14ac:dyDescent="0.2">
      <c r="A240" s="157">
        <v>223</v>
      </c>
      <c r="B240" s="8" t="s">
        <v>267</v>
      </c>
      <c r="C240" s="96">
        <v>1963</v>
      </c>
      <c r="D240" s="96"/>
      <c r="E240" s="8" t="s">
        <v>60</v>
      </c>
      <c r="F240" s="96">
        <v>2</v>
      </c>
      <c r="G240" s="87">
        <v>1</v>
      </c>
      <c r="H240" s="115">
        <v>352.8</v>
      </c>
      <c r="I240" s="101">
        <v>327.8</v>
      </c>
      <c r="J240" s="97">
        <v>0</v>
      </c>
      <c r="K240" s="87">
        <v>8</v>
      </c>
      <c r="L240" s="9">
        <v>21220</v>
      </c>
      <c r="M240" s="9">
        <v>0</v>
      </c>
      <c r="N240" s="9">
        <v>0</v>
      </c>
      <c r="O240" s="9">
        <f>L240</f>
        <v>21220</v>
      </c>
      <c r="P240" s="16">
        <f t="shared" si="30"/>
        <v>64.734594264795604</v>
      </c>
      <c r="Q240" s="96">
        <v>12882.22</v>
      </c>
      <c r="R240" s="96">
        <v>2019</v>
      </c>
      <c r="S240" s="96" t="s">
        <v>488</v>
      </c>
      <c r="T240" s="96" t="s">
        <v>501</v>
      </c>
      <c r="U240" s="96" t="e">
        <f>'Раздел 2'!#REF!</f>
        <v>#REF!</v>
      </c>
      <c r="V240" s="7">
        <v>1</v>
      </c>
    </row>
    <row r="241" spans="1:22" s="7" customFormat="1" ht="24" customHeight="1" x14ac:dyDescent="0.2">
      <c r="A241" s="172">
        <v>224</v>
      </c>
      <c r="B241" s="8" t="s">
        <v>524</v>
      </c>
      <c r="C241" s="172">
        <v>1959</v>
      </c>
      <c r="D241" s="172">
        <v>1973</v>
      </c>
      <c r="E241" s="8" t="s">
        <v>60</v>
      </c>
      <c r="F241" s="172">
        <v>2</v>
      </c>
      <c r="G241" s="87">
        <v>1</v>
      </c>
      <c r="H241" s="173">
        <v>363.2</v>
      </c>
      <c r="I241" s="173">
        <v>329.4</v>
      </c>
      <c r="J241" s="173">
        <v>291</v>
      </c>
      <c r="K241" s="87">
        <v>8</v>
      </c>
      <c r="L241" s="9">
        <f>5393.1*I241</f>
        <v>1776487.14</v>
      </c>
      <c r="M241" s="9">
        <v>0</v>
      </c>
      <c r="N241" s="9">
        <v>0</v>
      </c>
      <c r="O241" s="9">
        <f t="shared" ref="O241:O273" si="36">L241</f>
        <v>1776487.14</v>
      </c>
      <c r="P241" s="16">
        <f t="shared" si="30"/>
        <v>5393.1</v>
      </c>
      <c r="Q241" s="172">
        <v>12882.22</v>
      </c>
      <c r="R241" s="172">
        <v>2019</v>
      </c>
      <c r="S241" s="172"/>
      <c r="T241" s="172"/>
      <c r="U241" s="172"/>
      <c r="V241" s="66">
        <v>1</v>
      </c>
    </row>
    <row r="242" spans="1:22" s="7" customFormat="1" ht="24" customHeight="1" x14ac:dyDescent="0.2">
      <c r="A242" s="487">
        <v>225</v>
      </c>
      <c r="B242" s="8" t="s">
        <v>526</v>
      </c>
      <c r="C242" s="172">
        <v>1966</v>
      </c>
      <c r="D242" s="172"/>
      <c r="E242" s="8" t="s">
        <v>60</v>
      </c>
      <c r="F242" s="172">
        <v>2</v>
      </c>
      <c r="G242" s="87">
        <v>1</v>
      </c>
      <c r="H242" s="173">
        <v>367.8</v>
      </c>
      <c r="I242" s="173">
        <v>340.8</v>
      </c>
      <c r="J242" s="173">
        <v>171.6</v>
      </c>
      <c r="K242" s="87">
        <v>8</v>
      </c>
      <c r="L242" s="9">
        <v>22055</v>
      </c>
      <c r="M242" s="9">
        <v>0</v>
      </c>
      <c r="N242" s="9">
        <v>0</v>
      </c>
      <c r="O242" s="9">
        <f t="shared" si="36"/>
        <v>22055</v>
      </c>
      <c r="P242" s="16">
        <f t="shared" si="30"/>
        <v>64.715375586854464</v>
      </c>
      <c r="Q242" s="172">
        <v>12882.22</v>
      </c>
      <c r="R242" s="172">
        <v>2019</v>
      </c>
      <c r="S242" s="172"/>
      <c r="T242" s="172"/>
      <c r="U242" s="172"/>
      <c r="V242" s="66">
        <v>1</v>
      </c>
    </row>
    <row r="243" spans="1:22" s="7" customFormat="1" ht="24" customHeight="1" x14ac:dyDescent="0.2">
      <c r="A243" s="487">
        <v>226</v>
      </c>
      <c r="B243" s="8" t="s">
        <v>527</v>
      </c>
      <c r="C243" s="172">
        <v>1963</v>
      </c>
      <c r="D243" s="172"/>
      <c r="E243" s="8" t="s">
        <v>60</v>
      </c>
      <c r="F243" s="172">
        <v>2</v>
      </c>
      <c r="G243" s="87">
        <v>1</v>
      </c>
      <c r="H243" s="173">
        <v>374.3</v>
      </c>
      <c r="I243" s="173">
        <v>347.3</v>
      </c>
      <c r="J243" s="173">
        <v>265.3</v>
      </c>
      <c r="K243" s="87">
        <v>8</v>
      </c>
      <c r="L243" s="9">
        <f>5393.1*I243</f>
        <v>1873023.6300000001</v>
      </c>
      <c r="M243" s="9">
        <v>0</v>
      </c>
      <c r="N243" s="9">
        <v>0</v>
      </c>
      <c r="O243" s="9">
        <f t="shared" si="36"/>
        <v>1873023.6300000001</v>
      </c>
      <c r="P243" s="16">
        <f t="shared" si="30"/>
        <v>5393.1</v>
      </c>
      <c r="Q243" s="172">
        <v>12882.22</v>
      </c>
      <c r="R243" s="172">
        <v>2019</v>
      </c>
      <c r="S243" s="172"/>
      <c r="T243" s="172"/>
      <c r="U243" s="172"/>
      <c r="V243" s="66">
        <v>1</v>
      </c>
    </row>
    <row r="244" spans="1:22" s="7" customFormat="1" ht="24.95" customHeight="1" x14ac:dyDescent="0.2">
      <c r="A244" s="487">
        <v>227</v>
      </c>
      <c r="B244" s="8" t="s">
        <v>271</v>
      </c>
      <c r="C244" s="172">
        <v>1954</v>
      </c>
      <c r="D244" s="172"/>
      <c r="E244" s="8" t="s">
        <v>60</v>
      </c>
      <c r="F244" s="172">
        <v>2</v>
      </c>
      <c r="G244" s="87">
        <v>1</v>
      </c>
      <c r="H244" s="173">
        <v>420.9</v>
      </c>
      <c r="I244" s="173">
        <v>378.7</v>
      </c>
      <c r="J244" s="173">
        <v>235.1</v>
      </c>
      <c r="K244" s="87">
        <v>7</v>
      </c>
      <c r="L244" s="9">
        <v>24600</v>
      </c>
      <c r="M244" s="9">
        <v>0</v>
      </c>
      <c r="N244" s="9">
        <v>0</v>
      </c>
      <c r="O244" s="9">
        <f t="shared" si="36"/>
        <v>24600</v>
      </c>
      <c r="P244" s="16">
        <f t="shared" si="30"/>
        <v>64.959070504357015</v>
      </c>
      <c r="Q244" s="172">
        <v>12882.22</v>
      </c>
      <c r="R244" s="172">
        <v>2019</v>
      </c>
      <c r="S244" s="172" t="s">
        <v>488</v>
      </c>
      <c r="T244" s="172" t="s">
        <v>501</v>
      </c>
      <c r="U244" s="172" t="e">
        <f>'Раздел 2'!#REF!</f>
        <v>#REF!</v>
      </c>
      <c r="V244" s="7">
        <v>1</v>
      </c>
    </row>
    <row r="245" spans="1:22" s="7" customFormat="1" ht="24.95" customHeight="1" x14ac:dyDescent="0.2">
      <c r="A245" s="487">
        <v>228</v>
      </c>
      <c r="B245" s="8" t="s">
        <v>528</v>
      </c>
      <c r="C245" s="172">
        <v>1964</v>
      </c>
      <c r="D245" s="172"/>
      <c r="E245" s="8" t="s">
        <v>58</v>
      </c>
      <c r="F245" s="172">
        <v>3</v>
      </c>
      <c r="G245" s="87">
        <v>2</v>
      </c>
      <c r="H245" s="173">
        <v>839.6</v>
      </c>
      <c r="I245" s="173">
        <v>790.9</v>
      </c>
      <c r="J245" s="173">
        <v>536.1</v>
      </c>
      <c r="K245" s="87">
        <v>54</v>
      </c>
      <c r="L245" s="9">
        <f>5393.1*I245</f>
        <v>4265402.79</v>
      </c>
      <c r="M245" s="9">
        <v>0</v>
      </c>
      <c r="N245" s="9">
        <v>0</v>
      </c>
      <c r="O245" s="9">
        <f t="shared" si="36"/>
        <v>4265402.79</v>
      </c>
      <c r="P245" s="16">
        <f t="shared" si="30"/>
        <v>5393.1</v>
      </c>
      <c r="Q245" s="172">
        <v>12882.22</v>
      </c>
      <c r="R245" s="172">
        <v>2019</v>
      </c>
      <c r="S245" s="172"/>
      <c r="T245" s="172"/>
      <c r="U245" s="172"/>
      <c r="V245" s="7">
        <v>1</v>
      </c>
    </row>
    <row r="246" spans="1:22" s="7" customFormat="1" ht="24" customHeight="1" x14ac:dyDescent="0.2">
      <c r="A246" s="487">
        <v>229</v>
      </c>
      <c r="B246" s="8" t="s">
        <v>529</v>
      </c>
      <c r="C246" s="172">
        <v>1961</v>
      </c>
      <c r="D246" s="172"/>
      <c r="E246" s="8" t="s">
        <v>58</v>
      </c>
      <c r="F246" s="172">
        <v>2</v>
      </c>
      <c r="G246" s="87">
        <v>1</v>
      </c>
      <c r="H246" s="173">
        <v>299.39999999999998</v>
      </c>
      <c r="I246" s="173">
        <v>278</v>
      </c>
      <c r="J246" s="173">
        <v>209</v>
      </c>
      <c r="K246" s="87">
        <v>8</v>
      </c>
      <c r="L246" s="9">
        <f t="shared" ref="L246" si="37">5393.1*I246</f>
        <v>1499281.8</v>
      </c>
      <c r="M246" s="9">
        <v>0</v>
      </c>
      <c r="N246" s="9">
        <v>0</v>
      </c>
      <c r="O246" s="9">
        <f t="shared" si="36"/>
        <v>1499281.8</v>
      </c>
      <c r="P246" s="16">
        <f t="shared" si="30"/>
        <v>5393.1</v>
      </c>
      <c r="Q246" s="172">
        <v>12882.22</v>
      </c>
      <c r="R246" s="172">
        <v>2019</v>
      </c>
      <c r="S246" s="172"/>
      <c r="T246" s="172"/>
      <c r="U246" s="172"/>
      <c r="V246" s="66">
        <v>1</v>
      </c>
    </row>
    <row r="247" spans="1:22" s="7" customFormat="1" ht="24.95" customHeight="1" x14ac:dyDescent="0.2">
      <c r="A247" s="487">
        <v>230</v>
      </c>
      <c r="B247" s="8" t="s">
        <v>272</v>
      </c>
      <c r="C247" s="172">
        <v>1960</v>
      </c>
      <c r="D247" s="172"/>
      <c r="E247" s="8" t="s">
        <v>277</v>
      </c>
      <c r="F247" s="172">
        <v>2</v>
      </c>
      <c r="G247" s="87">
        <v>3</v>
      </c>
      <c r="H247" s="173">
        <v>332.6</v>
      </c>
      <c r="I247" s="173">
        <v>311.60000000000002</v>
      </c>
      <c r="J247" s="173">
        <v>73.099999999999994</v>
      </c>
      <c r="K247" s="87">
        <v>18</v>
      </c>
      <c r="L247" s="9">
        <v>20170</v>
      </c>
      <c r="M247" s="9">
        <v>0</v>
      </c>
      <c r="N247" s="9">
        <v>0</v>
      </c>
      <c r="O247" s="9">
        <f t="shared" si="36"/>
        <v>20170</v>
      </c>
      <c r="P247" s="16">
        <f t="shared" si="30"/>
        <v>64.730423620025675</v>
      </c>
      <c r="Q247" s="172">
        <v>12882.22</v>
      </c>
      <c r="R247" s="172">
        <v>2019</v>
      </c>
      <c r="S247" s="172" t="s">
        <v>488</v>
      </c>
      <c r="T247" s="172" t="s">
        <v>501</v>
      </c>
      <c r="U247" s="172" t="e">
        <f>'Раздел 2'!#REF!</f>
        <v>#REF!</v>
      </c>
      <c r="V247" s="7">
        <v>1</v>
      </c>
    </row>
    <row r="248" spans="1:22" s="7" customFormat="1" ht="24.95" customHeight="1" x14ac:dyDescent="0.2">
      <c r="A248" s="487">
        <v>231</v>
      </c>
      <c r="B248" s="8" t="s">
        <v>273</v>
      </c>
      <c r="C248" s="96">
        <v>1958</v>
      </c>
      <c r="D248" s="96"/>
      <c r="E248" s="8" t="s">
        <v>60</v>
      </c>
      <c r="F248" s="96">
        <v>2</v>
      </c>
      <c r="G248" s="87">
        <v>2</v>
      </c>
      <c r="H248" s="115">
        <v>535</v>
      </c>
      <c r="I248" s="101">
        <v>462.3</v>
      </c>
      <c r="J248" s="97">
        <v>199.1</v>
      </c>
      <c r="K248" s="87">
        <v>16</v>
      </c>
      <c r="L248" s="9">
        <v>29920</v>
      </c>
      <c r="M248" s="9">
        <v>0</v>
      </c>
      <c r="N248" s="9">
        <v>0</v>
      </c>
      <c r="O248" s="9">
        <f t="shared" si="36"/>
        <v>29920</v>
      </c>
      <c r="P248" s="16">
        <f t="shared" si="30"/>
        <v>64.719878866536874</v>
      </c>
      <c r="Q248" s="96">
        <v>12882.22</v>
      </c>
      <c r="R248" s="96">
        <v>2019</v>
      </c>
      <c r="S248" s="96" t="s">
        <v>488</v>
      </c>
      <c r="T248" s="96" t="s">
        <v>501</v>
      </c>
      <c r="U248" s="96" t="e">
        <f>'Раздел 2'!#REF!</f>
        <v>#REF!</v>
      </c>
      <c r="V248" s="7">
        <v>1</v>
      </c>
    </row>
    <row r="249" spans="1:22" s="7" customFormat="1" ht="24.95" customHeight="1" x14ac:dyDescent="0.2">
      <c r="A249" s="487">
        <v>232</v>
      </c>
      <c r="B249" s="8" t="s">
        <v>274</v>
      </c>
      <c r="C249" s="96">
        <v>1963</v>
      </c>
      <c r="D249" s="96">
        <v>1980</v>
      </c>
      <c r="E249" s="8" t="s">
        <v>60</v>
      </c>
      <c r="F249" s="96">
        <v>1</v>
      </c>
      <c r="G249" s="87">
        <v>2</v>
      </c>
      <c r="H249" s="115">
        <v>243</v>
      </c>
      <c r="I249" s="101">
        <v>217.1</v>
      </c>
      <c r="J249" s="97">
        <v>0</v>
      </c>
      <c r="K249" s="87">
        <v>6</v>
      </c>
      <c r="L249" s="9">
        <v>14050</v>
      </c>
      <c r="M249" s="9">
        <v>0</v>
      </c>
      <c r="N249" s="9">
        <v>0</v>
      </c>
      <c r="O249" s="9">
        <f t="shared" si="36"/>
        <v>14050</v>
      </c>
      <c r="P249" s="16">
        <f t="shared" si="30"/>
        <v>64.716720405343167</v>
      </c>
      <c r="Q249" s="96">
        <v>12882.22</v>
      </c>
      <c r="R249" s="96">
        <v>2019</v>
      </c>
      <c r="S249" s="96" t="s">
        <v>488</v>
      </c>
      <c r="T249" s="96" t="s">
        <v>501</v>
      </c>
      <c r="U249" s="96" t="e">
        <f>'Раздел 2'!#REF!</f>
        <v>#REF!</v>
      </c>
      <c r="V249" s="66">
        <v>1</v>
      </c>
    </row>
    <row r="250" spans="1:22" s="7" customFormat="1" ht="24.95" customHeight="1" x14ac:dyDescent="0.2">
      <c r="A250" s="487">
        <v>233</v>
      </c>
      <c r="B250" s="8" t="s">
        <v>275</v>
      </c>
      <c r="C250" s="70">
        <v>1962</v>
      </c>
      <c r="D250" s="70"/>
      <c r="E250" s="8" t="s">
        <v>58</v>
      </c>
      <c r="F250" s="70">
        <v>2</v>
      </c>
      <c r="G250" s="87">
        <v>1</v>
      </c>
      <c r="H250" s="115">
        <v>289.10000000000002</v>
      </c>
      <c r="I250" s="101">
        <v>269.2</v>
      </c>
      <c r="J250" s="73">
        <v>202.2</v>
      </c>
      <c r="K250" s="87">
        <v>8</v>
      </c>
      <c r="L250" s="9">
        <f t="shared" ref="L250" si="38">5393.1*I250</f>
        <v>1451822.52</v>
      </c>
      <c r="M250" s="9">
        <v>0</v>
      </c>
      <c r="N250" s="9">
        <v>0</v>
      </c>
      <c r="O250" s="9">
        <f t="shared" si="36"/>
        <v>1451822.52</v>
      </c>
      <c r="P250" s="16">
        <f t="shared" si="30"/>
        <v>5393.1</v>
      </c>
      <c r="Q250" s="70">
        <v>12882.22</v>
      </c>
      <c r="R250" s="70">
        <v>2019</v>
      </c>
      <c r="S250" s="70" t="s">
        <v>488</v>
      </c>
      <c r="T250" s="70" t="s">
        <v>501</v>
      </c>
      <c r="U250" s="70" t="e">
        <f>'Раздел 2'!#REF!</f>
        <v>#REF!</v>
      </c>
      <c r="V250" s="7">
        <v>1</v>
      </c>
    </row>
    <row r="251" spans="1:22" s="7" customFormat="1" ht="24.95" customHeight="1" x14ac:dyDescent="0.2">
      <c r="A251" s="487">
        <v>234</v>
      </c>
      <c r="B251" s="8" t="s">
        <v>276</v>
      </c>
      <c r="C251" s="96">
        <v>1961</v>
      </c>
      <c r="D251" s="96"/>
      <c r="E251" s="8" t="s">
        <v>60</v>
      </c>
      <c r="F251" s="96">
        <v>2</v>
      </c>
      <c r="G251" s="87">
        <v>2</v>
      </c>
      <c r="H251" s="115">
        <v>362.7</v>
      </c>
      <c r="I251" s="101">
        <v>336.7</v>
      </c>
      <c r="J251" s="97">
        <v>207.1</v>
      </c>
      <c r="K251" s="87">
        <v>8</v>
      </c>
      <c r="L251" s="9">
        <v>21800</v>
      </c>
      <c r="M251" s="9">
        <v>0</v>
      </c>
      <c r="N251" s="9">
        <v>0</v>
      </c>
      <c r="O251" s="9">
        <f t="shared" si="36"/>
        <v>21800</v>
      </c>
      <c r="P251" s="16">
        <f t="shared" si="30"/>
        <v>64.746064746064746</v>
      </c>
      <c r="Q251" s="96">
        <v>12882.22</v>
      </c>
      <c r="R251" s="96">
        <v>2019</v>
      </c>
      <c r="S251" s="96" t="s">
        <v>488</v>
      </c>
      <c r="T251" s="96" t="s">
        <v>501</v>
      </c>
      <c r="U251" s="96" t="e">
        <f>'Раздел 2'!#REF!</f>
        <v>#REF!</v>
      </c>
      <c r="V251" s="7">
        <v>1</v>
      </c>
    </row>
    <row r="252" spans="1:22" s="7" customFormat="1" ht="24.95" customHeight="1" x14ac:dyDescent="0.2">
      <c r="A252" s="487">
        <v>235</v>
      </c>
      <c r="B252" s="8" t="s">
        <v>525</v>
      </c>
      <c r="C252" s="172">
        <v>1965</v>
      </c>
      <c r="D252" s="172"/>
      <c r="E252" s="8" t="s">
        <v>60</v>
      </c>
      <c r="F252" s="172">
        <v>2</v>
      </c>
      <c r="G252" s="87">
        <v>2</v>
      </c>
      <c r="H252" s="173">
        <v>371.4</v>
      </c>
      <c r="I252" s="173">
        <v>333.1</v>
      </c>
      <c r="J252" s="173">
        <v>200.4</v>
      </c>
      <c r="K252" s="87">
        <v>8</v>
      </c>
      <c r="L252" s="9">
        <f t="shared" ref="L252" si="39">5393.1*I252</f>
        <v>1796441.6100000003</v>
      </c>
      <c r="M252" s="9">
        <v>0</v>
      </c>
      <c r="N252" s="9">
        <v>0</v>
      </c>
      <c r="O252" s="9">
        <f t="shared" si="36"/>
        <v>1796441.6100000003</v>
      </c>
      <c r="P252" s="16">
        <f t="shared" si="30"/>
        <v>5393.1</v>
      </c>
      <c r="Q252" s="172">
        <v>12882.22</v>
      </c>
      <c r="R252" s="172">
        <v>2019</v>
      </c>
      <c r="S252" s="172"/>
      <c r="T252" s="172"/>
      <c r="U252" s="172"/>
      <c r="V252" s="7">
        <v>1</v>
      </c>
    </row>
    <row r="253" spans="1:22" s="7" customFormat="1" ht="24.95" customHeight="1" x14ac:dyDescent="0.2">
      <c r="A253" s="487">
        <v>236</v>
      </c>
      <c r="B253" s="8" t="s">
        <v>530</v>
      </c>
      <c r="C253" s="172">
        <v>1961</v>
      </c>
      <c r="D253" s="172"/>
      <c r="E253" s="8" t="s">
        <v>60</v>
      </c>
      <c r="F253" s="172">
        <v>2</v>
      </c>
      <c r="G253" s="87">
        <v>2</v>
      </c>
      <c r="H253" s="173">
        <v>357.8</v>
      </c>
      <c r="I253" s="173">
        <v>331.8</v>
      </c>
      <c r="J253" s="173">
        <v>156.5</v>
      </c>
      <c r="K253" s="87">
        <v>8</v>
      </c>
      <c r="L253" s="9">
        <v>21480</v>
      </c>
      <c r="M253" s="9">
        <v>0</v>
      </c>
      <c r="N253" s="9">
        <v>0</v>
      </c>
      <c r="O253" s="9">
        <f t="shared" si="36"/>
        <v>21480</v>
      </c>
      <c r="P253" s="16">
        <f t="shared" si="30"/>
        <v>64.737793851717896</v>
      </c>
      <c r="Q253" s="172">
        <v>12882.22</v>
      </c>
      <c r="R253" s="172">
        <v>2019</v>
      </c>
      <c r="S253" s="172"/>
      <c r="T253" s="172"/>
      <c r="U253" s="172"/>
      <c r="V253" s="7">
        <v>1</v>
      </c>
    </row>
    <row r="254" spans="1:22" s="7" customFormat="1" ht="24.95" customHeight="1" x14ac:dyDescent="0.2">
      <c r="A254" s="487">
        <v>237</v>
      </c>
      <c r="B254" s="117" t="s">
        <v>622</v>
      </c>
      <c r="C254" s="94">
        <v>1930</v>
      </c>
      <c r="D254" s="94"/>
      <c r="E254" s="473" t="s">
        <v>46</v>
      </c>
      <c r="F254" s="94">
        <v>2</v>
      </c>
      <c r="G254" s="274">
        <v>2</v>
      </c>
      <c r="H254" s="95">
        <v>298.60000000000002</v>
      </c>
      <c r="I254" s="95">
        <v>257.5</v>
      </c>
      <c r="J254" s="95">
        <v>0</v>
      </c>
      <c r="K254" s="274">
        <v>9</v>
      </c>
      <c r="L254" s="9">
        <f t="shared" ref="L254:L272" si="40">5393.1*I254</f>
        <v>1388723.25</v>
      </c>
      <c r="M254" s="9">
        <v>0</v>
      </c>
      <c r="N254" s="9">
        <v>0</v>
      </c>
      <c r="O254" s="9">
        <f t="shared" si="36"/>
        <v>1388723.25</v>
      </c>
      <c r="P254" s="16">
        <f t="shared" si="30"/>
        <v>5393.1</v>
      </c>
      <c r="Q254" s="431">
        <v>12882.22</v>
      </c>
      <c r="R254" s="94">
        <v>2019</v>
      </c>
      <c r="S254" s="474"/>
      <c r="T254" s="94"/>
      <c r="U254" s="94"/>
    </row>
    <row r="255" spans="1:22" s="7" customFormat="1" ht="24.95" customHeight="1" x14ac:dyDescent="0.2">
      <c r="A255" s="487">
        <v>238</v>
      </c>
      <c r="B255" s="117" t="s">
        <v>623</v>
      </c>
      <c r="C255" s="94">
        <v>1960</v>
      </c>
      <c r="D255" s="94"/>
      <c r="E255" s="473" t="s">
        <v>60</v>
      </c>
      <c r="F255" s="94">
        <v>2</v>
      </c>
      <c r="G255" s="274">
        <v>1</v>
      </c>
      <c r="H255" s="95">
        <v>351.1</v>
      </c>
      <c r="I255" s="95">
        <v>326.60000000000002</v>
      </c>
      <c r="J255" s="95">
        <v>0</v>
      </c>
      <c r="K255" s="274">
        <v>7</v>
      </c>
      <c r="L255" s="9">
        <f t="shared" si="40"/>
        <v>1761386.4600000002</v>
      </c>
      <c r="M255" s="9">
        <v>0</v>
      </c>
      <c r="N255" s="9">
        <v>0</v>
      </c>
      <c r="O255" s="9">
        <f t="shared" si="36"/>
        <v>1761386.4600000002</v>
      </c>
      <c r="P255" s="16">
        <f t="shared" si="30"/>
        <v>5393.1</v>
      </c>
      <c r="Q255" s="431">
        <v>12882.22</v>
      </c>
      <c r="R255" s="94">
        <v>2019</v>
      </c>
      <c r="S255" s="474"/>
      <c r="T255" s="94"/>
      <c r="U255" s="94"/>
    </row>
    <row r="256" spans="1:22" s="7" customFormat="1" ht="24.95" customHeight="1" x14ac:dyDescent="0.2">
      <c r="A256" s="487">
        <v>239</v>
      </c>
      <c r="B256" s="117" t="s">
        <v>624</v>
      </c>
      <c r="C256" s="94">
        <v>1960</v>
      </c>
      <c r="D256" s="94"/>
      <c r="E256" s="473" t="s">
        <v>185</v>
      </c>
      <c r="F256" s="94">
        <v>1</v>
      </c>
      <c r="G256" s="274">
        <v>2</v>
      </c>
      <c r="H256" s="95">
        <v>363.1</v>
      </c>
      <c r="I256" s="95">
        <v>337.1</v>
      </c>
      <c r="J256" s="95">
        <v>0</v>
      </c>
      <c r="K256" s="274">
        <v>4</v>
      </c>
      <c r="L256" s="9">
        <f t="shared" si="40"/>
        <v>1818014.0100000002</v>
      </c>
      <c r="M256" s="9">
        <v>0</v>
      </c>
      <c r="N256" s="9">
        <v>0</v>
      </c>
      <c r="O256" s="9">
        <f t="shared" si="36"/>
        <v>1818014.0100000002</v>
      </c>
      <c r="P256" s="16">
        <f t="shared" si="30"/>
        <v>5393.1</v>
      </c>
      <c r="Q256" s="431">
        <v>12882.22</v>
      </c>
      <c r="R256" s="94">
        <v>2019</v>
      </c>
      <c r="S256" s="474"/>
      <c r="T256" s="94"/>
      <c r="U256" s="94"/>
    </row>
    <row r="257" spans="1:22" s="7" customFormat="1" ht="24.95" customHeight="1" x14ac:dyDescent="0.2">
      <c r="A257" s="487">
        <v>240</v>
      </c>
      <c r="B257" s="117" t="s">
        <v>625</v>
      </c>
      <c r="C257" s="94">
        <v>1963</v>
      </c>
      <c r="D257" s="94"/>
      <c r="E257" s="473" t="s">
        <v>630</v>
      </c>
      <c r="F257" s="94">
        <v>2</v>
      </c>
      <c r="G257" s="274">
        <v>2</v>
      </c>
      <c r="H257" s="475">
        <v>389.2</v>
      </c>
      <c r="I257" s="475">
        <v>346.9</v>
      </c>
      <c r="J257" s="95">
        <v>0</v>
      </c>
      <c r="K257" s="274">
        <v>8</v>
      </c>
      <c r="L257" s="9">
        <f t="shared" si="40"/>
        <v>1870866.39</v>
      </c>
      <c r="M257" s="9">
        <v>0</v>
      </c>
      <c r="N257" s="9">
        <v>0</v>
      </c>
      <c r="O257" s="9">
        <f t="shared" si="36"/>
        <v>1870866.39</v>
      </c>
      <c r="P257" s="16">
        <f t="shared" si="30"/>
        <v>5393.1</v>
      </c>
      <c r="Q257" s="431">
        <v>12882.22</v>
      </c>
      <c r="R257" s="94">
        <v>2019</v>
      </c>
      <c r="S257" s="474"/>
      <c r="T257" s="94"/>
      <c r="U257" s="94"/>
    </row>
    <row r="258" spans="1:22" s="7" customFormat="1" ht="24.95" customHeight="1" x14ac:dyDescent="0.2">
      <c r="A258" s="487">
        <v>241</v>
      </c>
      <c r="B258" s="117" t="s">
        <v>626</v>
      </c>
      <c r="C258" s="94">
        <v>1963</v>
      </c>
      <c r="D258" s="94"/>
      <c r="E258" s="473" t="s">
        <v>630</v>
      </c>
      <c r="F258" s="94">
        <v>2</v>
      </c>
      <c r="G258" s="274">
        <v>2</v>
      </c>
      <c r="H258" s="475">
        <v>386.5</v>
      </c>
      <c r="I258" s="475">
        <v>344.1</v>
      </c>
      <c r="J258" s="95">
        <v>0</v>
      </c>
      <c r="K258" s="274">
        <v>8</v>
      </c>
      <c r="L258" s="9">
        <f t="shared" si="40"/>
        <v>1855765.7100000002</v>
      </c>
      <c r="M258" s="9">
        <v>0</v>
      </c>
      <c r="N258" s="9">
        <v>0</v>
      </c>
      <c r="O258" s="9">
        <f t="shared" si="36"/>
        <v>1855765.7100000002</v>
      </c>
      <c r="P258" s="16">
        <f t="shared" si="30"/>
        <v>5393.1</v>
      </c>
      <c r="Q258" s="431">
        <v>12882.22</v>
      </c>
      <c r="R258" s="94">
        <v>2019</v>
      </c>
      <c r="S258" s="474"/>
      <c r="T258" s="94"/>
      <c r="U258" s="94"/>
    </row>
    <row r="259" spans="1:22" s="7" customFormat="1" ht="24.95" customHeight="1" x14ac:dyDescent="0.2">
      <c r="A259" s="487">
        <v>242</v>
      </c>
      <c r="B259" s="117" t="s">
        <v>627</v>
      </c>
      <c r="C259" s="94">
        <v>1963</v>
      </c>
      <c r="D259" s="94"/>
      <c r="E259" s="473" t="s">
        <v>630</v>
      </c>
      <c r="F259" s="94">
        <v>2</v>
      </c>
      <c r="G259" s="274">
        <v>2</v>
      </c>
      <c r="H259" s="475">
        <v>380.8</v>
      </c>
      <c r="I259" s="475">
        <v>337.9</v>
      </c>
      <c r="J259" s="95">
        <v>0</v>
      </c>
      <c r="K259" s="274">
        <v>8</v>
      </c>
      <c r="L259" s="9">
        <f t="shared" si="40"/>
        <v>1822328.49</v>
      </c>
      <c r="M259" s="9">
        <v>0</v>
      </c>
      <c r="N259" s="9">
        <v>0</v>
      </c>
      <c r="O259" s="9">
        <f t="shared" si="36"/>
        <v>1822328.49</v>
      </c>
      <c r="P259" s="16">
        <f t="shared" si="30"/>
        <v>5393.1</v>
      </c>
      <c r="Q259" s="431">
        <v>12882.22</v>
      </c>
      <c r="R259" s="94">
        <v>2019</v>
      </c>
      <c r="S259" s="474"/>
      <c r="T259" s="94"/>
      <c r="U259" s="94"/>
    </row>
    <row r="260" spans="1:22" s="7" customFormat="1" ht="24.95" customHeight="1" x14ac:dyDescent="0.2">
      <c r="A260" s="487">
        <v>243</v>
      </c>
      <c r="B260" s="117" t="s">
        <v>628</v>
      </c>
      <c r="C260" s="94">
        <v>1965</v>
      </c>
      <c r="D260" s="94"/>
      <c r="E260" s="473" t="s">
        <v>630</v>
      </c>
      <c r="F260" s="94">
        <v>2</v>
      </c>
      <c r="G260" s="274">
        <v>2</v>
      </c>
      <c r="H260" s="475">
        <v>379</v>
      </c>
      <c r="I260" s="475">
        <v>339.5</v>
      </c>
      <c r="J260" s="95">
        <v>0</v>
      </c>
      <c r="K260" s="274">
        <v>8</v>
      </c>
      <c r="L260" s="9">
        <f t="shared" si="40"/>
        <v>1830957.4500000002</v>
      </c>
      <c r="M260" s="9">
        <v>0</v>
      </c>
      <c r="N260" s="9">
        <v>0</v>
      </c>
      <c r="O260" s="9">
        <f t="shared" si="36"/>
        <v>1830957.4500000002</v>
      </c>
      <c r="P260" s="16">
        <f t="shared" si="30"/>
        <v>5393.1</v>
      </c>
      <c r="Q260" s="431">
        <v>12882.22</v>
      </c>
      <c r="R260" s="94">
        <v>2019</v>
      </c>
      <c r="S260" s="474"/>
      <c r="T260" s="94"/>
      <c r="U260" s="94"/>
    </row>
    <row r="261" spans="1:22" s="7" customFormat="1" ht="24.95" customHeight="1" x14ac:dyDescent="0.2">
      <c r="A261" s="487">
        <v>244</v>
      </c>
      <c r="B261" s="117" t="s">
        <v>629</v>
      </c>
      <c r="C261" s="94">
        <v>1964</v>
      </c>
      <c r="D261" s="94"/>
      <c r="E261" s="473" t="s">
        <v>630</v>
      </c>
      <c r="F261" s="94">
        <v>2</v>
      </c>
      <c r="G261" s="274">
        <v>2</v>
      </c>
      <c r="H261" s="475">
        <v>381.6</v>
      </c>
      <c r="I261" s="475">
        <v>339.6</v>
      </c>
      <c r="J261" s="95">
        <v>0</v>
      </c>
      <c r="K261" s="274">
        <v>8</v>
      </c>
      <c r="L261" s="9">
        <f t="shared" si="40"/>
        <v>1831496.7600000002</v>
      </c>
      <c r="M261" s="9">
        <v>0</v>
      </c>
      <c r="N261" s="9">
        <v>0</v>
      </c>
      <c r="O261" s="9">
        <f t="shared" si="36"/>
        <v>1831496.7600000002</v>
      </c>
      <c r="P261" s="16">
        <f t="shared" si="30"/>
        <v>5393.1</v>
      </c>
      <c r="Q261" s="431">
        <v>12882.22</v>
      </c>
      <c r="R261" s="94">
        <v>2019</v>
      </c>
      <c r="S261" s="474"/>
      <c r="T261" s="94"/>
      <c r="U261" s="94"/>
    </row>
    <row r="262" spans="1:22" s="7" customFormat="1" ht="24.95" customHeight="1" x14ac:dyDescent="0.2">
      <c r="A262" s="487">
        <v>245</v>
      </c>
      <c r="B262" s="8" t="s">
        <v>517</v>
      </c>
      <c r="C262" s="172">
        <v>1963</v>
      </c>
      <c r="D262" s="172"/>
      <c r="E262" s="8" t="s">
        <v>41</v>
      </c>
      <c r="F262" s="172">
        <v>2</v>
      </c>
      <c r="G262" s="87">
        <v>2</v>
      </c>
      <c r="H262" s="173">
        <v>421.5</v>
      </c>
      <c r="I262" s="173">
        <v>380.8</v>
      </c>
      <c r="J262" s="173">
        <v>284.89999999999998</v>
      </c>
      <c r="K262" s="87">
        <v>8</v>
      </c>
      <c r="L262" s="9">
        <f t="shared" si="40"/>
        <v>2053692.4800000002</v>
      </c>
      <c r="M262" s="9">
        <v>0</v>
      </c>
      <c r="N262" s="9">
        <v>0</v>
      </c>
      <c r="O262" s="9">
        <f t="shared" si="36"/>
        <v>2053692.4800000002</v>
      </c>
      <c r="P262" s="16">
        <f t="shared" si="30"/>
        <v>5393.1</v>
      </c>
      <c r="Q262" s="172">
        <v>12882.22</v>
      </c>
      <c r="R262" s="172">
        <v>2019</v>
      </c>
      <c r="S262" s="9"/>
      <c r="T262" s="172"/>
      <c r="U262" s="172"/>
      <c r="V262" s="7">
        <v>1</v>
      </c>
    </row>
    <row r="263" spans="1:22" s="7" customFormat="1" ht="24.95" customHeight="1" x14ac:dyDescent="0.2">
      <c r="A263" s="487">
        <v>246</v>
      </c>
      <c r="B263" s="8" t="s">
        <v>518</v>
      </c>
      <c r="C263" s="172">
        <v>1963</v>
      </c>
      <c r="D263" s="172"/>
      <c r="E263" s="8" t="s">
        <v>41</v>
      </c>
      <c r="F263" s="172">
        <v>2</v>
      </c>
      <c r="G263" s="87">
        <v>2</v>
      </c>
      <c r="H263" s="173">
        <v>422.5</v>
      </c>
      <c r="I263" s="173">
        <v>380.4</v>
      </c>
      <c r="J263" s="173">
        <v>0</v>
      </c>
      <c r="K263" s="87">
        <v>8</v>
      </c>
      <c r="L263" s="9">
        <f t="shared" si="40"/>
        <v>2051535.24</v>
      </c>
      <c r="M263" s="9">
        <v>0</v>
      </c>
      <c r="N263" s="9">
        <v>0</v>
      </c>
      <c r="O263" s="9">
        <f t="shared" si="36"/>
        <v>2051535.24</v>
      </c>
      <c r="P263" s="16">
        <f t="shared" si="30"/>
        <v>5393.1</v>
      </c>
      <c r="Q263" s="172">
        <v>12882.22</v>
      </c>
      <c r="R263" s="172">
        <v>2019</v>
      </c>
      <c r="S263" s="172"/>
      <c r="T263" s="172"/>
      <c r="U263" s="172"/>
      <c r="V263" s="66">
        <v>1</v>
      </c>
    </row>
    <row r="264" spans="1:22" s="7" customFormat="1" ht="24.95" customHeight="1" x14ac:dyDescent="0.2">
      <c r="A264" s="487">
        <v>247</v>
      </c>
      <c r="B264" s="8" t="s">
        <v>519</v>
      </c>
      <c r="C264" s="172">
        <v>1963</v>
      </c>
      <c r="D264" s="172"/>
      <c r="E264" s="8" t="s">
        <v>41</v>
      </c>
      <c r="F264" s="172">
        <v>2</v>
      </c>
      <c r="G264" s="87">
        <v>2</v>
      </c>
      <c r="H264" s="173">
        <v>422.7</v>
      </c>
      <c r="I264" s="173">
        <v>380.4</v>
      </c>
      <c r="J264" s="173">
        <v>0</v>
      </c>
      <c r="K264" s="87">
        <v>8</v>
      </c>
      <c r="L264" s="9">
        <f t="shared" si="40"/>
        <v>2051535.24</v>
      </c>
      <c r="M264" s="9">
        <v>0</v>
      </c>
      <c r="N264" s="9">
        <v>0</v>
      </c>
      <c r="O264" s="9">
        <f t="shared" si="36"/>
        <v>2051535.24</v>
      </c>
      <c r="P264" s="16">
        <f t="shared" si="30"/>
        <v>5393.1</v>
      </c>
      <c r="Q264" s="172">
        <v>12882.22</v>
      </c>
      <c r="R264" s="172">
        <v>2019</v>
      </c>
      <c r="S264" s="172"/>
      <c r="T264" s="172"/>
      <c r="U264" s="172"/>
      <c r="V264" s="66">
        <v>1</v>
      </c>
    </row>
    <row r="265" spans="1:22" s="7" customFormat="1" ht="24.95" customHeight="1" x14ac:dyDescent="0.2">
      <c r="A265" s="487">
        <v>248</v>
      </c>
      <c r="B265" s="8" t="s">
        <v>268</v>
      </c>
      <c r="C265" s="70">
        <v>1963</v>
      </c>
      <c r="D265" s="70"/>
      <c r="E265" s="8" t="s">
        <v>41</v>
      </c>
      <c r="F265" s="70">
        <v>2</v>
      </c>
      <c r="G265" s="87">
        <v>2</v>
      </c>
      <c r="H265" s="115">
        <v>404</v>
      </c>
      <c r="I265" s="101">
        <v>382.3</v>
      </c>
      <c r="J265" s="73">
        <v>94.8</v>
      </c>
      <c r="K265" s="87">
        <v>8</v>
      </c>
      <c r="L265" s="9">
        <f t="shared" si="40"/>
        <v>2061782.1300000001</v>
      </c>
      <c r="M265" s="9">
        <v>0</v>
      </c>
      <c r="N265" s="9">
        <v>0</v>
      </c>
      <c r="O265" s="9">
        <f t="shared" si="36"/>
        <v>2061782.1300000001</v>
      </c>
      <c r="P265" s="16">
        <f t="shared" si="30"/>
        <v>5393.1</v>
      </c>
      <c r="Q265" s="70">
        <v>12882.22</v>
      </c>
      <c r="R265" s="70">
        <v>2019</v>
      </c>
      <c r="S265" s="70" t="s">
        <v>488</v>
      </c>
      <c r="T265" s="70" t="s">
        <v>501</v>
      </c>
      <c r="U265" s="70" t="e">
        <f>'Раздел 2'!#REF!</f>
        <v>#REF!</v>
      </c>
      <c r="V265" s="7">
        <v>1</v>
      </c>
    </row>
    <row r="266" spans="1:22" s="7" customFormat="1" ht="24.95" customHeight="1" x14ac:dyDescent="0.2">
      <c r="A266" s="487">
        <v>249</v>
      </c>
      <c r="B266" s="8" t="s">
        <v>269</v>
      </c>
      <c r="C266" s="70">
        <v>1963</v>
      </c>
      <c r="D266" s="70"/>
      <c r="E266" s="8" t="s">
        <v>41</v>
      </c>
      <c r="F266" s="70">
        <v>2</v>
      </c>
      <c r="G266" s="87">
        <v>2</v>
      </c>
      <c r="H266" s="115">
        <v>401.9</v>
      </c>
      <c r="I266" s="101">
        <v>379.9</v>
      </c>
      <c r="J266" s="73">
        <v>147.6</v>
      </c>
      <c r="K266" s="87">
        <v>8</v>
      </c>
      <c r="L266" s="9">
        <f t="shared" si="40"/>
        <v>2048838.69</v>
      </c>
      <c r="M266" s="9">
        <v>0</v>
      </c>
      <c r="N266" s="9">
        <v>0</v>
      </c>
      <c r="O266" s="9">
        <f t="shared" si="36"/>
        <v>2048838.69</v>
      </c>
      <c r="P266" s="16">
        <f t="shared" si="30"/>
        <v>5393.1</v>
      </c>
      <c r="Q266" s="70">
        <v>12882.22</v>
      </c>
      <c r="R266" s="70">
        <v>2019</v>
      </c>
      <c r="S266" s="70" t="s">
        <v>488</v>
      </c>
      <c r="T266" s="70" t="s">
        <v>501</v>
      </c>
      <c r="U266" s="70" t="e">
        <f>'Раздел 2'!#REF!</f>
        <v>#REF!</v>
      </c>
      <c r="V266" s="7">
        <v>1</v>
      </c>
    </row>
    <row r="267" spans="1:22" s="7" customFormat="1" ht="24.95" customHeight="1" x14ac:dyDescent="0.2">
      <c r="A267" s="487">
        <v>250</v>
      </c>
      <c r="B267" s="8" t="s">
        <v>520</v>
      </c>
      <c r="C267" s="172">
        <v>1964</v>
      </c>
      <c r="D267" s="172"/>
      <c r="E267" s="8" t="s">
        <v>41</v>
      </c>
      <c r="F267" s="172">
        <v>2</v>
      </c>
      <c r="G267" s="87">
        <v>2</v>
      </c>
      <c r="H267" s="173">
        <v>382.6</v>
      </c>
      <c r="I267" s="173">
        <v>382.4</v>
      </c>
      <c r="J267" s="173">
        <v>42.5</v>
      </c>
      <c r="K267" s="87">
        <v>8</v>
      </c>
      <c r="L267" s="9">
        <f t="shared" si="40"/>
        <v>2062321.44</v>
      </c>
      <c r="M267" s="9">
        <v>0</v>
      </c>
      <c r="N267" s="9">
        <v>0</v>
      </c>
      <c r="O267" s="9">
        <f t="shared" si="36"/>
        <v>2062321.44</v>
      </c>
      <c r="P267" s="16">
        <f t="shared" si="30"/>
        <v>5393.1</v>
      </c>
      <c r="Q267" s="172">
        <v>12882.22</v>
      </c>
      <c r="R267" s="172">
        <v>2019</v>
      </c>
      <c r="S267" s="172"/>
      <c r="T267" s="172"/>
      <c r="U267" s="172"/>
      <c r="V267" s="66">
        <v>1</v>
      </c>
    </row>
    <row r="268" spans="1:22" s="7" customFormat="1" ht="24.95" customHeight="1" x14ac:dyDescent="0.2">
      <c r="A268" s="487">
        <v>251</v>
      </c>
      <c r="B268" s="8" t="s">
        <v>521</v>
      </c>
      <c r="C268" s="172">
        <v>1955</v>
      </c>
      <c r="D268" s="172"/>
      <c r="E268" s="8" t="s">
        <v>58</v>
      </c>
      <c r="F268" s="172">
        <v>2</v>
      </c>
      <c r="G268" s="87">
        <v>2</v>
      </c>
      <c r="H268" s="173">
        <v>375.1</v>
      </c>
      <c r="I268" s="173">
        <v>331.4</v>
      </c>
      <c r="J268" s="173">
        <v>93.5</v>
      </c>
      <c r="K268" s="87">
        <v>8</v>
      </c>
      <c r="L268" s="9">
        <f t="shared" si="40"/>
        <v>1787273.34</v>
      </c>
      <c r="M268" s="9">
        <v>0</v>
      </c>
      <c r="N268" s="9">
        <v>0</v>
      </c>
      <c r="O268" s="9">
        <f t="shared" si="36"/>
        <v>1787273.34</v>
      </c>
      <c r="P268" s="16">
        <f t="shared" si="30"/>
        <v>5393.1</v>
      </c>
      <c r="Q268" s="172">
        <v>12882.22</v>
      </c>
      <c r="R268" s="172">
        <v>2019</v>
      </c>
      <c r="S268" s="172"/>
      <c r="T268" s="172"/>
      <c r="U268" s="172"/>
      <c r="V268" s="66">
        <v>1</v>
      </c>
    </row>
    <row r="269" spans="1:22" s="7" customFormat="1" ht="24.95" customHeight="1" x14ac:dyDescent="0.2">
      <c r="A269" s="487">
        <v>252</v>
      </c>
      <c r="B269" s="8" t="s">
        <v>523</v>
      </c>
      <c r="C269" s="172">
        <v>1955</v>
      </c>
      <c r="D269" s="172"/>
      <c r="E269" s="8" t="s">
        <v>58</v>
      </c>
      <c r="F269" s="172">
        <v>2</v>
      </c>
      <c r="G269" s="87">
        <v>2</v>
      </c>
      <c r="H269" s="173">
        <v>422</v>
      </c>
      <c r="I269" s="173">
        <v>367.7</v>
      </c>
      <c r="J269" s="173">
        <v>133.69999999999999</v>
      </c>
      <c r="K269" s="87">
        <v>8</v>
      </c>
      <c r="L269" s="9">
        <f t="shared" si="40"/>
        <v>1983042.87</v>
      </c>
      <c r="M269" s="9">
        <v>0</v>
      </c>
      <c r="N269" s="9">
        <v>0</v>
      </c>
      <c r="O269" s="9">
        <f t="shared" si="36"/>
        <v>1983042.87</v>
      </c>
      <c r="P269" s="16">
        <f t="shared" si="30"/>
        <v>5393.1</v>
      </c>
      <c r="Q269" s="172">
        <v>12882.22</v>
      </c>
      <c r="R269" s="172">
        <v>2019</v>
      </c>
      <c r="S269" s="172"/>
      <c r="T269" s="172"/>
      <c r="U269" s="172"/>
      <c r="V269" s="66">
        <v>1</v>
      </c>
    </row>
    <row r="270" spans="1:22" s="7" customFormat="1" ht="24.95" customHeight="1" x14ac:dyDescent="0.2">
      <c r="A270" s="487">
        <v>253</v>
      </c>
      <c r="B270" s="8" t="s">
        <v>278</v>
      </c>
      <c r="C270" s="172">
        <v>1965</v>
      </c>
      <c r="D270" s="172"/>
      <c r="E270" s="8" t="s">
        <v>41</v>
      </c>
      <c r="F270" s="172">
        <v>2</v>
      </c>
      <c r="G270" s="87">
        <v>2</v>
      </c>
      <c r="H270" s="173">
        <v>419.4</v>
      </c>
      <c r="I270" s="173">
        <v>378.4</v>
      </c>
      <c r="J270" s="173">
        <v>106.1</v>
      </c>
      <c r="K270" s="87">
        <v>8</v>
      </c>
      <c r="L270" s="9">
        <f t="shared" si="40"/>
        <v>2040749.04</v>
      </c>
      <c r="M270" s="9">
        <v>0</v>
      </c>
      <c r="N270" s="9">
        <v>0</v>
      </c>
      <c r="O270" s="9">
        <f t="shared" si="36"/>
        <v>2040749.04</v>
      </c>
      <c r="P270" s="16">
        <f t="shared" ref="P270:P333" si="41">O270/I270</f>
        <v>5393.1</v>
      </c>
      <c r="Q270" s="172">
        <v>12882.22</v>
      </c>
      <c r="R270" s="172">
        <v>2019</v>
      </c>
      <c r="S270" s="172" t="s">
        <v>488</v>
      </c>
      <c r="T270" s="172" t="s">
        <v>501</v>
      </c>
      <c r="U270" s="172" t="e">
        <f>'Раздел 2'!#REF!</f>
        <v>#REF!</v>
      </c>
      <c r="V270" s="7">
        <v>1</v>
      </c>
    </row>
    <row r="271" spans="1:22" s="7" customFormat="1" ht="24.95" customHeight="1" x14ac:dyDescent="0.2">
      <c r="A271" s="487">
        <v>254</v>
      </c>
      <c r="B271" s="8" t="s">
        <v>522</v>
      </c>
      <c r="C271" s="172">
        <v>1958</v>
      </c>
      <c r="D271" s="172"/>
      <c r="E271" s="8" t="s">
        <v>58</v>
      </c>
      <c r="F271" s="172">
        <v>2</v>
      </c>
      <c r="G271" s="87">
        <v>2</v>
      </c>
      <c r="H271" s="173">
        <v>380.3</v>
      </c>
      <c r="I271" s="173">
        <v>336</v>
      </c>
      <c r="J271" s="173">
        <v>52.8</v>
      </c>
      <c r="K271" s="87">
        <v>8</v>
      </c>
      <c r="L271" s="9">
        <f t="shared" si="40"/>
        <v>1812081.6</v>
      </c>
      <c r="M271" s="9">
        <v>0</v>
      </c>
      <c r="N271" s="9">
        <v>0</v>
      </c>
      <c r="O271" s="9">
        <f t="shared" si="36"/>
        <v>1812081.6</v>
      </c>
      <c r="P271" s="16">
        <f t="shared" si="41"/>
        <v>5393.1</v>
      </c>
      <c r="Q271" s="172">
        <v>12882.22</v>
      </c>
      <c r="R271" s="172">
        <v>2019</v>
      </c>
      <c r="S271" s="172"/>
      <c r="T271" s="172"/>
      <c r="U271" s="172"/>
      <c r="V271" s="7">
        <v>1</v>
      </c>
    </row>
    <row r="272" spans="1:22" s="7" customFormat="1" ht="24.95" customHeight="1" x14ac:dyDescent="0.2">
      <c r="A272" s="487">
        <v>255</v>
      </c>
      <c r="B272" s="8" t="s">
        <v>270</v>
      </c>
      <c r="C272" s="70">
        <v>1961</v>
      </c>
      <c r="D272" s="70"/>
      <c r="E272" s="8" t="s">
        <v>58</v>
      </c>
      <c r="F272" s="70">
        <v>2</v>
      </c>
      <c r="G272" s="87">
        <v>2</v>
      </c>
      <c r="H272" s="115">
        <v>492.6</v>
      </c>
      <c r="I272" s="101">
        <v>449.8</v>
      </c>
      <c r="J272" s="73">
        <v>417.2</v>
      </c>
      <c r="K272" s="87">
        <v>12</v>
      </c>
      <c r="L272" s="9">
        <f t="shared" si="40"/>
        <v>2425816.3800000004</v>
      </c>
      <c r="M272" s="9">
        <v>0</v>
      </c>
      <c r="N272" s="9">
        <v>0</v>
      </c>
      <c r="O272" s="9">
        <f t="shared" si="36"/>
        <v>2425816.3800000004</v>
      </c>
      <c r="P272" s="16">
        <f t="shared" si="41"/>
        <v>5393.1</v>
      </c>
      <c r="Q272" s="70">
        <v>12882.22</v>
      </c>
      <c r="R272" s="70">
        <v>2019</v>
      </c>
      <c r="S272" s="70" t="s">
        <v>488</v>
      </c>
      <c r="T272" s="70" t="s">
        <v>501</v>
      </c>
      <c r="U272" s="70" t="e">
        <f>'Раздел 2'!#REF!</f>
        <v>#REF!</v>
      </c>
      <c r="V272" s="7">
        <v>1</v>
      </c>
    </row>
    <row r="273" spans="1:85" s="7" customFormat="1" ht="24.95" customHeight="1" x14ac:dyDescent="0.2">
      <c r="A273" s="487">
        <v>257</v>
      </c>
      <c r="B273" s="8" t="s">
        <v>279</v>
      </c>
      <c r="C273" s="70">
        <v>1959</v>
      </c>
      <c r="D273" s="70"/>
      <c r="E273" s="8" t="s">
        <v>60</v>
      </c>
      <c r="F273" s="70">
        <v>2</v>
      </c>
      <c r="G273" s="87">
        <v>1</v>
      </c>
      <c r="H273" s="115">
        <v>442.03</v>
      </c>
      <c r="I273" s="101">
        <v>407.5</v>
      </c>
      <c r="J273" s="73">
        <v>360.6</v>
      </c>
      <c r="K273" s="87">
        <v>8</v>
      </c>
      <c r="L273" s="9">
        <f>5393.1*I273</f>
        <v>2197688.25</v>
      </c>
      <c r="M273" s="9">
        <v>0</v>
      </c>
      <c r="N273" s="9">
        <v>0</v>
      </c>
      <c r="O273" s="9">
        <f t="shared" si="36"/>
        <v>2197688.25</v>
      </c>
      <c r="P273" s="16">
        <f t="shared" si="41"/>
        <v>5393.1</v>
      </c>
      <c r="Q273" s="70">
        <v>12882.22</v>
      </c>
      <c r="R273" s="70">
        <v>2019</v>
      </c>
      <c r="S273" s="70" t="s">
        <v>488</v>
      </c>
      <c r="T273" s="70" t="s">
        <v>501</v>
      </c>
      <c r="U273" s="70" t="e">
        <f>'Раздел 2'!#REF!</f>
        <v>#REF!</v>
      </c>
      <c r="V273" s="7">
        <v>1</v>
      </c>
    </row>
    <row r="274" spans="1:85" s="35" customFormat="1" ht="12.75" customHeight="1" x14ac:dyDescent="0.2">
      <c r="A274" s="591" t="s">
        <v>172</v>
      </c>
      <c r="B274" s="591"/>
      <c r="C274" s="25">
        <v>34</v>
      </c>
      <c r="D274" s="25"/>
      <c r="E274" s="68"/>
      <c r="F274" s="25"/>
      <c r="G274" s="86"/>
      <c r="H274" s="14">
        <f>SUM(H240:H273)</f>
        <v>13426.130000000003</v>
      </c>
      <c r="I274" s="14">
        <f t="shared" ref="I274:O274" si="42">SUM(I240:I273)</f>
        <v>12240.9</v>
      </c>
      <c r="J274" s="14">
        <f t="shared" si="42"/>
        <v>4480.2000000000007</v>
      </c>
      <c r="K274" s="14">
        <f t="shared" si="42"/>
        <v>333</v>
      </c>
      <c r="L274" s="14">
        <f t="shared" si="42"/>
        <v>51593649.710000001</v>
      </c>
      <c r="M274" s="14"/>
      <c r="N274" s="14"/>
      <c r="O274" s="14">
        <f t="shared" si="42"/>
        <v>51593649.710000001</v>
      </c>
      <c r="P274" s="238"/>
      <c r="Q274" s="36"/>
      <c r="R274" s="25"/>
      <c r="S274" s="25"/>
      <c r="T274" s="25"/>
      <c r="U274" s="25"/>
      <c r="V274" s="54">
        <f>SUM(V240:V273)</f>
        <v>26</v>
      </c>
      <c r="AT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  <c r="BE274" s="7"/>
      <c r="BF274" s="7"/>
      <c r="BG274" s="7"/>
      <c r="BH274" s="7"/>
      <c r="BI274" s="7"/>
      <c r="BJ274" s="7"/>
      <c r="BK274" s="7"/>
      <c r="BL274" s="7"/>
      <c r="BM274" s="7"/>
      <c r="BN274" s="7"/>
      <c r="BO274" s="7"/>
      <c r="BP274" s="7"/>
      <c r="BQ274" s="7"/>
      <c r="BR274" s="7"/>
      <c r="BS274" s="7"/>
      <c r="BT274" s="7"/>
      <c r="BU274" s="7"/>
      <c r="BV274" s="7"/>
      <c r="BW274" s="7"/>
      <c r="BX274" s="7"/>
      <c r="BY274" s="7"/>
      <c r="BZ274" s="7"/>
      <c r="CA274" s="7"/>
      <c r="CB274" s="7"/>
      <c r="CC274" s="7"/>
      <c r="CD274" s="7"/>
      <c r="CE274" s="7"/>
      <c r="CF274" s="7"/>
      <c r="CG274" s="7"/>
    </row>
    <row r="275" spans="1:85" s="7" customFormat="1" ht="12.75" customHeight="1" x14ac:dyDescent="0.2">
      <c r="A275" s="330">
        <v>258</v>
      </c>
      <c r="B275" s="383" t="s">
        <v>1756</v>
      </c>
      <c r="C275" s="321">
        <v>1962</v>
      </c>
      <c r="D275" s="203"/>
      <c r="E275" s="253" t="s">
        <v>58</v>
      </c>
      <c r="F275" s="321">
        <v>4</v>
      </c>
      <c r="G275" s="255">
        <v>2</v>
      </c>
      <c r="H275" s="320">
        <v>1398.5</v>
      </c>
      <c r="I275" s="320">
        <v>1112.9000000000001</v>
      </c>
      <c r="J275" s="368">
        <v>0</v>
      </c>
      <c r="K275" s="256">
        <v>1</v>
      </c>
      <c r="L275" s="209">
        <f>I275*4849</f>
        <v>5396452.1000000006</v>
      </c>
      <c r="M275" s="209">
        <v>0</v>
      </c>
      <c r="N275" s="209">
        <v>0</v>
      </c>
      <c r="O275" s="209">
        <f>L275</f>
        <v>5396452.1000000006</v>
      </c>
      <c r="P275" s="16">
        <f t="shared" si="41"/>
        <v>4849</v>
      </c>
      <c r="Q275" s="360">
        <v>12882.22</v>
      </c>
      <c r="R275" s="321">
        <v>2020</v>
      </c>
      <c r="S275" s="203"/>
      <c r="T275" s="203"/>
      <c r="U275" s="203"/>
      <c r="V275" s="61"/>
    </row>
    <row r="276" spans="1:85" s="7" customFormat="1" ht="12.75" customHeight="1" x14ac:dyDescent="0.2">
      <c r="A276" s="330">
        <v>259</v>
      </c>
      <c r="B276" s="383" t="s">
        <v>1757</v>
      </c>
      <c r="C276" s="321">
        <v>1957</v>
      </c>
      <c r="D276" s="203"/>
      <c r="E276" s="383" t="s">
        <v>55</v>
      </c>
      <c r="F276" s="321">
        <v>2</v>
      </c>
      <c r="G276" s="255">
        <v>2</v>
      </c>
      <c r="H276" s="320">
        <v>468.4</v>
      </c>
      <c r="I276" s="320">
        <v>422.2</v>
      </c>
      <c r="J276" s="368">
        <v>0</v>
      </c>
      <c r="K276" s="256">
        <v>8</v>
      </c>
      <c r="L276" s="209">
        <f t="shared" ref="L276:L285" si="43">I276*4849</f>
        <v>2047247.8</v>
      </c>
      <c r="M276" s="209">
        <v>0</v>
      </c>
      <c r="N276" s="209">
        <v>0</v>
      </c>
      <c r="O276" s="209">
        <f t="shared" ref="O276:O285" si="44">L276</f>
        <v>2047247.8</v>
      </c>
      <c r="P276" s="16">
        <f t="shared" si="41"/>
        <v>4849</v>
      </c>
      <c r="Q276" s="360">
        <v>12882.22</v>
      </c>
      <c r="R276" s="321">
        <v>2020</v>
      </c>
      <c r="S276" s="203"/>
      <c r="T276" s="203"/>
      <c r="U276" s="203"/>
      <c r="V276" s="61"/>
    </row>
    <row r="277" spans="1:85" s="7" customFormat="1" ht="12.75" customHeight="1" x14ac:dyDescent="0.2">
      <c r="A277" s="330">
        <v>260</v>
      </c>
      <c r="B277" s="383" t="s">
        <v>1758</v>
      </c>
      <c r="C277" s="321">
        <v>1959</v>
      </c>
      <c r="D277" s="203"/>
      <c r="E277" s="383" t="s">
        <v>1219</v>
      </c>
      <c r="F277" s="321">
        <v>2</v>
      </c>
      <c r="G277" s="255">
        <v>1</v>
      </c>
      <c r="H277" s="320">
        <v>399.7</v>
      </c>
      <c r="I277" s="320">
        <v>360.5</v>
      </c>
      <c r="J277" s="368">
        <v>0</v>
      </c>
      <c r="K277" s="256">
        <v>8</v>
      </c>
      <c r="L277" s="209">
        <f t="shared" si="43"/>
        <v>1748064.5</v>
      </c>
      <c r="M277" s="209">
        <v>0</v>
      </c>
      <c r="N277" s="209">
        <v>0</v>
      </c>
      <c r="O277" s="209">
        <f t="shared" si="44"/>
        <v>1748064.5</v>
      </c>
      <c r="P277" s="16">
        <f t="shared" si="41"/>
        <v>4849</v>
      </c>
      <c r="Q277" s="360">
        <v>12882.22</v>
      </c>
      <c r="R277" s="321">
        <v>2020</v>
      </c>
      <c r="S277" s="203"/>
      <c r="T277" s="203"/>
      <c r="U277" s="203"/>
      <c r="V277" s="61"/>
    </row>
    <row r="278" spans="1:85" s="7" customFormat="1" ht="12.75" customHeight="1" x14ac:dyDescent="0.2">
      <c r="A278" s="330">
        <v>261</v>
      </c>
      <c r="B278" s="383" t="s">
        <v>1759</v>
      </c>
      <c r="C278" s="321">
        <v>1962</v>
      </c>
      <c r="D278" s="203"/>
      <c r="E278" s="253" t="s">
        <v>58</v>
      </c>
      <c r="F278" s="321">
        <v>2</v>
      </c>
      <c r="G278" s="255">
        <v>2</v>
      </c>
      <c r="H278" s="320">
        <v>592.9</v>
      </c>
      <c r="I278" s="320">
        <v>545</v>
      </c>
      <c r="J278" s="368">
        <v>0</v>
      </c>
      <c r="K278" s="256">
        <v>15</v>
      </c>
      <c r="L278" s="209">
        <f t="shared" si="43"/>
        <v>2642705</v>
      </c>
      <c r="M278" s="209">
        <v>0</v>
      </c>
      <c r="N278" s="209">
        <v>0</v>
      </c>
      <c r="O278" s="209">
        <f t="shared" si="44"/>
        <v>2642705</v>
      </c>
      <c r="P278" s="16">
        <f t="shared" si="41"/>
        <v>4849</v>
      </c>
      <c r="Q278" s="360">
        <v>12882.22</v>
      </c>
      <c r="R278" s="321">
        <v>2020</v>
      </c>
      <c r="S278" s="203"/>
      <c r="T278" s="203"/>
      <c r="U278" s="203"/>
      <c r="V278" s="61"/>
    </row>
    <row r="279" spans="1:85" s="7" customFormat="1" ht="12.75" customHeight="1" x14ac:dyDescent="0.2">
      <c r="A279" s="591" t="s">
        <v>784</v>
      </c>
      <c r="B279" s="591"/>
      <c r="C279" s="204">
        <v>4</v>
      </c>
      <c r="D279" s="204"/>
      <c r="E279" s="161"/>
      <c r="F279" s="204"/>
      <c r="G279" s="235"/>
      <c r="H279" s="236">
        <f>SUM(H275:H278)</f>
        <v>2859.5</v>
      </c>
      <c r="I279" s="236">
        <f t="shared" ref="I279:O279" si="45">SUM(I275:I278)</f>
        <v>2440.6000000000004</v>
      </c>
      <c r="J279" s="236">
        <f t="shared" si="45"/>
        <v>0</v>
      </c>
      <c r="K279" s="236">
        <f t="shared" si="45"/>
        <v>32</v>
      </c>
      <c r="L279" s="236">
        <f t="shared" si="45"/>
        <v>11834469.4</v>
      </c>
      <c r="M279" s="236"/>
      <c r="N279" s="236"/>
      <c r="O279" s="236">
        <f t="shared" si="45"/>
        <v>11834469.4</v>
      </c>
      <c r="P279" s="238"/>
      <c r="Q279" s="238"/>
      <c r="R279" s="204"/>
      <c r="S279" s="203"/>
      <c r="T279" s="203"/>
      <c r="U279" s="203"/>
      <c r="V279" s="61"/>
    </row>
    <row r="280" spans="1:85" s="7" customFormat="1" ht="12.75" customHeight="1" x14ac:dyDescent="0.2">
      <c r="A280" s="330">
        <v>262</v>
      </c>
      <c r="B280" s="383" t="s">
        <v>1760</v>
      </c>
      <c r="C280" s="321">
        <v>1962</v>
      </c>
      <c r="D280" s="203"/>
      <c r="E280" s="253" t="s">
        <v>58</v>
      </c>
      <c r="F280" s="321">
        <v>3</v>
      </c>
      <c r="G280" s="255">
        <v>2</v>
      </c>
      <c r="H280" s="320">
        <v>946.9</v>
      </c>
      <c r="I280" s="320">
        <v>866</v>
      </c>
      <c r="J280" s="368">
        <v>0</v>
      </c>
      <c r="K280" s="256">
        <v>18</v>
      </c>
      <c r="L280" s="209">
        <f t="shared" si="43"/>
        <v>4199234</v>
      </c>
      <c r="M280" s="209">
        <v>0</v>
      </c>
      <c r="N280" s="209">
        <v>0</v>
      </c>
      <c r="O280" s="209">
        <f t="shared" si="44"/>
        <v>4199234</v>
      </c>
      <c r="P280" s="16">
        <f t="shared" si="41"/>
        <v>4849</v>
      </c>
      <c r="Q280" s="360">
        <v>12882.22</v>
      </c>
      <c r="R280" s="321">
        <v>2021</v>
      </c>
      <c r="S280" s="203"/>
      <c r="T280" s="203"/>
      <c r="U280" s="203"/>
      <c r="V280" s="61"/>
    </row>
    <row r="281" spans="1:85" s="7" customFormat="1" ht="12.75" customHeight="1" x14ac:dyDescent="0.2">
      <c r="A281" s="330">
        <v>263</v>
      </c>
      <c r="B281" s="383" t="s">
        <v>1761</v>
      </c>
      <c r="C281" s="321">
        <v>1959</v>
      </c>
      <c r="D281" s="203"/>
      <c r="E281" s="253" t="s">
        <v>58</v>
      </c>
      <c r="F281" s="321">
        <v>2</v>
      </c>
      <c r="G281" s="255">
        <v>2</v>
      </c>
      <c r="H281" s="320">
        <v>625.9</v>
      </c>
      <c r="I281" s="320">
        <v>561.9</v>
      </c>
      <c r="J281" s="368">
        <v>0</v>
      </c>
      <c r="K281" s="256">
        <v>15</v>
      </c>
      <c r="L281" s="209">
        <f t="shared" si="43"/>
        <v>2724653.1</v>
      </c>
      <c r="M281" s="209">
        <v>0</v>
      </c>
      <c r="N281" s="209">
        <v>0</v>
      </c>
      <c r="O281" s="209">
        <f t="shared" si="44"/>
        <v>2724653.1</v>
      </c>
      <c r="P281" s="16">
        <f t="shared" si="41"/>
        <v>4849</v>
      </c>
      <c r="Q281" s="360">
        <v>12882.22</v>
      </c>
      <c r="R281" s="321">
        <v>2021</v>
      </c>
      <c r="S281" s="203"/>
      <c r="T281" s="203"/>
      <c r="U281" s="203"/>
      <c r="V281" s="61"/>
    </row>
    <row r="282" spans="1:85" s="7" customFormat="1" ht="12.75" customHeight="1" x14ac:dyDescent="0.2">
      <c r="A282" s="488">
        <v>264</v>
      </c>
      <c r="B282" s="383" t="s">
        <v>1762</v>
      </c>
      <c r="C282" s="321">
        <v>1955</v>
      </c>
      <c r="D282" s="203"/>
      <c r="E282" s="383" t="s">
        <v>55</v>
      </c>
      <c r="F282" s="321">
        <v>2</v>
      </c>
      <c r="G282" s="255">
        <v>2</v>
      </c>
      <c r="H282" s="320">
        <v>413.6</v>
      </c>
      <c r="I282" s="320">
        <v>384.6</v>
      </c>
      <c r="J282" s="368">
        <v>0</v>
      </c>
      <c r="K282" s="256">
        <v>7</v>
      </c>
      <c r="L282" s="209">
        <f t="shared" si="43"/>
        <v>1864925.4000000001</v>
      </c>
      <c r="M282" s="209">
        <v>0</v>
      </c>
      <c r="N282" s="209">
        <v>0</v>
      </c>
      <c r="O282" s="209">
        <f t="shared" si="44"/>
        <v>1864925.4000000001</v>
      </c>
      <c r="P282" s="16">
        <f t="shared" si="41"/>
        <v>4849</v>
      </c>
      <c r="Q282" s="360">
        <v>12882.22</v>
      </c>
      <c r="R282" s="321">
        <v>2021</v>
      </c>
      <c r="S282" s="203"/>
      <c r="T282" s="203"/>
      <c r="U282" s="203"/>
      <c r="V282" s="61"/>
    </row>
    <row r="283" spans="1:85" s="7" customFormat="1" ht="12.75" customHeight="1" x14ac:dyDescent="0.2">
      <c r="A283" s="488">
        <v>265</v>
      </c>
      <c r="B283" s="251" t="s">
        <v>1661</v>
      </c>
      <c r="C283" s="321">
        <v>1961</v>
      </c>
      <c r="D283" s="203"/>
      <c r="E283" s="253" t="s">
        <v>820</v>
      </c>
      <c r="F283" s="321">
        <v>2</v>
      </c>
      <c r="G283" s="255">
        <v>1</v>
      </c>
      <c r="H283" s="320">
        <v>333.5</v>
      </c>
      <c r="I283" s="320">
        <v>224.3</v>
      </c>
      <c r="J283" s="368">
        <v>0</v>
      </c>
      <c r="K283" s="256">
        <v>8</v>
      </c>
      <c r="L283" s="209">
        <f t="shared" si="43"/>
        <v>1087630.7</v>
      </c>
      <c r="M283" s="209">
        <v>0</v>
      </c>
      <c r="N283" s="209">
        <v>0</v>
      </c>
      <c r="O283" s="209">
        <f t="shared" si="44"/>
        <v>1087630.7</v>
      </c>
      <c r="P283" s="16">
        <f t="shared" si="41"/>
        <v>4849</v>
      </c>
      <c r="Q283" s="360">
        <v>12882.22</v>
      </c>
      <c r="R283" s="321">
        <v>2021</v>
      </c>
      <c r="S283" s="203"/>
      <c r="T283" s="203"/>
      <c r="U283" s="203"/>
      <c r="V283" s="61"/>
    </row>
    <row r="284" spans="1:85" s="7" customFormat="1" ht="12.75" customHeight="1" x14ac:dyDescent="0.2">
      <c r="A284" s="488">
        <v>266</v>
      </c>
      <c r="B284" s="251" t="s">
        <v>1662</v>
      </c>
      <c r="C284" s="321">
        <v>1971</v>
      </c>
      <c r="D284" s="203"/>
      <c r="E284" s="253" t="s">
        <v>820</v>
      </c>
      <c r="F284" s="321">
        <v>1</v>
      </c>
      <c r="G284" s="255">
        <v>2</v>
      </c>
      <c r="H284" s="320">
        <v>252.9</v>
      </c>
      <c r="I284" s="320">
        <v>219.4</v>
      </c>
      <c r="J284" s="368">
        <v>0</v>
      </c>
      <c r="K284" s="256">
        <v>5</v>
      </c>
      <c r="L284" s="209">
        <f t="shared" si="43"/>
        <v>1063870.6000000001</v>
      </c>
      <c r="M284" s="209">
        <v>0</v>
      </c>
      <c r="N284" s="209">
        <v>0</v>
      </c>
      <c r="O284" s="209">
        <f t="shared" si="44"/>
        <v>1063870.6000000001</v>
      </c>
      <c r="P284" s="16">
        <f t="shared" si="41"/>
        <v>4849</v>
      </c>
      <c r="Q284" s="360">
        <v>12882.22</v>
      </c>
      <c r="R284" s="321">
        <v>2021</v>
      </c>
      <c r="S284" s="203"/>
      <c r="T284" s="203"/>
      <c r="U284" s="203"/>
      <c r="V284" s="61"/>
    </row>
    <row r="285" spans="1:85" s="7" customFormat="1" ht="12.75" customHeight="1" x14ac:dyDescent="0.2">
      <c r="A285" s="488">
        <v>267</v>
      </c>
      <c r="B285" s="8" t="s">
        <v>528</v>
      </c>
      <c r="C285" s="439">
        <v>1962</v>
      </c>
      <c r="D285" s="438"/>
      <c r="E285" s="253" t="s">
        <v>58</v>
      </c>
      <c r="F285" s="439">
        <v>2</v>
      </c>
      <c r="G285" s="440">
        <v>1</v>
      </c>
      <c r="H285" s="432">
        <v>293.5</v>
      </c>
      <c r="I285" s="432">
        <v>270.5</v>
      </c>
      <c r="J285" s="432">
        <v>270.5</v>
      </c>
      <c r="K285" s="441">
        <v>11</v>
      </c>
      <c r="L285" s="209">
        <f t="shared" si="43"/>
        <v>1311654.5</v>
      </c>
      <c r="M285" s="209">
        <v>0</v>
      </c>
      <c r="N285" s="209">
        <v>0</v>
      </c>
      <c r="O285" s="209">
        <f t="shared" si="44"/>
        <v>1311654.5</v>
      </c>
      <c r="P285" s="16">
        <f t="shared" si="41"/>
        <v>4849</v>
      </c>
      <c r="Q285" s="433">
        <v>12882.22</v>
      </c>
      <c r="R285" s="433">
        <v>2021</v>
      </c>
      <c r="S285" s="438"/>
      <c r="T285" s="438"/>
      <c r="U285" s="438"/>
      <c r="V285" s="61"/>
    </row>
    <row r="286" spans="1:85" s="7" customFormat="1" ht="12.75" customHeight="1" x14ac:dyDescent="0.2">
      <c r="A286" s="591" t="s">
        <v>785</v>
      </c>
      <c r="B286" s="591"/>
      <c r="C286" s="204">
        <v>6</v>
      </c>
      <c r="D286" s="204"/>
      <c r="E286" s="161"/>
      <c r="F286" s="204"/>
      <c r="G286" s="235"/>
      <c r="H286" s="236">
        <f>SUM(H280:H285)</f>
        <v>2866.3</v>
      </c>
      <c r="I286" s="236">
        <f t="shared" ref="I286:K286" si="46">SUM(I280:I285)</f>
        <v>2526.6999999999998</v>
      </c>
      <c r="J286" s="236">
        <f t="shared" si="46"/>
        <v>270.5</v>
      </c>
      <c r="K286" s="236">
        <f t="shared" si="46"/>
        <v>64</v>
      </c>
      <c r="L286" s="208">
        <f>SUM(L280:L285)</f>
        <v>12251968.299999999</v>
      </c>
      <c r="M286" s="236"/>
      <c r="N286" s="236"/>
      <c r="O286" s="208">
        <f>SUM(O280:O285)</f>
        <v>12251968.299999999</v>
      </c>
      <c r="P286" s="238"/>
      <c r="Q286" s="238"/>
      <c r="R286" s="204"/>
      <c r="S286" s="203"/>
      <c r="T286" s="203"/>
      <c r="U286" s="203"/>
      <c r="V286" s="61"/>
    </row>
    <row r="287" spans="1:85" s="56" customFormat="1" ht="13.35" customHeight="1" x14ac:dyDescent="0.2">
      <c r="A287" s="592" t="s">
        <v>43</v>
      </c>
      <c r="B287" s="592"/>
      <c r="C287" s="15">
        <f>C286+C279+C274</f>
        <v>44</v>
      </c>
      <c r="D287" s="15"/>
      <c r="E287" s="15"/>
      <c r="F287" s="15"/>
      <c r="G287" s="15"/>
      <c r="H287" s="15">
        <f t="shared" ref="H287:O287" si="47">H286+H279+H274</f>
        <v>19151.930000000004</v>
      </c>
      <c r="I287" s="15">
        <f t="shared" si="47"/>
        <v>17208.2</v>
      </c>
      <c r="J287" s="15">
        <f t="shared" si="47"/>
        <v>4750.7000000000007</v>
      </c>
      <c r="K287" s="15">
        <f t="shared" si="47"/>
        <v>429</v>
      </c>
      <c r="L287" s="15">
        <f t="shared" si="47"/>
        <v>75680087.409999996</v>
      </c>
      <c r="M287" s="15"/>
      <c r="N287" s="15"/>
      <c r="O287" s="15">
        <f t="shared" si="47"/>
        <v>75680087.409999996</v>
      </c>
      <c r="P287" s="34"/>
      <c r="Q287" s="34"/>
      <c r="R287" s="22"/>
      <c r="S287" s="22"/>
      <c r="T287" s="22"/>
      <c r="U287" s="64" t="e">
        <f>'Раздел 2'!#REF!</f>
        <v>#REF!</v>
      </c>
      <c r="AT287" s="61"/>
      <c r="AU287" s="61"/>
      <c r="AV287" s="61"/>
      <c r="AW287" s="61"/>
      <c r="AX287" s="61"/>
      <c r="AY287" s="61"/>
      <c r="AZ287" s="61"/>
      <c r="BA287" s="61"/>
      <c r="BB287" s="61"/>
      <c r="BC287" s="61"/>
      <c r="BD287" s="61"/>
      <c r="BE287" s="61"/>
      <c r="BF287" s="61"/>
      <c r="BG287" s="61"/>
      <c r="BH287" s="61"/>
      <c r="BI287" s="61"/>
      <c r="BJ287" s="61"/>
      <c r="BK287" s="61"/>
      <c r="BL287" s="61"/>
      <c r="BM287" s="61"/>
      <c r="BN287" s="61"/>
      <c r="BO287" s="61"/>
      <c r="BP287" s="61"/>
      <c r="BQ287" s="61"/>
      <c r="BR287" s="61"/>
      <c r="BS287" s="61"/>
      <c r="BT287" s="61"/>
      <c r="BU287" s="61"/>
      <c r="BV287" s="61"/>
      <c r="BW287" s="61"/>
      <c r="BX287" s="61"/>
      <c r="BY287" s="61"/>
      <c r="BZ287" s="61"/>
      <c r="CA287" s="61"/>
      <c r="CB287" s="61"/>
      <c r="CC287" s="61"/>
      <c r="CD287" s="61"/>
      <c r="CE287" s="61"/>
      <c r="CF287" s="61"/>
      <c r="CG287" s="61"/>
    </row>
    <row r="288" spans="1:85" s="7" customFormat="1" ht="13.35" customHeight="1" x14ac:dyDescent="0.2">
      <c r="A288" s="157"/>
      <c r="B288" s="27" t="s">
        <v>190</v>
      </c>
      <c r="C288" s="28"/>
      <c r="D288" s="70"/>
      <c r="E288" s="8"/>
      <c r="F288" s="70"/>
      <c r="G288" s="87"/>
      <c r="H288" s="115"/>
      <c r="I288" s="101"/>
      <c r="J288" s="73"/>
      <c r="K288" s="87"/>
      <c r="L288" s="9"/>
      <c r="M288" s="9"/>
      <c r="N288" s="9"/>
      <c r="O288" s="29"/>
      <c r="P288" s="16"/>
      <c r="Q288" s="31"/>
      <c r="R288" s="70"/>
      <c r="S288" s="70"/>
      <c r="T288" s="70"/>
      <c r="U288" s="70" t="e">
        <f>'Раздел 2'!#REF!</f>
        <v>#REF!</v>
      </c>
    </row>
    <row r="289" spans="1:85" s="60" customFormat="1" ht="24.95" customHeight="1" x14ac:dyDescent="0.2">
      <c r="A289" s="157">
        <v>268</v>
      </c>
      <c r="B289" s="8" t="s">
        <v>531</v>
      </c>
      <c r="C289" s="37">
        <v>1966</v>
      </c>
      <c r="D289" s="90"/>
      <c r="E289" s="8" t="s">
        <v>60</v>
      </c>
      <c r="F289" s="90">
        <v>2</v>
      </c>
      <c r="G289" s="87">
        <v>3</v>
      </c>
      <c r="H289" s="115">
        <v>536.1</v>
      </c>
      <c r="I289" s="101">
        <v>504.7</v>
      </c>
      <c r="J289" s="91">
        <v>0</v>
      </c>
      <c r="K289" s="118">
        <v>12</v>
      </c>
      <c r="L289" s="9">
        <v>32700</v>
      </c>
      <c r="M289" s="9">
        <v>0</v>
      </c>
      <c r="N289" s="9">
        <v>0</v>
      </c>
      <c r="O289" s="9">
        <f>L289</f>
        <v>32700</v>
      </c>
      <c r="P289" s="16">
        <f t="shared" si="41"/>
        <v>64.790964929661186</v>
      </c>
      <c r="Q289" s="90">
        <v>12882.22</v>
      </c>
      <c r="R289" s="90">
        <v>2019</v>
      </c>
      <c r="S289" s="90"/>
      <c r="T289" s="90"/>
      <c r="U289" s="90"/>
      <c r="V289" s="7">
        <v>1</v>
      </c>
    </row>
    <row r="290" spans="1:85" s="60" customFormat="1" ht="24.95" customHeight="1" x14ac:dyDescent="0.2">
      <c r="A290" s="157">
        <v>269</v>
      </c>
      <c r="B290" s="8" t="s">
        <v>149</v>
      </c>
      <c r="C290" s="37">
        <v>1965</v>
      </c>
      <c r="D290" s="70"/>
      <c r="E290" s="8" t="s">
        <v>45</v>
      </c>
      <c r="F290" s="70">
        <v>2</v>
      </c>
      <c r="G290" s="87">
        <v>1</v>
      </c>
      <c r="H290" s="115">
        <v>360</v>
      </c>
      <c r="I290" s="101">
        <v>330.1</v>
      </c>
      <c r="J290" s="73">
        <v>0</v>
      </c>
      <c r="K290" s="118">
        <v>8</v>
      </c>
      <c r="L290" s="9">
        <v>31060.25</v>
      </c>
      <c r="M290" s="9">
        <v>0</v>
      </c>
      <c r="N290" s="9">
        <v>0</v>
      </c>
      <c r="O290" s="9">
        <f t="shared" ref="O290:O295" si="48">L290</f>
        <v>31060.25</v>
      </c>
      <c r="P290" s="16">
        <f t="shared" si="41"/>
        <v>94.093456528324737</v>
      </c>
      <c r="Q290" s="70">
        <v>12882.22</v>
      </c>
      <c r="R290" s="70">
        <v>2019</v>
      </c>
      <c r="S290" s="70" t="s">
        <v>488</v>
      </c>
      <c r="T290" s="70" t="s">
        <v>493</v>
      </c>
      <c r="U290" s="70" t="e">
        <f>'Раздел 2'!#REF!</f>
        <v>#REF!</v>
      </c>
    </row>
    <row r="291" spans="1:85" s="60" customFormat="1" ht="24.95" customHeight="1" x14ac:dyDescent="0.2">
      <c r="A291" s="487">
        <v>270</v>
      </c>
      <c r="B291" s="8" t="s">
        <v>150</v>
      </c>
      <c r="C291" s="37">
        <v>1965</v>
      </c>
      <c r="D291" s="70"/>
      <c r="E291" s="8" t="s">
        <v>45</v>
      </c>
      <c r="F291" s="70">
        <v>2</v>
      </c>
      <c r="G291" s="87">
        <v>1</v>
      </c>
      <c r="H291" s="115">
        <v>353.7</v>
      </c>
      <c r="I291" s="101">
        <v>326.7</v>
      </c>
      <c r="J291" s="73">
        <v>0</v>
      </c>
      <c r="K291" s="118">
        <v>8</v>
      </c>
      <c r="L291" s="9">
        <v>30571.48</v>
      </c>
      <c r="M291" s="9">
        <v>0</v>
      </c>
      <c r="N291" s="9">
        <v>0</v>
      </c>
      <c r="O291" s="9">
        <f t="shared" si="48"/>
        <v>30571.48</v>
      </c>
      <c r="P291" s="16">
        <f t="shared" si="41"/>
        <v>93.576614631160083</v>
      </c>
      <c r="Q291" s="70">
        <v>12882.22</v>
      </c>
      <c r="R291" s="70">
        <v>2019</v>
      </c>
      <c r="S291" s="70" t="s">
        <v>488</v>
      </c>
      <c r="T291" s="70" t="s">
        <v>493</v>
      </c>
      <c r="U291" s="70" t="e">
        <f>'Раздел 2'!#REF!</f>
        <v>#REF!</v>
      </c>
    </row>
    <row r="292" spans="1:85" s="60" customFormat="1" ht="24.75" customHeight="1" x14ac:dyDescent="0.2">
      <c r="A292" s="487">
        <v>271</v>
      </c>
      <c r="B292" s="8" t="s">
        <v>151</v>
      </c>
      <c r="C292" s="37">
        <v>1965</v>
      </c>
      <c r="D292" s="70"/>
      <c r="E292" s="8" t="s">
        <v>45</v>
      </c>
      <c r="F292" s="70">
        <v>2</v>
      </c>
      <c r="G292" s="87">
        <v>1</v>
      </c>
      <c r="H292" s="115">
        <v>337.9</v>
      </c>
      <c r="I292" s="101">
        <v>324.60000000000002</v>
      </c>
      <c r="J292" s="73">
        <v>38.200000000000003</v>
      </c>
      <c r="K292" s="118">
        <v>8</v>
      </c>
      <c r="L292" s="9">
        <v>30504.25</v>
      </c>
      <c r="M292" s="9">
        <v>0</v>
      </c>
      <c r="N292" s="9">
        <v>0</v>
      </c>
      <c r="O292" s="9">
        <f t="shared" si="48"/>
        <v>30504.25</v>
      </c>
      <c r="P292" s="16">
        <f t="shared" si="41"/>
        <v>93.974892174984589</v>
      </c>
      <c r="Q292" s="70">
        <v>12882.22</v>
      </c>
      <c r="R292" s="70">
        <v>2019</v>
      </c>
      <c r="S292" s="70" t="s">
        <v>488</v>
      </c>
      <c r="T292" s="70" t="s">
        <v>493</v>
      </c>
      <c r="U292" s="70" t="e">
        <f>'Раздел 2'!#REF!</f>
        <v>#REF!</v>
      </c>
    </row>
    <row r="293" spans="1:85" s="60" customFormat="1" ht="24.95" customHeight="1" x14ac:dyDescent="0.2">
      <c r="A293" s="487">
        <v>272</v>
      </c>
      <c r="B293" s="8" t="s">
        <v>532</v>
      </c>
      <c r="C293" s="37">
        <v>1966</v>
      </c>
      <c r="D293" s="172"/>
      <c r="E293" s="8" t="s">
        <v>60</v>
      </c>
      <c r="F293" s="172">
        <v>2</v>
      </c>
      <c r="G293" s="87">
        <v>1</v>
      </c>
      <c r="H293" s="173">
        <v>346.3</v>
      </c>
      <c r="I293" s="173">
        <v>333</v>
      </c>
      <c r="J293" s="173">
        <v>38.9</v>
      </c>
      <c r="K293" s="118">
        <v>8</v>
      </c>
      <c r="L293" s="9">
        <f t="shared" ref="L293:L295" si="49">5393.1*I293</f>
        <v>1795902.3</v>
      </c>
      <c r="M293" s="9">
        <v>0</v>
      </c>
      <c r="N293" s="9">
        <v>0</v>
      </c>
      <c r="O293" s="9">
        <f t="shared" si="48"/>
        <v>1795902.3</v>
      </c>
      <c r="P293" s="16">
        <f t="shared" si="41"/>
        <v>5393.1</v>
      </c>
      <c r="Q293" s="172">
        <v>12882.22</v>
      </c>
      <c r="R293" s="172">
        <v>2019</v>
      </c>
      <c r="S293" s="172"/>
      <c r="T293" s="172"/>
      <c r="U293" s="172"/>
      <c r="V293" s="7">
        <v>1</v>
      </c>
    </row>
    <row r="294" spans="1:85" s="60" customFormat="1" ht="24.95" customHeight="1" x14ac:dyDescent="0.2">
      <c r="A294" s="487">
        <v>273</v>
      </c>
      <c r="B294" s="8" t="s">
        <v>621</v>
      </c>
      <c r="C294" s="176">
        <v>2008</v>
      </c>
      <c r="D294" s="169"/>
      <c r="E294" s="8" t="s">
        <v>60</v>
      </c>
      <c r="F294" s="172">
        <v>2</v>
      </c>
      <c r="G294" s="87">
        <v>1</v>
      </c>
      <c r="H294" s="173">
        <v>333</v>
      </c>
      <c r="I294" s="160">
        <v>329</v>
      </c>
      <c r="J294" s="160">
        <v>0</v>
      </c>
      <c r="K294" s="177">
        <v>8</v>
      </c>
      <c r="L294" s="9">
        <f t="shared" si="49"/>
        <v>1774329.9000000001</v>
      </c>
      <c r="M294" s="9">
        <v>0</v>
      </c>
      <c r="N294" s="9">
        <v>0</v>
      </c>
      <c r="O294" s="9">
        <f t="shared" si="48"/>
        <v>1774329.9000000001</v>
      </c>
      <c r="P294" s="16">
        <f t="shared" si="41"/>
        <v>5393.1</v>
      </c>
      <c r="Q294" s="172">
        <v>12882.22</v>
      </c>
      <c r="R294" s="172">
        <v>2019</v>
      </c>
      <c r="S294" s="169"/>
      <c r="T294" s="169"/>
      <c r="U294" s="169"/>
      <c r="V294" s="7"/>
    </row>
    <row r="295" spans="1:85" s="60" customFormat="1" ht="24.95" customHeight="1" x14ac:dyDescent="0.2">
      <c r="A295" s="487">
        <v>274</v>
      </c>
      <c r="B295" s="251" t="s">
        <v>1782</v>
      </c>
      <c r="C295" s="273"/>
      <c r="D295" s="94"/>
      <c r="E295" s="8" t="s">
        <v>60</v>
      </c>
      <c r="F295" s="248">
        <v>2</v>
      </c>
      <c r="G295" s="274">
        <v>3</v>
      </c>
      <c r="H295" s="95">
        <v>402.4</v>
      </c>
      <c r="I295" s="95">
        <v>354.8</v>
      </c>
      <c r="J295" s="95">
        <v>135.9</v>
      </c>
      <c r="K295" s="275">
        <v>21</v>
      </c>
      <c r="L295" s="9">
        <f t="shared" si="49"/>
        <v>1913471.8800000001</v>
      </c>
      <c r="M295" s="9">
        <v>0</v>
      </c>
      <c r="N295" s="9">
        <v>0</v>
      </c>
      <c r="O295" s="9">
        <f t="shared" si="48"/>
        <v>1913471.8800000001</v>
      </c>
      <c r="P295" s="16">
        <f t="shared" si="41"/>
        <v>5393.1</v>
      </c>
      <c r="Q295" s="248">
        <v>15029.02</v>
      </c>
      <c r="R295" s="248">
        <v>2019</v>
      </c>
      <c r="S295" s="94"/>
      <c r="T295" s="94"/>
      <c r="U295" s="94"/>
      <c r="V295" s="7"/>
    </row>
    <row r="296" spans="1:85" s="35" customFormat="1" ht="12.75" customHeight="1" x14ac:dyDescent="0.2">
      <c r="A296" s="591" t="s">
        <v>173</v>
      </c>
      <c r="B296" s="591"/>
      <c r="C296" s="25">
        <v>7</v>
      </c>
      <c r="D296" s="25"/>
      <c r="E296" s="68"/>
      <c r="F296" s="25"/>
      <c r="G296" s="86"/>
      <c r="H296" s="14">
        <f>SUM(H289:H295)</f>
        <v>2669.4</v>
      </c>
      <c r="I296" s="14">
        <f t="shared" ref="I296:O296" si="50">SUM(I289:I295)</f>
        <v>2502.9</v>
      </c>
      <c r="J296" s="14">
        <f t="shared" si="50"/>
        <v>213</v>
      </c>
      <c r="K296" s="14">
        <f t="shared" si="50"/>
        <v>73</v>
      </c>
      <c r="L296" s="14">
        <f t="shared" si="50"/>
        <v>5608540.0600000005</v>
      </c>
      <c r="M296" s="14"/>
      <c r="N296" s="14"/>
      <c r="O296" s="14">
        <f t="shared" si="50"/>
        <v>5608540.0600000005</v>
      </c>
      <c r="P296" s="238"/>
      <c r="Q296" s="14"/>
      <c r="R296" s="6"/>
      <c r="S296" s="6"/>
      <c r="T296" s="6"/>
      <c r="U296" s="25"/>
      <c r="AT296" s="7"/>
      <c r="AU296" s="7"/>
      <c r="AV296" s="7"/>
      <c r="AW296" s="7"/>
      <c r="AX296" s="7"/>
      <c r="AY296" s="7"/>
      <c r="AZ296" s="7"/>
      <c r="BA296" s="7"/>
      <c r="BB296" s="7"/>
      <c r="BC296" s="7"/>
      <c r="BD296" s="7"/>
      <c r="BE296" s="7"/>
      <c r="BF296" s="7"/>
      <c r="BG296" s="7"/>
      <c r="BH296" s="7"/>
      <c r="BI296" s="7"/>
      <c r="BJ296" s="7"/>
      <c r="BK296" s="7"/>
      <c r="BL296" s="7"/>
      <c r="BM296" s="7"/>
      <c r="BN296" s="7"/>
      <c r="BO296" s="7"/>
      <c r="BP296" s="7"/>
      <c r="BQ296" s="7"/>
      <c r="BR296" s="7"/>
      <c r="BS296" s="7"/>
      <c r="BT296" s="7"/>
      <c r="BU296" s="7"/>
      <c r="BV296" s="7"/>
      <c r="BW296" s="7"/>
      <c r="BX296" s="7"/>
      <c r="BY296" s="7"/>
      <c r="BZ296" s="7"/>
      <c r="CA296" s="7"/>
      <c r="CB296" s="7"/>
      <c r="CC296" s="7"/>
      <c r="CD296" s="7"/>
      <c r="CE296" s="7"/>
      <c r="CF296" s="7"/>
      <c r="CG296" s="7"/>
    </row>
    <row r="297" spans="1:85" s="7" customFormat="1" ht="12.75" customHeight="1" x14ac:dyDescent="0.2">
      <c r="A297" s="330">
        <v>275</v>
      </c>
      <c r="B297" s="251" t="s">
        <v>858</v>
      </c>
      <c r="C297" s="205">
        <v>1966</v>
      </c>
      <c r="D297" s="203"/>
      <c r="E297" s="253" t="s">
        <v>640</v>
      </c>
      <c r="F297" s="252">
        <v>2</v>
      </c>
      <c r="G297" s="252">
        <v>3</v>
      </c>
      <c r="H297" s="210">
        <v>505</v>
      </c>
      <c r="I297" s="210">
        <v>298.5</v>
      </c>
      <c r="J297" s="239">
        <v>0</v>
      </c>
      <c r="K297" s="252">
        <v>10</v>
      </c>
      <c r="L297" s="209">
        <f>I297*4849</f>
        <v>1447426.5</v>
      </c>
      <c r="M297" s="376">
        <v>0</v>
      </c>
      <c r="N297" s="376">
        <v>0</v>
      </c>
      <c r="O297" s="209">
        <f>L297</f>
        <v>1447426.5</v>
      </c>
      <c r="P297" s="16">
        <f t="shared" si="41"/>
        <v>4849</v>
      </c>
      <c r="Q297" s="361">
        <v>15029.02</v>
      </c>
      <c r="R297" s="210">
        <v>2020</v>
      </c>
      <c r="S297" s="240"/>
      <c r="T297" s="240"/>
      <c r="U297" s="203"/>
    </row>
    <row r="298" spans="1:85" s="7" customFormat="1" ht="12.75" customHeight="1" x14ac:dyDescent="0.2">
      <c r="A298" s="330">
        <v>276</v>
      </c>
      <c r="B298" s="251" t="s">
        <v>859</v>
      </c>
      <c r="C298" s="205">
        <v>1966</v>
      </c>
      <c r="D298" s="203"/>
      <c r="E298" s="253" t="s">
        <v>640</v>
      </c>
      <c r="F298" s="252">
        <v>2</v>
      </c>
      <c r="G298" s="252">
        <v>3</v>
      </c>
      <c r="H298" s="210">
        <v>507</v>
      </c>
      <c r="I298" s="210">
        <v>298.5</v>
      </c>
      <c r="J298" s="239">
        <v>0</v>
      </c>
      <c r="K298" s="252">
        <v>12</v>
      </c>
      <c r="L298" s="209">
        <f>I298*4849</f>
        <v>1447426.5</v>
      </c>
      <c r="M298" s="376">
        <v>0</v>
      </c>
      <c r="N298" s="376">
        <v>0</v>
      </c>
      <c r="O298" s="209">
        <f>L298</f>
        <v>1447426.5</v>
      </c>
      <c r="P298" s="16">
        <f t="shared" si="41"/>
        <v>4849</v>
      </c>
      <c r="Q298" s="361">
        <v>15029.02</v>
      </c>
      <c r="R298" s="210">
        <v>2020</v>
      </c>
      <c r="S298" s="240"/>
      <c r="T298" s="240"/>
      <c r="U298" s="203"/>
    </row>
    <row r="299" spans="1:85" s="35" customFormat="1" ht="12.75" customHeight="1" x14ac:dyDescent="0.2">
      <c r="A299" s="591" t="s">
        <v>786</v>
      </c>
      <c r="B299" s="591"/>
      <c r="C299" s="204">
        <v>2</v>
      </c>
      <c r="D299" s="204"/>
      <c r="E299" s="161"/>
      <c r="F299" s="204"/>
      <c r="G299" s="235"/>
      <c r="H299" s="236">
        <f>SUM(H297:H298)</f>
        <v>1012</v>
      </c>
      <c r="I299" s="236">
        <f t="shared" ref="I299:O299" si="51">SUM(I297:I298)</f>
        <v>597</v>
      </c>
      <c r="J299" s="236">
        <f t="shared" si="51"/>
        <v>0</v>
      </c>
      <c r="K299" s="236">
        <f t="shared" si="51"/>
        <v>22</v>
      </c>
      <c r="L299" s="236">
        <f t="shared" si="51"/>
        <v>2894853</v>
      </c>
      <c r="M299" s="236"/>
      <c r="N299" s="236"/>
      <c r="O299" s="236">
        <f t="shared" si="51"/>
        <v>2894853</v>
      </c>
      <c r="P299" s="238"/>
      <c r="Q299" s="236"/>
      <c r="R299" s="277"/>
      <c r="S299" s="208"/>
      <c r="T299" s="208"/>
      <c r="U299" s="204"/>
      <c r="AT299" s="7"/>
      <c r="AU299" s="7"/>
      <c r="AV299" s="7"/>
      <c r="AW299" s="7"/>
      <c r="AX299" s="7"/>
      <c r="AY299" s="7"/>
      <c r="AZ299" s="7"/>
      <c r="BA299" s="7"/>
      <c r="BB299" s="7"/>
      <c r="BC299" s="7"/>
      <c r="BD299" s="7"/>
      <c r="BE299" s="7"/>
      <c r="BF299" s="7"/>
      <c r="BG299" s="7"/>
      <c r="BH299" s="7"/>
      <c r="BI299" s="7"/>
      <c r="BJ299" s="7"/>
      <c r="BK299" s="7"/>
      <c r="BL299" s="7"/>
      <c r="BM299" s="7"/>
      <c r="BN299" s="7"/>
      <c r="BO299" s="7"/>
      <c r="BP299" s="7"/>
      <c r="BQ299" s="7"/>
      <c r="BR299" s="7"/>
      <c r="BS299" s="7"/>
      <c r="BT299" s="7"/>
      <c r="BU299" s="7"/>
      <c r="BV299" s="7"/>
      <c r="BW299" s="7"/>
      <c r="BX299" s="7"/>
      <c r="BY299" s="7"/>
      <c r="BZ299" s="7"/>
      <c r="CA299" s="7"/>
      <c r="CB299" s="7"/>
      <c r="CC299" s="7"/>
      <c r="CD299" s="7"/>
      <c r="CE299" s="7"/>
      <c r="CF299" s="7"/>
      <c r="CG299" s="7"/>
    </row>
    <row r="300" spans="1:85" s="7" customFormat="1" ht="12.75" customHeight="1" x14ac:dyDescent="0.2">
      <c r="A300" s="330">
        <v>277</v>
      </c>
      <c r="B300" s="251" t="s">
        <v>860</v>
      </c>
      <c r="C300" s="205">
        <v>1966</v>
      </c>
      <c r="D300" s="203"/>
      <c r="E300" s="253" t="s">
        <v>640</v>
      </c>
      <c r="F300" s="205">
        <v>2</v>
      </c>
      <c r="G300" s="255">
        <v>3</v>
      </c>
      <c r="H300" s="210">
        <v>514</v>
      </c>
      <c r="I300" s="210">
        <v>298.5</v>
      </c>
      <c r="J300" s="210">
        <v>0</v>
      </c>
      <c r="K300" s="256">
        <v>12</v>
      </c>
      <c r="L300" s="209">
        <f>I300*4849</f>
        <v>1447426.5</v>
      </c>
      <c r="M300" s="376">
        <v>0</v>
      </c>
      <c r="N300" s="376">
        <v>0</v>
      </c>
      <c r="O300" s="209">
        <f>O298</f>
        <v>1447426.5</v>
      </c>
      <c r="P300" s="16">
        <f t="shared" si="41"/>
        <v>4849</v>
      </c>
      <c r="Q300" s="361">
        <v>15029.02</v>
      </c>
      <c r="R300" s="210">
        <v>2021</v>
      </c>
      <c r="S300" s="240"/>
      <c r="T300" s="240"/>
      <c r="U300" s="203"/>
    </row>
    <row r="301" spans="1:85" s="35" customFormat="1" ht="12.75" customHeight="1" x14ac:dyDescent="0.2">
      <c r="A301" s="591" t="s">
        <v>787</v>
      </c>
      <c r="B301" s="591"/>
      <c r="C301" s="204">
        <v>1</v>
      </c>
      <c r="D301" s="204"/>
      <c r="E301" s="161"/>
      <c r="F301" s="204"/>
      <c r="G301" s="235"/>
      <c r="H301" s="236">
        <f>SUM(H300)</f>
        <v>514</v>
      </c>
      <c r="I301" s="236">
        <f t="shared" ref="I301:O301" si="52">SUM(I300)</f>
        <v>298.5</v>
      </c>
      <c r="J301" s="236">
        <f t="shared" si="52"/>
        <v>0</v>
      </c>
      <c r="K301" s="236">
        <f t="shared" si="52"/>
        <v>12</v>
      </c>
      <c r="L301" s="236">
        <f t="shared" si="52"/>
        <v>1447426.5</v>
      </c>
      <c r="M301" s="236"/>
      <c r="N301" s="236"/>
      <c r="O301" s="236">
        <f t="shared" si="52"/>
        <v>1447426.5</v>
      </c>
      <c r="P301" s="238"/>
      <c r="Q301" s="236"/>
      <c r="R301" s="208"/>
      <c r="S301" s="208"/>
      <c r="T301" s="208"/>
      <c r="U301" s="204"/>
      <c r="AT301" s="7"/>
      <c r="AU301" s="7"/>
      <c r="AV301" s="7"/>
      <c r="AW301" s="7"/>
      <c r="AX301" s="7"/>
      <c r="AY301" s="7"/>
      <c r="AZ301" s="7"/>
      <c r="BA301" s="7"/>
      <c r="BB301" s="7"/>
      <c r="BC301" s="7"/>
      <c r="BD301" s="7"/>
      <c r="BE301" s="7"/>
      <c r="BF301" s="7"/>
      <c r="BG301" s="7"/>
      <c r="BH301" s="7"/>
      <c r="BI301" s="7"/>
      <c r="BJ301" s="7"/>
      <c r="BK301" s="7"/>
      <c r="BL301" s="7"/>
      <c r="BM301" s="7"/>
      <c r="BN301" s="7"/>
      <c r="BO301" s="7"/>
      <c r="BP301" s="7"/>
      <c r="BQ301" s="7"/>
      <c r="BR301" s="7"/>
      <c r="BS301" s="7"/>
      <c r="BT301" s="7"/>
      <c r="BU301" s="7"/>
      <c r="BV301" s="7"/>
      <c r="BW301" s="7"/>
      <c r="BX301" s="7"/>
      <c r="BY301" s="7"/>
      <c r="BZ301" s="7"/>
      <c r="CA301" s="7"/>
      <c r="CB301" s="7"/>
      <c r="CC301" s="7"/>
      <c r="CD301" s="7"/>
      <c r="CE301" s="7"/>
      <c r="CF301" s="7"/>
      <c r="CG301" s="7"/>
    </row>
    <row r="302" spans="1:85" s="56" customFormat="1" ht="13.35" customHeight="1" x14ac:dyDescent="0.2">
      <c r="A302" s="592" t="s">
        <v>110</v>
      </c>
      <c r="B302" s="592"/>
      <c r="C302" s="33">
        <f>C301+C299+C296</f>
        <v>10</v>
      </c>
      <c r="D302" s="33"/>
      <c r="E302" s="33"/>
      <c r="F302" s="33"/>
      <c r="G302" s="33"/>
      <c r="H302" s="33">
        <f t="shared" ref="H302:O302" si="53">H301+H299+H296</f>
        <v>4195.3999999999996</v>
      </c>
      <c r="I302" s="33">
        <f t="shared" si="53"/>
        <v>3398.4</v>
      </c>
      <c r="J302" s="33">
        <f t="shared" si="53"/>
        <v>213</v>
      </c>
      <c r="K302" s="33">
        <f t="shared" si="53"/>
        <v>107</v>
      </c>
      <c r="L302" s="33">
        <f t="shared" si="53"/>
        <v>9950819.5600000005</v>
      </c>
      <c r="M302" s="33"/>
      <c r="N302" s="33"/>
      <c r="O302" s="33">
        <f t="shared" si="53"/>
        <v>9950819.5600000005</v>
      </c>
      <c r="P302" s="34"/>
      <c r="Q302" s="34"/>
      <c r="R302" s="22"/>
      <c r="S302" s="22"/>
      <c r="T302" s="22"/>
      <c r="U302" s="22"/>
      <c r="AT302" s="61"/>
      <c r="AU302" s="61"/>
      <c r="AV302" s="61"/>
      <c r="AW302" s="61"/>
      <c r="AX302" s="61"/>
      <c r="AY302" s="61"/>
      <c r="AZ302" s="61"/>
      <c r="BA302" s="61"/>
      <c r="BB302" s="61"/>
      <c r="BC302" s="61"/>
      <c r="BD302" s="61"/>
      <c r="BE302" s="61"/>
      <c r="BF302" s="61"/>
      <c r="BG302" s="61"/>
      <c r="BH302" s="61"/>
      <c r="BI302" s="61"/>
      <c r="BJ302" s="61"/>
      <c r="BK302" s="61"/>
      <c r="BL302" s="61"/>
      <c r="BM302" s="61"/>
      <c r="BN302" s="61"/>
      <c r="BO302" s="61"/>
      <c r="BP302" s="61"/>
      <c r="BQ302" s="61"/>
      <c r="BR302" s="61"/>
      <c r="BS302" s="61"/>
      <c r="BT302" s="61"/>
      <c r="BU302" s="61"/>
      <c r="BV302" s="61"/>
      <c r="BW302" s="61"/>
      <c r="BX302" s="61"/>
      <c r="BY302" s="61"/>
      <c r="BZ302" s="61"/>
      <c r="CA302" s="61"/>
      <c r="CB302" s="61"/>
      <c r="CC302" s="61"/>
      <c r="CD302" s="61"/>
      <c r="CE302" s="61"/>
      <c r="CF302" s="61"/>
      <c r="CG302" s="61"/>
    </row>
    <row r="303" spans="1:85" s="7" customFormat="1" ht="13.35" customHeight="1" x14ac:dyDescent="0.2">
      <c r="A303" s="157"/>
      <c r="B303" s="27" t="s">
        <v>90</v>
      </c>
      <c r="C303" s="28"/>
      <c r="D303" s="70"/>
      <c r="E303" s="8"/>
      <c r="F303" s="70"/>
      <c r="G303" s="87"/>
      <c r="H303" s="115"/>
      <c r="I303" s="101"/>
      <c r="J303" s="73"/>
      <c r="K303" s="87"/>
      <c r="L303" s="9"/>
      <c r="M303" s="9"/>
      <c r="N303" s="9"/>
      <c r="O303" s="29"/>
      <c r="P303" s="16"/>
      <c r="Q303" s="31"/>
      <c r="R303" s="70"/>
      <c r="S303" s="70"/>
      <c r="T303" s="70"/>
      <c r="U303" s="70" t="e">
        <f>'Раздел 2'!#REF!</f>
        <v>#REF!</v>
      </c>
    </row>
    <row r="304" spans="1:85" s="7" customFormat="1" ht="24.95" customHeight="1" x14ac:dyDescent="0.2">
      <c r="A304" s="172">
        <v>278</v>
      </c>
      <c r="B304" s="8" t="s">
        <v>535</v>
      </c>
      <c r="C304" s="172">
        <v>1961</v>
      </c>
      <c r="D304" s="172"/>
      <c r="E304" s="8" t="s">
        <v>174</v>
      </c>
      <c r="F304" s="172">
        <v>4</v>
      </c>
      <c r="G304" s="87">
        <v>2</v>
      </c>
      <c r="H304" s="173">
        <v>1322.86</v>
      </c>
      <c r="I304" s="173">
        <v>1322.86</v>
      </c>
      <c r="J304" s="173">
        <v>1322.86</v>
      </c>
      <c r="K304" s="87">
        <v>32</v>
      </c>
      <c r="L304" s="9">
        <f>5393.1*I304</f>
        <v>7134316.2659999998</v>
      </c>
      <c r="M304" s="9">
        <v>0</v>
      </c>
      <c r="N304" s="9">
        <v>0</v>
      </c>
      <c r="O304" s="9">
        <f>L304</f>
        <v>7134316.2659999998</v>
      </c>
      <c r="P304" s="16">
        <f t="shared" si="41"/>
        <v>5393.1</v>
      </c>
      <c r="Q304" s="172">
        <v>12882.22</v>
      </c>
      <c r="R304" s="172">
        <v>2019</v>
      </c>
      <c r="S304" s="172"/>
      <c r="T304" s="172"/>
      <c r="U304" s="172"/>
      <c r="V304" s="7">
        <v>1</v>
      </c>
    </row>
    <row r="305" spans="1:22" s="7" customFormat="1" ht="24.95" customHeight="1" x14ac:dyDescent="0.2">
      <c r="A305" s="172">
        <v>279</v>
      </c>
      <c r="B305" s="8" t="s">
        <v>536</v>
      </c>
      <c r="C305" s="172">
        <v>1961</v>
      </c>
      <c r="D305" s="172"/>
      <c r="E305" s="8" t="s">
        <v>174</v>
      </c>
      <c r="F305" s="172">
        <v>4</v>
      </c>
      <c r="G305" s="87">
        <v>2</v>
      </c>
      <c r="H305" s="173">
        <v>1291.18</v>
      </c>
      <c r="I305" s="173">
        <v>1291.18</v>
      </c>
      <c r="J305" s="173">
        <v>1291.18</v>
      </c>
      <c r="K305" s="87">
        <v>32</v>
      </c>
      <c r="L305" s="9">
        <f>5393.1*I305</f>
        <v>6963462.8580000009</v>
      </c>
      <c r="M305" s="9">
        <v>0</v>
      </c>
      <c r="N305" s="9">
        <v>0</v>
      </c>
      <c r="O305" s="9">
        <f t="shared" ref="O305:O334" si="54">L305</f>
        <v>6963462.8580000009</v>
      </c>
      <c r="P305" s="16">
        <f t="shared" si="41"/>
        <v>5393.1</v>
      </c>
      <c r="Q305" s="172">
        <v>12882.22</v>
      </c>
      <c r="R305" s="172">
        <v>2019</v>
      </c>
      <c r="S305" s="172"/>
      <c r="T305" s="172"/>
      <c r="U305" s="172"/>
      <c r="V305" s="7">
        <v>1</v>
      </c>
    </row>
    <row r="306" spans="1:22" s="7" customFormat="1" ht="24.95" customHeight="1" x14ac:dyDescent="0.2">
      <c r="A306" s="487">
        <v>280</v>
      </c>
      <c r="B306" s="8" t="s">
        <v>295</v>
      </c>
      <c r="C306" s="90">
        <v>1957</v>
      </c>
      <c r="D306" s="90">
        <v>1963</v>
      </c>
      <c r="E306" s="8" t="s">
        <v>46</v>
      </c>
      <c r="F306" s="90">
        <v>2</v>
      </c>
      <c r="G306" s="87">
        <v>1</v>
      </c>
      <c r="H306" s="115">
        <v>340</v>
      </c>
      <c r="I306" s="101">
        <v>336.4</v>
      </c>
      <c r="J306" s="91">
        <v>218.9</v>
      </c>
      <c r="K306" s="87">
        <v>8</v>
      </c>
      <c r="L306" s="9">
        <v>21800</v>
      </c>
      <c r="M306" s="9">
        <v>0</v>
      </c>
      <c r="N306" s="9">
        <v>0</v>
      </c>
      <c r="O306" s="9">
        <f t="shared" si="54"/>
        <v>21800</v>
      </c>
      <c r="P306" s="16">
        <f t="shared" si="41"/>
        <v>64.803804994054701</v>
      </c>
      <c r="Q306" s="90">
        <v>12882.22</v>
      </c>
      <c r="R306" s="90">
        <v>2019</v>
      </c>
      <c r="S306" s="90" t="s">
        <v>487</v>
      </c>
      <c r="T306" s="90" t="s">
        <v>501</v>
      </c>
      <c r="U306" s="90" t="e">
        <f>'Раздел 2'!#REF!</f>
        <v>#REF!</v>
      </c>
      <c r="V306" s="7">
        <v>1</v>
      </c>
    </row>
    <row r="307" spans="1:22" s="7" customFormat="1" ht="24.95" customHeight="1" x14ac:dyDescent="0.2">
      <c r="A307" s="487">
        <v>281</v>
      </c>
      <c r="B307" s="8" t="s">
        <v>537</v>
      </c>
      <c r="C307" s="90">
        <v>1926</v>
      </c>
      <c r="D307" s="90">
        <v>1963</v>
      </c>
      <c r="E307" s="8" t="s">
        <v>60</v>
      </c>
      <c r="F307" s="90">
        <v>2</v>
      </c>
      <c r="G307" s="87">
        <v>1</v>
      </c>
      <c r="H307" s="115">
        <v>247</v>
      </c>
      <c r="I307" s="101">
        <v>247</v>
      </c>
      <c r="J307" s="91">
        <v>247</v>
      </c>
      <c r="K307" s="87">
        <v>8</v>
      </c>
      <c r="L307" s="9">
        <v>16000</v>
      </c>
      <c r="M307" s="9">
        <v>0</v>
      </c>
      <c r="N307" s="9">
        <v>0</v>
      </c>
      <c r="O307" s="9">
        <f t="shared" si="54"/>
        <v>16000</v>
      </c>
      <c r="P307" s="16">
        <f t="shared" si="41"/>
        <v>64.777327935222672</v>
      </c>
      <c r="Q307" s="90">
        <v>12882.22</v>
      </c>
      <c r="R307" s="90">
        <v>2019</v>
      </c>
      <c r="S307" s="90"/>
      <c r="T307" s="90"/>
      <c r="U307" s="90"/>
      <c r="V307" s="7">
        <v>1</v>
      </c>
    </row>
    <row r="308" spans="1:22" s="7" customFormat="1" ht="24.95" customHeight="1" x14ac:dyDescent="0.2">
      <c r="A308" s="487">
        <v>282</v>
      </c>
      <c r="B308" s="8" t="s">
        <v>281</v>
      </c>
      <c r="C308" s="90">
        <v>1924</v>
      </c>
      <c r="D308" s="90">
        <v>1965</v>
      </c>
      <c r="E308" s="8" t="s">
        <v>46</v>
      </c>
      <c r="F308" s="90">
        <v>2</v>
      </c>
      <c r="G308" s="87">
        <v>2</v>
      </c>
      <c r="H308" s="115">
        <v>511</v>
      </c>
      <c r="I308" s="101">
        <v>450.9</v>
      </c>
      <c r="J308" s="91">
        <v>351.5</v>
      </c>
      <c r="K308" s="87">
        <v>8</v>
      </c>
      <c r="L308" s="9">
        <v>29200</v>
      </c>
      <c r="M308" s="9">
        <v>0</v>
      </c>
      <c r="N308" s="9">
        <v>0</v>
      </c>
      <c r="O308" s="9">
        <f t="shared" si="54"/>
        <v>29200</v>
      </c>
      <c r="P308" s="16">
        <f t="shared" si="41"/>
        <v>64.759370148591714</v>
      </c>
      <c r="Q308" s="90">
        <v>12882.22</v>
      </c>
      <c r="R308" s="90">
        <v>2019</v>
      </c>
      <c r="S308" s="90" t="s">
        <v>487</v>
      </c>
      <c r="T308" s="90" t="s">
        <v>501</v>
      </c>
      <c r="U308" s="90" t="e">
        <f>'Раздел 2'!#REF!</f>
        <v>#REF!</v>
      </c>
      <c r="V308" s="7">
        <v>1</v>
      </c>
    </row>
    <row r="309" spans="1:22" s="7" customFormat="1" ht="24.95" customHeight="1" x14ac:dyDescent="0.2">
      <c r="A309" s="487">
        <v>283</v>
      </c>
      <c r="B309" s="8" t="s">
        <v>282</v>
      </c>
      <c r="C309" s="90">
        <v>1965</v>
      </c>
      <c r="D309" s="90"/>
      <c r="E309" s="8" t="s">
        <v>46</v>
      </c>
      <c r="F309" s="90">
        <v>2</v>
      </c>
      <c r="G309" s="87">
        <v>1</v>
      </c>
      <c r="H309" s="115">
        <v>448</v>
      </c>
      <c r="I309" s="101">
        <v>357.5</v>
      </c>
      <c r="J309" s="91">
        <v>357.5</v>
      </c>
      <c r="K309" s="87">
        <v>8</v>
      </c>
      <c r="L309" s="9">
        <v>23200</v>
      </c>
      <c r="M309" s="9">
        <v>0</v>
      </c>
      <c r="N309" s="9">
        <v>0</v>
      </c>
      <c r="O309" s="9">
        <f t="shared" si="54"/>
        <v>23200</v>
      </c>
      <c r="P309" s="16">
        <f t="shared" si="41"/>
        <v>64.895104895104893</v>
      </c>
      <c r="Q309" s="90">
        <v>12882.22</v>
      </c>
      <c r="R309" s="90">
        <v>2019</v>
      </c>
      <c r="S309" s="90" t="s">
        <v>487</v>
      </c>
      <c r="T309" s="90" t="s">
        <v>501</v>
      </c>
      <c r="U309" s="90" t="e">
        <f>'Раздел 2'!#REF!</f>
        <v>#REF!</v>
      </c>
      <c r="V309" s="7">
        <v>1</v>
      </c>
    </row>
    <row r="310" spans="1:22" s="7" customFormat="1" ht="24.95" customHeight="1" x14ac:dyDescent="0.2">
      <c r="A310" s="487">
        <v>284</v>
      </c>
      <c r="B310" s="8" t="s">
        <v>286</v>
      </c>
      <c r="C310" s="90">
        <v>1926</v>
      </c>
      <c r="D310" s="90">
        <v>1964</v>
      </c>
      <c r="E310" s="8" t="s">
        <v>46</v>
      </c>
      <c r="F310" s="90">
        <v>2</v>
      </c>
      <c r="G310" s="87">
        <v>1</v>
      </c>
      <c r="H310" s="115">
        <v>258.60000000000002</v>
      </c>
      <c r="I310" s="101">
        <v>246.3</v>
      </c>
      <c r="J310" s="91">
        <v>246.3</v>
      </c>
      <c r="K310" s="87">
        <v>8</v>
      </c>
      <c r="L310" s="9">
        <v>16000</v>
      </c>
      <c r="M310" s="9">
        <v>0</v>
      </c>
      <c r="N310" s="9">
        <v>0</v>
      </c>
      <c r="O310" s="9">
        <f t="shared" si="54"/>
        <v>16000</v>
      </c>
      <c r="P310" s="16">
        <f t="shared" si="41"/>
        <v>64.961429151441322</v>
      </c>
      <c r="Q310" s="90">
        <v>12882.22</v>
      </c>
      <c r="R310" s="90">
        <v>2019</v>
      </c>
      <c r="S310" s="90" t="s">
        <v>487</v>
      </c>
      <c r="T310" s="90" t="s">
        <v>501</v>
      </c>
      <c r="U310" s="90" t="e">
        <f>'Раздел 2'!#REF!</f>
        <v>#REF!</v>
      </c>
      <c r="V310" s="7">
        <v>1</v>
      </c>
    </row>
    <row r="311" spans="1:22" s="7" customFormat="1" ht="24.95" customHeight="1" x14ac:dyDescent="0.2">
      <c r="A311" s="487">
        <v>285</v>
      </c>
      <c r="B311" s="8" t="s">
        <v>291</v>
      </c>
      <c r="C311" s="90">
        <v>1917</v>
      </c>
      <c r="D311" s="90">
        <v>1991</v>
      </c>
      <c r="E311" s="8" t="s">
        <v>46</v>
      </c>
      <c r="F311" s="90">
        <v>2</v>
      </c>
      <c r="G311" s="87">
        <v>2</v>
      </c>
      <c r="H311" s="115">
        <v>695.1</v>
      </c>
      <c r="I311" s="101">
        <v>633.9</v>
      </c>
      <c r="J311" s="91">
        <v>560.70000000000005</v>
      </c>
      <c r="K311" s="87">
        <v>16</v>
      </c>
      <c r="L311" s="9">
        <v>41000</v>
      </c>
      <c r="M311" s="9">
        <v>0</v>
      </c>
      <c r="N311" s="9">
        <v>0</v>
      </c>
      <c r="O311" s="9">
        <f t="shared" si="54"/>
        <v>41000</v>
      </c>
      <c r="P311" s="16">
        <f t="shared" si="41"/>
        <v>64.678971446600414</v>
      </c>
      <c r="Q311" s="90">
        <v>12882.22</v>
      </c>
      <c r="R311" s="90">
        <v>2019</v>
      </c>
      <c r="S311" s="90" t="s">
        <v>487</v>
      </c>
      <c r="T311" s="90" t="s">
        <v>501</v>
      </c>
      <c r="U311" s="90" t="e">
        <f>'Раздел 2'!#REF!</f>
        <v>#REF!</v>
      </c>
      <c r="V311" s="7">
        <v>1</v>
      </c>
    </row>
    <row r="312" spans="1:22" s="7" customFormat="1" ht="24.95" customHeight="1" x14ac:dyDescent="0.2">
      <c r="A312" s="487">
        <v>286</v>
      </c>
      <c r="B312" s="8" t="s">
        <v>538</v>
      </c>
      <c r="C312" s="90">
        <v>1966</v>
      </c>
      <c r="D312" s="90"/>
      <c r="E312" s="8" t="s">
        <v>58</v>
      </c>
      <c r="F312" s="90">
        <v>2</v>
      </c>
      <c r="G312" s="87">
        <v>1</v>
      </c>
      <c r="H312" s="115">
        <v>310</v>
      </c>
      <c r="I312" s="101">
        <v>310</v>
      </c>
      <c r="J312" s="91">
        <v>264.60000000000002</v>
      </c>
      <c r="K312" s="87">
        <v>8</v>
      </c>
      <c r="L312" s="9">
        <v>20100</v>
      </c>
      <c r="M312" s="9">
        <v>0</v>
      </c>
      <c r="N312" s="9">
        <v>0</v>
      </c>
      <c r="O312" s="9">
        <f t="shared" si="54"/>
        <v>20100</v>
      </c>
      <c r="P312" s="16">
        <f t="shared" si="41"/>
        <v>64.838709677419359</v>
      </c>
      <c r="Q312" s="90">
        <v>12882.22</v>
      </c>
      <c r="R312" s="90">
        <v>2019</v>
      </c>
      <c r="S312" s="90"/>
      <c r="T312" s="90"/>
      <c r="U312" s="90"/>
      <c r="V312" s="7">
        <v>1</v>
      </c>
    </row>
    <row r="313" spans="1:22" s="7" customFormat="1" ht="24.95" customHeight="1" x14ac:dyDescent="0.2">
      <c r="A313" s="487">
        <v>287</v>
      </c>
      <c r="B313" s="8" t="s">
        <v>296</v>
      </c>
      <c r="C313" s="90">
        <v>1962</v>
      </c>
      <c r="D313" s="90"/>
      <c r="E313" s="8" t="s">
        <v>45</v>
      </c>
      <c r="F313" s="90">
        <v>2</v>
      </c>
      <c r="G313" s="87">
        <v>1</v>
      </c>
      <c r="H313" s="115">
        <v>328</v>
      </c>
      <c r="I313" s="101">
        <v>323.39999999999998</v>
      </c>
      <c r="J313" s="91">
        <v>246.3</v>
      </c>
      <c r="K313" s="87">
        <v>8</v>
      </c>
      <c r="L313" s="9">
        <v>21000</v>
      </c>
      <c r="M313" s="9">
        <v>0</v>
      </c>
      <c r="N313" s="9">
        <v>0</v>
      </c>
      <c r="O313" s="9">
        <f t="shared" si="54"/>
        <v>21000</v>
      </c>
      <c r="P313" s="16">
        <f t="shared" si="41"/>
        <v>64.935064935064943</v>
      </c>
      <c r="Q313" s="90">
        <v>12882.22</v>
      </c>
      <c r="R313" s="90">
        <v>2019</v>
      </c>
      <c r="S313" s="90" t="s">
        <v>487</v>
      </c>
      <c r="T313" s="90" t="s">
        <v>501</v>
      </c>
      <c r="U313" s="90" t="e">
        <f>'Раздел 2'!#REF!</f>
        <v>#REF!</v>
      </c>
      <c r="V313" s="7">
        <v>1</v>
      </c>
    </row>
    <row r="314" spans="1:22" s="7" customFormat="1" ht="24.95" customHeight="1" x14ac:dyDescent="0.2">
      <c r="A314" s="487">
        <v>288</v>
      </c>
      <c r="B314" s="8" t="s">
        <v>280</v>
      </c>
      <c r="C314" s="70">
        <v>1986</v>
      </c>
      <c r="D314" s="70"/>
      <c r="E314" s="8" t="s">
        <v>207</v>
      </c>
      <c r="F314" s="70">
        <v>5</v>
      </c>
      <c r="G314" s="87">
        <v>1</v>
      </c>
      <c r="H314" s="115">
        <v>3100</v>
      </c>
      <c r="I314" s="101">
        <v>2200</v>
      </c>
      <c r="J314" s="73">
        <v>2055.1</v>
      </c>
      <c r="K314" s="87">
        <v>30</v>
      </c>
      <c r="L314" s="9">
        <f t="shared" ref="L314:L329" si="55">5393.1*I314</f>
        <v>11864820</v>
      </c>
      <c r="M314" s="9">
        <v>0</v>
      </c>
      <c r="N314" s="9">
        <v>0</v>
      </c>
      <c r="O314" s="9">
        <f t="shared" si="54"/>
        <v>11864820</v>
      </c>
      <c r="P314" s="16">
        <f t="shared" si="41"/>
        <v>5393.1</v>
      </c>
      <c r="Q314" s="70">
        <v>12882.22</v>
      </c>
      <c r="R314" s="70">
        <v>2019</v>
      </c>
      <c r="S314" s="70" t="s">
        <v>487</v>
      </c>
      <c r="T314" s="70" t="s">
        <v>501</v>
      </c>
      <c r="U314" s="70" t="e">
        <f>'Раздел 2'!#REF!</f>
        <v>#REF!</v>
      </c>
      <c r="V314" s="7">
        <v>1</v>
      </c>
    </row>
    <row r="315" spans="1:22" s="7" customFormat="1" ht="24.95" customHeight="1" x14ac:dyDescent="0.2">
      <c r="A315" s="487">
        <v>289</v>
      </c>
      <c r="B315" s="8" t="s">
        <v>111</v>
      </c>
      <c r="C315" s="70">
        <v>1961</v>
      </c>
      <c r="D315" s="70"/>
      <c r="E315" s="8" t="s">
        <v>174</v>
      </c>
      <c r="F315" s="70">
        <v>2</v>
      </c>
      <c r="G315" s="87">
        <v>2</v>
      </c>
      <c r="H315" s="115">
        <v>490.9</v>
      </c>
      <c r="I315" s="101">
        <v>430.7</v>
      </c>
      <c r="J315" s="73">
        <v>0</v>
      </c>
      <c r="K315" s="118">
        <v>12</v>
      </c>
      <c r="L315" s="9">
        <f t="shared" si="55"/>
        <v>2322808.17</v>
      </c>
      <c r="M315" s="9">
        <v>0</v>
      </c>
      <c r="N315" s="9">
        <v>0</v>
      </c>
      <c r="O315" s="9">
        <f t="shared" si="54"/>
        <v>2322808.17</v>
      </c>
      <c r="P315" s="16">
        <f t="shared" si="41"/>
        <v>5393.1</v>
      </c>
      <c r="Q315" s="70">
        <v>14619.8</v>
      </c>
      <c r="R315" s="70">
        <v>2019</v>
      </c>
      <c r="S315" s="70" t="s">
        <v>487</v>
      </c>
      <c r="T315" s="70" t="s">
        <v>489</v>
      </c>
      <c r="U315" s="70" t="e">
        <f>'Раздел 2'!#REF!</f>
        <v>#REF!</v>
      </c>
      <c r="V315" s="7">
        <v>1</v>
      </c>
    </row>
    <row r="316" spans="1:22" s="7" customFormat="1" ht="24.95" customHeight="1" x14ac:dyDescent="0.2">
      <c r="A316" s="487">
        <v>290</v>
      </c>
      <c r="B316" s="8" t="s">
        <v>297</v>
      </c>
      <c r="C316" s="70">
        <v>1957</v>
      </c>
      <c r="D316" s="70"/>
      <c r="E316" s="8" t="s">
        <v>46</v>
      </c>
      <c r="F316" s="70">
        <v>2</v>
      </c>
      <c r="G316" s="87">
        <v>1</v>
      </c>
      <c r="H316" s="115">
        <v>425.3</v>
      </c>
      <c r="I316" s="101">
        <v>392.6</v>
      </c>
      <c r="J316" s="73">
        <v>256.3</v>
      </c>
      <c r="K316" s="87">
        <v>8</v>
      </c>
      <c r="L316" s="9">
        <f t="shared" si="55"/>
        <v>2117331.06</v>
      </c>
      <c r="M316" s="9">
        <v>0</v>
      </c>
      <c r="N316" s="9">
        <v>0</v>
      </c>
      <c r="O316" s="9">
        <f t="shared" si="54"/>
        <v>2117331.06</v>
      </c>
      <c r="P316" s="16">
        <f t="shared" si="41"/>
        <v>5393.0999999999995</v>
      </c>
      <c r="Q316" s="70">
        <v>12882.22</v>
      </c>
      <c r="R316" s="70">
        <v>2019</v>
      </c>
      <c r="S316" s="70" t="s">
        <v>487</v>
      </c>
      <c r="T316" s="70" t="s">
        <v>501</v>
      </c>
      <c r="U316" s="70" t="e">
        <f>'Раздел 2'!#REF!</f>
        <v>#REF!</v>
      </c>
      <c r="V316" s="7">
        <v>1</v>
      </c>
    </row>
    <row r="317" spans="1:22" s="7" customFormat="1" ht="24.95" customHeight="1" x14ac:dyDescent="0.2">
      <c r="A317" s="487">
        <v>291</v>
      </c>
      <c r="B317" s="8" t="s">
        <v>292</v>
      </c>
      <c r="C317" s="70">
        <v>1964</v>
      </c>
      <c r="D317" s="70"/>
      <c r="E317" s="8" t="s">
        <v>46</v>
      </c>
      <c r="F317" s="70">
        <v>2</v>
      </c>
      <c r="G317" s="87">
        <v>1</v>
      </c>
      <c r="H317" s="115">
        <v>355</v>
      </c>
      <c r="I317" s="101">
        <v>327.3</v>
      </c>
      <c r="J317" s="73">
        <v>192.4</v>
      </c>
      <c r="K317" s="87">
        <v>8</v>
      </c>
      <c r="L317" s="9">
        <f t="shared" si="55"/>
        <v>1765161.6300000001</v>
      </c>
      <c r="M317" s="9">
        <v>0</v>
      </c>
      <c r="N317" s="9">
        <v>0</v>
      </c>
      <c r="O317" s="9">
        <f t="shared" si="54"/>
        <v>1765161.6300000001</v>
      </c>
      <c r="P317" s="16">
        <f t="shared" si="41"/>
        <v>5393.1</v>
      </c>
      <c r="Q317" s="70">
        <v>12882.22</v>
      </c>
      <c r="R317" s="70">
        <v>2019</v>
      </c>
      <c r="S317" s="70" t="s">
        <v>487</v>
      </c>
      <c r="T317" s="70" t="s">
        <v>501</v>
      </c>
      <c r="U317" s="70" t="e">
        <f>'Раздел 2'!#REF!</f>
        <v>#REF!</v>
      </c>
      <c r="V317" s="7">
        <v>1</v>
      </c>
    </row>
    <row r="318" spans="1:22" s="7" customFormat="1" ht="24.95" customHeight="1" x14ac:dyDescent="0.2">
      <c r="A318" s="487">
        <v>292</v>
      </c>
      <c r="B318" s="8" t="s">
        <v>284</v>
      </c>
      <c r="C318" s="70">
        <v>1957</v>
      </c>
      <c r="D318" s="70"/>
      <c r="E318" s="8" t="s">
        <v>46</v>
      </c>
      <c r="F318" s="70">
        <v>2</v>
      </c>
      <c r="G318" s="87">
        <v>1</v>
      </c>
      <c r="H318" s="115">
        <v>356.5</v>
      </c>
      <c r="I318" s="101">
        <v>327.2</v>
      </c>
      <c r="J318" s="73">
        <v>289.89999999999998</v>
      </c>
      <c r="K318" s="87">
        <v>9</v>
      </c>
      <c r="L318" s="9">
        <f t="shared" si="55"/>
        <v>1764622.32</v>
      </c>
      <c r="M318" s="9">
        <v>0</v>
      </c>
      <c r="N318" s="9">
        <v>0</v>
      </c>
      <c r="O318" s="9">
        <f t="shared" si="54"/>
        <v>1764622.32</v>
      </c>
      <c r="P318" s="16">
        <f t="shared" si="41"/>
        <v>5393.1</v>
      </c>
      <c r="Q318" s="70">
        <v>12882.22</v>
      </c>
      <c r="R318" s="70">
        <v>2019</v>
      </c>
      <c r="S318" s="70" t="s">
        <v>487</v>
      </c>
      <c r="T318" s="70" t="s">
        <v>501</v>
      </c>
      <c r="U318" s="70" t="e">
        <f>'Раздел 2'!#REF!</f>
        <v>#REF!</v>
      </c>
      <c r="V318" s="7">
        <v>1</v>
      </c>
    </row>
    <row r="319" spans="1:22" s="7" customFormat="1" ht="24.95" customHeight="1" x14ac:dyDescent="0.2">
      <c r="A319" s="487">
        <v>293</v>
      </c>
      <c r="B319" s="8" t="s">
        <v>288</v>
      </c>
      <c r="C319" s="70">
        <v>1931</v>
      </c>
      <c r="D319" s="70">
        <v>1978</v>
      </c>
      <c r="E319" s="8" t="s">
        <v>46</v>
      </c>
      <c r="F319" s="70">
        <v>2</v>
      </c>
      <c r="G319" s="87">
        <v>2</v>
      </c>
      <c r="H319" s="115">
        <v>366.8</v>
      </c>
      <c r="I319" s="101">
        <v>332.1</v>
      </c>
      <c r="J319" s="73">
        <v>21.7</v>
      </c>
      <c r="K319" s="87">
        <v>8</v>
      </c>
      <c r="L319" s="9">
        <f t="shared" si="55"/>
        <v>1791048.5100000002</v>
      </c>
      <c r="M319" s="9">
        <v>0</v>
      </c>
      <c r="N319" s="9">
        <v>0</v>
      </c>
      <c r="O319" s="9">
        <f t="shared" si="54"/>
        <v>1791048.5100000002</v>
      </c>
      <c r="P319" s="16">
        <f t="shared" si="41"/>
        <v>5393.1</v>
      </c>
      <c r="Q319" s="70">
        <v>12882.22</v>
      </c>
      <c r="R319" s="70">
        <v>2019</v>
      </c>
      <c r="S319" s="70" t="s">
        <v>487</v>
      </c>
      <c r="T319" s="70" t="s">
        <v>501</v>
      </c>
      <c r="U319" s="70" t="e">
        <f>'Раздел 2'!#REF!</f>
        <v>#REF!</v>
      </c>
      <c r="V319" s="7">
        <v>1</v>
      </c>
    </row>
    <row r="320" spans="1:22" s="7" customFormat="1" ht="24.95" customHeight="1" x14ac:dyDescent="0.2">
      <c r="A320" s="487">
        <v>294</v>
      </c>
      <c r="B320" s="8" t="s">
        <v>293</v>
      </c>
      <c r="C320" s="70" t="s">
        <v>68</v>
      </c>
      <c r="D320" s="70"/>
      <c r="E320" s="8" t="s">
        <v>60</v>
      </c>
      <c r="F320" s="70">
        <v>2</v>
      </c>
      <c r="G320" s="87">
        <v>1</v>
      </c>
      <c r="H320" s="115">
        <v>359</v>
      </c>
      <c r="I320" s="101">
        <v>330</v>
      </c>
      <c r="J320" s="73">
        <v>253.6</v>
      </c>
      <c r="K320" s="87">
        <v>8</v>
      </c>
      <c r="L320" s="9">
        <f t="shared" si="55"/>
        <v>1779723.0000000002</v>
      </c>
      <c r="M320" s="9">
        <v>0</v>
      </c>
      <c r="N320" s="9">
        <v>0</v>
      </c>
      <c r="O320" s="9">
        <f t="shared" si="54"/>
        <v>1779723.0000000002</v>
      </c>
      <c r="P320" s="16">
        <f t="shared" si="41"/>
        <v>5393.1</v>
      </c>
      <c r="Q320" s="70">
        <v>12882.22</v>
      </c>
      <c r="R320" s="70">
        <v>2019</v>
      </c>
      <c r="S320" s="70" t="s">
        <v>487</v>
      </c>
      <c r="T320" s="70" t="s">
        <v>501</v>
      </c>
      <c r="U320" s="70" t="e">
        <f>'Раздел 2'!#REF!</f>
        <v>#REF!</v>
      </c>
      <c r="V320" s="7">
        <v>1</v>
      </c>
    </row>
    <row r="321" spans="1:85" s="7" customFormat="1" ht="24.95" customHeight="1" x14ac:dyDescent="0.2">
      <c r="A321" s="487">
        <v>295</v>
      </c>
      <c r="B321" s="8" t="s">
        <v>294</v>
      </c>
      <c r="C321" s="70" t="s">
        <v>78</v>
      </c>
      <c r="D321" s="70"/>
      <c r="E321" s="8" t="s">
        <v>41</v>
      </c>
      <c r="F321" s="70">
        <v>2</v>
      </c>
      <c r="G321" s="87">
        <v>1</v>
      </c>
      <c r="H321" s="115">
        <v>419.9</v>
      </c>
      <c r="I321" s="101">
        <v>378.9</v>
      </c>
      <c r="J321" s="73">
        <v>244.6</v>
      </c>
      <c r="K321" s="87">
        <v>8</v>
      </c>
      <c r="L321" s="9">
        <f t="shared" si="55"/>
        <v>2043445.59</v>
      </c>
      <c r="M321" s="9">
        <v>0</v>
      </c>
      <c r="N321" s="9">
        <v>0</v>
      </c>
      <c r="O321" s="9">
        <f t="shared" si="54"/>
        <v>2043445.59</v>
      </c>
      <c r="P321" s="16">
        <f t="shared" si="41"/>
        <v>5393.1</v>
      </c>
      <c r="Q321" s="70">
        <v>12882.22</v>
      </c>
      <c r="R321" s="70">
        <v>2019</v>
      </c>
      <c r="S321" s="70" t="s">
        <v>487</v>
      </c>
      <c r="T321" s="70" t="s">
        <v>501</v>
      </c>
      <c r="U321" s="70" t="e">
        <f>'Раздел 2'!#REF!</f>
        <v>#REF!</v>
      </c>
      <c r="V321" s="7">
        <v>1</v>
      </c>
    </row>
    <row r="322" spans="1:85" s="7" customFormat="1" ht="24.95" customHeight="1" x14ac:dyDescent="0.2">
      <c r="A322" s="487">
        <v>296</v>
      </c>
      <c r="B322" s="8" t="s">
        <v>283</v>
      </c>
      <c r="C322" s="70">
        <v>1959</v>
      </c>
      <c r="D322" s="70"/>
      <c r="E322" s="8" t="s">
        <v>41</v>
      </c>
      <c r="F322" s="70">
        <v>2</v>
      </c>
      <c r="G322" s="87">
        <v>1</v>
      </c>
      <c r="H322" s="115">
        <v>423.1</v>
      </c>
      <c r="I322" s="101">
        <v>381.1</v>
      </c>
      <c r="J322" s="73">
        <v>190.2</v>
      </c>
      <c r="K322" s="87">
        <v>8</v>
      </c>
      <c r="L322" s="9">
        <f t="shared" si="55"/>
        <v>2055310.4100000001</v>
      </c>
      <c r="M322" s="9">
        <v>0</v>
      </c>
      <c r="N322" s="9">
        <v>0</v>
      </c>
      <c r="O322" s="9">
        <f t="shared" si="54"/>
        <v>2055310.4100000001</v>
      </c>
      <c r="P322" s="16">
        <f t="shared" si="41"/>
        <v>5393.1</v>
      </c>
      <c r="Q322" s="70">
        <v>12882.22</v>
      </c>
      <c r="R322" s="70">
        <v>2019</v>
      </c>
      <c r="S322" s="70" t="s">
        <v>487</v>
      </c>
      <c r="T322" s="70" t="s">
        <v>501</v>
      </c>
      <c r="U322" s="70" t="e">
        <f>'Раздел 2'!#REF!</f>
        <v>#REF!</v>
      </c>
      <c r="V322" s="7">
        <v>1</v>
      </c>
    </row>
    <row r="323" spans="1:85" s="7" customFormat="1" ht="24.95" customHeight="1" x14ac:dyDescent="0.2">
      <c r="A323" s="487">
        <v>297</v>
      </c>
      <c r="B323" s="8" t="s">
        <v>287</v>
      </c>
      <c r="C323" s="70">
        <v>1952</v>
      </c>
      <c r="D323" s="70"/>
      <c r="E323" s="8" t="s">
        <v>46</v>
      </c>
      <c r="F323" s="70">
        <v>2</v>
      </c>
      <c r="G323" s="87">
        <v>2</v>
      </c>
      <c r="H323" s="115">
        <v>509.5</v>
      </c>
      <c r="I323" s="101">
        <v>436.5</v>
      </c>
      <c r="J323" s="73">
        <v>326.89999999999998</v>
      </c>
      <c r="K323" s="87">
        <v>8</v>
      </c>
      <c r="L323" s="9">
        <f t="shared" si="55"/>
        <v>2354088.1500000004</v>
      </c>
      <c r="M323" s="9">
        <v>0</v>
      </c>
      <c r="N323" s="9">
        <v>0</v>
      </c>
      <c r="O323" s="9">
        <f t="shared" si="54"/>
        <v>2354088.1500000004</v>
      </c>
      <c r="P323" s="16">
        <f t="shared" si="41"/>
        <v>5393.1000000000013</v>
      </c>
      <c r="Q323" s="70">
        <v>12882.22</v>
      </c>
      <c r="R323" s="70">
        <v>2019</v>
      </c>
      <c r="S323" s="70" t="s">
        <v>487</v>
      </c>
      <c r="T323" s="70" t="s">
        <v>501</v>
      </c>
      <c r="U323" s="70" t="e">
        <f>'Раздел 2'!#REF!</f>
        <v>#REF!</v>
      </c>
      <c r="V323" s="7">
        <v>1</v>
      </c>
    </row>
    <row r="324" spans="1:85" s="7" customFormat="1" ht="24.95" customHeight="1" x14ac:dyDescent="0.2">
      <c r="A324" s="487">
        <v>298</v>
      </c>
      <c r="B324" s="8" t="s">
        <v>285</v>
      </c>
      <c r="C324" s="70">
        <v>1950</v>
      </c>
      <c r="D324" s="70"/>
      <c r="E324" s="8" t="s">
        <v>46</v>
      </c>
      <c r="F324" s="70">
        <v>2</v>
      </c>
      <c r="G324" s="87">
        <v>2</v>
      </c>
      <c r="H324" s="115">
        <v>779.3</v>
      </c>
      <c r="I324" s="101">
        <v>692.3</v>
      </c>
      <c r="J324" s="73">
        <v>454.2</v>
      </c>
      <c r="K324" s="87">
        <v>12</v>
      </c>
      <c r="L324" s="9">
        <f t="shared" si="55"/>
        <v>3733643.13</v>
      </c>
      <c r="M324" s="9">
        <v>0</v>
      </c>
      <c r="N324" s="9">
        <v>0</v>
      </c>
      <c r="O324" s="9">
        <f t="shared" si="54"/>
        <v>3733643.13</v>
      </c>
      <c r="P324" s="16">
        <f t="shared" si="41"/>
        <v>5393.1</v>
      </c>
      <c r="Q324" s="70">
        <v>12882.22</v>
      </c>
      <c r="R324" s="70">
        <v>2019</v>
      </c>
      <c r="S324" s="70" t="s">
        <v>487</v>
      </c>
      <c r="T324" s="70" t="s">
        <v>501</v>
      </c>
      <c r="U324" s="70" t="e">
        <f>'Раздел 2'!#REF!</f>
        <v>#REF!</v>
      </c>
      <c r="V324" s="7">
        <v>1</v>
      </c>
    </row>
    <row r="325" spans="1:85" s="7" customFormat="1" ht="24.95" customHeight="1" x14ac:dyDescent="0.2">
      <c r="A325" s="487">
        <v>299</v>
      </c>
      <c r="B325" s="8" t="s">
        <v>289</v>
      </c>
      <c r="C325" s="70">
        <v>1955</v>
      </c>
      <c r="D325" s="70"/>
      <c r="E325" s="8" t="s">
        <v>46</v>
      </c>
      <c r="F325" s="70">
        <v>2</v>
      </c>
      <c r="G325" s="87">
        <v>1</v>
      </c>
      <c r="H325" s="115">
        <v>282.5</v>
      </c>
      <c r="I325" s="101">
        <v>251.5</v>
      </c>
      <c r="J325" s="73">
        <v>125.8</v>
      </c>
      <c r="K325" s="87">
        <v>4</v>
      </c>
      <c r="L325" s="9">
        <f t="shared" si="55"/>
        <v>1356364.6500000001</v>
      </c>
      <c r="M325" s="9">
        <v>0</v>
      </c>
      <c r="N325" s="9">
        <v>0</v>
      </c>
      <c r="O325" s="9">
        <f t="shared" si="54"/>
        <v>1356364.6500000001</v>
      </c>
      <c r="P325" s="16">
        <f t="shared" si="41"/>
        <v>5393.1</v>
      </c>
      <c r="Q325" s="70">
        <v>12882.22</v>
      </c>
      <c r="R325" s="70">
        <v>2019</v>
      </c>
      <c r="S325" s="70" t="s">
        <v>487</v>
      </c>
      <c r="T325" s="70" t="s">
        <v>501</v>
      </c>
      <c r="U325" s="70" t="e">
        <f>'Раздел 2'!#REF!</f>
        <v>#REF!</v>
      </c>
      <c r="V325" s="7">
        <v>1</v>
      </c>
    </row>
    <row r="326" spans="1:85" s="7" customFormat="1" ht="24.95" customHeight="1" x14ac:dyDescent="0.2">
      <c r="A326" s="487">
        <v>300</v>
      </c>
      <c r="B326" s="109" t="s">
        <v>290</v>
      </c>
      <c r="C326" s="103">
        <v>1955</v>
      </c>
      <c r="D326" s="103"/>
      <c r="E326" s="109" t="s">
        <v>46</v>
      </c>
      <c r="F326" s="103">
        <v>2</v>
      </c>
      <c r="G326" s="121">
        <v>1</v>
      </c>
      <c r="H326" s="116">
        <v>281.39999999999998</v>
      </c>
      <c r="I326" s="102">
        <v>250.4</v>
      </c>
      <c r="J326" s="102">
        <v>125.2</v>
      </c>
      <c r="K326" s="121">
        <v>4</v>
      </c>
      <c r="L326" s="9">
        <f t="shared" si="55"/>
        <v>1350432.2400000002</v>
      </c>
      <c r="M326" s="110">
        <v>0</v>
      </c>
      <c r="N326" s="110">
        <v>0</v>
      </c>
      <c r="O326" s="9">
        <f t="shared" si="54"/>
        <v>1350432.2400000002</v>
      </c>
      <c r="P326" s="16">
        <f t="shared" si="41"/>
        <v>5393.1</v>
      </c>
      <c r="Q326" s="103">
        <v>12882.22</v>
      </c>
      <c r="R326" s="103">
        <v>2019</v>
      </c>
      <c r="S326" s="103" t="s">
        <v>487</v>
      </c>
      <c r="T326" s="103" t="s">
        <v>501</v>
      </c>
      <c r="U326" s="103" t="e">
        <f>'Раздел 2'!#REF!</f>
        <v>#REF!</v>
      </c>
      <c r="V326" s="7">
        <v>1</v>
      </c>
    </row>
    <row r="327" spans="1:85" s="7" customFormat="1" ht="24.95" customHeight="1" x14ac:dyDescent="0.2">
      <c r="A327" s="487">
        <v>301</v>
      </c>
      <c r="B327" s="216" t="s">
        <v>646</v>
      </c>
      <c r="C327" s="476" t="s">
        <v>70</v>
      </c>
      <c r="D327" s="435"/>
      <c r="E327" s="109" t="s">
        <v>620</v>
      </c>
      <c r="F327" s="435">
        <v>3</v>
      </c>
      <c r="G327" s="121">
        <v>3</v>
      </c>
      <c r="H327" s="476">
        <v>1531.46</v>
      </c>
      <c r="I327" s="476">
        <v>1464</v>
      </c>
      <c r="J327" s="434">
        <v>1531.46</v>
      </c>
      <c r="K327" s="121">
        <v>36</v>
      </c>
      <c r="L327" s="9">
        <f t="shared" si="55"/>
        <v>7895498.4000000004</v>
      </c>
      <c r="M327" s="110">
        <v>0</v>
      </c>
      <c r="N327" s="110">
        <v>0</v>
      </c>
      <c r="O327" s="9">
        <f t="shared" si="54"/>
        <v>7895498.4000000004</v>
      </c>
      <c r="P327" s="16">
        <f t="shared" si="41"/>
        <v>5393.1</v>
      </c>
      <c r="Q327" s="435">
        <v>19673.11</v>
      </c>
      <c r="R327" s="435">
        <v>2019</v>
      </c>
      <c r="S327" s="110"/>
      <c r="T327" s="435"/>
      <c r="U327" s="435"/>
    </row>
    <row r="328" spans="1:85" s="7" customFormat="1" ht="24.95" customHeight="1" x14ac:dyDescent="0.2">
      <c r="A328" s="487">
        <v>302</v>
      </c>
      <c r="B328" s="216" t="s">
        <v>647</v>
      </c>
      <c r="C328" s="476" t="s">
        <v>59</v>
      </c>
      <c r="D328" s="435"/>
      <c r="E328" s="109" t="s">
        <v>46</v>
      </c>
      <c r="F328" s="435">
        <v>2</v>
      </c>
      <c r="G328" s="121">
        <v>2</v>
      </c>
      <c r="H328" s="476">
        <v>480.3</v>
      </c>
      <c r="I328" s="476">
        <v>445</v>
      </c>
      <c r="J328" s="434">
        <v>418.4</v>
      </c>
      <c r="K328" s="121">
        <v>14</v>
      </c>
      <c r="L328" s="9">
        <f t="shared" si="55"/>
        <v>2399929.5</v>
      </c>
      <c r="M328" s="110">
        <v>0</v>
      </c>
      <c r="N328" s="110">
        <v>0</v>
      </c>
      <c r="O328" s="9">
        <f t="shared" si="54"/>
        <v>2399929.5</v>
      </c>
      <c r="P328" s="16">
        <f t="shared" si="41"/>
        <v>5393.1</v>
      </c>
      <c r="Q328" s="435">
        <v>15029.02</v>
      </c>
      <c r="R328" s="435">
        <v>2019</v>
      </c>
      <c r="S328" s="110"/>
      <c r="T328" s="435"/>
      <c r="U328" s="435"/>
    </row>
    <row r="329" spans="1:85" s="7" customFormat="1" ht="24.95" customHeight="1" x14ac:dyDescent="0.2">
      <c r="A329" s="487">
        <v>303</v>
      </c>
      <c r="B329" s="216" t="s">
        <v>648</v>
      </c>
      <c r="C329" s="476" t="s">
        <v>44</v>
      </c>
      <c r="D329" s="435"/>
      <c r="E329" s="109" t="s">
        <v>46</v>
      </c>
      <c r="F329" s="435">
        <v>2</v>
      </c>
      <c r="G329" s="121">
        <v>2</v>
      </c>
      <c r="H329" s="476">
        <v>456</v>
      </c>
      <c r="I329" s="476">
        <v>424</v>
      </c>
      <c r="J329" s="434">
        <v>369.8</v>
      </c>
      <c r="K329" s="121">
        <v>10</v>
      </c>
      <c r="L329" s="9">
        <f t="shared" si="55"/>
        <v>2286674.4000000004</v>
      </c>
      <c r="M329" s="110">
        <v>0</v>
      </c>
      <c r="N329" s="110">
        <v>0</v>
      </c>
      <c r="O329" s="9">
        <f t="shared" si="54"/>
        <v>2286674.4000000004</v>
      </c>
      <c r="P329" s="16">
        <f t="shared" si="41"/>
        <v>5393.1000000000013</v>
      </c>
      <c r="Q329" s="435">
        <v>15029.02</v>
      </c>
      <c r="R329" s="435">
        <v>2019</v>
      </c>
      <c r="S329" s="110"/>
      <c r="T329" s="435"/>
      <c r="U329" s="435"/>
    </row>
    <row r="330" spans="1:85" s="7" customFormat="1" ht="24.95" customHeight="1" x14ac:dyDescent="0.2">
      <c r="A330" s="487">
        <v>304</v>
      </c>
      <c r="B330" s="216" t="s">
        <v>649</v>
      </c>
      <c r="C330" s="435">
        <v>1952</v>
      </c>
      <c r="D330" s="435"/>
      <c r="E330" s="109" t="s">
        <v>46</v>
      </c>
      <c r="F330" s="435">
        <v>2</v>
      </c>
      <c r="G330" s="121">
        <v>2</v>
      </c>
      <c r="H330" s="476">
        <v>827</v>
      </c>
      <c r="I330" s="476">
        <v>603</v>
      </c>
      <c r="J330" s="434">
        <v>0</v>
      </c>
      <c r="K330" s="121">
        <v>20</v>
      </c>
      <c r="L330" s="110">
        <v>0</v>
      </c>
      <c r="M330" s="110">
        <v>0</v>
      </c>
      <c r="N330" s="110">
        <v>0</v>
      </c>
      <c r="O330" s="9">
        <f t="shared" si="54"/>
        <v>0</v>
      </c>
      <c r="P330" s="16">
        <f t="shared" si="41"/>
        <v>0</v>
      </c>
      <c r="Q330" s="435">
        <v>15029.02</v>
      </c>
      <c r="R330" s="435">
        <v>2019</v>
      </c>
      <c r="S330" s="110"/>
      <c r="T330" s="435"/>
      <c r="U330" s="435"/>
    </row>
    <row r="331" spans="1:85" s="7" customFormat="1" ht="24.95" customHeight="1" x14ac:dyDescent="0.2">
      <c r="A331" s="487">
        <v>305</v>
      </c>
      <c r="B331" s="216" t="s">
        <v>650</v>
      </c>
      <c r="C331" s="435">
        <v>1957</v>
      </c>
      <c r="D331" s="435"/>
      <c r="E331" s="109" t="s">
        <v>640</v>
      </c>
      <c r="F331" s="435">
        <v>2</v>
      </c>
      <c r="G331" s="121">
        <v>1</v>
      </c>
      <c r="H331" s="476">
        <v>353.5</v>
      </c>
      <c r="I331" s="476">
        <v>326</v>
      </c>
      <c r="J331" s="434">
        <v>202.9</v>
      </c>
      <c r="K331" s="121">
        <v>11</v>
      </c>
      <c r="L331" s="9">
        <f t="shared" ref="L331:L334" si="56">5393.1*I331</f>
        <v>1758150.6</v>
      </c>
      <c r="M331" s="110">
        <v>0</v>
      </c>
      <c r="N331" s="110">
        <v>0</v>
      </c>
      <c r="O331" s="9">
        <f t="shared" si="54"/>
        <v>1758150.6</v>
      </c>
      <c r="P331" s="16">
        <f t="shared" si="41"/>
        <v>5393.1</v>
      </c>
      <c r="Q331" s="435">
        <v>15029.02</v>
      </c>
      <c r="R331" s="435">
        <v>2019</v>
      </c>
      <c r="S331" s="110"/>
      <c r="T331" s="435"/>
      <c r="U331" s="435"/>
    </row>
    <row r="332" spans="1:85" s="7" customFormat="1" ht="24.95" customHeight="1" x14ac:dyDescent="0.2">
      <c r="A332" s="487">
        <v>306</v>
      </c>
      <c r="B332" s="216" t="s">
        <v>651</v>
      </c>
      <c r="C332" s="435">
        <v>1964</v>
      </c>
      <c r="D332" s="435"/>
      <c r="E332" s="109" t="s">
        <v>640</v>
      </c>
      <c r="F332" s="435">
        <v>2</v>
      </c>
      <c r="G332" s="121">
        <v>1</v>
      </c>
      <c r="H332" s="476">
        <v>348.5</v>
      </c>
      <c r="I332" s="476">
        <v>320.60000000000002</v>
      </c>
      <c r="J332" s="434">
        <v>171.5</v>
      </c>
      <c r="K332" s="121">
        <v>12</v>
      </c>
      <c r="L332" s="9">
        <f t="shared" si="56"/>
        <v>1729027.8600000003</v>
      </c>
      <c r="M332" s="110">
        <v>0</v>
      </c>
      <c r="N332" s="110">
        <v>0</v>
      </c>
      <c r="O332" s="9">
        <f t="shared" si="54"/>
        <v>1729027.8600000003</v>
      </c>
      <c r="P332" s="16">
        <f t="shared" si="41"/>
        <v>5393.1</v>
      </c>
      <c r="Q332" s="435">
        <v>15029.02</v>
      </c>
      <c r="R332" s="435">
        <v>2019</v>
      </c>
      <c r="S332" s="110"/>
      <c r="T332" s="435"/>
      <c r="U332" s="435"/>
    </row>
    <row r="333" spans="1:85" s="7" customFormat="1" ht="24.95" customHeight="1" x14ac:dyDescent="0.2">
      <c r="A333" s="487">
        <v>307</v>
      </c>
      <c r="B333" s="216" t="s">
        <v>652</v>
      </c>
      <c r="C333" s="476" t="s">
        <v>80</v>
      </c>
      <c r="D333" s="435"/>
      <c r="E333" s="109" t="s">
        <v>640</v>
      </c>
      <c r="F333" s="435">
        <v>2</v>
      </c>
      <c r="G333" s="121">
        <v>1</v>
      </c>
      <c r="H333" s="476">
        <v>341.4</v>
      </c>
      <c r="I333" s="476">
        <v>327.39999999999998</v>
      </c>
      <c r="J333" s="434">
        <v>115</v>
      </c>
      <c r="K333" s="121">
        <v>13</v>
      </c>
      <c r="L333" s="9">
        <f t="shared" si="56"/>
        <v>1765700.94</v>
      </c>
      <c r="M333" s="110">
        <v>0</v>
      </c>
      <c r="N333" s="110">
        <v>0</v>
      </c>
      <c r="O333" s="9">
        <f t="shared" si="54"/>
        <v>1765700.94</v>
      </c>
      <c r="P333" s="16">
        <f t="shared" si="41"/>
        <v>5393.1</v>
      </c>
      <c r="Q333" s="435">
        <v>15029.02</v>
      </c>
      <c r="R333" s="435">
        <v>2019</v>
      </c>
      <c r="S333" s="110"/>
      <c r="T333" s="435"/>
      <c r="U333" s="435"/>
    </row>
    <row r="334" spans="1:85" s="7" customFormat="1" ht="24.95" customHeight="1" x14ac:dyDescent="0.2">
      <c r="A334" s="487">
        <v>308</v>
      </c>
      <c r="B334" s="477" t="s">
        <v>653</v>
      </c>
      <c r="C334" s="316" t="s">
        <v>69</v>
      </c>
      <c r="D334" s="124"/>
      <c r="E334" s="125" t="s">
        <v>640</v>
      </c>
      <c r="F334" s="124">
        <v>2</v>
      </c>
      <c r="G334" s="123">
        <v>1</v>
      </c>
      <c r="H334" s="316">
        <v>282.60000000000002</v>
      </c>
      <c r="I334" s="316">
        <v>251.4</v>
      </c>
      <c r="J334" s="126">
        <v>125.5</v>
      </c>
      <c r="K334" s="123">
        <v>6</v>
      </c>
      <c r="L334" s="9">
        <f t="shared" si="56"/>
        <v>1355825.34</v>
      </c>
      <c r="M334" s="110">
        <v>0</v>
      </c>
      <c r="N334" s="110">
        <v>0</v>
      </c>
      <c r="O334" s="9">
        <f t="shared" si="54"/>
        <v>1355825.34</v>
      </c>
      <c r="P334" s="16">
        <f t="shared" ref="P334:P397" si="57">O334/I334</f>
        <v>5393.1</v>
      </c>
      <c r="Q334" s="435">
        <v>15029.02</v>
      </c>
      <c r="R334" s="435">
        <v>2019</v>
      </c>
      <c r="S334" s="127"/>
      <c r="T334" s="124"/>
      <c r="U334" s="124"/>
    </row>
    <row r="335" spans="1:85" s="143" customFormat="1" ht="12.75" customHeight="1" x14ac:dyDescent="0.2">
      <c r="A335" s="577" t="s">
        <v>175</v>
      </c>
      <c r="B335" s="577"/>
      <c r="C335" s="139">
        <v>31</v>
      </c>
      <c r="D335" s="139"/>
      <c r="E335" s="140"/>
      <c r="F335" s="139"/>
      <c r="G335" s="141"/>
      <c r="H335" s="142">
        <f>SUM(H304:H334)</f>
        <v>18521.699999999997</v>
      </c>
      <c r="I335" s="142">
        <f t="shared" ref="I335:O335" si="58">SUM(I304:I334)</f>
        <v>16411.439999999999</v>
      </c>
      <c r="J335" s="142">
        <f t="shared" si="58"/>
        <v>12577.3</v>
      </c>
      <c r="K335" s="142">
        <f t="shared" si="58"/>
        <v>385</v>
      </c>
      <c r="L335" s="142">
        <f t="shared" si="58"/>
        <v>69775685.024000004</v>
      </c>
      <c r="M335" s="142"/>
      <c r="N335" s="142"/>
      <c r="O335" s="142">
        <f t="shared" si="58"/>
        <v>69775685.024000004</v>
      </c>
      <c r="P335" s="238"/>
      <c r="R335" s="139"/>
      <c r="S335" s="142"/>
      <c r="T335" s="139"/>
      <c r="U335" s="139"/>
      <c r="V335" s="143">
        <f>SUM(V304:V326)</f>
        <v>23</v>
      </c>
      <c r="AT335" s="178"/>
      <c r="AU335" s="178"/>
      <c r="AV335" s="178"/>
      <c r="AW335" s="178"/>
      <c r="AX335" s="178"/>
      <c r="AY335" s="178"/>
      <c r="AZ335" s="178"/>
      <c r="BA335" s="178"/>
      <c r="BB335" s="178"/>
      <c r="BC335" s="178"/>
      <c r="BD335" s="178"/>
      <c r="BE335" s="178"/>
      <c r="BF335" s="178"/>
      <c r="BG335" s="178"/>
      <c r="BH335" s="178"/>
      <c r="BI335" s="178"/>
      <c r="BJ335" s="178"/>
      <c r="BK335" s="178"/>
      <c r="BL335" s="178"/>
      <c r="BM335" s="178"/>
      <c r="BN335" s="178"/>
      <c r="BO335" s="178"/>
      <c r="BP335" s="178"/>
      <c r="BQ335" s="178"/>
      <c r="BR335" s="178"/>
      <c r="BS335" s="178"/>
      <c r="BT335" s="178"/>
      <c r="BU335" s="178"/>
      <c r="BV335" s="178"/>
      <c r="BW335" s="178"/>
      <c r="BX335" s="178"/>
      <c r="BY335" s="178"/>
      <c r="BZ335" s="178"/>
      <c r="CA335" s="178"/>
      <c r="CB335" s="178"/>
      <c r="CC335" s="178"/>
      <c r="CD335" s="178"/>
      <c r="CE335" s="178"/>
      <c r="CF335" s="178"/>
      <c r="CG335" s="178"/>
    </row>
    <row r="336" spans="1:85" s="60" customFormat="1" ht="12.75" customHeight="1" x14ac:dyDescent="0.2">
      <c r="A336" s="330">
        <v>309</v>
      </c>
      <c r="B336" s="383" t="s">
        <v>1763</v>
      </c>
      <c r="C336" s="322">
        <v>1956</v>
      </c>
      <c r="D336" s="88"/>
      <c r="E336" s="251" t="s">
        <v>620</v>
      </c>
      <c r="F336" s="322">
        <v>2</v>
      </c>
      <c r="G336" s="304">
        <v>3</v>
      </c>
      <c r="H336" s="307">
        <v>1841.5</v>
      </c>
      <c r="I336" s="307">
        <v>1436</v>
      </c>
      <c r="J336" s="307">
        <v>0</v>
      </c>
      <c r="K336" s="337">
        <v>22</v>
      </c>
      <c r="L336" s="307">
        <f>I336*4849</f>
        <v>6963164</v>
      </c>
      <c r="M336" s="307">
        <v>0</v>
      </c>
      <c r="N336" s="307">
        <v>0</v>
      </c>
      <c r="O336" s="307">
        <f>L336</f>
        <v>6963164</v>
      </c>
      <c r="P336" s="16">
        <f t="shared" si="57"/>
        <v>4849</v>
      </c>
      <c r="Q336" s="362">
        <v>15029.02</v>
      </c>
      <c r="R336" s="362">
        <v>2020</v>
      </c>
      <c r="S336" s="89"/>
      <c r="T336" s="88"/>
      <c r="U336" s="88"/>
    </row>
    <row r="337" spans="1:85" s="60" customFormat="1" ht="12.75" customHeight="1" x14ac:dyDescent="0.2">
      <c r="A337" s="330">
        <v>310</v>
      </c>
      <c r="B337" s="251" t="s">
        <v>1663</v>
      </c>
      <c r="C337" s="336" t="s">
        <v>69</v>
      </c>
      <c r="D337" s="334"/>
      <c r="E337" s="338" t="s">
        <v>640</v>
      </c>
      <c r="F337" s="336">
        <v>2</v>
      </c>
      <c r="G337" s="339">
        <v>3</v>
      </c>
      <c r="H337" s="340">
        <v>786</v>
      </c>
      <c r="I337" s="340">
        <v>668.2</v>
      </c>
      <c r="J337" s="340">
        <v>399</v>
      </c>
      <c r="K337" s="341">
        <v>17</v>
      </c>
      <c r="L337" s="307">
        <f t="shared" ref="L337:L346" si="59">I337*4849</f>
        <v>3240101.8000000003</v>
      </c>
      <c r="M337" s="307">
        <v>0</v>
      </c>
      <c r="N337" s="307">
        <v>0</v>
      </c>
      <c r="O337" s="307">
        <f t="shared" ref="O337:O339" si="60">L337</f>
        <v>3240101.8000000003</v>
      </c>
      <c r="P337" s="16">
        <f t="shared" si="57"/>
        <v>4849</v>
      </c>
      <c r="Q337" s="362">
        <v>15029.02</v>
      </c>
      <c r="R337" s="336">
        <v>2020</v>
      </c>
      <c r="S337" s="335"/>
      <c r="T337" s="334"/>
      <c r="U337" s="334"/>
    </row>
    <row r="338" spans="1:85" s="60" customFormat="1" ht="12.75" customHeight="1" x14ac:dyDescent="0.2">
      <c r="A338" s="330">
        <v>311</v>
      </c>
      <c r="B338" s="251" t="s">
        <v>1664</v>
      </c>
      <c r="C338" s="336" t="s">
        <v>65</v>
      </c>
      <c r="D338" s="334"/>
      <c r="E338" s="338" t="s">
        <v>640</v>
      </c>
      <c r="F338" s="336">
        <v>2</v>
      </c>
      <c r="G338" s="339">
        <v>1</v>
      </c>
      <c r="H338" s="340">
        <v>437.6</v>
      </c>
      <c r="I338" s="340">
        <v>400</v>
      </c>
      <c r="J338" s="340">
        <v>353.9</v>
      </c>
      <c r="K338" s="341">
        <v>9</v>
      </c>
      <c r="L338" s="307">
        <f t="shared" si="59"/>
        <v>1939600</v>
      </c>
      <c r="M338" s="307">
        <v>0</v>
      </c>
      <c r="N338" s="307">
        <v>0</v>
      </c>
      <c r="O338" s="307">
        <f t="shared" si="60"/>
        <v>1939600</v>
      </c>
      <c r="P338" s="16">
        <f t="shared" si="57"/>
        <v>4849</v>
      </c>
      <c r="Q338" s="362">
        <v>15029.02</v>
      </c>
      <c r="R338" s="336">
        <v>2020</v>
      </c>
      <c r="S338" s="335"/>
      <c r="T338" s="334"/>
      <c r="U338" s="334"/>
    </row>
    <row r="339" spans="1:85" s="60" customFormat="1" ht="12.75" customHeight="1" x14ac:dyDescent="0.2">
      <c r="A339" s="330">
        <v>312</v>
      </c>
      <c r="B339" s="251" t="s">
        <v>1665</v>
      </c>
      <c r="C339" s="336" t="s">
        <v>65</v>
      </c>
      <c r="D339" s="334"/>
      <c r="E339" s="338" t="s">
        <v>640</v>
      </c>
      <c r="F339" s="336">
        <v>2</v>
      </c>
      <c r="G339" s="339">
        <v>1</v>
      </c>
      <c r="H339" s="340">
        <v>279.2</v>
      </c>
      <c r="I339" s="340">
        <v>247.3</v>
      </c>
      <c r="J339" s="340">
        <v>0</v>
      </c>
      <c r="K339" s="341">
        <v>8</v>
      </c>
      <c r="L339" s="307">
        <f t="shared" si="59"/>
        <v>1199157.7</v>
      </c>
      <c r="M339" s="307">
        <v>0</v>
      </c>
      <c r="N339" s="307">
        <v>0</v>
      </c>
      <c r="O339" s="307">
        <f t="shared" si="60"/>
        <v>1199157.7</v>
      </c>
      <c r="P339" s="16">
        <f t="shared" si="57"/>
        <v>4849</v>
      </c>
      <c r="Q339" s="362">
        <v>15029.02</v>
      </c>
      <c r="R339" s="336">
        <v>2020</v>
      </c>
      <c r="S339" s="335"/>
      <c r="T339" s="334"/>
      <c r="U339" s="334"/>
    </row>
    <row r="340" spans="1:85" s="242" customFormat="1" ht="12.75" customHeight="1" x14ac:dyDescent="0.2">
      <c r="A340" s="577" t="s">
        <v>788</v>
      </c>
      <c r="B340" s="577"/>
      <c r="C340" s="111">
        <v>4</v>
      </c>
      <c r="D340" s="111"/>
      <c r="E340" s="345"/>
      <c r="F340" s="129"/>
      <c r="G340" s="346"/>
      <c r="H340" s="105">
        <f>SUM(H336:H339)</f>
        <v>3344.2999999999997</v>
      </c>
      <c r="I340" s="105">
        <f t="shared" ref="I340:O340" si="61">SUM(I336:I339)</f>
        <v>2751.5</v>
      </c>
      <c r="J340" s="105">
        <f t="shared" si="61"/>
        <v>752.9</v>
      </c>
      <c r="K340" s="105">
        <f t="shared" si="61"/>
        <v>56</v>
      </c>
      <c r="L340" s="105">
        <f t="shared" si="61"/>
        <v>13342023.5</v>
      </c>
      <c r="M340" s="105"/>
      <c r="N340" s="105"/>
      <c r="O340" s="105">
        <f t="shared" si="61"/>
        <v>13342023.5</v>
      </c>
      <c r="P340" s="238"/>
      <c r="Q340" s="159"/>
      <c r="R340" s="111"/>
      <c r="S340" s="105"/>
      <c r="T340" s="111"/>
      <c r="U340" s="111"/>
      <c r="AT340" s="60"/>
      <c r="AU340" s="60"/>
      <c r="AV340" s="60"/>
      <c r="AW340" s="60"/>
      <c r="AX340" s="60"/>
      <c r="AY340" s="60"/>
      <c r="AZ340" s="60"/>
      <c r="BA340" s="60"/>
      <c r="BB340" s="60"/>
      <c r="BC340" s="60"/>
      <c r="BD340" s="60"/>
      <c r="BE340" s="60"/>
      <c r="BF340" s="60"/>
      <c r="BG340" s="60"/>
      <c r="BH340" s="60"/>
      <c r="BI340" s="60"/>
      <c r="BJ340" s="60"/>
      <c r="BK340" s="60"/>
      <c r="BL340" s="60"/>
      <c r="BM340" s="60"/>
      <c r="BN340" s="60"/>
      <c r="BO340" s="60"/>
      <c r="BP340" s="60"/>
      <c r="BQ340" s="60"/>
      <c r="BR340" s="60"/>
      <c r="BS340" s="60"/>
      <c r="BT340" s="60"/>
      <c r="BU340" s="60"/>
      <c r="BV340" s="60"/>
      <c r="BW340" s="60"/>
      <c r="BX340" s="60"/>
      <c r="BY340" s="60"/>
      <c r="BZ340" s="60"/>
      <c r="CA340" s="60"/>
      <c r="CB340" s="60"/>
      <c r="CC340" s="60"/>
      <c r="CD340" s="60"/>
      <c r="CE340" s="60"/>
      <c r="CF340" s="60"/>
      <c r="CG340" s="60"/>
    </row>
    <row r="341" spans="1:85" s="60" customFormat="1" ht="12.75" customHeight="1" x14ac:dyDescent="0.2">
      <c r="A341" s="350">
        <v>313</v>
      </c>
      <c r="B341" s="251" t="s">
        <v>1666</v>
      </c>
      <c r="C341" s="336">
        <v>1984</v>
      </c>
      <c r="D341" s="334"/>
      <c r="E341" s="338" t="s">
        <v>1672</v>
      </c>
      <c r="F341" s="336">
        <v>5</v>
      </c>
      <c r="G341" s="339">
        <v>2</v>
      </c>
      <c r="H341" s="340">
        <v>2252.3000000000002</v>
      </c>
      <c r="I341" s="340">
        <v>1218</v>
      </c>
      <c r="J341" s="340">
        <v>1194.5</v>
      </c>
      <c r="K341" s="341">
        <v>56</v>
      </c>
      <c r="L341" s="307">
        <f t="shared" si="59"/>
        <v>5906082</v>
      </c>
      <c r="M341" s="307">
        <v>0</v>
      </c>
      <c r="N341" s="307">
        <v>0</v>
      </c>
      <c r="O341" s="340">
        <f>L341</f>
        <v>5906082</v>
      </c>
      <c r="P341" s="16">
        <f t="shared" si="57"/>
        <v>4849</v>
      </c>
      <c r="Q341" s="336">
        <v>15029.02</v>
      </c>
      <c r="R341" s="336">
        <v>2021</v>
      </c>
      <c r="S341" s="335"/>
      <c r="T341" s="334"/>
      <c r="U341" s="334"/>
    </row>
    <row r="342" spans="1:85" s="60" customFormat="1" ht="12.75" customHeight="1" x14ac:dyDescent="0.2">
      <c r="A342" s="350">
        <v>314</v>
      </c>
      <c r="B342" s="251" t="s">
        <v>1667</v>
      </c>
      <c r="C342" s="336">
        <v>1956</v>
      </c>
      <c r="D342" s="334"/>
      <c r="E342" s="338" t="s">
        <v>640</v>
      </c>
      <c r="F342" s="336">
        <v>2</v>
      </c>
      <c r="G342" s="339">
        <v>1</v>
      </c>
      <c r="H342" s="340">
        <v>281.2</v>
      </c>
      <c r="I342" s="340">
        <v>249.5</v>
      </c>
      <c r="J342" s="340">
        <v>186.8</v>
      </c>
      <c r="K342" s="341">
        <v>5</v>
      </c>
      <c r="L342" s="307">
        <f t="shared" si="59"/>
        <v>1209825.5</v>
      </c>
      <c r="M342" s="307">
        <v>0</v>
      </c>
      <c r="N342" s="307">
        <v>0</v>
      </c>
      <c r="O342" s="340">
        <f t="shared" ref="O342:O346" si="62">L342</f>
        <v>1209825.5</v>
      </c>
      <c r="P342" s="16">
        <f t="shared" si="57"/>
        <v>4849</v>
      </c>
      <c r="Q342" s="336">
        <v>15029.02</v>
      </c>
      <c r="R342" s="336">
        <v>2021</v>
      </c>
      <c r="S342" s="335"/>
      <c r="T342" s="334"/>
      <c r="U342" s="334"/>
    </row>
    <row r="343" spans="1:85" s="60" customFormat="1" ht="12.75" customHeight="1" x14ac:dyDescent="0.2">
      <c r="A343" s="350">
        <v>315</v>
      </c>
      <c r="B343" s="251" t="s">
        <v>1668</v>
      </c>
      <c r="C343" s="336" t="s">
        <v>69</v>
      </c>
      <c r="D343" s="334"/>
      <c r="E343" s="338" t="s">
        <v>640</v>
      </c>
      <c r="F343" s="336">
        <v>2</v>
      </c>
      <c r="G343" s="339">
        <v>1</v>
      </c>
      <c r="H343" s="340">
        <v>278.7</v>
      </c>
      <c r="I343" s="340">
        <v>247.3</v>
      </c>
      <c r="J343" s="340">
        <v>243.3</v>
      </c>
      <c r="K343" s="341">
        <v>4</v>
      </c>
      <c r="L343" s="307">
        <f t="shared" si="59"/>
        <v>1199157.7</v>
      </c>
      <c r="M343" s="307">
        <v>0</v>
      </c>
      <c r="N343" s="307">
        <v>0</v>
      </c>
      <c r="O343" s="340">
        <f t="shared" si="62"/>
        <v>1199157.7</v>
      </c>
      <c r="P343" s="16">
        <f t="shared" si="57"/>
        <v>4849</v>
      </c>
      <c r="Q343" s="336">
        <v>15029.02</v>
      </c>
      <c r="R343" s="336">
        <v>2021</v>
      </c>
      <c r="S343" s="335"/>
      <c r="T343" s="334"/>
      <c r="U343" s="334"/>
    </row>
    <row r="344" spans="1:85" s="60" customFormat="1" ht="12.75" customHeight="1" x14ac:dyDescent="0.2">
      <c r="A344" s="350">
        <v>316</v>
      </c>
      <c r="B344" s="251" t="s">
        <v>1669</v>
      </c>
      <c r="C344" s="336" t="s">
        <v>69</v>
      </c>
      <c r="D344" s="334"/>
      <c r="E344" s="338" t="s">
        <v>640</v>
      </c>
      <c r="F344" s="336">
        <v>2</v>
      </c>
      <c r="G344" s="339">
        <v>1</v>
      </c>
      <c r="H344" s="340">
        <v>280.39999999999998</v>
      </c>
      <c r="I344" s="340">
        <v>249.4</v>
      </c>
      <c r="J344" s="340">
        <v>187.4</v>
      </c>
      <c r="K344" s="341">
        <v>5</v>
      </c>
      <c r="L344" s="307">
        <f t="shared" si="59"/>
        <v>1209340.6000000001</v>
      </c>
      <c r="M344" s="307">
        <v>0</v>
      </c>
      <c r="N344" s="307">
        <v>0</v>
      </c>
      <c r="O344" s="340">
        <f t="shared" si="62"/>
        <v>1209340.6000000001</v>
      </c>
      <c r="P344" s="16">
        <f t="shared" si="57"/>
        <v>4849</v>
      </c>
      <c r="Q344" s="336">
        <v>15029.02</v>
      </c>
      <c r="R344" s="336">
        <v>2021</v>
      </c>
      <c r="S344" s="335"/>
      <c r="T344" s="334"/>
      <c r="U344" s="334"/>
    </row>
    <row r="345" spans="1:85" s="60" customFormat="1" ht="12.75" customHeight="1" x14ac:dyDescent="0.2">
      <c r="A345" s="350">
        <v>317</v>
      </c>
      <c r="B345" s="251" t="s">
        <v>1670</v>
      </c>
      <c r="C345" s="336" t="s">
        <v>69</v>
      </c>
      <c r="D345" s="334"/>
      <c r="E345" s="338" t="s">
        <v>640</v>
      </c>
      <c r="F345" s="336">
        <v>2</v>
      </c>
      <c r="G345" s="339">
        <v>1</v>
      </c>
      <c r="H345" s="340">
        <v>277.7</v>
      </c>
      <c r="I345" s="340">
        <v>247.1</v>
      </c>
      <c r="J345" s="340">
        <v>124.3</v>
      </c>
      <c r="K345" s="341">
        <v>6</v>
      </c>
      <c r="L345" s="307">
        <f t="shared" si="59"/>
        <v>1198187.8999999999</v>
      </c>
      <c r="M345" s="307">
        <v>0</v>
      </c>
      <c r="N345" s="307">
        <v>0</v>
      </c>
      <c r="O345" s="340">
        <f t="shared" si="62"/>
        <v>1198187.8999999999</v>
      </c>
      <c r="P345" s="16">
        <f t="shared" si="57"/>
        <v>4849</v>
      </c>
      <c r="Q345" s="336">
        <v>15029.02</v>
      </c>
      <c r="R345" s="336">
        <v>2021</v>
      </c>
      <c r="S345" s="335"/>
      <c r="T345" s="334"/>
      <c r="U345" s="334"/>
    </row>
    <row r="346" spans="1:85" s="60" customFormat="1" ht="12.75" customHeight="1" x14ac:dyDescent="0.2">
      <c r="A346" s="350">
        <v>318</v>
      </c>
      <c r="B346" s="251" t="s">
        <v>1671</v>
      </c>
      <c r="C346" s="322" t="s">
        <v>53</v>
      </c>
      <c r="D346" s="88"/>
      <c r="E346" s="338" t="s">
        <v>640</v>
      </c>
      <c r="F346" s="322">
        <v>2</v>
      </c>
      <c r="G346" s="304">
        <v>1</v>
      </c>
      <c r="H346" s="307">
        <v>280.2</v>
      </c>
      <c r="I346" s="307">
        <v>249.8</v>
      </c>
      <c r="J346" s="307">
        <v>61.9</v>
      </c>
      <c r="K346" s="337">
        <v>7</v>
      </c>
      <c r="L346" s="307">
        <f t="shared" si="59"/>
        <v>1211280.2</v>
      </c>
      <c r="M346" s="307">
        <v>0</v>
      </c>
      <c r="N346" s="307">
        <v>0</v>
      </c>
      <c r="O346" s="340">
        <f t="shared" si="62"/>
        <v>1211280.2</v>
      </c>
      <c r="P346" s="16">
        <f t="shared" si="57"/>
        <v>4849</v>
      </c>
      <c r="Q346" s="336">
        <v>15029.02</v>
      </c>
      <c r="R346" s="336">
        <v>2021</v>
      </c>
      <c r="S346" s="89"/>
      <c r="T346" s="88"/>
      <c r="U346" s="88"/>
    </row>
    <row r="347" spans="1:85" s="242" customFormat="1" ht="12.75" customHeight="1" x14ac:dyDescent="0.2">
      <c r="A347" s="577" t="s">
        <v>789</v>
      </c>
      <c r="B347" s="577"/>
      <c r="C347" s="111">
        <v>6</v>
      </c>
      <c r="D347" s="111"/>
      <c r="E347" s="231"/>
      <c r="F347" s="111"/>
      <c r="G347" s="128"/>
      <c r="H347" s="105">
        <f>SUM(H341:H346)</f>
        <v>3650.4999999999995</v>
      </c>
      <c r="I347" s="105">
        <f t="shared" ref="I347:O347" si="63">SUM(I341:I346)</f>
        <v>2461.1000000000004</v>
      </c>
      <c r="J347" s="105">
        <f t="shared" si="63"/>
        <v>1998.2</v>
      </c>
      <c r="K347" s="105">
        <f t="shared" si="63"/>
        <v>83</v>
      </c>
      <c r="L347" s="105">
        <f t="shared" si="63"/>
        <v>11933873.9</v>
      </c>
      <c r="M347" s="105"/>
      <c r="N347" s="105"/>
      <c r="O347" s="105">
        <f t="shared" si="63"/>
        <v>11933873.9</v>
      </c>
      <c r="P347" s="238"/>
      <c r="Q347" s="159"/>
      <c r="R347" s="111"/>
      <c r="S347" s="105"/>
      <c r="T347" s="111"/>
      <c r="U347" s="111"/>
      <c r="AT347" s="60"/>
      <c r="AU347" s="60"/>
      <c r="AV347" s="60"/>
      <c r="AW347" s="60"/>
      <c r="AX347" s="60"/>
      <c r="AY347" s="60"/>
      <c r="AZ347" s="60"/>
      <c r="BA347" s="60"/>
      <c r="BB347" s="60"/>
      <c r="BC347" s="60"/>
      <c r="BD347" s="60"/>
      <c r="BE347" s="60"/>
      <c r="BF347" s="60"/>
      <c r="BG347" s="60"/>
      <c r="BH347" s="60"/>
      <c r="BI347" s="60"/>
      <c r="BJ347" s="60"/>
      <c r="BK347" s="60"/>
      <c r="BL347" s="60"/>
      <c r="BM347" s="60"/>
      <c r="BN347" s="60"/>
      <c r="BO347" s="60"/>
      <c r="BP347" s="60"/>
      <c r="BQ347" s="60"/>
      <c r="BR347" s="60"/>
      <c r="BS347" s="60"/>
      <c r="BT347" s="60"/>
      <c r="BU347" s="60"/>
      <c r="BV347" s="60"/>
      <c r="BW347" s="60"/>
      <c r="BX347" s="60"/>
      <c r="BY347" s="60"/>
      <c r="BZ347" s="60"/>
      <c r="CA347" s="60"/>
      <c r="CB347" s="60"/>
      <c r="CC347" s="60"/>
      <c r="CD347" s="60"/>
      <c r="CE347" s="60"/>
      <c r="CF347" s="60"/>
      <c r="CG347" s="60"/>
    </row>
    <row r="348" spans="1:85" s="56" customFormat="1" ht="13.35" customHeight="1" x14ac:dyDescent="0.2">
      <c r="A348" s="594" t="s">
        <v>84</v>
      </c>
      <c r="B348" s="595"/>
      <c r="C348" s="136">
        <f>C347+C340+C335</f>
        <v>41</v>
      </c>
      <c r="D348" s="136"/>
      <c r="E348" s="136"/>
      <c r="F348" s="136"/>
      <c r="G348" s="136"/>
      <c r="H348" s="136">
        <f t="shared" ref="H348:O348" si="64">H347+H340+H335</f>
        <v>25516.499999999996</v>
      </c>
      <c r="I348" s="136">
        <f t="shared" si="64"/>
        <v>21624.04</v>
      </c>
      <c r="J348" s="136">
        <f t="shared" si="64"/>
        <v>15328.4</v>
      </c>
      <c r="K348" s="136">
        <f t="shared" si="64"/>
        <v>524</v>
      </c>
      <c r="L348" s="136">
        <f t="shared" si="64"/>
        <v>95051582.423999995</v>
      </c>
      <c r="M348" s="136"/>
      <c r="N348" s="136"/>
      <c r="O348" s="136">
        <f t="shared" si="64"/>
        <v>95051582.423999995</v>
      </c>
      <c r="P348" s="138"/>
      <c r="Q348" s="138"/>
      <c r="R348" s="137"/>
      <c r="S348" s="137"/>
      <c r="T348" s="137"/>
      <c r="U348" s="137"/>
      <c r="AT348" s="61"/>
      <c r="AU348" s="61"/>
      <c r="AV348" s="61"/>
      <c r="AW348" s="61"/>
      <c r="AX348" s="61"/>
      <c r="AY348" s="61"/>
      <c r="AZ348" s="61"/>
      <c r="BA348" s="61"/>
      <c r="BB348" s="61"/>
      <c r="BC348" s="61"/>
      <c r="BD348" s="61"/>
      <c r="BE348" s="61"/>
      <c r="BF348" s="61"/>
      <c r="BG348" s="61"/>
      <c r="BH348" s="61"/>
      <c r="BI348" s="61"/>
      <c r="BJ348" s="61"/>
      <c r="BK348" s="61"/>
      <c r="BL348" s="61"/>
      <c r="BM348" s="61"/>
      <c r="BN348" s="61"/>
      <c r="BO348" s="61"/>
      <c r="BP348" s="61"/>
      <c r="BQ348" s="61"/>
      <c r="BR348" s="61"/>
      <c r="BS348" s="61"/>
      <c r="BT348" s="61"/>
      <c r="BU348" s="61"/>
      <c r="BV348" s="61"/>
      <c r="BW348" s="61"/>
      <c r="BX348" s="61"/>
      <c r="BY348" s="61"/>
      <c r="BZ348" s="61"/>
      <c r="CA348" s="61"/>
      <c r="CB348" s="61"/>
      <c r="CC348" s="61"/>
      <c r="CD348" s="61"/>
      <c r="CE348" s="61"/>
      <c r="CF348" s="61"/>
      <c r="CG348" s="61"/>
    </row>
    <row r="349" spans="1:85" s="7" customFormat="1" ht="13.35" customHeight="1" x14ac:dyDescent="0.2">
      <c r="A349" s="157"/>
      <c r="B349" s="27" t="s">
        <v>91</v>
      </c>
      <c r="C349" s="28"/>
      <c r="D349" s="70"/>
      <c r="E349" s="8"/>
      <c r="F349" s="70"/>
      <c r="G349" s="87"/>
      <c r="H349" s="115"/>
      <c r="I349" s="101"/>
      <c r="J349" s="73"/>
      <c r="K349" s="87"/>
      <c r="L349" s="9"/>
      <c r="M349" s="9"/>
      <c r="N349" s="9"/>
      <c r="O349" s="29"/>
      <c r="P349" s="16"/>
      <c r="Q349" s="31"/>
      <c r="R349" s="70"/>
      <c r="S349" s="70"/>
      <c r="T349" s="70"/>
      <c r="U349" s="70" t="e">
        <f>'Раздел 2'!#REF!</f>
        <v>#REF!</v>
      </c>
    </row>
    <row r="350" spans="1:85" s="7" customFormat="1" ht="24.95" customHeight="1" x14ac:dyDescent="0.2">
      <c r="A350" s="157">
        <v>319</v>
      </c>
      <c r="B350" s="8" t="s">
        <v>304</v>
      </c>
      <c r="C350" s="90">
        <v>1954</v>
      </c>
      <c r="D350" s="90"/>
      <c r="E350" s="8" t="s">
        <v>41</v>
      </c>
      <c r="F350" s="90">
        <v>2</v>
      </c>
      <c r="G350" s="87">
        <v>2</v>
      </c>
      <c r="H350" s="115">
        <v>434</v>
      </c>
      <c r="I350" s="101">
        <v>390</v>
      </c>
      <c r="J350" s="91">
        <v>129.80000000000001</v>
      </c>
      <c r="K350" s="87">
        <v>8</v>
      </c>
      <c r="L350" s="9">
        <v>25240</v>
      </c>
      <c r="M350" s="9">
        <v>0</v>
      </c>
      <c r="N350" s="9">
        <v>0</v>
      </c>
      <c r="O350" s="9">
        <f>L350</f>
        <v>25240</v>
      </c>
      <c r="P350" s="16">
        <f t="shared" si="57"/>
        <v>64.717948717948715</v>
      </c>
      <c r="Q350" s="90">
        <v>11111.76</v>
      </c>
      <c r="R350" s="90">
        <v>2019</v>
      </c>
      <c r="S350" s="90" t="s">
        <v>494</v>
      </c>
      <c r="T350" s="90" t="s">
        <v>501</v>
      </c>
      <c r="U350" s="90" t="e">
        <f>'Раздел 2'!#REF!</f>
        <v>#REF!</v>
      </c>
    </row>
    <row r="351" spans="1:85" s="7" customFormat="1" ht="24.95" customHeight="1" x14ac:dyDescent="0.2">
      <c r="A351" s="157">
        <v>320</v>
      </c>
      <c r="B351" s="8" t="s">
        <v>305</v>
      </c>
      <c r="C351" s="90">
        <v>1954</v>
      </c>
      <c r="D351" s="90"/>
      <c r="E351" s="8" t="s">
        <v>41</v>
      </c>
      <c r="F351" s="90">
        <v>8</v>
      </c>
      <c r="G351" s="87">
        <v>8</v>
      </c>
      <c r="H351" s="115">
        <v>434.6</v>
      </c>
      <c r="I351" s="101">
        <v>389.2</v>
      </c>
      <c r="J351" s="91">
        <v>131</v>
      </c>
      <c r="K351" s="87">
        <v>8</v>
      </c>
      <c r="L351" s="9">
        <v>25200</v>
      </c>
      <c r="M351" s="9">
        <v>0</v>
      </c>
      <c r="N351" s="9">
        <v>0</v>
      </c>
      <c r="O351" s="9">
        <f t="shared" ref="O351:O362" si="65">L351</f>
        <v>25200</v>
      </c>
      <c r="P351" s="16">
        <f t="shared" si="57"/>
        <v>64.748201438848923</v>
      </c>
      <c r="Q351" s="90">
        <v>11111.76</v>
      </c>
      <c r="R351" s="90">
        <v>2019</v>
      </c>
      <c r="S351" s="90" t="s">
        <v>494</v>
      </c>
      <c r="T351" s="90" t="s">
        <v>501</v>
      </c>
      <c r="U351" s="90" t="e">
        <f>'Раздел 2'!#REF!</f>
        <v>#REF!</v>
      </c>
    </row>
    <row r="352" spans="1:85" s="7" customFormat="1" ht="24.95" customHeight="1" x14ac:dyDescent="0.2">
      <c r="A352" s="487">
        <v>321</v>
      </c>
      <c r="B352" s="8" t="s">
        <v>309</v>
      </c>
      <c r="C352" s="90">
        <v>1949</v>
      </c>
      <c r="D352" s="90"/>
      <c r="E352" s="8" t="s">
        <v>45</v>
      </c>
      <c r="F352" s="90">
        <v>2</v>
      </c>
      <c r="G352" s="87">
        <v>1</v>
      </c>
      <c r="H352" s="115">
        <v>562.1</v>
      </c>
      <c r="I352" s="101">
        <v>497.02</v>
      </c>
      <c r="J352" s="91">
        <v>410.8</v>
      </c>
      <c r="K352" s="87">
        <v>8</v>
      </c>
      <c r="L352" s="9">
        <f>5393.1*I352</f>
        <v>2680478.5619999999</v>
      </c>
      <c r="M352" s="9">
        <v>0</v>
      </c>
      <c r="N352" s="9">
        <v>0</v>
      </c>
      <c r="O352" s="9">
        <f t="shared" si="65"/>
        <v>2680478.5619999999</v>
      </c>
      <c r="P352" s="16">
        <f t="shared" si="57"/>
        <v>5393.1</v>
      </c>
      <c r="Q352" s="90">
        <v>11111.76</v>
      </c>
      <c r="R352" s="90">
        <v>2019</v>
      </c>
      <c r="S352" s="90" t="s">
        <v>494</v>
      </c>
      <c r="T352" s="90" t="s">
        <v>501</v>
      </c>
      <c r="U352" s="90" t="e">
        <f>'Раздел 2'!#REF!</f>
        <v>#REF!</v>
      </c>
    </row>
    <row r="353" spans="1:85" s="7" customFormat="1" ht="24.95" customHeight="1" x14ac:dyDescent="0.2">
      <c r="A353" s="487">
        <v>322</v>
      </c>
      <c r="B353" s="8" t="s">
        <v>310</v>
      </c>
      <c r="C353" s="90">
        <v>1950</v>
      </c>
      <c r="D353" s="90"/>
      <c r="E353" s="8" t="s">
        <v>46</v>
      </c>
      <c r="F353" s="90">
        <v>2</v>
      </c>
      <c r="G353" s="87">
        <v>1</v>
      </c>
      <c r="H353" s="115">
        <v>577.20000000000005</v>
      </c>
      <c r="I353" s="101">
        <v>492.04</v>
      </c>
      <c r="J353" s="91">
        <v>335.1</v>
      </c>
      <c r="K353" s="87">
        <v>8</v>
      </c>
      <c r="L353" s="9">
        <v>31850</v>
      </c>
      <c r="M353" s="9">
        <v>0</v>
      </c>
      <c r="N353" s="9">
        <v>0</v>
      </c>
      <c r="O353" s="9">
        <f t="shared" si="65"/>
        <v>31850</v>
      </c>
      <c r="P353" s="16">
        <f t="shared" si="57"/>
        <v>64.730509714657344</v>
      </c>
      <c r="Q353" s="90">
        <v>11111.76</v>
      </c>
      <c r="R353" s="90">
        <v>2019</v>
      </c>
      <c r="S353" s="90" t="s">
        <v>494</v>
      </c>
      <c r="T353" s="90" t="s">
        <v>501</v>
      </c>
      <c r="U353" s="90" t="e">
        <f>'Раздел 2'!#REF!</f>
        <v>#REF!</v>
      </c>
    </row>
    <row r="354" spans="1:85" s="7" customFormat="1" ht="24.95" customHeight="1" x14ac:dyDescent="0.2">
      <c r="A354" s="487">
        <v>323</v>
      </c>
      <c r="B354" s="8" t="s">
        <v>298</v>
      </c>
      <c r="C354" s="90">
        <v>1950</v>
      </c>
      <c r="D354" s="90"/>
      <c r="E354" s="8" t="s">
        <v>45</v>
      </c>
      <c r="F354" s="90">
        <v>2</v>
      </c>
      <c r="G354" s="87">
        <v>2</v>
      </c>
      <c r="H354" s="115">
        <v>528.70000000000005</v>
      </c>
      <c r="I354" s="101">
        <v>482.7</v>
      </c>
      <c r="J354" s="91">
        <v>362</v>
      </c>
      <c r="K354" s="87">
        <v>8</v>
      </c>
      <c r="L354" s="9">
        <v>31250</v>
      </c>
      <c r="M354" s="9">
        <v>0</v>
      </c>
      <c r="N354" s="9">
        <v>0</v>
      </c>
      <c r="O354" s="9">
        <f t="shared" si="65"/>
        <v>31250</v>
      </c>
      <c r="P354" s="16">
        <f t="shared" si="57"/>
        <v>64.740004143360267</v>
      </c>
      <c r="Q354" s="90">
        <v>11111.76</v>
      </c>
      <c r="R354" s="90">
        <v>2019</v>
      </c>
      <c r="S354" s="90" t="s">
        <v>494</v>
      </c>
      <c r="T354" s="90" t="s">
        <v>501</v>
      </c>
      <c r="U354" s="90" t="e">
        <f>'Раздел 2'!#REF!</f>
        <v>#REF!</v>
      </c>
    </row>
    <row r="355" spans="1:85" s="7" customFormat="1" ht="24.95" customHeight="1" x14ac:dyDescent="0.2">
      <c r="A355" s="487">
        <v>324</v>
      </c>
      <c r="B355" s="8" t="s">
        <v>299</v>
      </c>
      <c r="C355" s="90">
        <v>1953</v>
      </c>
      <c r="D355" s="90"/>
      <c r="E355" s="8" t="s">
        <v>45</v>
      </c>
      <c r="F355" s="90">
        <v>2</v>
      </c>
      <c r="G355" s="87">
        <v>1</v>
      </c>
      <c r="H355" s="115">
        <v>433.8</v>
      </c>
      <c r="I355" s="101">
        <v>400.3</v>
      </c>
      <c r="J355" s="91">
        <v>352.7</v>
      </c>
      <c r="K355" s="87">
        <v>8</v>
      </c>
      <c r="L355" s="9">
        <v>25900</v>
      </c>
      <c r="M355" s="9">
        <v>0</v>
      </c>
      <c r="N355" s="9">
        <v>0</v>
      </c>
      <c r="O355" s="9">
        <f t="shared" si="65"/>
        <v>25900</v>
      </c>
      <c r="P355" s="16">
        <f t="shared" si="57"/>
        <v>64.701473894579067</v>
      </c>
      <c r="Q355" s="90">
        <v>11111.76</v>
      </c>
      <c r="R355" s="90">
        <v>2019</v>
      </c>
      <c r="S355" s="90" t="s">
        <v>494</v>
      </c>
      <c r="T355" s="90" t="s">
        <v>501</v>
      </c>
      <c r="U355" s="90" t="e">
        <f>'Раздел 2'!#REF!</f>
        <v>#REF!</v>
      </c>
    </row>
    <row r="356" spans="1:85" s="7" customFormat="1" ht="24.95" customHeight="1" x14ac:dyDescent="0.2">
      <c r="A356" s="487">
        <v>325</v>
      </c>
      <c r="B356" s="8" t="s">
        <v>300</v>
      </c>
      <c r="C356" s="90">
        <v>1957</v>
      </c>
      <c r="D356" s="90"/>
      <c r="E356" s="8" t="s">
        <v>45</v>
      </c>
      <c r="F356" s="90">
        <v>2</v>
      </c>
      <c r="G356" s="87">
        <v>1</v>
      </c>
      <c r="H356" s="115">
        <v>412.7</v>
      </c>
      <c r="I356" s="101">
        <v>372.04</v>
      </c>
      <c r="J356" s="91">
        <v>289.25</v>
      </c>
      <c r="K356" s="87">
        <v>8</v>
      </c>
      <c r="L356" s="9">
        <v>24100</v>
      </c>
      <c r="M356" s="9">
        <v>0</v>
      </c>
      <c r="N356" s="9">
        <v>0</v>
      </c>
      <c r="O356" s="9">
        <f t="shared" si="65"/>
        <v>24100</v>
      </c>
      <c r="P356" s="16">
        <f t="shared" si="57"/>
        <v>64.777980862272869</v>
      </c>
      <c r="Q356" s="90">
        <v>11111.76</v>
      </c>
      <c r="R356" s="90">
        <v>2019</v>
      </c>
      <c r="S356" s="90" t="s">
        <v>494</v>
      </c>
      <c r="T356" s="90" t="s">
        <v>501</v>
      </c>
      <c r="U356" s="90" t="e">
        <f>'Раздел 2'!#REF!</f>
        <v>#REF!</v>
      </c>
    </row>
    <row r="357" spans="1:85" s="7" customFormat="1" ht="24.95" customHeight="1" x14ac:dyDescent="0.2">
      <c r="A357" s="487">
        <v>326</v>
      </c>
      <c r="B357" s="8" t="s">
        <v>301</v>
      </c>
      <c r="C357" s="90">
        <v>1948</v>
      </c>
      <c r="D357" s="90"/>
      <c r="E357" s="8" t="s">
        <v>58</v>
      </c>
      <c r="F357" s="90">
        <v>2</v>
      </c>
      <c r="G357" s="87">
        <v>2</v>
      </c>
      <c r="H357" s="115">
        <v>729.1</v>
      </c>
      <c r="I357" s="101">
        <v>663.8</v>
      </c>
      <c r="J357" s="91">
        <v>623.70000000000005</v>
      </c>
      <c r="K357" s="87">
        <v>16</v>
      </c>
      <c r="L357" s="9">
        <f>5393.1*I357</f>
        <v>3579939.78</v>
      </c>
      <c r="M357" s="9">
        <v>0</v>
      </c>
      <c r="N357" s="9">
        <v>0</v>
      </c>
      <c r="O357" s="9">
        <f t="shared" si="65"/>
        <v>3579939.78</v>
      </c>
      <c r="P357" s="16">
        <f t="shared" si="57"/>
        <v>5393.1</v>
      </c>
      <c r="Q357" s="90">
        <v>11111.76</v>
      </c>
      <c r="R357" s="90">
        <v>2019</v>
      </c>
      <c r="S357" s="90" t="s">
        <v>494</v>
      </c>
      <c r="T357" s="90" t="s">
        <v>501</v>
      </c>
      <c r="U357" s="90" t="e">
        <f>'Раздел 2'!#REF!</f>
        <v>#REF!</v>
      </c>
    </row>
    <row r="358" spans="1:85" s="7" customFormat="1" ht="24.95" customHeight="1" x14ac:dyDescent="0.2">
      <c r="A358" s="487">
        <v>327</v>
      </c>
      <c r="B358" s="8" t="s">
        <v>302</v>
      </c>
      <c r="C358" s="90">
        <v>1948</v>
      </c>
      <c r="D358" s="90"/>
      <c r="E358" s="8" t="s">
        <v>58</v>
      </c>
      <c r="F358" s="90">
        <v>2</v>
      </c>
      <c r="G358" s="87">
        <v>2</v>
      </c>
      <c r="H358" s="115">
        <v>737.4</v>
      </c>
      <c r="I358" s="101">
        <v>662.82</v>
      </c>
      <c r="J358" s="91">
        <v>647.82000000000005</v>
      </c>
      <c r="K358" s="87">
        <v>16</v>
      </c>
      <c r="L358" s="9">
        <v>42900</v>
      </c>
      <c r="M358" s="9">
        <v>0</v>
      </c>
      <c r="N358" s="9">
        <v>0</v>
      </c>
      <c r="O358" s="9">
        <f t="shared" si="65"/>
        <v>42900</v>
      </c>
      <c r="P358" s="16">
        <f t="shared" si="57"/>
        <v>64.723454331492704</v>
      </c>
      <c r="Q358" s="90">
        <v>11111.76</v>
      </c>
      <c r="R358" s="90">
        <v>2019</v>
      </c>
      <c r="S358" s="90" t="s">
        <v>494</v>
      </c>
      <c r="T358" s="90" t="s">
        <v>501</v>
      </c>
      <c r="U358" s="90" t="e">
        <f>'Раздел 2'!#REF!</f>
        <v>#REF!</v>
      </c>
    </row>
    <row r="359" spans="1:85" s="7" customFormat="1" ht="24.95" customHeight="1" x14ac:dyDescent="0.2">
      <c r="A359" s="487">
        <v>328</v>
      </c>
      <c r="B359" s="8" t="s">
        <v>303</v>
      </c>
      <c r="C359" s="90">
        <v>1954</v>
      </c>
      <c r="D359" s="90"/>
      <c r="E359" s="8" t="s">
        <v>58</v>
      </c>
      <c r="F359" s="90">
        <v>3</v>
      </c>
      <c r="G359" s="87">
        <v>3</v>
      </c>
      <c r="H359" s="115">
        <v>1999.2</v>
      </c>
      <c r="I359" s="101">
        <v>1819.38</v>
      </c>
      <c r="J359" s="91">
        <v>1607.8999999999999</v>
      </c>
      <c r="K359" s="87">
        <v>20</v>
      </c>
      <c r="L359" s="9">
        <f>5393.1*I359</f>
        <v>9812098.2780000009</v>
      </c>
      <c r="M359" s="9">
        <v>0</v>
      </c>
      <c r="N359" s="9">
        <v>0</v>
      </c>
      <c r="O359" s="9">
        <f t="shared" si="65"/>
        <v>9812098.2780000009</v>
      </c>
      <c r="P359" s="16">
        <f t="shared" si="57"/>
        <v>5393.1</v>
      </c>
      <c r="Q359" s="90">
        <v>11111.76</v>
      </c>
      <c r="R359" s="90">
        <v>2019</v>
      </c>
      <c r="S359" s="90" t="s">
        <v>494</v>
      </c>
      <c r="T359" s="90" t="s">
        <v>501</v>
      </c>
      <c r="U359" s="90" t="e">
        <f>'Раздел 2'!#REF!</f>
        <v>#REF!</v>
      </c>
    </row>
    <row r="360" spans="1:85" s="7" customFormat="1" ht="24.95" customHeight="1" x14ac:dyDescent="0.2">
      <c r="A360" s="487">
        <v>329</v>
      </c>
      <c r="B360" s="8" t="s">
        <v>308</v>
      </c>
      <c r="C360" s="90">
        <v>1947</v>
      </c>
      <c r="D360" s="90"/>
      <c r="E360" s="8" t="s">
        <v>45</v>
      </c>
      <c r="F360" s="90">
        <v>2</v>
      </c>
      <c r="G360" s="87">
        <v>2</v>
      </c>
      <c r="H360" s="115">
        <v>289.7</v>
      </c>
      <c r="I360" s="101">
        <v>211.2</v>
      </c>
      <c r="J360" s="91">
        <v>159.19999999999999</v>
      </c>
      <c r="K360" s="87">
        <v>4</v>
      </c>
      <c r="L360" s="9">
        <v>13700</v>
      </c>
      <c r="M360" s="9">
        <v>0</v>
      </c>
      <c r="N360" s="9">
        <v>0</v>
      </c>
      <c r="O360" s="9">
        <f t="shared" si="65"/>
        <v>13700</v>
      </c>
      <c r="P360" s="16">
        <f t="shared" si="57"/>
        <v>64.867424242424249</v>
      </c>
      <c r="Q360" s="90">
        <v>11111.76</v>
      </c>
      <c r="R360" s="90">
        <v>2019</v>
      </c>
      <c r="S360" s="90" t="s">
        <v>494</v>
      </c>
      <c r="T360" s="90" t="s">
        <v>501</v>
      </c>
      <c r="U360" s="90" t="e">
        <f>'Раздел 2'!#REF!</f>
        <v>#REF!</v>
      </c>
    </row>
    <row r="361" spans="1:85" s="7" customFormat="1" ht="24.95" customHeight="1" x14ac:dyDescent="0.2">
      <c r="A361" s="487">
        <v>330</v>
      </c>
      <c r="B361" s="8" t="s">
        <v>306</v>
      </c>
      <c r="C361" s="90">
        <v>1948</v>
      </c>
      <c r="D361" s="90">
        <v>1984</v>
      </c>
      <c r="E361" s="8" t="s">
        <v>45</v>
      </c>
      <c r="F361" s="90">
        <v>2</v>
      </c>
      <c r="G361" s="87">
        <v>2</v>
      </c>
      <c r="H361" s="115">
        <v>456.6</v>
      </c>
      <c r="I361" s="101">
        <v>412.6</v>
      </c>
      <c r="J361" s="91">
        <v>165.4</v>
      </c>
      <c r="K361" s="87">
        <v>13</v>
      </c>
      <c r="L361" s="9">
        <v>26700</v>
      </c>
      <c r="M361" s="9">
        <v>0</v>
      </c>
      <c r="N361" s="9">
        <v>0</v>
      </c>
      <c r="O361" s="9">
        <f t="shared" si="65"/>
        <v>26700</v>
      </c>
      <c r="P361" s="16">
        <f t="shared" si="57"/>
        <v>64.711585070285992</v>
      </c>
      <c r="Q361" s="90">
        <v>11111.76</v>
      </c>
      <c r="R361" s="90">
        <v>2019</v>
      </c>
      <c r="S361" s="90" t="s">
        <v>494</v>
      </c>
      <c r="T361" s="90" t="s">
        <v>501</v>
      </c>
      <c r="U361" s="90" t="e">
        <f>'Раздел 2'!#REF!</f>
        <v>#REF!</v>
      </c>
    </row>
    <row r="362" spans="1:85" s="7" customFormat="1" ht="24.95" customHeight="1" x14ac:dyDescent="0.2">
      <c r="A362" s="487">
        <v>331</v>
      </c>
      <c r="B362" s="8" t="s">
        <v>307</v>
      </c>
      <c r="C362" s="90">
        <v>1934</v>
      </c>
      <c r="D362" s="90"/>
      <c r="E362" s="8" t="s">
        <v>45</v>
      </c>
      <c r="F362" s="90">
        <v>2</v>
      </c>
      <c r="G362" s="87">
        <v>4</v>
      </c>
      <c r="H362" s="115">
        <v>340</v>
      </c>
      <c r="I362" s="101">
        <v>252</v>
      </c>
      <c r="J362" s="91">
        <v>207.4</v>
      </c>
      <c r="K362" s="87">
        <v>7</v>
      </c>
      <c r="L362" s="9">
        <v>16350</v>
      </c>
      <c r="M362" s="9">
        <v>0</v>
      </c>
      <c r="N362" s="9">
        <v>0</v>
      </c>
      <c r="O362" s="9">
        <f t="shared" si="65"/>
        <v>16350</v>
      </c>
      <c r="P362" s="16">
        <f t="shared" si="57"/>
        <v>64.88095238095238</v>
      </c>
      <c r="Q362" s="90">
        <v>11111.76</v>
      </c>
      <c r="R362" s="90">
        <v>2019</v>
      </c>
      <c r="S362" s="90" t="s">
        <v>494</v>
      </c>
      <c r="T362" s="90" t="s">
        <v>501</v>
      </c>
      <c r="U362" s="90" t="e">
        <f>'Раздел 2'!#REF!</f>
        <v>#REF!</v>
      </c>
    </row>
    <row r="363" spans="1:85" s="35" customFormat="1" ht="12.75" customHeight="1" x14ac:dyDescent="0.2">
      <c r="A363" s="578" t="s">
        <v>176</v>
      </c>
      <c r="B363" s="579"/>
      <c r="C363" s="25">
        <v>13</v>
      </c>
      <c r="D363" s="25"/>
      <c r="E363" s="68"/>
      <c r="F363" s="25"/>
      <c r="G363" s="86"/>
      <c r="H363" s="14">
        <f>SUM(H350:H362)</f>
        <v>7935.1</v>
      </c>
      <c r="I363" s="14">
        <f t="shared" ref="I363:O363" si="66">SUM(I350:I362)</f>
        <v>7045.1</v>
      </c>
      <c r="J363" s="14">
        <f t="shared" si="66"/>
        <v>5422.07</v>
      </c>
      <c r="K363" s="14">
        <f t="shared" si="66"/>
        <v>132</v>
      </c>
      <c r="L363" s="14">
        <f t="shared" si="66"/>
        <v>16335706.620000001</v>
      </c>
      <c r="M363" s="14"/>
      <c r="N363" s="14"/>
      <c r="O363" s="14">
        <f t="shared" si="66"/>
        <v>16335706.620000001</v>
      </c>
      <c r="P363" s="238"/>
      <c r="Q363" s="36"/>
      <c r="R363" s="25"/>
      <c r="S363" s="25"/>
      <c r="T363" s="25"/>
      <c r="U363" s="25"/>
      <c r="AT363" s="7"/>
      <c r="AU363" s="7"/>
      <c r="AV363" s="7"/>
      <c r="AW363" s="7"/>
      <c r="AX363" s="7"/>
      <c r="AY363" s="7"/>
      <c r="AZ363" s="7"/>
      <c r="BA363" s="7"/>
      <c r="BB363" s="7"/>
      <c r="BC363" s="7"/>
      <c r="BD363" s="7"/>
      <c r="BE363" s="7"/>
      <c r="BF363" s="7"/>
      <c r="BG363" s="7"/>
      <c r="BH363" s="7"/>
      <c r="BI363" s="7"/>
      <c r="BJ363" s="7"/>
      <c r="BK363" s="7"/>
      <c r="BL363" s="7"/>
      <c r="BM363" s="7"/>
      <c r="BN363" s="7"/>
      <c r="BO363" s="7"/>
      <c r="BP363" s="7"/>
      <c r="BQ363" s="7"/>
      <c r="BR363" s="7"/>
      <c r="BS363" s="7"/>
      <c r="BT363" s="7"/>
      <c r="BU363" s="7"/>
      <c r="BV363" s="7"/>
      <c r="BW363" s="7"/>
      <c r="BX363" s="7"/>
      <c r="BY363" s="7"/>
      <c r="BZ363" s="7"/>
      <c r="CA363" s="7"/>
      <c r="CB363" s="7"/>
      <c r="CC363" s="7"/>
      <c r="CD363" s="7"/>
      <c r="CE363" s="7"/>
      <c r="CF363" s="7"/>
      <c r="CG363" s="7"/>
    </row>
    <row r="364" spans="1:85" s="7" customFormat="1" ht="12.75" customHeight="1" x14ac:dyDescent="0.2">
      <c r="A364" s="351">
        <v>332</v>
      </c>
      <c r="B364" s="271" t="s">
        <v>851</v>
      </c>
      <c r="C364" s="123">
        <v>1937</v>
      </c>
      <c r="D364" s="258"/>
      <c r="E364" s="263" t="s">
        <v>58</v>
      </c>
      <c r="F364" s="252">
        <v>4</v>
      </c>
      <c r="G364" s="252">
        <v>4</v>
      </c>
      <c r="H364" s="126">
        <v>2090.9</v>
      </c>
      <c r="I364" s="126">
        <v>1842.1</v>
      </c>
      <c r="J364" s="126">
        <v>1484.3</v>
      </c>
      <c r="K364" s="268">
        <v>38</v>
      </c>
      <c r="L364" s="127">
        <f>I364*4849</f>
        <v>8932342.9000000004</v>
      </c>
      <c r="M364" s="9">
        <v>0</v>
      </c>
      <c r="N364" s="9">
        <v>0</v>
      </c>
      <c r="O364" s="270">
        <f>L364</f>
        <v>8932342.9000000004</v>
      </c>
      <c r="P364" s="16">
        <f t="shared" si="57"/>
        <v>4849</v>
      </c>
      <c r="Q364" s="124">
        <v>11111.76</v>
      </c>
      <c r="R364" s="124">
        <v>2020</v>
      </c>
      <c r="S364" s="203"/>
      <c r="T364" s="203"/>
      <c r="U364" s="203"/>
    </row>
    <row r="365" spans="1:85" s="7" customFormat="1" ht="12.75" customHeight="1" x14ac:dyDescent="0.2">
      <c r="A365" s="263">
        <v>333</v>
      </c>
      <c r="B365" s="266" t="s">
        <v>1764</v>
      </c>
      <c r="C365" s="264">
        <v>1951</v>
      </c>
      <c r="D365" s="259"/>
      <c r="E365" s="263" t="s">
        <v>58</v>
      </c>
      <c r="F365" s="252">
        <v>2</v>
      </c>
      <c r="G365" s="252">
        <v>1</v>
      </c>
      <c r="H365" s="265">
        <v>1308.5</v>
      </c>
      <c r="I365" s="265">
        <v>1181.9000000000001</v>
      </c>
      <c r="J365" s="265">
        <v>0</v>
      </c>
      <c r="K365" s="267">
        <v>8</v>
      </c>
      <c r="L365" s="127">
        <f t="shared" ref="L365:L370" si="67">I365*4849</f>
        <v>5731033.1000000006</v>
      </c>
      <c r="M365" s="9">
        <v>0</v>
      </c>
      <c r="N365" s="9">
        <v>0</v>
      </c>
      <c r="O365" s="270">
        <f t="shared" ref="O365:O370" si="68">L365</f>
        <v>5731033.1000000006</v>
      </c>
      <c r="P365" s="16">
        <f t="shared" si="57"/>
        <v>4849</v>
      </c>
      <c r="Q365" s="124">
        <v>11111.76</v>
      </c>
      <c r="R365" s="124">
        <v>2020</v>
      </c>
      <c r="S365" s="261"/>
      <c r="T365" s="258"/>
      <c r="U365" s="258"/>
    </row>
    <row r="366" spans="1:85" x14ac:dyDescent="0.2">
      <c r="A366" s="351">
        <v>334</v>
      </c>
      <c r="B366" s="272" t="s">
        <v>852</v>
      </c>
      <c r="C366" s="264">
        <v>1954</v>
      </c>
      <c r="D366" s="263"/>
      <c r="E366" s="263" t="s">
        <v>58</v>
      </c>
      <c r="F366" s="252">
        <v>2</v>
      </c>
      <c r="G366" s="252">
        <v>2</v>
      </c>
      <c r="H366" s="252">
        <v>840.4</v>
      </c>
      <c r="I366" s="252">
        <v>777.9</v>
      </c>
      <c r="J366" s="265">
        <v>337.8</v>
      </c>
      <c r="K366" s="264">
        <v>13</v>
      </c>
      <c r="L366" s="127">
        <f t="shared" si="67"/>
        <v>3772037.1</v>
      </c>
      <c r="M366" s="9">
        <v>0</v>
      </c>
      <c r="N366" s="9">
        <v>0</v>
      </c>
      <c r="O366" s="270">
        <f t="shared" si="68"/>
        <v>3772037.1</v>
      </c>
      <c r="P366" s="16">
        <f t="shared" si="57"/>
        <v>4849</v>
      </c>
      <c r="Q366" s="124">
        <v>11111.76</v>
      </c>
      <c r="R366" s="124">
        <v>2020</v>
      </c>
    </row>
    <row r="367" spans="1:85" x14ac:dyDescent="0.2">
      <c r="A367" s="263">
        <v>335</v>
      </c>
      <c r="B367" s="272" t="s">
        <v>853</v>
      </c>
      <c r="C367" s="264">
        <v>1953</v>
      </c>
      <c r="D367" s="263"/>
      <c r="E367" s="263" t="s">
        <v>58</v>
      </c>
      <c r="F367" s="252">
        <v>2</v>
      </c>
      <c r="G367" s="252">
        <v>2</v>
      </c>
      <c r="H367" s="252">
        <v>543.29999999999995</v>
      </c>
      <c r="I367" s="252">
        <v>498.5</v>
      </c>
      <c r="J367" s="265">
        <v>346.1</v>
      </c>
      <c r="K367" s="264">
        <v>8</v>
      </c>
      <c r="L367" s="127">
        <f t="shared" si="67"/>
        <v>2417226.5</v>
      </c>
      <c r="M367" s="9">
        <v>0</v>
      </c>
      <c r="N367" s="9">
        <v>0</v>
      </c>
      <c r="O367" s="270">
        <f t="shared" si="68"/>
        <v>2417226.5</v>
      </c>
      <c r="P367" s="16">
        <f t="shared" si="57"/>
        <v>4849</v>
      </c>
      <c r="Q367" s="124">
        <v>11111.76</v>
      </c>
      <c r="R367" s="124">
        <v>2020</v>
      </c>
    </row>
    <row r="368" spans="1:85" s="7" customFormat="1" ht="12.75" customHeight="1" x14ac:dyDescent="0.2">
      <c r="A368" s="351">
        <v>336</v>
      </c>
      <c r="B368" s="272" t="s">
        <v>305</v>
      </c>
      <c r="C368" s="264">
        <v>1954</v>
      </c>
      <c r="D368" s="259"/>
      <c r="E368" s="252" t="s">
        <v>857</v>
      </c>
      <c r="F368" s="263">
        <v>2</v>
      </c>
      <c r="G368" s="264">
        <v>2</v>
      </c>
      <c r="H368" s="252">
        <v>434.6</v>
      </c>
      <c r="I368" s="252">
        <v>389.2</v>
      </c>
      <c r="J368" s="265">
        <v>131</v>
      </c>
      <c r="K368" s="267">
        <v>8</v>
      </c>
      <c r="L368" s="127">
        <f t="shared" si="67"/>
        <v>1887230.8</v>
      </c>
      <c r="M368" s="9">
        <v>0</v>
      </c>
      <c r="N368" s="9">
        <v>0</v>
      </c>
      <c r="O368" s="270">
        <f t="shared" si="68"/>
        <v>1887230.8</v>
      </c>
      <c r="P368" s="16">
        <f t="shared" si="57"/>
        <v>4849</v>
      </c>
      <c r="Q368" s="124">
        <v>11111.76</v>
      </c>
      <c r="R368" s="124">
        <v>2020</v>
      </c>
      <c r="S368" s="261"/>
      <c r="T368" s="258"/>
      <c r="U368" s="258"/>
    </row>
    <row r="369" spans="1:85" s="7" customFormat="1" ht="12.75" customHeight="1" x14ac:dyDescent="0.2">
      <c r="A369" s="263">
        <v>337</v>
      </c>
      <c r="B369" s="272" t="s">
        <v>854</v>
      </c>
      <c r="C369" s="264">
        <v>1955</v>
      </c>
      <c r="D369" s="259"/>
      <c r="E369" s="263" t="s">
        <v>58</v>
      </c>
      <c r="F369" s="263">
        <v>2</v>
      </c>
      <c r="G369" s="264">
        <v>1</v>
      </c>
      <c r="H369" s="265">
        <v>326.7</v>
      </c>
      <c r="I369" s="265">
        <v>298.39999999999998</v>
      </c>
      <c r="J369" s="265">
        <v>122.8</v>
      </c>
      <c r="K369" s="267">
        <v>9</v>
      </c>
      <c r="L369" s="127">
        <f t="shared" si="67"/>
        <v>1446941.5999999999</v>
      </c>
      <c r="M369" s="9">
        <v>0</v>
      </c>
      <c r="N369" s="9">
        <v>0</v>
      </c>
      <c r="O369" s="270">
        <f t="shared" si="68"/>
        <v>1446941.5999999999</v>
      </c>
      <c r="P369" s="16">
        <f t="shared" si="57"/>
        <v>4849</v>
      </c>
      <c r="Q369" s="124">
        <v>11111.76</v>
      </c>
      <c r="R369" s="124">
        <v>2020</v>
      </c>
      <c r="S369" s="261"/>
      <c r="T369" s="258"/>
      <c r="U369" s="258"/>
    </row>
    <row r="370" spans="1:85" s="260" customFormat="1" ht="12.75" customHeight="1" x14ac:dyDescent="0.2">
      <c r="A370" s="351">
        <v>338</v>
      </c>
      <c r="B370" s="251" t="s">
        <v>1765</v>
      </c>
      <c r="C370" s="264">
        <v>1946</v>
      </c>
      <c r="D370" s="259"/>
      <c r="E370" s="263" t="s">
        <v>58</v>
      </c>
      <c r="F370" s="263">
        <v>2</v>
      </c>
      <c r="G370" s="264">
        <v>4</v>
      </c>
      <c r="H370" s="252">
        <v>1292.7</v>
      </c>
      <c r="I370" s="252">
        <v>1194</v>
      </c>
      <c r="J370" s="265">
        <v>0</v>
      </c>
      <c r="K370" s="267">
        <v>11</v>
      </c>
      <c r="L370" s="127">
        <f t="shared" si="67"/>
        <v>5789706</v>
      </c>
      <c r="M370" s="9">
        <v>0</v>
      </c>
      <c r="N370" s="9">
        <v>0</v>
      </c>
      <c r="O370" s="270">
        <f t="shared" si="68"/>
        <v>5789706</v>
      </c>
      <c r="P370" s="16">
        <f t="shared" si="57"/>
        <v>4849</v>
      </c>
      <c r="Q370" s="124">
        <v>11111.76</v>
      </c>
      <c r="R370" s="124">
        <v>2020</v>
      </c>
      <c r="S370" s="262"/>
      <c r="T370" s="259"/>
      <c r="U370" s="259"/>
    </row>
    <row r="371" spans="1:85" s="35" customFormat="1" ht="12.75" customHeight="1" x14ac:dyDescent="0.2">
      <c r="A371" s="578" t="s">
        <v>790</v>
      </c>
      <c r="B371" s="579"/>
      <c r="C371" s="204">
        <v>7</v>
      </c>
      <c r="D371" s="204"/>
      <c r="E371" s="161"/>
      <c r="F371" s="204"/>
      <c r="G371" s="235"/>
      <c r="H371" s="236">
        <f>SUM(H364:H370)</f>
        <v>6837.1</v>
      </c>
      <c r="I371" s="236">
        <f t="shared" ref="I371:O371" si="69">SUM(I364:I370)</f>
        <v>6181.9999999999991</v>
      </c>
      <c r="J371" s="236">
        <f t="shared" si="69"/>
        <v>2422</v>
      </c>
      <c r="K371" s="236">
        <f t="shared" si="69"/>
        <v>95</v>
      </c>
      <c r="L371" s="236">
        <f t="shared" si="69"/>
        <v>29976518.000000004</v>
      </c>
      <c r="M371" s="236"/>
      <c r="N371" s="236"/>
      <c r="O371" s="236">
        <f t="shared" si="69"/>
        <v>29976518.000000004</v>
      </c>
      <c r="P371" s="238"/>
      <c r="Q371" s="238"/>
      <c r="R371" s="204"/>
      <c r="S371" s="204"/>
      <c r="T371" s="204"/>
      <c r="U371" s="204"/>
      <c r="AT371" s="7"/>
      <c r="AU371" s="7"/>
      <c r="AV371" s="7"/>
      <c r="AW371" s="7"/>
      <c r="AX371" s="7"/>
      <c r="AY371" s="7"/>
      <c r="AZ371" s="7"/>
      <c r="BA371" s="7"/>
      <c r="BB371" s="7"/>
      <c r="BC371" s="7"/>
      <c r="BD371" s="7"/>
      <c r="BE371" s="7"/>
      <c r="BF371" s="7"/>
      <c r="BG371" s="7"/>
      <c r="BH371" s="7"/>
      <c r="BI371" s="7"/>
      <c r="BJ371" s="7"/>
      <c r="BK371" s="7"/>
      <c r="BL371" s="7"/>
      <c r="BM371" s="7"/>
      <c r="BN371" s="7"/>
      <c r="BO371" s="7"/>
      <c r="BP371" s="7"/>
      <c r="BQ371" s="7"/>
      <c r="BR371" s="7"/>
      <c r="BS371" s="7"/>
      <c r="BT371" s="7"/>
      <c r="BU371" s="7"/>
      <c r="BV371" s="7"/>
      <c r="BW371" s="7"/>
      <c r="BX371" s="7"/>
      <c r="BY371" s="7"/>
      <c r="BZ371" s="7"/>
      <c r="CA371" s="7"/>
      <c r="CB371" s="7"/>
      <c r="CC371" s="7"/>
      <c r="CD371" s="7"/>
      <c r="CE371" s="7"/>
      <c r="CF371" s="7"/>
      <c r="CG371" s="7"/>
    </row>
    <row r="372" spans="1:85" s="7" customFormat="1" ht="12.75" customHeight="1" x14ac:dyDescent="0.2">
      <c r="A372" s="351">
        <v>339</v>
      </c>
      <c r="B372" s="271" t="s">
        <v>855</v>
      </c>
      <c r="C372" s="205">
        <v>1951</v>
      </c>
      <c r="D372" s="203"/>
      <c r="E372" s="205" t="s">
        <v>46</v>
      </c>
      <c r="F372" s="205">
        <v>2</v>
      </c>
      <c r="G372" s="255">
        <v>1</v>
      </c>
      <c r="H372" s="210">
        <v>219.7</v>
      </c>
      <c r="I372" s="210">
        <v>178.7</v>
      </c>
      <c r="J372" s="210">
        <v>90.6</v>
      </c>
      <c r="K372" s="256">
        <v>3</v>
      </c>
      <c r="L372" s="127">
        <f>I372*4849</f>
        <v>866516.29999999993</v>
      </c>
      <c r="M372" s="9">
        <v>0</v>
      </c>
      <c r="N372" s="9">
        <v>0</v>
      </c>
      <c r="O372" s="209">
        <f>L372</f>
        <v>866516.29999999993</v>
      </c>
      <c r="P372" s="16">
        <f t="shared" si="57"/>
        <v>4849</v>
      </c>
      <c r="Q372" s="360">
        <v>11111.76</v>
      </c>
      <c r="R372" s="205">
        <v>2021</v>
      </c>
      <c r="S372" s="203"/>
      <c r="T372" s="203"/>
      <c r="U372" s="203"/>
    </row>
    <row r="373" spans="1:85" s="7" customFormat="1" ht="12.75" customHeight="1" x14ac:dyDescent="0.2">
      <c r="A373" s="263">
        <v>340</v>
      </c>
      <c r="B373" s="251" t="s">
        <v>1766</v>
      </c>
      <c r="C373" s="205">
        <v>1949</v>
      </c>
      <c r="D373" s="203"/>
      <c r="E373" s="205" t="s">
        <v>45</v>
      </c>
      <c r="F373" s="205">
        <v>2</v>
      </c>
      <c r="G373" s="255">
        <v>2</v>
      </c>
      <c r="H373" s="210">
        <v>580.6</v>
      </c>
      <c r="I373" s="210">
        <v>532.20000000000005</v>
      </c>
      <c r="J373" s="210">
        <v>0</v>
      </c>
      <c r="K373" s="256">
        <v>10</v>
      </c>
      <c r="L373" s="127">
        <f t="shared" ref="L373:L374" si="70">I373*4849</f>
        <v>2580637.8000000003</v>
      </c>
      <c r="M373" s="9">
        <v>0</v>
      </c>
      <c r="N373" s="9">
        <v>0</v>
      </c>
      <c r="O373" s="209">
        <f t="shared" ref="O373:O374" si="71">L373</f>
        <v>2580637.8000000003</v>
      </c>
      <c r="P373" s="16">
        <f t="shared" si="57"/>
        <v>4849</v>
      </c>
      <c r="Q373" s="360">
        <v>11111.76</v>
      </c>
      <c r="R373" s="205">
        <v>2021</v>
      </c>
      <c r="S373" s="203"/>
      <c r="T373" s="203"/>
      <c r="U373" s="203"/>
    </row>
    <row r="374" spans="1:85" s="7" customFormat="1" ht="12.75" customHeight="1" x14ac:dyDescent="0.2">
      <c r="A374" s="263">
        <v>341</v>
      </c>
      <c r="B374" s="272" t="s">
        <v>856</v>
      </c>
      <c r="C374" s="252" t="s">
        <v>70</v>
      </c>
      <c r="D374" s="259"/>
      <c r="E374" s="263" t="s">
        <v>58</v>
      </c>
      <c r="F374" s="263">
        <v>2</v>
      </c>
      <c r="G374" s="264">
        <v>1</v>
      </c>
      <c r="H374" s="265">
        <v>336.4</v>
      </c>
      <c r="I374" s="265">
        <v>309.89999999999998</v>
      </c>
      <c r="J374" s="265">
        <v>193.8</v>
      </c>
      <c r="K374" s="267">
        <v>8</v>
      </c>
      <c r="L374" s="127">
        <f t="shared" si="70"/>
        <v>1502705.0999999999</v>
      </c>
      <c r="M374" s="9">
        <v>0</v>
      </c>
      <c r="N374" s="9">
        <v>0</v>
      </c>
      <c r="O374" s="209">
        <f t="shared" si="71"/>
        <v>1502705.0999999999</v>
      </c>
      <c r="P374" s="16">
        <f t="shared" si="57"/>
        <v>4849</v>
      </c>
      <c r="Q374" s="360">
        <v>11111.76</v>
      </c>
      <c r="R374" s="263">
        <v>2021</v>
      </c>
      <c r="S374" s="259"/>
      <c r="T374" s="259"/>
      <c r="U374" s="259"/>
    </row>
    <row r="375" spans="1:85" s="35" customFormat="1" ht="12.75" customHeight="1" x14ac:dyDescent="0.2">
      <c r="A375" s="578" t="s">
        <v>791</v>
      </c>
      <c r="B375" s="579"/>
      <c r="C375" s="204">
        <v>3</v>
      </c>
      <c r="D375" s="204"/>
      <c r="E375" s="161"/>
      <c r="F375" s="204"/>
      <c r="G375" s="235"/>
      <c r="H375" s="236">
        <f>SUM(H372:H374)</f>
        <v>1136.6999999999998</v>
      </c>
      <c r="I375" s="236">
        <f t="shared" ref="I375:O375" si="72">SUM(I372:I374)</f>
        <v>1020.8000000000001</v>
      </c>
      <c r="J375" s="236">
        <f t="shared" si="72"/>
        <v>284.39999999999998</v>
      </c>
      <c r="K375" s="236">
        <f t="shared" si="72"/>
        <v>21</v>
      </c>
      <c r="L375" s="236">
        <f t="shared" si="72"/>
        <v>4949859.2</v>
      </c>
      <c r="M375" s="236"/>
      <c r="N375" s="236"/>
      <c r="O375" s="236">
        <f t="shared" si="72"/>
        <v>4949859.2</v>
      </c>
      <c r="P375" s="238"/>
      <c r="Q375" s="238"/>
      <c r="R375" s="204"/>
      <c r="S375" s="204"/>
      <c r="T375" s="204"/>
      <c r="U375" s="204"/>
      <c r="AT375" s="7"/>
      <c r="AU375" s="7"/>
      <c r="AV375" s="7"/>
      <c r="AW375" s="7"/>
      <c r="AX375" s="7"/>
      <c r="AY375" s="7"/>
      <c r="AZ375" s="7"/>
      <c r="BA375" s="7"/>
      <c r="BB375" s="7"/>
      <c r="BC375" s="7"/>
      <c r="BD375" s="7"/>
      <c r="BE375" s="7"/>
      <c r="BF375" s="7"/>
      <c r="BG375" s="7"/>
      <c r="BH375" s="7"/>
      <c r="BI375" s="7"/>
      <c r="BJ375" s="7"/>
      <c r="BK375" s="7"/>
      <c r="BL375" s="7"/>
      <c r="BM375" s="7"/>
      <c r="BN375" s="7"/>
      <c r="BO375" s="7"/>
      <c r="BP375" s="7"/>
      <c r="BQ375" s="7"/>
      <c r="BR375" s="7"/>
      <c r="BS375" s="7"/>
      <c r="BT375" s="7"/>
      <c r="BU375" s="7"/>
      <c r="BV375" s="7"/>
      <c r="BW375" s="7"/>
      <c r="BX375" s="7"/>
      <c r="BY375" s="7"/>
      <c r="BZ375" s="7"/>
      <c r="CA375" s="7"/>
      <c r="CB375" s="7"/>
      <c r="CC375" s="7"/>
      <c r="CD375" s="7"/>
      <c r="CE375" s="7"/>
      <c r="CF375" s="7"/>
      <c r="CG375" s="7"/>
    </row>
    <row r="376" spans="1:85" s="56" customFormat="1" ht="13.35" customHeight="1" x14ac:dyDescent="0.2">
      <c r="A376" s="580" t="s">
        <v>56</v>
      </c>
      <c r="B376" s="581"/>
      <c r="C376" s="33">
        <f>C375+C371+C363</f>
        <v>23</v>
      </c>
      <c r="D376" s="33"/>
      <c r="E376" s="33"/>
      <c r="F376" s="33"/>
      <c r="G376" s="33"/>
      <c r="H376" s="33">
        <f t="shared" ref="H376:O376" si="73">H375+H371+H363</f>
        <v>15908.900000000001</v>
      </c>
      <c r="I376" s="33">
        <f t="shared" si="73"/>
        <v>14247.9</v>
      </c>
      <c r="J376" s="33">
        <f t="shared" si="73"/>
        <v>8128.4699999999993</v>
      </c>
      <c r="K376" s="33">
        <f t="shared" si="73"/>
        <v>248</v>
      </c>
      <c r="L376" s="33">
        <f t="shared" si="73"/>
        <v>51262083.820000008</v>
      </c>
      <c r="M376" s="33"/>
      <c r="N376" s="33"/>
      <c r="O376" s="33">
        <f t="shared" si="73"/>
        <v>51262083.820000008</v>
      </c>
      <c r="P376" s="34"/>
      <c r="Q376" s="34"/>
      <c r="R376" s="22"/>
      <c r="S376" s="22"/>
      <c r="T376" s="22"/>
      <c r="U376" s="22"/>
      <c r="AT376" s="61"/>
      <c r="AU376" s="61"/>
      <c r="AV376" s="61"/>
      <c r="AW376" s="61"/>
      <c r="AX376" s="61"/>
      <c r="AY376" s="61"/>
      <c r="AZ376" s="61"/>
      <c r="BA376" s="61"/>
      <c r="BB376" s="61"/>
      <c r="BC376" s="61"/>
      <c r="BD376" s="61"/>
      <c r="BE376" s="61"/>
      <c r="BF376" s="61"/>
      <c r="BG376" s="61"/>
      <c r="BH376" s="61"/>
      <c r="BI376" s="61"/>
      <c r="BJ376" s="61"/>
      <c r="BK376" s="61"/>
      <c r="BL376" s="61"/>
      <c r="BM376" s="61"/>
      <c r="BN376" s="61"/>
      <c r="BO376" s="61"/>
      <c r="BP376" s="61"/>
      <c r="BQ376" s="61"/>
      <c r="BR376" s="61"/>
      <c r="BS376" s="61"/>
      <c r="BT376" s="61"/>
      <c r="BU376" s="61"/>
      <c r="BV376" s="61"/>
      <c r="BW376" s="61"/>
      <c r="BX376" s="61"/>
      <c r="BY376" s="61"/>
      <c r="BZ376" s="61"/>
      <c r="CA376" s="61"/>
      <c r="CB376" s="61"/>
      <c r="CC376" s="61"/>
      <c r="CD376" s="61"/>
      <c r="CE376" s="61"/>
      <c r="CF376" s="61"/>
      <c r="CG376" s="61"/>
    </row>
    <row r="377" spans="1:85" s="7" customFormat="1" ht="13.35" customHeight="1" x14ac:dyDescent="0.2">
      <c r="A377" s="157"/>
      <c r="B377" s="27" t="s">
        <v>92</v>
      </c>
      <c r="C377" s="28"/>
      <c r="D377" s="70"/>
      <c r="E377" s="8"/>
      <c r="F377" s="70"/>
      <c r="G377" s="87"/>
      <c r="H377" s="115"/>
      <c r="I377" s="101"/>
      <c r="J377" s="73"/>
      <c r="K377" s="87"/>
      <c r="L377" s="9"/>
      <c r="M377" s="9"/>
      <c r="N377" s="9"/>
      <c r="O377" s="29"/>
      <c r="P377" s="16"/>
      <c r="Q377" s="31"/>
      <c r="R377" s="70"/>
      <c r="S377" s="70"/>
      <c r="T377" s="70"/>
      <c r="U377" s="70" t="e">
        <f>'Раздел 2'!#REF!</f>
        <v>#REF!</v>
      </c>
    </row>
    <row r="378" spans="1:85" s="7" customFormat="1" ht="24.95" customHeight="1" x14ac:dyDescent="0.2">
      <c r="A378" s="172">
        <v>342</v>
      </c>
      <c r="B378" s="8" t="s">
        <v>542</v>
      </c>
      <c r="C378" s="172">
        <v>1938</v>
      </c>
      <c r="D378" s="172"/>
      <c r="E378" s="8" t="s">
        <v>60</v>
      </c>
      <c r="F378" s="172">
        <v>2</v>
      </c>
      <c r="G378" s="87">
        <v>1</v>
      </c>
      <c r="H378" s="173">
        <v>167.5</v>
      </c>
      <c r="I378" s="173">
        <v>152.5</v>
      </c>
      <c r="J378" s="173">
        <v>152.5</v>
      </c>
      <c r="K378" s="87">
        <v>4</v>
      </c>
      <c r="L378" s="9">
        <f>5393.1*I378</f>
        <v>822447.75</v>
      </c>
      <c r="M378" s="9">
        <v>0</v>
      </c>
      <c r="N378" s="9">
        <v>0</v>
      </c>
      <c r="O378" s="9">
        <f>L378</f>
        <v>822447.75</v>
      </c>
      <c r="P378" s="16">
        <f t="shared" si="57"/>
        <v>5393.1</v>
      </c>
      <c r="Q378" s="172">
        <v>12882.22</v>
      </c>
      <c r="R378" s="172">
        <v>2019</v>
      </c>
      <c r="S378" s="172"/>
      <c r="T378" s="172"/>
      <c r="U378" s="172"/>
      <c r="V378" s="7">
        <v>1</v>
      </c>
    </row>
    <row r="379" spans="1:85" s="7" customFormat="1" ht="24.95" customHeight="1" x14ac:dyDescent="0.2">
      <c r="A379" s="172">
        <v>343</v>
      </c>
      <c r="B379" s="8" t="s">
        <v>543</v>
      </c>
      <c r="C379" s="172">
        <v>1939</v>
      </c>
      <c r="D379" s="172"/>
      <c r="E379" s="8" t="s">
        <v>60</v>
      </c>
      <c r="F379" s="172">
        <v>2</v>
      </c>
      <c r="G379" s="87">
        <v>1</v>
      </c>
      <c r="H379" s="173">
        <v>220.9</v>
      </c>
      <c r="I379" s="173">
        <v>190.7</v>
      </c>
      <c r="J379" s="173">
        <v>129.80000000000001</v>
      </c>
      <c r="K379" s="87">
        <v>5</v>
      </c>
      <c r="L379" s="9">
        <f t="shared" ref="L379:L391" si="74">5393.1*I379</f>
        <v>1028464.17</v>
      </c>
      <c r="M379" s="9">
        <v>0</v>
      </c>
      <c r="N379" s="9">
        <v>0</v>
      </c>
      <c r="O379" s="9">
        <f t="shared" ref="O379:O391" si="75">L379</f>
        <v>1028464.17</v>
      </c>
      <c r="P379" s="16">
        <f t="shared" si="57"/>
        <v>5393.1</v>
      </c>
      <c r="Q379" s="172">
        <v>12882.22</v>
      </c>
      <c r="R379" s="172">
        <v>2019</v>
      </c>
      <c r="S379" s="172"/>
      <c r="T379" s="172"/>
      <c r="U379" s="172"/>
      <c r="V379" s="7">
        <v>1</v>
      </c>
    </row>
    <row r="380" spans="1:85" s="7" customFormat="1" ht="24.95" customHeight="1" x14ac:dyDescent="0.2">
      <c r="A380" s="487">
        <v>344</v>
      </c>
      <c r="B380" s="8" t="s">
        <v>544</v>
      </c>
      <c r="C380" s="172">
        <v>1938</v>
      </c>
      <c r="D380" s="172"/>
      <c r="E380" s="8" t="s">
        <v>60</v>
      </c>
      <c r="F380" s="172">
        <v>1</v>
      </c>
      <c r="G380" s="87">
        <v>2</v>
      </c>
      <c r="H380" s="173">
        <v>174</v>
      </c>
      <c r="I380" s="173">
        <v>168.4</v>
      </c>
      <c r="J380" s="173">
        <v>17.100000000000001</v>
      </c>
      <c r="K380" s="87">
        <v>4</v>
      </c>
      <c r="L380" s="9">
        <f t="shared" si="74"/>
        <v>908198.04</v>
      </c>
      <c r="M380" s="9">
        <v>0</v>
      </c>
      <c r="N380" s="9">
        <v>0</v>
      </c>
      <c r="O380" s="9">
        <f t="shared" si="75"/>
        <v>908198.04</v>
      </c>
      <c r="P380" s="16">
        <f t="shared" si="57"/>
        <v>5393.1</v>
      </c>
      <c r="Q380" s="172">
        <v>12882.22</v>
      </c>
      <c r="R380" s="172">
        <v>2019</v>
      </c>
      <c r="S380" s="172"/>
      <c r="T380" s="172"/>
      <c r="U380" s="172"/>
      <c r="V380" s="7">
        <v>1</v>
      </c>
    </row>
    <row r="381" spans="1:85" s="7" customFormat="1" ht="24.95" customHeight="1" x14ac:dyDescent="0.2">
      <c r="A381" s="487">
        <v>345</v>
      </c>
      <c r="B381" s="8" t="s">
        <v>545</v>
      </c>
      <c r="C381" s="172">
        <v>1938</v>
      </c>
      <c r="D381" s="172"/>
      <c r="E381" s="8" t="s">
        <v>60</v>
      </c>
      <c r="F381" s="172">
        <v>2</v>
      </c>
      <c r="G381" s="87">
        <v>3</v>
      </c>
      <c r="H381" s="173">
        <v>174</v>
      </c>
      <c r="I381" s="173">
        <v>174</v>
      </c>
      <c r="J381" s="173">
        <v>174</v>
      </c>
      <c r="K381" s="87"/>
      <c r="L381" s="9">
        <f t="shared" si="74"/>
        <v>938399.4</v>
      </c>
      <c r="M381" s="9">
        <v>0</v>
      </c>
      <c r="N381" s="9">
        <v>0</v>
      </c>
      <c r="O381" s="9">
        <f t="shared" si="75"/>
        <v>938399.4</v>
      </c>
      <c r="P381" s="16">
        <f t="shared" si="57"/>
        <v>5393.1</v>
      </c>
      <c r="Q381" s="172">
        <v>12882.22</v>
      </c>
      <c r="R381" s="172">
        <v>2019</v>
      </c>
      <c r="S381" s="172"/>
      <c r="T381" s="172"/>
      <c r="U381" s="172"/>
      <c r="V381" s="7">
        <v>1</v>
      </c>
    </row>
    <row r="382" spans="1:85" s="7" customFormat="1" ht="24.95" customHeight="1" x14ac:dyDescent="0.2">
      <c r="A382" s="487">
        <v>346</v>
      </c>
      <c r="B382" s="8" t="s">
        <v>315</v>
      </c>
      <c r="C382" s="70">
        <v>1938</v>
      </c>
      <c r="D382" s="70"/>
      <c r="E382" s="8" t="s">
        <v>45</v>
      </c>
      <c r="F382" s="70">
        <v>2</v>
      </c>
      <c r="G382" s="87">
        <v>2</v>
      </c>
      <c r="H382" s="115">
        <v>178.4</v>
      </c>
      <c r="I382" s="101">
        <v>143.5</v>
      </c>
      <c r="J382" s="73">
        <v>115</v>
      </c>
      <c r="K382" s="87">
        <v>5</v>
      </c>
      <c r="L382" s="9">
        <f t="shared" si="74"/>
        <v>773909.85000000009</v>
      </c>
      <c r="M382" s="9">
        <v>0</v>
      </c>
      <c r="N382" s="9">
        <v>0</v>
      </c>
      <c r="O382" s="9">
        <f t="shared" si="75"/>
        <v>773909.85000000009</v>
      </c>
      <c r="P382" s="16">
        <f t="shared" si="57"/>
        <v>5393.1</v>
      </c>
      <c r="Q382" s="70">
        <v>11111.76</v>
      </c>
      <c r="R382" s="70">
        <v>2019</v>
      </c>
      <c r="S382" s="70" t="s">
        <v>487</v>
      </c>
      <c r="T382" s="70" t="s">
        <v>501</v>
      </c>
      <c r="U382" s="70" t="e">
        <f>'Раздел 2'!#REF!</f>
        <v>#REF!</v>
      </c>
    </row>
    <row r="383" spans="1:85" s="7" customFormat="1" ht="24.95" customHeight="1" x14ac:dyDescent="0.2">
      <c r="A383" s="487">
        <v>347</v>
      </c>
      <c r="B383" s="8" t="s">
        <v>311</v>
      </c>
      <c r="C383" s="151">
        <v>1939</v>
      </c>
      <c r="D383" s="151"/>
      <c r="E383" s="8" t="s">
        <v>41</v>
      </c>
      <c r="F383" s="151">
        <v>2</v>
      </c>
      <c r="G383" s="87"/>
      <c r="H383" s="152">
        <v>135.1</v>
      </c>
      <c r="I383" s="152">
        <v>135.1</v>
      </c>
      <c r="J383" s="152">
        <v>66.400000000000006</v>
      </c>
      <c r="K383" s="87">
        <v>3</v>
      </c>
      <c r="L383" s="9">
        <v>8743.2000000000007</v>
      </c>
      <c r="M383" s="9">
        <v>0</v>
      </c>
      <c r="N383" s="9">
        <v>0</v>
      </c>
      <c r="O383" s="9">
        <f t="shared" si="75"/>
        <v>8743.2000000000007</v>
      </c>
      <c r="P383" s="16">
        <f t="shared" si="57"/>
        <v>64.716506291635838</v>
      </c>
      <c r="Q383" s="151">
        <v>11111.76</v>
      </c>
      <c r="R383" s="151">
        <v>2019</v>
      </c>
      <c r="S383" s="151" t="s">
        <v>487</v>
      </c>
      <c r="T383" s="151" t="s">
        <v>501</v>
      </c>
      <c r="U383" s="151" t="e">
        <f>'Раздел 2'!#REF!</f>
        <v>#REF!</v>
      </c>
    </row>
    <row r="384" spans="1:85" s="7" customFormat="1" ht="24.95" customHeight="1" x14ac:dyDescent="0.2">
      <c r="A384" s="487">
        <v>348</v>
      </c>
      <c r="B384" s="8" t="s">
        <v>312</v>
      </c>
      <c r="C384" s="151">
        <v>1966</v>
      </c>
      <c r="D384" s="151"/>
      <c r="E384" s="8" t="s">
        <v>58</v>
      </c>
      <c r="F384" s="151">
        <v>2</v>
      </c>
      <c r="G384" s="87">
        <v>2</v>
      </c>
      <c r="H384" s="152">
        <v>701</v>
      </c>
      <c r="I384" s="152">
        <v>648.41999999999996</v>
      </c>
      <c r="J384" s="152">
        <v>529.07000000000005</v>
      </c>
      <c r="K384" s="87">
        <v>15</v>
      </c>
      <c r="L384" s="9">
        <f t="shared" si="74"/>
        <v>3496993.9020000002</v>
      </c>
      <c r="M384" s="9">
        <v>0</v>
      </c>
      <c r="N384" s="9">
        <v>0</v>
      </c>
      <c r="O384" s="9">
        <f t="shared" si="75"/>
        <v>3496993.9020000002</v>
      </c>
      <c r="P384" s="16">
        <f t="shared" si="57"/>
        <v>5393.1</v>
      </c>
      <c r="Q384" s="151">
        <v>11111.76</v>
      </c>
      <c r="R384" s="151">
        <v>2019</v>
      </c>
      <c r="S384" s="151" t="s">
        <v>487</v>
      </c>
      <c r="T384" s="151" t="s">
        <v>501</v>
      </c>
      <c r="U384" s="151" t="e">
        <f>'Раздел 2'!#REF!</f>
        <v>#REF!</v>
      </c>
    </row>
    <row r="385" spans="1:85" s="7" customFormat="1" ht="24.95" customHeight="1" x14ac:dyDescent="0.2">
      <c r="A385" s="487">
        <v>349</v>
      </c>
      <c r="B385" s="8" t="s">
        <v>313</v>
      </c>
      <c r="C385" s="151">
        <v>1966</v>
      </c>
      <c r="D385" s="151"/>
      <c r="E385" s="8" t="s">
        <v>58</v>
      </c>
      <c r="F385" s="151">
        <v>2</v>
      </c>
      <c r="G385" s="87">
        <v>2</v>
      </c>
      <c r="H385" s="152">
        <v>701</v>
      </c>
      <c r="I385" s="152">
        <v>643.64</v>
      </c>
      <c r="J385" s="152">
        <v>552.16</v>
      </c>
      <c r="K385" s="87">
        <v>16</v>
      </c>
      <c r="L385" s="9">
        <f t="shared" si="74"/>
        <v>3471214.8840000001</v>
      </c>
      <c r="M385" s="9">
        <v>0</v>
      </c>
      <c r="N385" s="9">
        <v>0</v>
      </c>
      <c r="O385" s="9">
        <f t="shared" si="75"/>
        <v>3471214.8840000001</v>
      </c>
      <c r="P385" s="16">
        <f t="shared" si="57"/>
        <v>5393.1</v>
      </c>
      <c r="Q385" s="151">
        <v>11111.76</v>
      </c>
      <c r="R385" s="151">
        <v>2019</v>
      </c>
      <c r="S385" s="151" t="s">
        <v>487</v>
      </c>
      <c r="T385" s="151" t="s">
        <v>501</v>
      </c>
      <c r="U385" s="151" t="e">
        <f>'Раздел 2'!#REF!</f>
        <v>#REF!</v>
      </c>
    </row>
    <row r="386" spans="1:85" s="7" customFormat="1" ht="24.95" customHeight="1" x14ac:dyDescent="0.2">
      <c r="A386" s="487">
        <v>350</v>
      </c>
      <c r="B386" s="8" t="s">
        <v>314</v>
      </c>
      <c r="C386" s="151">
        <v>1962</v>
      </c>
      <c r="D386" s="151"/>
      <c r="E386" s="8" t="s">
        <v>196</v>
      </c>
      <c r="F386" s="151">
        <v>2</v>
      </c>
      <c r="G386" s="87">
        <v>2</v>
      </c>
      <c r="H386" s="152">
        <v>511.4</v>
      </c>
      <c r="I386" s="152">
        <v>450.2</v>
      </c>
      <c r="J386" s="152">
        <v>409.7</v>
      </c>
      <c r="K386" s="87">
        <v>12</v>
      </c>
      <c r="L386" s="9">
        <v>29136</v>
      </c>
      <c r="M386" s="9">
        <v>0</v>
      </c>
      <c r="N386" s="9">
        <v>0</v>
      </c>
      <c r="O386" s="9">
        <f t="shared" si="75"/>
        <v>29136</v>
      </c>
      <c r="P386" s="16">
        <f t="shared" si="57"/>
        <v>64.717903154153717</v>
      </c>
      <c r="Q386" s="151">
        <v>11111.76</v>
      </c>
      <c r="R386" s="151">
        <v>2019</v>
      </c>
      <c r="S386" s="151" t="s">
        <v>487</v>
      </c>
      <c r="T386" s="151" t="s">
        <v>501</v>
      </c>
      <c r="U386" s="151" t="e">
        <f>'Раздел 2'!#REF!</f>
        <v>#REF!</v>
      </c>
    </row>
    <row r="387" spans="1:85" s="7" customFormat="1" ht="24.95" customHeight="1" x14ac:dyDescent="0.2">
      <c r="A387" s="555">
        <v>351</v>
      </c>
      <c r="B387" s="122" t="s">
        <v>644</v>
      </c>
      <c r="C387" s="462">
        <v>1932</v>
      </c>
      <c r="D387" s="462"/>
      <c r="E387" s="471" t="s">
        <v>620</v>
      </c>
      <c r="F387" s="555">
        <v>2</v>
      </c>
      <c r="G387" s="87">
        <v>2</v>
      </c>
      <c r="H387" s="476">
        <v>835.6</v>
      </c>
      <c r="I387" s="476">
        <v>521</v>
      </c>
      <c r="J387" s="465"/>
      <c r="K387" s="463">
        <v>16</v>
      </c>
      <c r="L387" s="9">
        <f t="shared" si="74"/>
        <v>2809805.1</v>
      </c>
      <c r="M387" s="9">
        <v>0</v>
      </c>
      <c r="N387" s="9">
        <v>0</v>
      </c>
      <c r="O387" s="9">
        <f t="shared" si="75"/>
        <v>2809805.1</v>
      </c>
      <c r="P387" s="16">
        <f t="shared" si="57"/>
        <v>5393.1</v>
      </c>
      <c r="Q387" s="555">
        <v>11111.76</v>
      </c>
      <c r="R387" s="555">
        <v>2019</v>
      </c>
      <c r="S387" s="466"/>
      <c r="T387" s="462"/>
      <c r="U387" s="462"/>
    </row>
    <row r="388" spans="1:85" s="7" customFormat="1" ht="24.95" customHeight="1" x14ac:dyDescent="0.2">
      <c r="A388" s="555">
        <v>352</v>
      </c>
      <c r="B388" s="478" t="s">
        <v>645</v>
      </c>
      <c r="C388" s="124">
        <v>1938</v>
      </c>
      <c r="D388" s="124"/>
      <c r="E388" s="125" t="s">
        <v>620</v>
      </c>
      <c r="F388" s="124">
        <v>2</v>
      </c>
      <c r="G388" s="123">
        <v>2</v>
      </c>
      <c r="H388" s="316">
        <v>823.9</v>
      </c>
      <c r="I388" s="316">
        <v>775.6</v>
      </c>
      <c r="J388" s="126"/>
      <c r="K388" s="123">
        <v>20</v>
      </c>
      <c r="L388" s="9">
        <f t="shared" si="74"/>
        <v>4182888.3600000003</v>
      </c>
      <c r="M388" s="127">
        <v>0</v>
      </c>
      <c r="N388" s="127">
        <v>0</v>
      </c>
      <c r="O388" s="9">
        <f t="shared" si="75"/>
        <v>4182888.3600000003</v>
      </c>
      <c r="P388" s="16">
        <f t="shared" si="57"/>
        <v>5393.1</v>
      </c>
      <c r="Q388" s="124">
        <v>11111.76</v>
      </c>
      <c r="R388" s="124">
        <v>2019</v>
      </c>
      <c r="S388" s="127"/>
      <c r="T388" s="124"/>
      <c r="U388" s="124"/>
    </row>
    <row r="389" spans="1:85" s="7" customFormat="1" ht="24.95" customHeight="1" x14ac:dyDescent="0.2">
      <c r="A389" s="555">
        <v>353</v>
      </c>
      <c r="B389" s="117" t="s">
        <v>767</v>
      </c>
      <c r="C389" s="124">
        <v>1939</v>
      </c>
      <c r="D389" s="124"/>
      <c r="E389" s="125" t="s">
        <v>185</v>
      </c>
      <c r="F389" s="124">
        <v>2</v>
      </c>
      <c r="G389" s="123">
        <v>2</v>
      </c>
      <c r="H389" s="479">
        <v>246.5</v>
      </c>
      <c r="I389" s="479">
        <v>224</v>
      </c>
      <c r="J389" s="126"/>
      <c r="K389" s="123">
        <v>6</v>
      </c>
      <c r="L389" s="9">
        <f t="shared" si="74"/>
        <v>1208054.4000000001</v>
      </c>
      <c r="M389" s="127">
        <v>0</v>
      </c>
      <c r="N389" s="127">
        <v>0</v>
      </c>
      <c r="O389" s="9">
        <f t="shared" si="75"/>
        <v>1208054.4000000001</v>
      </c>
      <c r="P389" s="16">
        <f t="shared" si="57"/>
        <v>5393.1</v>
      </c>
      <c r="Q389" s="124">
        <v>11111.76</v>
      </c>
      <c r="R389" s="124">
        <v>2019</v>
      </c>
      <c r="S389" s="127"/>
      <c r="T389" s="124"/>
      <c r="U389" s="124"/>
    </row>
    <row r="390" spans="1:85" s="7" customFormat="1" ht="24.95" customHeight="1" x14ac:dyDescent="0.2">
      <c r="A390" s="555">
        <v>354</v>
      </c>
      <c r="B390" s="117" t="s">
        <v>768</v>
      </c>
      <c r="C390" s="124">
        <v>1962</v>
      </c>
      <c r="D390" s="124"/>
      <c r="E390" s="125" t="s">
        <v>185</v>
      </c>
      <c r="F390" s="124">
        <v>2</v>
      </c>
      <c r="G390" s="123">
        <v>2</v>
      </c>
      <c r="H390" s="479">
        <v>509.8</v>
      </c>
      <c r="I390" s="479">
        <v>335.6</v>
      </c>
      <c r="J390" s="126"/>
      <c r="K390" s="123">
        <v>19</v>
      </c>
      <c r="L390" s="9">
        <f t="shared" si="74"/>
        <v>1809924.3600000003</v>
      </c>
      <c r="M390" s="127">
        <v>0</v>
      </c>
      <c r="N390" s="127">
        <v>0</v>
      </c>
      <c r="O390" s="9">
        <f t="shared" si="75"/>
        <v>1809924.3600000003</v>
      </c>
      <c r="P390" s="16">
        <f t="shared" si="57"/>
        <v>5393.1</v>
      </c>
      <c r="Q390" s="124">
        <v>11111.76</v>
      </c>
      <c r="R390" s="124">
        <v>2019</v>
      </c>
      <c r="S390" s="167"/>
      <c r="T390" s="124"/>
      <c r="U390" s="124"/>
    </row>
    <row r="391" spans="1:85" s="180" customFormat="1" ht="24.95" customHeight="1" x14ac:dyDescent="0.2">
      <c r="A391" s="487">
        <v>355</v>
      </c>
      <c r="B391" s="117" t="s">
        <v>769</v>
      </c>
      <c r="C391" s="169">
        <v>1939</v>
      </c>
      <c r="D391" s="169"/>
      <c r="E391" s="253" t="s">
        <v>185</v>
      </c>
      <c r="F391" s="169">
        <v>1</v>
      </c>
      <c r="G391" s="480">
        <v>2</v>
      </c>
      <c r="H391" s="479">
        <v>409.5</v>
      </c>
      <c r="I391" s="479">
        <v>363.9</v>
      </c>
      <c r="J391" s="160"/>
      <c r="K391" s="480">
        <v>6</v>
      </c>
      <c r="L391" s="9">
        <f t="shared" si="74"/>
        <v>1962549.09</v>
      </c>
      <c r="M391" s="127">
        <v>0</v>
      </c>
      <c r="N391" s="127">
        <v>0</v>
      </c>
      <c r="O391" s="9">
        <f t="shared" si="75"/>
        <v>1962549.09</v>
      </c>
      <c r="P391" s="16">
        <f t="shared" si="57"/>
        <v>5393.1</v>
      </c>
      <c r="Q391" s="124">
        <v>11111.76</v>
      </c>
      <c r="R391" s="124">
        <v>2019</v>
      </c>
      <c r="S391" s="167"/>
      <c r="T391" s="169"/>
      <c r="U391" s="169"/>
    </row>
    <row r="392" spans="1:85" s="35" customFormat="1" ht="12.75" customHeight="1" x14ac:dyDescent="0.2">
      <c r="A392" s="585" t="s">
        <v>177</v>
      </c>
      <c r="B392" s="586"/>
      <c r="C392" s="111">
        <v>14</v>
      </c>
      <c r="D392" s="111"/>
      <c r="E392" s="161"/>
      <c r="F392" s="111"/>
      <c r="G392" s="128"/>
      <c r="H392" s="105">
        <f>SUM(H378:H391)</f>
        <v>5788.5999999999995</v>
      </c>
      <c r="I392" s="105">
        <f t="shared" ref="I392:O392" si="76">SUM(I378:I391)</f>
        <v>4926.5599999999995</v>
      </c>
      <c r="J392" s="105">
        <f t="shared" si="76"/>
        <v>2145.73</v>
      </c>
      <c r="K392" s="105">
        <f t="shared" si="76"/>
        <v>131</v>
      </c>
      <c r="L392" s="105">
        <f t="shared" si="76"/>
        <v>23450728.505999997</v>
      </c>
      <c r="M392" s="508"/>
      <c r="N392" s="508"/>
      <c r="O392" s="105">
        <f t="shared" si="76"/>
        <v>23450728.505999997</v>
      </c>
      <c r="P392" s="238"/>
      <c r="Q392" s="374"/>
      <c r="R392" s="375"/>
      <c r="S392" s="105"/>
      <c r="T392" s="111"/>
      <c r="U392" s="111"/>
      <c r="AT392" s="7"/>
      <c r="AU392" s="7"/>
      <c r="AV392" s="7"/>
      <c r="AW392" s="7"/>
      <c r="AX392" s="7"/>
      <c r="AY392" s="7"/>
      <c r="AZ392" s="7"/>
      <c r="BA392" s="7"/>
      <c r="BB392" s="7"/>
      <c r="BC392" s="7"/>
      <c r="BD392" s="7"/>
      <c r="BE392" s="7"/>
      <c r="BF392" s="7"/>
      <c r="BG392" s="7"/>
      <c r="BH392" s="7"/>
      <c r="BI392" s="7"/>
      <c r="BJ392" s="7"/>
      <c r="BK392" s="7"/>
      <c r="BL392" s="7"/>
      <c r="BM392" s="7"/>
      <c r="BN392" s="7"/>
      <c r="BO392" s="7"/>
      <c r="BP392" s="7"/>
      <c r="BQ392" s="7"/>
      <c r="BR392" s="7"/>
      <c r="BS392" s="7"/>
      <c r="BT392" s="7"/>
      <c r="BU392" s="7"/>
      <c r="BV392" s="7"/>
      <c r="BW392" s="7"/>
      <c r="BX392" s="7"/>
      <c r="BY392" s="7"/>
      <c r="BZ392" s="7"/>
      <c r="CA392" s="7"/>
      <c r="CB392" s="7"/>
      <c r="CC392" s="7"/>
      <c r="CD392" s="7"/>
      <c r="CE392" s="7"/>
      <c r="CF392" s="7"/>
      <c r="CG392" s="7"/>
    </row>
    <row r="393" spans="1:85" s="7" customFormat="1" ht="12.75" customHeight="1" x14ac:dyDescent="0.2">
      <c r="A393" s="330">
        <v>356</v>
      </c>
      <c r="B393" s="454" t="s">
        <v>768</v>
      </c>
      <c r="C393" s="322">
        <v>1962</v>
      </c>
      <c r="D393" s="322"/>
      <c r="E393" s="251" t="s">
        <v>185</v>
      </c>
      <c r="F393" s="322">
        <v>3</v>
      </c>
      <c r="G393" s="304">
        <v>2</v>
      </c>
      <c r="H393" s="307">
        <v>839.6</v>
      </c>
      <c r="I393" s="307">
        <v>792.6</v>
      </c>
      <c r="J393" s="307"/>
      <c r="K393" s="337">
        <v>24</v>
      </c>
      <c r="L393" s="307">
        <f>4849*I393</f>
        <v>3843317.4</v>
      </c>
      <c r="M393" s="250">
        <v>0</v>
      </c>
      <c r="N393" s="250">
        <v>0</v>
      </c>
      <c r="O393" s="307">
        <f>L393</f>
        <v>3843317.4</v>
      </c>
      <c r="P393" s="16">
        <f t="shared" si="57"/>
        <v>4849</v>
      </c>
      <c r="Q393" s="243">
        <v>11111.76</v>
      </c>
      <c r="R393" s="322">
        <v>2020</v>
      </c>
      <c r="S393" s="89"/>
      <c r="T393" s="88"/>
      <c r="U393" s="88"/>
    </row>
    <row r="394" spans="1:85" s="7" customFormat="1" ht="12.75" customHeight="1" x14ac:dyDescent="0.2">
      <c r="A394" s="330">
        <v>357</v>
      </c>
      <c r="B394" s="251" t="s">
        <v>1674</v>
      </c>
      <c r="C394" s="322" t="s">
        <v>79</v>
      </c>
      <c r="D394" s="322"/>
      <c r="E394" s="251" t="s">
        <v>620</v>
      </c>
      <c r="F394" s="322">
        <v>2</v>
      </c>
      <c r="G394" s="304">
        <v>2</v>
      </c>
      <c r="H394" s="307">
        <v>669.8</v>
      </c>
      <c r="I394" s="307">
        <v>407</v>
      </c>
      <c r="J394" s="307"/>
      <c r="K394" s="337">
        <v>16</v>
      </c>
      <c r="L394" s="307">
        <f t="shared" ref="L394:L395" si="77">4849*I394</f>
        <v>1973543</v>
      </c>
      <c r="M394" s="250">
        <v>0</v>
      </c>
      <c r="N394" s="250">
        <v>0</v>
      </c>
      <c r="O394" s="307">
        <f>L394</f>
        <v>1973543</v>
      </c>
      <c r="P394" s="16">
        <f t="shared" si="57"/>
        <v>4849</v>
      </c>
      <c r="Q394" s="243">
        <v>11111.76</v>
      </c>
      <c r="R394" s="322">
        <v>2020</v>
      </c>
      <c r="S394" s="89"/>
      <c r="T394" s="88"/>
      <c r="U394" s="88"/>
    </row>
    <row r="395" spans="1:85" s="7" customFormat="1" ht="12.75" customHeight="1" x14ac:dyDescent="0.2">
      <c r="A395" s="330">
        <v>358</v>
      </c>
      <c r="B395" s="251" t="s">
        <v>1675</v>
      </c>
      <c r="C395" s="322" t="s">
        <v>67</v>
      </c>
      <c r="D395" s="322"/>
      <c r="E395" s="251" t="s">
        <v>185</v>
      </c>
      <c r="F395" s="322">
        <v>2</v>
      </c>
      <c r="G395" s="304">
        <v>2</v>
      </c>
      <c r="H395" s="307">
        <v>422.8</v>
      </c>
      <c r="I395" s="307">
        <v>388.4</v>
      </c>
      <c r="J395" s="307"/>
      <c r="K395" s="337">
        <v>11</v>
      </c>
      <c r="L395" s="307">
        <f t="shared" si="77"/>
        <v>1883351.5999999999</v>
      </c>
      <c r="M395" s="250">
        <v>0</v>
      </c>
      <c r="N395" s="250">
        <v>0</v>
      </c>
      <c r="O395" s="307">
        <f>L395</f>
        <v>1883351.5999999999</v>
      </c>
      <c r="P395" s="16">
        <f t="shared" si="57"/>
        <v>4849</v>
      </c>
      <c r="Q395" s="243">
        <v>11111.76</v>
      </c>
      <c r="R395" s="322">
        <v>2020</v>
      </c>
      <c r="S395" s="89"/>
      <c r="T395" s="88"/>
      <c r="U395" s="88"/>
    </row>
    <row r="396" spans="1:85" s="35" customFormat="1" ht="12.75" customHeight="1" x14ac:dyDescent="0.2">
      <c r="A396" s="583" t="s">
        <v>792</v>
      </c>
      <c r="B396" s="584"/>
      <c r="C396" s="244">
        <v>3</v>
      </c>
      <c r="D396" s="244"/>
      <c r="E396" s="245"/>
      <c r="F396" s="244"/>
      <c r="G396" s="246"/>
      <c r="H396" s="168">
        <f>SUM(H393:H395)</f>
        <v>1932.2</v>
      </c>
      <c r="I396" s="168">
        <f t="shared" ref="I396:O396" si="78">SUM(I393:I395)</f>
        <v>1588</v>
      </c>
      <c r="J396" s="168">
        <f t="shared" si="78"/>
        <v>0</v>
      </c>
      <c r="K396" s="168">
        <f t="shared" si="78"/>
        <v>51</v>
      </c>
      <c r="L396" s="168">
        <f t="shared" si="78"/>
        <v>7700212</v>
      </c>
      <c r="M396" s="168"/>
      <c r="N396" s="168"/>
      <c r="O396" s="168">
        <f t="shared" si="78"/>
        <v>7700212</v>
      </c>
      <c r="P396" s="238"/>
      <c r="Q396" s="247"/>
      <c r="R396" s="244"/>
      <c r="S396" s="168"/>
      <c r="T396" s="244"/>
      <c r="U396" s="244"/>
      <c r="AT396" s="7"/>
      <c r="AU396" s="7"/>
      <c r="AV396" s="7"/>
      <c r="AW396" s="7"/>
      <c r="AX396" s="7"/>
      <c r="AY396" s="7"/>
      <c r="AZ396" s="7"/>
      <c r="BA396" s="7"/>
      <c r="BB396" s="7"/>
      <c r="BC396" s="7"/>
      <c r="BD396" s="7"/>
      <c r="BE396" s="7"/>
      <c r="BF396" s="7"/>
      <c r="BG396" s="7"/>
      <c r="BH396" s="7"/>
      <c r="BI396" s="7"/>
      <c r="BJ396" s="7"/>
      <c r="BK396" s="7"/>
      <c r="BL396" s="7"/>
      <c r="BM396" s="7"/>
      <c r="BN396" s="7"/>
      <c r="BO396" s="7"/>
      <c r="BP396" s="7"/>
      <c r="BQ396" s="7"/>
      <c r="BR396" s="7"/>
      <c r="BS396" s="7"/>
      <c r="BT396" s="7"/>
      <c r="BU396" s="7"/>
      <c r="BV396" s="7"/>
      <c r="BW396" s="7"/>
      <c r="BX396" s="7"/>
      <c r="BY396" s="7"/>
      <c r="BZ396" s="7"/>
      <c r="CA396" s="7"/>
      <c r="CB396" s="7"/>
      <c r="CC396" s="7"/>
      <c r="CD396" s="7"/>
      <c r="CE396" s="7"/>
      <c r="CF396" s="7"/>
      <c r="CG396" s="7"/>
    </row>
    <row r="397" spans="1:85" s="241" customFormat="1" ht="12.75" customHeight="1" x14ac:dyDescent="0.2">
      <c r="A397" s="330">
        <v>359</v>
      </c>
      <c r="B397" s="251" t="s">
        <v>1676</v>
      </c>
      <c r="C397" s="321" t="s">
        <v>78</v>
      </c>
      <c r="D397" s="321"/>
      <c r="E397" s="253" t="s">
        <v>620</v>
      </c>
      <c r="F397" s="321">
        <v>2</v>
      </c>
      <c r="G397" s="255">
        <v>2</v>
      </c>
      <c r="H397" s="209">
        <v>720</v>
      </c>
      <c r="I397" s="209">
        <v>683.7</v>
      </c>
      <c r="J397" s="209"/>
      <c r="K397" s="256">
        <v>16</v>
      </c>
      <c r="L397" s="209">
        <f>I397*4849</f>
        <v>3315261.3000000003</v>
      </c>
      <c r="M397" s="209">
        <v>0</v>
      </c>
      <c r="N397" s="209">
        <v>0</v>
      </c>
      <c r="O397" s="209">
        <f>L397</f>
        <v>3315261.3000000003</v>
      </c>
      <c r="P397" s="16">
        <f t="shared" si="57"/>
        <v>4849</v>
      </c>
      <c r="Q397" s="241">
        <v>11111.76</v>
      </c>
      <c r="R397" s="321">
        <v>2021</v>
      </c>
      <c r="S397" s="240"/>
      <c r="T397" s="203"/>
      <c r="U397" s="203"/>
    </row>
    <row r="398" spans="1:85" s="179" customFormat="1" ht="12.75" customHeight="1" x14ac:dyDescent="0.2">
      <c r="A398" s="124">
        <v>360</v>
      </c>
      <c r="B398" s="122" t="s">
        <v>1677</v>
      </c>
      <c r="C398" s="124" t="s">
        <v>78</v>
      </c>
      <c r="D398" s="124"/>
      <c r="E398" s="125" t="s">
        <v>620</v>
      </c>
      <c r="F398" s="124">
        <v>2</v>
      </c>
      <c r="G398" s="123">
        <v>2</v>
      </c>
      <c r="H398" s="127">
        <v>720</v>
      </c>
      <c r="I398" s="127">
        <v>683.7</v>
      </c>
      <c r="J398" s="127"/>
      <c r="K398" s="268">
        <v>15</v>
      </c>
      <c r="L398" s="209">
        <f t="shared" ref="L398:L399" si="79">I398*4849</f>
        <v>3315261.3000000003</v>
      </c>
      <c r="M398" s="127">
        <v>0</v>
      </c>
      <c r="N398" s="127">
        <v>0</v>
      </c>
      <c r="O398" s="209">
        <f t="shared" ref="O398:O399" si="80">L398</f>
        <v>3315261.3000000003</v>
      </c>
      <c r="P398" s="16">
        <f t="shared" ref="P398:P461" si="81">O398/I398</f>
        <v>4849</v>
      </c>
      <c r="Q398" s="179">
        <v>11111.76</v>
      </c>
      <c r="R398" s="124">
        <v>2021</v>
      </c>
      <c r="S398" s="449"/>
      <c r="T398" s="258"/>
      <c r="U398" s="258"/>
    </row>
    <row r="399" spans="1:85" s="260" customFormat="1" ht="12.75" customHeight="1" x14ac:dyDescent="0.2">
      <c r="A399" s="263">
        <v>361</v>
      </c>
      <c r="B399" s="443" t="s">
        <v>1673</v>
      </c>
      <c r="C399" s="263" t="s">
        <v>44</v>
      </c>
      <c r="D399" s="263"/>
      <c r="E399" s="443" t="s">
        <v>185</v>
      </c>
      <c r="F399" s="263">
        <v>2</v>
      </c>
      <c r="G399" s="264">
        <v>2</v>
      </c>
      <c r="H399" s="269">
        <v>519.1</v>
      </c>
      <c r="I399" s="269">
        <v>484.2</v>
      </c>
      <c r="J399" s="269"/>
      <c r="K399" s="267">
        <v>17</v>
      </c>
      <c r="L399" s="209">
        <f t="shared" si="79"/>
        <v>2347885.7999999998</v>
      </c>
      <c r="M399" s="373">
        <v>0</v>
      </c>
      <c r="N399" s="373">
        <v>0</v>
      </c>
      <c r="O399" s="209">
        <f t="shared" si="80"/>
        <v>2347885.7999999998</v>
      </c>
      <c r="P399" s="16">
        <f t="shared" si="81"/>
        <v>4849</v>
      </c>
      <c r="Q399" s="260">
        <v>11111.76</v>
      </c>
      <c r="R399" s="263">
        <v>2021</v>
      </c>
      <c r="S399" s="450"/>
      <c r="T399" s="259"/>
      <c r="U399" s="259"/>
    </row>
    <row r="400" spans="1:85" s="35" customFormat="1" ht="12.75" customHeight="1" x14ac:dyDescent="0.2">
      <c r="A400" s="585" t="s">
        <v>793</v>
      </c>
      <c r="B400" s="586"/>
      <c r="C400" s="111">
        <v>3</v>
      </c>
      <c r="D400" s="111"/>
      <c r="E400" s="231"/>
      <c r="F400" s="111"/>
      <c r="G400" s="128"/>
      <c r="H400" s="105">
        <f>SUM(H397:H399)</f>
        <v>1959.1</v>
      </c>
      <c r="I400" s="105">
        <f t="shared" ref="I400:O400" si="82">SUM(I397:I399)</f>
        <v>1851.6000000000001</v>
      </c>
      <c r="J400" s="105">
        <f t="shared" si="82"/>
        <v>0</v>
      </c>
      <c r="K400" s="105">
        <f t="shared" si="82"/>
        <v>48</v>
      </c>
      <c r="L400" s="105">
        <f t="shared" si="82"/>
        <v>8978408.4000000004</v>
      </c>
      <c r="M400" s="105"/>
      <c r="N400" s="105"/>
      <c r="O400" s="105">
        <f t="shared" si="82"/>
        <v>8978408.4000000004</v>
      </c>
      <c r="P400" s="238"/>
      <c r="Q400" s="159"/>
      <c r="R400" s="111"/>
      <c r="S400" s="105"/>
      <c r="T400" s="111"/>
      <c r="U400" s="111"/>
      <c r="AT400" s="7"/>
      <c r="AU400" s="7"/>
      <c r="AV400" s="7"/>
      <c r="AW400" s="7"/>
      <c r="AX400" s="7"/>
      <c r="AY400" s="7"/>
      <c r="AZ400" s="7"/>
      <c r="BA400" s="7"/>
      <c r="BB400" s="7"/>
      <c r="BC400" s="7"/>
      <c r="BD400" s="7"/>
      <c r="BE400" s="7"/>
      <c r="BF400" s="7"/>
      <c r="BG400" s="7"/>
      <c r="BH400" s="7"/>
      <c r="BI400" s="7"/>
      <c r="BJ400" s="7"/>
      <c r="BK400" s="7"/>
      <c r="BL400" s="7"/>
      <c r="BM400" s="7"/>
      <c r="BN400" s="7"/>
      <c r="BO400" s="7"/>
      <c r="BP400" s="7"/>
      <c r="BQ400" s="7"/>
      <c r="BR400" s="7"/>
      <c r="BS400" s="7"/>
      <c r="BT400" s="7"/>
      <c r="BU400" s="7"/>
      <c r="BV400" s="7"/>
      <c r="BW400" s="7"/>
      <c r="BX400" s="7"/>
      <c r="BY400" s="7"/>
      <c r="BZ400" s="7"/>
      <c r="CA400" s="7"/>
      <c r="CB400" s="7"/>
      <c r="CC400" s="7"/>
      <c r="CD400" s="7"/>
      <c r="CE400" s="7"/>
      <c r="CF400" s="7"/>
      <c r="CG400" s="7"/>
    </row>
    <row r="401" spans="1:85" s="56" customFormat="1" ht="13.35" customHeight="1" x14ac:dyDescent="0.2">
      <c r="A401" s="580" t="s">
        <v>61</v>
      </c>
      <c r="B401" s="581"/>
      <c r="C401" s="15">
        <f>C400+C396+C392</f>
        <v>20</v>
      </c>
      <c r="D401" s="15"/>
      <c r="E401" s="15"/>
      <c r="F401" s="15"/>
      <c r="G401" s="15"/>
      <c r="H401" s="15">
        <f t="shared" ref="H401:O401" si="83">H400+H396+H392</f>
        <v>9679.9</v>
      </c>
      <c r="I401" s="15">
        <f t="shared" si="83"/>
        <v>8366.16</v>
      </c>
      <c r="J401" s="15">
        <f t="shared" si="83"/>
        <v>2145.73</v>
      </c>
      <c r="K401" s="15">
        <f t="shared" si="83"/>
        <v>230</v>
      </c>
      <c r="L401" s="15">
        <f t="shared" si="83"/>
        <v>40129348.905999996</v>
      </c>
      <c r="M401" s="15"/>
      <c r="N401" s="15"/>
      <c r="O401" s="15">
        <f t="shared" si="83"/>
        <v>40129348.905999996</v>
      </c>
      <c r="P401" s="34"/>
      <c r="Q401" s="34"/>
      <c r="R401" s="22"/>
      <c r="S401" s="22"/>
      <c r="T401" s="22"/>
      <c r="U401" s="22"/>
      <c r="AT401" s="61"/>
      <c r="AU401" s="61"/>
      <c r="AV401" s="61"/>
      <c r="AW401" s="61"/>
      <c r="AX401" s="61"/>
      <c r="AY401" s="61"/>
      <c r="AZ401" s="61"/>
      <c r="BA401" s="61"/>
      <c r="BB401" s="61"/>
      <c r="BC401" s="61"/>
      <c r="BD401" s="61"/>
      <c r="BE401" s="61"/>
      <c r="BF401" s="61"/>
      <c r="BG401" s="61"/>
      <c r="BH401" s="61"/>
      <c r="BI401" s="61"/>
      <c r="BJ401" s="61"/>
      <c r="BK401" s="61"/>
      <c r="BL401" s="61"/>
      <c r="BM401" s="61"/>
      <c r="BN401" s="61"/>
      <c r="BO401" s="61"/>
      <c r="BP401" s="61"/>
      <c r="BQ401" s="61"/>
      <c r="BR401" s="61"/>
      <c r="BS401" s="61"/>
      <c r="BT401" s="61"/>
      <c r="BU401" s="61"/>
      <c r="BV401" s="61"/>
      <c r="BW401" s="61"/>
      <c r="BX401" s="61"/>
      <c r="BY401" s="61"/>
      <c r="BZ401" s="61"/>
      <c r="CA401" s="61"/>
      <c r="CB401" s="61"/>
      <c r="CC401" s="61"/>
      <c r="CD401" s="61"/>
      <c r="CE401" s="61"/>
      <c r="CF401" s="61"/>
      <c r="CG401" s="61"/>
    </row>
    <row r="402" spans="1:85" s="7" customFormat="1" ht="13.35" customHeight="1" x14ac:dyDescent="0.2">
      <c r="A402" s="157"/>
      <c r="B402" s="27" t="s">
        <v>93</v>
      </c>
      <c r="C402" s="28"/>
      <c r="D402" s="70"/>
      <c r="E402" s="8"/>
      <c r="F402" s="70"/>
      <c r="G402" s="87"/>
      <c r="H402" s="115"/>
      <c r="I402" s="101"/>
      <c r="J402" s="73"/>
      <c r="K402" s="87"/>
      <c r="L402" s="9"/>
      <c r="M402" s="9"/>
      <c r="N402" s="9"/>
      <c r="O402" s="29"/>
      <c r="P402" s="16"/>
      <c r="Q402" s="31"/>
      <c r="R402" s="70"/>
      <c r="S402" s="70"/>
      <c r="T402" s="70"/>
      <c r="U402" s="70" t="e">
        <f>'Раздел 2'!#REF!</f>
        <v>#REF!</v>
      </c>
    </row>
    <row r="403" spans="1:85" s="7" customFormat="1" ht="24.95" customHeight="1" x14ac:dyDescent="0.2">
      <c r="A403" s="172">
        <v>362</v>
      </c>
      <c r="B403" s="8" t="s">
        <v>322</v>
      </c>
      <c r="C403" s="172">
        <v>1965</v>
      </c>
      <c r="D403" s="172">
        <v>1973</v>
      </c>
      <c r="E403" s="8" t="s">
        <v>58</v>
      </c>
      <c r="F403" s="172">
        <v>2</v>
      </c>
      <c r="G403" s="87">
        <v>3</v>
      </c>
      <c r="H403" s="173">
        <v>511.2</v>
      </c>
      <c r="I403" s="173">
        <v>475.8</v>
      </c>
      <c r="J403" s="173">
        <v>277.8</v>
      </c>
      <c r="K403" s="87">
        <v>12</v>
      </c>
      <c r="L403" s="9">
        <v>30792</v>
      </c>
      <c r="M403" s="9">
        <v>0</v>
      </c>
      <c r="N403" s="9">
        <v>0</v>
      </c>
      <c r="O403" s="9">
        <f>L403</f>
        <v>30792</v>
      </c>
      <c r="P403" s="16">
        <f t="shared" si="81"/>
        <v>64.716267339218163</v>
      </c>
      <c r="Q403" s="172">
        <v>11111.76</v>
      </c>
      <c r="R403" s="172">
        <v>2019</v>
      </c>
      <c r="S403" s="172" t="s">
        <v>487</v>
      </c>
      <c r="T403" s="172" t="s">
        <v>501</v>
      </c>
      <c r="U403" s="172" t="e">
        <f>'Раздел 2'!#REF!</f>
        <v>#REF!</v>
      </c>
      <c r="V403" s="7">
        <v>1</v>
      </c>
    </row>
    <row r="404" spans="1:85" s="7" customFormat="1" ht="24.95" customHeight="1" x14ac:dyDescent="0.2">
      <c r="A404" s="172">
        <v>363</v>
      </c>
      <c r="B404" s="8" t="s">
        <v>323</v>
      </c>
      <c r="C404" s="172">
        <v>1966</v>
      </c>
      <c r="D404" s="172"/>
      <c r="E404" s="8" t="s">
        <v>60</v>
      </c>
      <c r="F404" s="172">
        <v>2</v>
      </c>
      <c r="G404" s="87">
        <v>1</v>
      </c>
      <c r="H404" s="173">
        <v>364.8</v>
      </c>
      <c r="I404" s="173">
        <v>332.8</v>
      </c>
      <c r="J404" s="173">
        <v>0</v>
      </c>
      <c r="K404" s="87">
        <v>8</v>
      </c>
      <c r="L404" s="9">
        <v>21540</v>
      </c>
      <c r="M404" s="9">
        <v>0</v>
      </c>
      <c r="N404" s="9">
        <v>0</v>
      </c>
      <c r="O404" s="9">
        <f t="shared" ref="O404:O431" si="84">L404</f>
        <v>21540</v>
      </c>
      <c r="P404" s="16">
        <f t="shared" si="81"/>
        <v>64.723557692307693</v>
      </c>
      <c r="Q404" s="172">
        <v>11111.76</v>
      </c>
      <c r="R404" s="172">
        <v>2019</v>
      </c>
      <c r="S404" s="172" t="s">
        <v>487</v>
      </c>
      <c r="T404" s="172" t="s">
        <v>501</v>
      </c>
      <c r="U404" s="172" t="e">
        <f>'Раздел 2'!#REF!</f>
        <v>#REF!</v>
      </c>
      <c r="V404" s="7">
        <v>1</v>
      </c>
    </row>
    <row r="405" spans="1:85" s="7" customFormat="1" ht="24.95" customHeight="1" x14ac:dyDescent="0.2">
      <c r="A405" s="487">
        <v>364</v>
      </c>
      <c r="B405" s="8" t="s">
        <v>324</v>
      </c>
      <c r="C405" s="172">
        <v>1966</v>
      </c>
      <c r="D405" s="172"/>
      <c r="E405" s="8" t="s">
        <v>60</v>
      </c>
      <c r="F405" s="172">
        <v>2</v>
      </c>
      <c r="G405" s="87">
        <v>2</v>
      </c>
      <c r="H405" s="173">
        <v>406.8</v>
      </c>
      <c r="I405" s="173">
        <v>365.7</v>
      </c>
      <c r="J405" s="173">
        <v>0</v>
      </c>
      <c r="K405" s="87">
        <v>8</v>
      </c>
      <c r="L405" s="9">
        <f>5393.1*I405</f>
        <v>1972256.6700000002</v>
      </c>
      <c r="M405" s="9">
        <v>0</v>
      </c>
      <c r="N405" s="9">
        <v>0</v>
      </c>
      <c r="O405" s="9">
        <f t="shared" si="84"/>
        <v>1972256.6700000002</v>
      </c>
      <c r="P405" s="16">
        <f t="shared" si="81"/>
        <v>5393.1</v>
      </c>
      <c r="Q405" s="172">
        <v>11111.76</v>
      </c>
      <c r="R405" s="172">
        <v>2019</v>
      </c>
      <c r="S405" s="172" t="s">
        <v>487</v>
      </c>
      <c r="T405" s="172" t="s">
        <v>501</v>
      </c>
      <c r="U405" s="172" t="e">
        <f>'Раздел 2'!#REF!</f>
        <v>#REF!</v>
      </c>
      <c r="V405" s="7">
        <v>1</v>
      </c>
    </row>
    <row r="406" spans="1:85" s="7" customFormat="1" ht="24.95" customHeight="1" x14ac:dyDescent="0.2">
      <c r="A406" s="487">
        <v>365</v>
      </c>
      <c r="B406" s="8" t="s">
        <v>325</v>
      </c>
      <c r="C406" s="172">
        <v>1964</v>
      </c>
      <c r="D406" s="172"/>
      <c r="E406" s="8" t="s">
        <v>58</v>
      </c>
      <c r="F406" s="172">
        <v>2</v>
      </c>
      <c r="G406" s="87">
        <v>2</v>
      </c>
      <c r="H406" s="173">
        <v>492.7</v>
      </c>
      <c r="I406" s="173">
        <v>462.1</v>
      </c>
      <c r="J406" s="173">
        <v>0</v>
      </c>
      <c r="K406" s="87">
        <v>12</v>
      </c>
      <c r="L406" s="9">
        <v>29905.8</v>
      </c>
      <c r="M406" s="9">
        <v>0</v>
      </c>
      <c r="N406" s="9">
        <v>0</v>
      </c>
      <c r="O406" s="9">
        <f t="shared" si="84"/>
        <v>29905.8</v>
      </c>
      <c r="P406" s="16">
        <f t="shared" si="81"/>
        <v>64.717160787708281</v>
      </c>
      <c r="Q406" s="172">
        <v>11111.76</v>
      </c>
      <c r="R406" s="172">
        <v>2019</v>
      </c>
      <c r="S406" s="172" t="s">
        <v>487</v>
      </c>
      <c r="T406" s="172" t="s">
        <v>501</v>
      </c>
      <c r="U406" s="172" t="e">
        <f>'Раздел 2'!#REF!</f>
        <v>#REF!</v>
      </c>
      <c r="V406" s="7">
        <v>1</v>
      </c>
    </row>
    <row r="407" spans="1:85" s="7" customFormat="1" ht="24.95" customHeight="1" x14ac:dyDescent="0.2">
      <c r="A407" s="487">
        <v>366</v>
      </c>
      <c r="B407" s="8" t="s">
        <v>326</v>
      </c>
      <c r="C407" s="172">
        <v>1964</v>
      </c>
      <c r="D407" s="172"/>
      <c r="E407" s="8" t="s">
        <v>58</v>
      </c>
      <c r="F407" s="172">
        <v>2</v>
      </c>
      <c r="G407" s="87">
        <v>2</v>
      </c>
      <c r="H407" s="173">
        <v>492</v>
      </c>
      <c r="I407" s="173">
        <v>461.2</v>
      </c>
      <c r="J407" s="173">
        <v>69.3</v>
      </c>
      <c r="K407" s="87">
        <v>12</v>
      </c>
      <c r="L407" s="9">
        <v>29847.599999999999</v>
      </c>
      <c r="M407" s="9">
        <v>0</v>
      </c>
      <c r="N407" s="9">
        <v>0</v>
      </c>
      <c r="O407" s="9">
        <f t="shared" si="84"/>
        <v>29847.599999999999</v>
      </c>
      <c r="P407" s="16">
        <f t="shared" si="81"/>
        <v>64.717259323503896</v>
      </c>
      <c r="Q407" s="172">
        <v>11111.76</v>
      </c>
      <c r="R407" s="172">
        <v>2019</v>
      </c>
      <c r="S407" s="172" t="s">
        <v>487</v>
      </c>
      <c r="T407" s="172" t="s">
        <v>501</v>
      </c>
      <c r="U407" s="172" t="e">
        <f>'Раздел 2'!#REF!</f>
        <v>#REF!</v>
      </c>
      <c r="V407" s="7">
        <v>1</v>
      </c>
    </row>
    <row r="408" spans="1:85" s="7" customFormat="1" ht="24.95" customHeight="1" x14ac:dyDescent="0.2">
      <c r="A408" s="487">
        <v>367</v>
      </c>
      <c r="B408" s="8" t="s">
        <v>316</v>
      </c>
      <c r="C408" s="172">
        <v>1967</v>
      </c>
      <c r="D408" s="172"/>
      <c r="E408" s="8" t="s">
        <v>45</v>
      </c>
      <c r="F408" s="172">
        <v>1</v>
      </c>
      <c r="G408" s="87">
        <v>2</v>
      </c>
      <c r="H408" s="173">
        <v>272.89999999999998</v>
      </c>
      <c r="I408" s="173">
        <v>231.4</v>
      </c>
      <c r="J408" s="173">
        <v>58.9</v>
      </c>
      <c r="K408" s="87">
        <v>4</v>
      </c>
      <c r="L408" s="9">
        <f t="shared" ref="L408:L409" si="85">5393.1*I408</f>
        <v>1247963.3400000001</v>
      </c>
      <c r="M408" s="9">
        <v>0</v>
      </c>
      <c r="N408" s="9">
        <v>0</v>
      </c>
      <c r="O408" s="9">
        <f t="shared" si="84"/>
        <v>1247963.3400000001</v>
      </c>
      <c r="P408" s="16">
        <f t="shared" si="81"/>
        <v>5393.1</v>
      </c>
      <c r="Q408" s="172">
        <v>11111.76</v>
      </c>
      <c r="R408" s="172">
        <v>2019</v>
      </c>
      <c r="S408" s="172"/>
      <c r="T408" s="172"/>
      <c r="U408" s="172" t="e">
        <f>'Раздел 2'!#REF!</f>
        <v>#REF!</v>
      </c>
      <c r="V408" s="7">
        <v>1</v>
      </c>
    </row>
    <row r="409" spans="1:85" s="7" customFormat="1" ht="24.95" customHeight="1" x14ac:dyDescent="0.2">
      <c r="A409" s="487">
        <v>368</v>
      </c>
      <c r="B409" s="8" t="s">
        <v>317</v>
      </c>
      <c r="C409" s="172">
        <v>1968</v>
      </c>
      <c r="D409" s="172"/>
      <c r="E409" s="8" t="s">
        <v>45</v>
      </c>
      <c r="F409" s="172">
        <v>2</v>
      </c>
      <c r="G409" s="87">
        <v>1</v>
      </c>
      <c r="H409" s="173">
        <v>349</v>
      </c>
      <c r="I409" s="173">
        <v>320.60000000000002</v>
      </c>
      <c r="J409" s="173">
        <v>72.8</v>
      </c>
      <c r="K409" s="87">
        <v>8</v>
      </c>
      <c r="L409" s="9">
        <f t="shared" si="85"/>
        <v>1729027.8600000003</v>
      </c>
      <c r="M409" s="9">
        <v>0</v>
      </c>
      <c r="N409" s="9">
        <v>0</v>
      </c>
      <c r="O409" s="9">
        <f t="shared" si="84"/>
        <v>1729027.8600000003</v>
      </c>
      <c r="P409" s="16">
        <f t="shared" si="81"/>
        <v>5393.1</v>
      </c>
      <c r="Q409" s="172">
        <v>11111.76</v>
      </c>
      <c r="R409" s="172">
        <v>2019</v>
      </c>
      <c r="S409" s="172"/>
      <c r="T409" s="172"/>
      <c r="U409" s="172" t="e">
        <f>'Раздел 2'!#REF!</f>
        <v>#REF!</v>
      </c>
      <c r="V409" s="7">
        <v>1</v>
      </c>
    </row>
    <row r="410" spans="1:85" s="7" customFormat="1" ht="24.95" customHeight="1" x14ac:dyDescent="0.2">
      <c r="A410" s="487">
        <v>369</v>
      </c>
      <c r="B410" s="8" t="s">
        <v>321</v>
      </c>
      <c r="C410" s="172">
        <v>1930</v>
      </c>
      <c r="D410" s="172">
        <v>1968</v>
      </c>
      <c r="E410" s="8" t="s">
        <v>60</v>
      </c>
      <c r="F410" s="172">
        <v>2</v>
      </c>
      <c r="G410" s="87">
        <v>2</v>
      </c>
      <c r="H410" s="173">
        <v>551.1</v>
      </c>
      <c r="I410" s="173">
        <v>519.20000000000005</v>
      </c>
      <c r="J410" s="173">
        <v>62</v>
      </c>
      <c r="K410" s="87">
        <v>14</v>
      </c>
      <c r="L410" s="9">
        <v>33600</v>
      </c>
      <c r="M410" s="9">
        <v>0</v>
      </c>
      <c r="N410" s="9">
        <v>0</v>
      </c>
      <c r="O410" s="9">
        <f t="shared" si="84"/>
        <v>33600</v>
      </c>
      <c r="P410" s="16">
        <f t="shared" si="81"/>
        <v>64.71494607087827</v>
      </c>
      <c r="Q410" s="172">
        <v>11111.76</v>
      </c>
      <c r="R410" s="172">
        <v>2019</v>
      </c>
      <c r="S410" s="172" t="s">
        <v>487</v>
      </c>
      <c r="T410" s="172" t="s">
        <v>501</v>
      </c>
      <c r="U410" s="172" t="e">
        <f>'Раздел 2'!#REF!</f>
        <v>#REF!</v>
      </c>
      <c r="V410" s="7">
        <v>1</v>
      </c>
    </row>
    <row r="411" spans="1:85" s="7" customFormat="1" ht="24.95" customHeight="1" x14ac:dyDescent="0.2">
      <c r="A411" s="487">
        <v>370</v>
      </c>
      <c r="B411" s="8" t="s">
        <v>318</v>
      </c>
      <c r="C411" s="172">
        <v>1973</v>
      </c>
      <c r="D411" s="172"/>
      <c r="E411" s="8" t="s">
        <v>58</v>
      </c>
      <c r="F411" s="172">
        <v>2</v>
      </c>
      <c r="G411" s="87">
        <v>2</v>
      </c>
      <c r="H411" s="173">
        <v>592.79999999999995</v>
      </c>
      <c r="I411" s="173">
        <v>484.9</v>
      </c>
      <c r="J411" s="173">
        <v>131.80000000000001</v>
      </c>
      <c r="K411" s="87">
        <v>17</v>
      </c>
      <c r="L411" s="9">
        <f t="shared" ref="L411:L413" si="86">5393.1*I411</f>
        <v>2615114.19</v>
      </c>
      <c r="M411" s="9">
        <v>0</v>
      </c>
      <c r="N411" s="9">
        <v>0</v>
      </c>
      <c r="O411" s="9">
        <f t="shared" si="84"/>
        <v>2615114.19</v>
      </c>
      <c r="P411" s="16">
        <f t="shared" si="81"/>
        <v>5393.1</v>
      </c>
      <c r="Q411" s="172">
        <v>11111.76</v>
      </c>
      <c r="R411" s="172">
        <v>2019</v>
      </c>
      <c r="S411" s="172" t="s">
        <v>487</v>
      </c>
      <c r="T411" s="172" t="s">
        <v>501</v>
      </c>
      <c r="U411" s="172" t="e">
        <f>'Раздел 2'!#REF!</f>
        <v>#REF!</v>
      </c>
      <c r="V411" s="7">
        <v>1</v>
      </c>
    </row>
    <row r="412" spans="1:85" s="7" customFormat="1" ht="24.95" customHeight="1" x14ac:dyDescent="0.2">
      <c r="A412" s="487">
        <v>371</v>
      </c>
      <c r="B412" s="8" t="s">
        <v>319</v>
      </c>
      <c r="C412" s="172">
        <v>1976</v>
      </c>
      <c r="D412" s="172"/>
      <c r="E412" s="8" t="s">
        <v>58</v>
      </c>
      <c r="F412" s="172">
        <v>2</v>
      </c>
      <c r="G412" s="87">
        <v>2</v>
      </c>
      <c r="H412" s="173">
        <v>567.79999999999995</v>
      </c>
      <c r="I412" s="173">
        <v>520.05999999999995</v>
      </c>
      <c r="J412" s="173">
        <v>31.2</v>
      </c>
      <c r="K412" s="87">
        <v>23</v>
      </c>
      <c r="L412" s="9">
        <f t="shared" si="86"/>
        <v>2804735.5860000001</v>
      </c>
      <c r="M412" s="9">
        <v>0</v>
      </c>
      <c r="N412" s="9">
        <v>0</v>
      </c>
      <c r="O412" s="9">
        <f t="shared" si="84"/>
        <v>2804735.5860000001</v>
      </c>
      <c r="P412" s="16">
        <f t="shared" si="81"/>
        <v>5393.1</v>
      </c>
      <c r="Q412" s="172">
        <v>11111.76</v>
      </c>
      <c r="R412" s="172">
        <v>2019</v>
      </c>
      <c r="S412" s="172" t="s">
        <v>487</v>
      </c>
      <c r="T412" s="172" t="s">
        <v>501</v>
      </c>
      <c r="U412" s="172" t="e">
        <f>'Раздел 2'!#REF!</f>
        <v>#REF!</v>
      </c>
      <c r="V412" s="7">
        <v>1</v>
      </c>
    </row>
    <row r="413" spans="1:85" s="7" customFormat="1" ht="24.95" customHeight="1" x14ac:dyDescent="0.2">
      <c r="A413" s="487">
        <v>372</v>
      </c>
      <c r="B413" s="8" t="s">
        <v>327</v>
      </c>
      <c r="C413" s="172">
        <v>1984</v>
      </c>
      <c r="D413" s="172"/>
      <c r="E413" s="8" t="s">
        <v>58</v>
      </c>
      <c r="F413" s="172">
        <v>2</v>
      </c>
      <c r="G413" s="87">
        <v>2</v>
      </c>
      <c r="H413" s="173">
        <v>528.4</v>
      </c>
      <c r="I413" s="173">
        <v>524.79999999999995</v>
      </c>
      <c r="J413" s="173">
        <v>171.2</v>
      </c>
      <c r="K413" s="87">
        <v>12</v>
      </c>
      <c r="L413" s="9">
        <f t="shared" si="86"/>
        <v>2830298.88</v>
      </c>
      <c r="M413" s="9">
        <v>0</v>
      </c>
      <c r="N413" s="9">
        <v>0</v>
      </c>
      <c r="O413" s="9">
        <f t="shared" si="84"/>
        <v>2830298.88</v>
      </c>
      <c r="P413" s="16">
        <f t="shared" si="81"/>
        <v>5393.1</v>
      </c>
      <c r="Q413" s="172">
        <v>11111.76</v>
      </c>
      <c r="R413" s="172">
        <v>2019</v>
      </c>
      <c r="S413" s="172" t="s">
        <v>487</v>
      </c>
      <c r="T413" s="172" t="s">
        <v>501</v>
      </c>
      <c r="U413" s="172" t="e">
        <f>'Раздел 2'!#REF!</f>
        <v>#REF!</v>
      </c>
      <c r="V413" s="7">
        <v>1</v>
      </c>
    </row>
    <row r="414" spans="1:85" s="7" customFormat="1" ht="24.95" customHeight="1" x14ac:dyDescent="0.2">
      <c r="A414" s="487">
        <v>373</v>
      </c>
      <c r="B414" s="8" t="s">
        <v>320</v>
      </c>
      <c r="C414" s="172">
        <v>1970</v>
      </c>
      <c r="D414" s="172">
        <v>2012</v>
      </c>
      <c r="E414" s="8" t="s">
        <v>60</v>
      </c>
      <c r="F414" s="172">
        <v>2</v>
      </c>
      <c r="G414" s="87">
        <v>1</v>
      </c>
      <c r="H414" s="173">
        <v>201.6</v>
      </c>
      <c r="I414" s="173">
        <v>201.6</v>
      </c>
      <c r="J414" s="173">
        <v>48.7</v>
      </c>
      <c r="K414" s="87">
        <v>4</v>
      </c>
      <c r="L414" s="9">
        <v>13047</v>
      </c>
      <c r="M414" s="9">
        <v>0</v>
      </c>
      <c r="N414" s="9">
        <v>0</v>
      </c>
      <c r="O414" s="9">
        <f t="shared" si="84"/>
        <v>13047</v>
      </c>
      <c r="P414" s="16">
        <f t="shared" si="81"/>
        <v>64.717261904761912</v>
      </c>
      <c r="Q414" s="172">
        <v>11111.76</v>
      </c>
      <c r="R414" s="172">
        <v>2019</v>
      </c>
      <c r="S414" s="172" t="s">
        <v>487</v>
      </c>
      <c r="T414" s="172" t="s">
        <v>501</v>
      </c>
      <c r="U414" s="172" t="e">
        <f>'Раздел 2'!#REF!</f>
        <v>#REF!</v>
      </c>
      <c r="V414" s="7">
        <v>1</v>
      </c>
    </row>
    <row r="415" spans="1:85" s="7" customFormat="1" ht="24.95" customHeight="1" x14ac:dyDescent="0.2">
      <c r="A415" s="487">
        <v>374</v>
      </c>
      <c r="B415" s="84" t="s">
        <v>546</v>
      </c>
      <c r="C415" s="172">
        <v>1960</v>
      </c>
      <c r="D415" s="172"/>
      <c r="E415" s="8" t="s">
        <v>58</v>
      </c>
      <c r="F415" s="172">
        <v>2</v>
      </c>
      <c r="G415" s="87">
        <v>1</v>
      </c>
      <c r="H415" s="173">
        <v>488</v>
      </c>
      <c r="I415" s="173">
        <v>306.39999999999998</v>
      </c>
      <c r="J415" s="173">
        <v>190</v>
      </c>
      <c r="K415" s="87">
        <v>8</v>
      </c>
      <c r="L415" s="9">
        <f>5393.1*I415</f>
        <v>1652445.84</v>
      </c>
      <c r="M415" s="9">
        <v>0</v>
      </c>
      <c r="N415" s="9">
        <v>0</v>
      </c>
      <c r="O415" s="9">
        <f t="shared" si="84"/>
        <v>1652445.84</v>
      </c>
      <c r="P415" s="16">
        <f t="shared" si="81"/>
        <v>5393.1</v>
      </c>
      <c r="Q415" s="172">
        <v>12882.22</v>
      </c>
      <c r="R415" s="172">
        <v>2019</v>
      </c>
      <c r="S415" s="172"/>
      <c r="T415" s="172"/>
      <c r="U415" s="172"/>
      <c r="V415" s="7">
        <v>1</v>
      </c>
    </row>
    <row r="416" spans="1:85" s="7" customFormat="1" ht="24.95" customHeight="1" x14ac:dyDescent="0.2">
      <c r="A416" s="487">
        <v>375</v>
      </c>
      <c r="B416" s="84" t="s">
        <v>547</v>
      </c>
      <c r="C416" s="172">
        <v>1981</v>
      </c>
      <c r="D416" s="172"/>
      <c r="E416" s="8" t="s">
        <v>60</v>
      </c>
      <c r="F416" s="172">
        <v>1</v>
      </c>
      <c r="G416" s="87">
        <v>2</v>
      </c>
      <c r="H416" s="173">
        <v>245.9</v>
      </c>
      <c r="I416" s="173">
        <v>245.9</v>
      </c>
      <c r="J416" s="173">
        <v>37.5</v>
      </c>
      <c r="K416" s="87">
        <v>7</v>
      </c>
      <c r="L416" s="9">
        <v>15950</v>
      </c>
      <c r="M416" s="9">
        <v>0</v>
      </c>
      <c r="N416" s="9">
        <v>0</v>
      </c>
      <c r="O416" s="9">
        <f t="shared" si="84"/>
        <v>15950</v>
      </c>
      <c r="P416" s="16">
        <f t="shared" si="81"/>
        <v>64.86376575843839</v>
      </c>
      <c r="Q416" s="172">
        <v>12882.22</v>
      </c>
      <c r="R416" s="172">
        <v>2019</v>
      </c>
      <c r="S416" s="172"/>
      <c r="T416" s="172"/>
      <c r="U416" s="172"/>
      <c r="V416" s="7">
        <v>1</v>
      </c>
    </row>
    <row r="417" spans="1:85" s="7" customFormat="1" ht="24.95" customHeight="1" x14ac:dyDescent="0.2">
      <c r="A417" s="487">
        <v>376</v>
      </c>
      <c r="B417" s="84" t="s">
        <v>548</v>
      </c>
      <c r="C417" s="172">
        <v>1924</v>
      </c>
      <c r="D417" s="172">
        <v>1987</v>
      </c>
      <c r="E417" s="8" t="s">
        <v>60</v>
      </c>
      <c r="F417" s="172">
        <v>2</v>
      </c>
      <c r="G417" s="87">
        <v>1</v>
      </c>
      <c r="H417" s="173">
        <v>253.3</v>
      </c>
      <c r="I417" s="173">
        <v>252</v>
      </c>
      <c r="J417" s="173">
        <v>157.4</v>
      </c>
      <c r="K417" s="87">
        <v>8</v>
      </c>
      <c r="L417" s="9">
        <f t="shared" ref="L417:L431" si="87">5393.1*I417</f>
        <v>1359061.2000000002</v>
      </c>
      <c r="M417" s="9">
        <v>0</v>
      </c>
      <c r="N417" s="9">
        <v>0</v>
      </c>
      <c r="O417" s="9">
        <f t="shared" si="84"/>
        <v>1359061.2000000002</v>
      </c>
      <c r="P417" s="16">
        <f t="shared" si="81"/>
        <v>5393.1</v>
      </c>
      <c r="Q417" s="172">
        <v>12882.22</v>
      </c>
      <c r="R417" s="172">
        <v>2019</v>
      </c>
      <c r="S417" s="172"/>
      <c r="T417" s="172"/>
      <c r="U417" s="172"/>
      <c r="V417" s="7">
        <v>1</v>
      </c>
    </row>
    <row r="418" spans="1:85" s="7" customFormat="1" ht="24.95" customHeight="1" x14ac:dyDescent="0.2">
      <c r="A418" s="487">
        <v>377</v>
      </c>
      <c r="B418" s="84" t="s">
        <v>549</v>
      </c>
      <c r="C418" s="172">
        <v>1950</v>
      </c>
      <c r="D418" s="172">
        <v>1990</v>
      </c>
      <c r="E418" s="8" t="s">
        <v>60</v>
      </c>
      <c r="F418" s="172">
        <v>2</v>
      </c>
      <c r="G418" s="87">
        <v>2</v>
      </c>
      <c r="H418" s="173">
        <v>397.5</v>
      </c>
      <c r="I418" s="173">
        <v>397.3</v>
      </c>
      <c r="J418" s="173">
        <v>298.39999999999998</v>
      </c>
      <c r="K418" s="87">
        <v>8</v>
      </c>
      <c r="L418" s="9">
        <f t="shared" si="87"/>
        <v>2142678.6300000004</v>
      </c>
      <c r="M418" s="9">
        <v>0</v>
      </c>
      <c r="N418" s="9">
        <v>0</v>
      </c>
      <c r="O418" s="9">
        <f t="shared" si="84"/>
        <v>2142678.6300000004</v>
      </c>
      <c r="P418" s="16">
        <f t="shared" si="81"/>
        <v>5393.1</v>
      </c>
      <c r="Q418" s="172">
        <v>12882.22</v>
      </c>
      <c r="R418" s="172">
        <v>2019</v>
      </c>
      <c r="S418" s="172"/>
      <c r="T418" s="172"/>
      <c r="U418" s="172"/>
      <c r="V418" s="7">
        <v>1</v>
      </c>
    </row>
    <row r="419" spans="1:85" s="7" customFormat="1" ht="24.95" customHeight="1" x14ac:dyDescent="0.2">
      <c r="A419" s="487">
        <v>378</v>
      </c>
      <c r="B419" s="84" t="s">
        <v>550</v>
      </c>
      <c r="C419" s="172">
        <v>1956</v>
      </c>
      <c r="D419" s="172"/>
      <c r="E419" s="8" t="s">
        <v>58</v>
      </c>
      <c r="F419" s="172">
        <v>2</v>
      </c>
      <c r="G419" s="87">
        <v>1</v>
      </c>
      <c r="H419" s="173">
        <v>646.70000000000005</v>
      </c>
      <c r="I419" s="173">
        <v>435.53</v>
      </c>
      <c r="J419" s="173">
        <v>370</v>
      </c>
      <c r="K419" s="87">
        <v>8</v>
      </c>
      <c r="L419" s="9">
        <f t="shared" si="87"/>
        <v>2348856.8429999999</v>
      </c>
      <c r="M419" s="9">
        <v>0</v>
      </c>
      <c r="N419" s="9">
        <v>0</v>
      </c>
      <c r="O419" s="9">
        <f t="shared" si="84"/>
        <v>2348856.8429999999</v>
      </c>
      <c r="P419" s="16">
        <f t="shared" si="81"/>
        <v>5393.1</v>
      </c>
      <c r="Q419" s="172">
        <v>12882.22</v>
      </c>
      <c r="R419" s="172">
        <v>2019</v>
      </c>
      <c r="S419" s="172"/>
      <c r="T419" s="172"/>
      <c r="U419" s="172"/>
      <c r="V419" s="7">
        <v>1</v>
      </c>
    </row>
    <row r="420" spans="1:85" s="7" customFormat="1" ht="24.95" customHeight="1" x14ac:dyDescent="0.2">
      <c r="A420" s="487">
        <v>379</v>
      </c>
      <c r="B420" s="84" t="s">
        <v>551</v>
      </c>
      <c r="C420" s="172">
        <v>1959</v>
      </c>
      <c r="D420" s="172"/>
      <c r="E420" s="8" t="s">
        <v>58</v>
      </c>
      <c r="F420" s="172">
        <v>2</v>
      </c>
      <c r="G420" s="87">
        <v>1</v>
      </c>
      <c r="H420" s="173">
        <v>647.79999999999995</v>
      </c>
      <c r="I420" s="173">
        <v>443.57999999999993</v>
      </c>
      <c r="J420" s="173">
        <v>393.6</v>
      </c>
      <c r="K420" s="87">
        <v>8</v>
      </c>
      <c r="L420" s="9">
        <f t="shared" si="87"/>
        <v>2392271.298</v>
      </c>
      <c r="M420" s="9">
        <v>0</v>
      </c>
      <c r="N420" s="9">
        <v>0</v>
      </c>
      <c r="O420" s="9">
        <f t="shared" si="84"/>
        <v>2392271.298</v>
      </c>
      <c r="P420" s="16">
        <f t="shared" si="81"/>
        <v>5393.1</v>
      </c>
      <c r="Q420" s="172">
        <v>12882.22</v>
      </c>
      <c r="R420" s="172">
        <v>2019</v>
      </c>
      <c r="S420" s="172"/>
      <c r="T420" s="172"/>
      <c r="U420" s="172"/>
      <c r="V420" s="7">
        <v>1</v>
      </c>
    </row>
    <row r="421" spans="1:85" s="7" customFormat="1" ht="24.95" customHeight="1" x14ac:dyDescent="0.2">
      <c r="A421" s="487">
        <v>380</v>
      </c>
      <c r="B421" s="84" t="s">
        <v>552</v>
      </c>
      <c r="C421" s="172">
        <v>1957</v>
      </c>
      <c r="D421" s="172"/>
      <c r="E421" s="8" t="s">
        <v>58</v>
      </c>
      <c r="F421" s="172">
        <v>2</v>
      </c>
      <c r="G421" s="87">
        <v>1</v>
      </c>
      <c r="H421" s="173">
        <v>437.2</v>
      </c>
      <c r="I421" s="173">
        <v>437.2</v>
      </c>
      <c r="J421" s="173">
        <v>437.2</v>
      </c>
      <c r="K421" s="87">
        <v>8</v>
      </c>
      <c r="L421" s="9">
        <f t="shared" si="87"/>
        <v>2357863.3200000003</v>
      </c>
      <c r="M421" s="9">
        <v>0</v>
      </c>
      <c r="N421" s="9">
        <v>0</v>
      </c>
      <c r="O421" s="9">
        <f t="shared" si="84"/>
        <v>2357863.3200000003</v>
      </c>
      <c r="P421" s="16">
        <f t="shared" si="81"/>
        <v>5393.1000000000013</v>
      </c>
      <c r="Q421" s="172">
        <v>12882.22</v>
      </c>
      <c r="R421" s="172">
        <v>2019</v>
      </c>
      <c r="S421" s="172"/>
      <c r="T421" s="172"/>
      <c r="U421" s="172"/>
      <c r="V421" s="7">
        <v>1</v>
      </c>
    </row>
    <row r="422" spans="1:85" s="7" customFormat="1" ht="24.95" customHeight="1" x14ac:dyDescent="0.2">
      <c r="A422" s="487">
        <v>381</v>
      </c>
      <c r="B422" s="84" t="s">
        <v>553</v>
      </c>
      <c r="C422" s="172">
        <v>1963</v>
      </c>
      <c r="D422" s="172"/>
      <c r="E422" s="8" t="s">
        <v>60</v>
      </c>
      <c r="F422" s="172">
        <v>2</v>
      </c>
      <c r="G422" s="87">
        <v>2</v>
      </c>
      <c r="H422" s="173">
        <v>373.5</v>
      </c>
      <c r="I422" s="173">
        <v>373.42</v>
      </c>
      <c r="J422" s="173">
        <v>134.46</v>
      </c>
      <c r="K422" s="87">
        <v>8</v>
      </c>
      <c r="L422" s="9">
        <f t="shared" si="87"/>
        <v>2013891.4020000002</v>
      </c>
      <c r="M422" s="9">
        <v>0</v>
      </c>
      <c r="N422" s="9">
        <v>0</v>
      </c>
      <c r="O422" s="9">
        <f t="shared" si="84"/>
        <v>2013891.4020000002</v>
      </c>
      <c r="P422" s="16">
        <f t="shared" si="81"/>
        <v>5393.1</v>
      </c>
      <c r="Q422" s="172">
        <v>12882.22</v>
      </c>
      <c r="R422" s="172">
        <v>2019</v>
      </c>
      <c r="S422" s="172"/>
      <c r="T422" s="172"/>
      <c r="U422" s="172"/>
      <c r="V422" s="7">
        <v>1</v>
      </c>
    </row>
    <row r="423" spans="1:85" s="7" customFormat="1" ht="24.95" customHeight="1" x14ac:dyDescent="0.2">
      <c r="A423" s="487">
        <v>382</v>
      </c>
      <c r="B423" s="84" t="s">
        <v>554</v>
      </c>
      <c r="C423" s="172">
        <v>1959</v>
      </c>
      <c r="D423" s="172"/>
      <c r="E423" s="8" t="s">
        <v>58</v>
      </c>
      <c r="F423" s="172">
        <v>2</v>
      </c>
      <c r="G423" s="87">
        <v>1</v>
      </c>
      <c r="H423" s="173">
        <v>434</v>
      </c>
      <c r="I423" s="173">
        <v>434</v>
      </c>
      <c r="J423" s="173">
        <v>434</v>
      </c>
      <c r="K423" s="87">
        <v>8</v>
      </c>
      <c r="L423" s="9">
        <f t="shared" si="87"/>
        <v>2340605.4000000004</v>
      </c>
      <c r="M423" s="9">
        <v>0</v>
      </c>
      <c r="N423" s="9">
        <v>0</v>
      </c>
      <c r="O423" s="9">
        <f t="shared" si="84"/>
        <v>2340605.4000000004</v>
      </c>
      <c r="P423" s="16">
        <f t="shared" si="81"/>
        <v>5393.1000000000013</v>
      </c>
      <c r="Q423" s="172">
        <v>12882.22</v>
      </c>
      <c r="R423" s="172">
        <v>2019</v>
      </c>
      <c r="S423" s="172"/>
      <c r="T423" s="172"/>
      <c r="U423" s="172"/>
      <c r="V423" s="7">
        <v>1</v>
      </c>
    </row>
    <row r="424" spans="1:85" s="7" customFormat="1" ht="24.95" customHeight="1" x14ac:dyDescent="0.2">
      <c r="A424" s="487">
        <v>383</v>
      </c>
      <c r="B424" s="154" t="s">
        <v>555</v>
      </c>
      <c r="C424" s="124">
        <v>1951</v>
      </c>
      <c r="D424" s="124"/>
      <c r="E424" s="125" t="s">
        <v>60</v>
      </c>
      <c r="F424" s="124">
        <v>2</v>
      </c>
      <c r="G424" s="123">
        <v>2</v>
      </c>
      <c r="H424" s="126">
        <v>552.4</v>
      </c>
      <c r="I424" s="126">
        <v>388.4</v>
      </c>
      <c r="J424" s="126">
        <v>95.9</v>
      </c>
      <c r="K424" s="123">
        <v>8</v>
      </c>
      <c r="L424" s="9">
        <f t="shared" si="87"/>
        <v>2094680.04</v>
      </c>
      <c r="M424" s="127">
        <v>0</v>
      </c>
      <c r="N424" s="127">
        <v>0</v>
      </c>
      <c r="O424" s="9">
        <f t="shared" si="84"/>
        <v>2094680.04</v>
      </c>
      <c r="P424" s="16">
        <f t="shared" si="81"/>
        <v>5393.1</v>
      </c>
      <c r="Q424" s="124">
        <v>12882.22</v>
      </c>
      <c r="R424" s="124">
        <v>2019</v>
      </c>
      <c r="S424" s="124"/>
      <c r="T424" s="124"/>
      <c r="U424" s="124"/>
      <c r="V424" s="7">
        <v>1</v>
      </c>
    </row>
    <row r="425" spans="1:85" s="7" customFormat="1" ht="24.95" customHeight="1" x14ac:dyDescent="0.2">
      <c r="A425" s="487">
        <v>384</v>
      </c>
      <c r="B425" s="117" t="s">
        <v>766</v>
      </c>
      <c r="C425" s="464" t="s">
        <v>79</v>
      </c>
      <c r="D425" s="124"/>
      <c r="E425" s="117" t="s">
        <v>77</v>
      </c>
      <c r="F425" s="124">
        <v>1</v>
      </c>
      <c r="G425" s="123">
        <v>1</v>
      </c>
      <c r="H425" s="481">
        <v>349</v>
      </c>
      <c r="I425" s="481">
        <v>336.1</v>
      </c>
      <c r="J425" s="126"/>
      <c r="K425" s="123">
        <v>15</v>
      </c>
      <c r="L425" s="9">
        <f t="shared" si="87"/>
        <v>1812620.9100000001</v>
      </c>
      <c r="M425" s="127">
        <v>0</v>
      </c>
      <c r="N425" s="127">
        <v>0</v>
      </c>
      <c r="O425" s="9">
        <f t="shared" si="84"/>
        <v>1812620.9100000001</v>
      </c>
      <c r="P425" s="16">
        <f t="shared" si="81"/>
        <v>5393.1</v>
      </c>
      <c r="Q425" s="124">
        <v>12882.22</v>
      </c>
      <c r="R425" s="124">
        <v>2019</v>
      </c>
      <c r="S425" s="124"/>
      <c r="T425" s="124"/>
      <c r="U425" s="124"/>
    </row>
    <row r="426" spans="1:85" s="7" customFormat="1" ht="24.95" customHeight="1" x14ac:dyDescent="0.2">
      <c r="A426" s="555">
        <v>385</v>
      </c>
      <c r="B426" s="117" t="s">
        <v>770</v>
      </c>
      <c r="C426" s="464" t="s">
        <v>50</v>
      </c>
      <c r="D426" s="124"/>
      <c r="E426" s="117" t="s">
        <v>620</v>
      </c>
      <c r="F426" s="124">
        <v>2</v>
      </c>
      <c r="G426" s="123">
        <v>1</v>
      </c>
      <c r="H426" s="481">
        <v>487.7</v>
      </c>
      <c r="I426" s="481">
        <v>308</v>
      </c>
      <c r="J426" s="126"/>
      <c r="K426" s="123">
        <v>8</v>
      </c>
      <c r="L426" s="9">
        <f t="shared" si="87"/>
        <v>1661074.8</v>
      </c>
      <c r="M426" s="127">
        <v>0</v>
      </c>
      <c r="N426" s="127">
        <v>0</v>
      </c>
      <c r="O426" s="9">
        <f t="shared" si="84"/>
        <v>1661074.8</v>
      </c>
      <c r="P426" s="16">
        <f t="shared" si="81"/>
        <v>5393.1</v>
      </c>
      <c r="Q426" s="124">
        <v>12882.22</v>
      </c>
      <c r="R426" s="124">
        <v>2019</v>
      </c>
      <c r="S426" s="124"/>
      <c r="T426" s="124"/>
      <c r="U426" s="124"/>
    </row>
    <row r="427" spans="1:85" s="7" customFormat="1" ht="24.95" customHeight="1" x14ac:dyDescent="0.2">
      <c r="A427" s="555">
        <v>386</v>
      </c>
      <c r="B427" s="117" t="s">
        <v>771</v>
      </c>
      <c r="C427" s="464" t="s">
        <v>53</v>
      </c>
      <c r="D427" s="124"/>
      <c r="E427" s="117" t="s">
        <v>185</v>
      </c>
      <c r="F427" s="124">
        <v>2</v>
      </c>
      <c r="G427" s="123">
        <v>2</v>
      </c>
      <c r="H427" s="481">
        <v>395.3</v>
      </c>
      <c r="I427" s="481">
        <v>395.3</v>
      </c>
      <c r="J427" s="126"/>
      <c r="K427" s="123">
        <v>8</v>
      </c>
      <c r="L427" s="9">
        <f t="shared" si="87"/>
        <v>2131892.4300000002</v>
      </c>
      <c r="M427" s="127">
        <v>0</v>
      </c>
      <c r="N427" s="127">
        <v>0</v>
      </c>
      <c r="O427" s="9">
        <f t="shared" si="84"/>
        <v>2131892.4300000002</v>
      </c>
      <c r="P427" s="16">
        <f t="shared" si="81"/>
        <v>5393.1</v>
      </c>
      <c r="Q427" s="124">
        <v>12882.22</v>
      </c>
      <c r="R427" s="124">
        <v>2019</v>
      </c>
      <c r="S427" s="124"/>
      <c r="T427" s="124"/>
      <c r="U427" s="124"/>
    </row>
    <row r="428" spans="1:85" s="7" customFormat="1" ht="24.95" customHeight="1" x14ac:dyDescent="0.2">
      <c r="A428" s="555">
        <v>387</v>
      </c>
      <c r="B428" s="117" t="s">
        <v>772</v>
      </c>
      <c r="C428" s="464" t="s">
        <v>80</v>
      </c>
      <c r="D428" s="124"/>
      <c r="E428" s="117" t="s">
        <v>620</v>
      </c>
      <c r="F428" s="124">
        <v>3</v>
      </c>
      <c r="G428" s="123">
        <v>2</v>
      </c>
      <c r="H428" s="481">
        <v>1361.7</v>
      </c>
      <c r="I428" s="481">
        <v>902.1</v>
      </c>
      <c r="J428" s="126"/>
      <c r="K428" s="123">
        <v>23</v>
      </c>
      <c r="L428" s="9">
        <f t="shared" si="87"/>
        <v>4865115.5100000007</v>
      </c>
      <c r="M428" s="127">
        <v>0</v>
      </c>
      <c r="N428" s="127">
        <v>0</v>
      </c>
      <c r="O428" s="9">
        <f t="shared" si="84"/>
        <v>4865115.5100000007</v>
      </c>
      <c r="P428" s="16">
        <f t="shared" si="81"/>
        <v>5393.1</v>
      </c>
      <c r="Q428" s="124">
        <v>12882.22</v>
      </c>
      <c r="R428" s="124">
        <v>2019</v>
      </c>
      <c r="S428" s="124"/>
      <c r="T428" s="124"/>
      <c r="U428" s="124"/>
    </row>
    <row r="429" spans="1:85" s="7" customFormat="1" ht="24.95" customHeight="1" x14ac:dyDescent="0.2">
      <c r="A429" s="555">
        <v>388</v>
      </c>
      <c r="B429" s="117" t="s">
        <v>773</v>
      </c>
      <c r="C429" s="464" t="s">
        <v>79</v>
      </c>
      <c r="D429" s="124"/>
      <c r="E429" s="117" t="s">
        <v>620</v>
      </c>
      <c r="F429" s="124">
        <v>3</v>
      </c>
      <c r="G429" s="123">
        <v>2</v>
      </c>
      <c r="H429" s="481">
        <v>1399.8</v>
      </c>
      <c r="I429" s="481">
        <v>956.3</v>
      </c>
      <c r="J429" s="126">
        <v>883.4</v>
      </c>
      <c r="K429" s="123">
        <v>25</v>
      </c>
      <c r="L429" s="9">
        <f t="shared" si="87"/>
        <v>5157421.53</v>
      </c>
      <c r="M429" s="127">
        <v>0</v>
      </c>
      <c r="N429" s="127">
        <v>0</v>
      </c>
      <c r="O429" s="9">
        <f t="shared" si="84"/>
        <v>5157421.53</v>
      </c>
      <c r="P429" s="16">
        <f t="shared" si="81"/>
        <v>5393.1</v>
      </c>
      <c r="Q429" s="124">
        <v>12882.22</v>
      </c>
      <c r="R429" s="124">
        <v>2019</v>
      </c>
      <c r="S429" s="124"/>
      <c r="T429" s="124"/>
      <c r="U429" s="124"/>
    </row>
    <row r="430" spans="1:85" s="7" customFormat="1" ht="24.95" customHeight="1" x14ac:dyDescent="0.2">
      <c r="A430" s="555">
        <v>389</v>
      </c>
      <c r="B430" s="117" t="s">
        <v>774</v>
      </c>
      <c r="C430" s="464" t="s">
        <v>73</v>
      </c>
      <c r="D430" s="124"/>
      <c r="E430" s="117" t="s">
        <v>185</v>
      </c>
      <c r="F430" s="124">
        <v>2</v>
      </c>
      <c r="G430" s="123">
        <v>1</v>
      </c>
      <c r="H430" s="481">
        <v>467.6</v>
      </c>
      <c r="I430" s="481">
        <v>467.6</v>
      </c>
      <c r="J430" s="126">
        <v>467.6</v>
      </c>
      <c r="K430" s="123">
        <v>8</v>
      </c>
      <c r="L430" s="9">
        <f t="shared" si="87"/>
        <v>2521813.5600000005</v>
      </c>
      <c r="M430" s="127">
        <v>0</v>
      </c>
      <c r="N430" s="127">
        <v>0</v>
      </c>
      <c r="O430" s="9">
        <f t="shared" si="84"/>
        <v>2521813.5600000005</v>
      </c>
      <c r="P430" s="16">
        <f t="shared" si="81"/>
        <v>5393.1000000000013</v>
      </c>
      <c r="Q430" s="124">
        <v>12882.22</v>
      </c>
      <c r="R430" s="124">
        <v>2019</v>
      </c>
      <c r="S430" s="124"/>
      <c r="T430" s="124"/>
      <c r="U430" s="124"/>
    </row>
    <row r="431" spans="1:85" s="7" customFormat="1" ht="24.95" customHeight="1" x14ac:dyDescent="0.2">
      <c r="A431" s="487">
        <v>390</v>
      </c>
      <c r="B431" s="122" t="s">
        <v>775</v>
      </c>
      <c r="C431" s="310" t="s">
        <v>72</v>
      </c>
      <c r="D431" s="124"/>
      <c r="E431" s="122" t="s">
        <v>620</v>
      </c>
      <c r="F431" s="124">
        <v>2</v>
      </c>
      <c r="G431" s="123">
        <v>1</v>
      </c>
      <c r="H431" s="482">
        <v>441.2</v>
      </c>
      <c r="I431" s="482">
        <v>441.2</v>
      </c>
      <c r="J431" s="126">
        <v>285.7</v>
      </c>
      <c r="K431" s="123">
        <v>8</v>
      </c>
      <c r="L431" s="9">
        <f t="shared" si="87"/>
        <v>2379435.7200000002</v>
      </c>
      <c r="M431" s="127">
        <v>0</v>
      </c>
      <c r="N431" s="127">
        <v>0</v>
      </c>
      <c r="O431" s="9">
        <f t="shared" si="84"/>
        <v>2379435.7200000002</v>
      </c>
      <c r="P431" s="16">
        <f t="shared" si="81"/>
        <v>5393.1</v>
      </c>
      <c r="Q431" s="124">
        <v>12882.22</v>
      </c>
      <c r="R431" s="124">
        <v>2019</v>
      </c>
      <c r="S431" s="124"/>
      <c r="T431" s="124"/>
      <c r="U431" s="124"/>
    </row>
    <row r="432" spans="1:85" s="166" customFormat="1" ht="12.75" customHeight="1" x14ac:dyDescent="0.2">
      <c r="A432" s="576" t="s">
        <v>178</v>
      </c>
      <c r="B432" s="576"/>
      <c r="C432" s="162">
        <v>29</v>
      </c>
      <c r="D432" s="162"/>
      <c r="E432" s="163"/>
      <c r="F432" s="162"/>
      <c r="G432" s="164"/>
      <c r="H432" s="165">
        <f>SUM(H403:H431)</f>
        <v>14709.7</v>
      </c>
      <c r="I432" s="165">
        <f t="shared" ref="I432:O432" si="88">SUM(I403:I431)</f>
        <v>12420.49</v>
      </c>
      <c r="J432" s="165">
        <f t="shared" si="88"/>
        <v>5108.8599999999997</v>
      </c>
      <c r="K432" s="165">
        <f t="shared" si="88"/>
        <v>308</v>
      </c>
      <c r="L432" s="165">
        <f t="shared" si="88"/>
        <v>52605807.358999997</v>
      </c>
      <c r="M432" s="165"/>
      <c r="N432" s="165"/>
      <c r="O432" s="165">
        <f t="shared" si="88"/>
        <v>52605807.358999997</v>
      </c>
      <c r="P432" s="238"/>
      <c r="R432" s="162"/>
      <c r="S432" s="162"/>
      <c r="T432" s="162"/>
      <c r="U432" s="162"/>
      <c r="V432" s="166">
        <f>SUM(V403:V424)</f>
        <v>22</v>
      </c>
      <c r="AT432" s="180"/>
      <c r="AU432" s="180"/>
      <c r="AV432" s="180"/>
      <c r="AW432" s="180"/>
      <c r="AX432" s="180"/>
      <c r="AY432" s="180"/>
      <c r="AZ432" s="180"/>
      <c r="BA432" s="180"/>
      <c r="BB432" s="180"/>
      <c r="BC432" s="180"/>
      <c r="BD432" s="180"/>
      <c r="BE432" s="180"/>
      <c r="BF432" s="180"/>
      <c r="BG432" s="180"/>
      <c r="BH432" s="180"/>
      <c r="BI432" s="180"/>
      <c r="BJ432" s="180"/>
      <c r="BK432" s="180"/>
      <c r="BL432" s="180"/>
      <c r="BM432" s="180"/>
      <c r="BN432" s="180"/>
      <c r="BO432" s="180"/>
      <c r="BP432" s="180"/>
      <c r="BQ432" s="180"/>
      <c r="BR432" s="180"/>
      <c r="BS432" s="180"/>
      <c r="BT432" s="180"/>
      <c r="BU432" s="180"/>
      <c r="BV432" s="180"/>
      <c r="BW432" s="180"/>
      <c r="BX432" s="180"/>
      <c r="BY432" s="180"/>
      <c r="BZ432" s="180"/>
      <c r="CA432" s="180"/>
      <c r="CB432" s="180"/>
      <c r="CC432" s="180"/>
      <c r="CD432" s="180"/>
      <c r="CE432" s="180"/>
      <c r="CF432" s="180"/>
      <c r="CG432" s="180"/>
    </row>
    <row r="433" spans="1:85" s="60" customFormat="1" ht="12.75" customHeight="1" x14ac:dyDescent="0.2">
      <c r="A433" s="350">
        <v>391</v>
      </c>
      <c r="B433" s="251" t="s">
        <v>1720</v>
      </c>
      <c r="C433" s="333">
        <v>1963</v>
      </c>
      <c r="D433" s="88"/>
      <c r="E433" s="8" t="s">
        <v>58</v>
      </c>
      <c r="F433" s="333">
        <v>3</v>
      </c>
      <c r="G433" s="304">
        <v>2</v>
      </c>
      <c r="H433" s="332">
        <v>1390.1</v>
      </c>
      <c r="I433" s="332">
        <v>935.69</v>
      </c>
      <c r="J433" s="332">
        <v>865.02</v>
      </c>
      <c r="K433" s="337">
        <v>23</v>
      </c>
      <c r="L433" s="307">
        <f>4849*I433</f>
        <v>4537160.8100000005</v>
      </c>
      <c r="M433" s="307">
        <v>0</v>
      </c>
      <c r="N433" s="307">
        <v>0</v>
      </c>
      <c r="O433" s="307">
        <f>L433</f>
        <v>4537160.8100000005</v>
      </c>
      <c r="P433" s="16">
        <f t="shared" si="81"/>
        <v>4849</v>
      </c>
      <c r="Q433" s="362">
        <v>12882.22</v>
      </c>
      <c r="R433" s="362">
        <v>2020</v>
      </c>
      <c r="S433" s="88"/>
      <c r="T433" s="88"/>
      <c r="U433" s="88"/>
    </row>
    <row r="434" spans="1:85" s="60" customFormat="1" ht="12.75" customHeight="1" x14ac:dyDescent="0.2">
      <c r="A434" s="350">
        <v>392</v>
      </c>
      <c r="B434" s="251" t="s">
        <v>1722</v>
      </c>
      <c r="C434" s="333">
        <v>1980</v>
      </c>
      <c r="D434" s="88"/>
      <c r="E434" s="8" t="s">
        <v>58</v>
      </c>
      <c r="F434" s="333">
        <v>3</v>
      </c>
      <c r="G434" s="304">
        <v>2</v>
      </c>
      <c r="H434" s="332">
        <v>1401.5</v>
      </c>
      <c r="I434" s="332">
        <v>832.31</v>
      </c>
      <c r="J434" s="332">
        <v>718.05</v>
      </c>
      <c r="K434" s="337">
        <v>22</v>
      </c>
      <c r="L434" s="307">
        <f>4849*I434</f>
        <v>4035871.19</v>
      </c>
      <c r="M434" s="307">
        <v>0</v>
      </c>
      <c r="N434" s="307">
        <v>0</v>
      </c>
      <c r="O434" s="307">
        <f>L434</f>
        <v>4035871.19</v>
      </c>
      <c r="P434" s="16">
        <f t="shared" si="81"/>
        <v>4849</v>
      </c>
      <c r="Q434" s="362">
        <v>12882.22</v>
      </c>
      <c r="R434" s="362">
        <v>2020</v>
      </c>
      <c r="S434" s="88"/>
      <c r="T434" s="88"/>
      <c r="U434" s="88"/>
    </row>
    <row r="435" spans="1:85" s="242" customFormat="1" ht="12.75" customHeight="1" x14ac:dyDescent="0.2">
      <c r="A435" s="576" t="s">
        <v>794</v>
      </c>
      <c r="B435" s="576"/>
      <c r="C435" s="111">
        <v>2</v>
      </c>
      <c r="D435" s="111"/>
      <c r="E435" s="231"/>
      <c r="F435" s="111"/>
      <c r="G435" s="128"/>
      <c r="H435" s="107">
        <f>SUM(H433:H434)</f>
        <v>2791.6</v>
      </c>
      <c r="I435" s="107">
        <f t="shared" ref="I435:O435" si="89">SUM(I433:I434)</f>
        <v>1768</v>
      </c>
      <c r="J435" s="107">
        <f t="shared" si="89"/>
        <v>1583.07</v>
      </c>
      <c r="K435" s="107">
        <f t="shared" si="89"/>
        <v>45</v>
      </c>
      <c r="L435" s="107">
        <f t="shared" si="89"/>
        <v>8573032</v>
      </c>
      <c r="M435" s="107"/>
      <c r="N435" s="107"/>
      <c r="O435" s="107">
        <f t="shared" si="89"/>
        <v>8573032</v>
      </c>
      <c r="P435" s="238"/>
      <c r="Q435" s="159"/>
      <c r="R435" s="111"/>
      <c r="S435" s="111"/>
      <c r="T435" s="111"/>
      <c r="U435" s="111"/>
      <c r="AT435" s="60"/>
      <c r="AU435" s="60"/>
      <c r="AV435" s="60"/>
      <c r="AW435" s="60"/>
      <c r="AX435" s="60"/>
      <c r="AY435" s="60"/>
      <c r="AZ435" s="60"/>
      <c r="BA435" s="60"/>
      <c r="BB435" s="60"/>
      <c r="BC435" s="60"/>
      <c r="BD435" s="60"/>
      <c r="BE435" s="60"/>
      <c r="BF435" s="60"/>
      <c r="BG435" s="60"/>
      <c r="BH435" s="60"/>
      <c r="BI435" s="60"/>
      <c r="BJ435" s="60"/>
      <c r="BK435" s="60"/>
      <c r="BL435" s="60"/>
      <c r="BM435" s="60"/>
      <c r="BN435" s="60"/>
      <c r="BO435" s="60"/>
      <c r="BP435" s="60"/>
      <c r="BQ435" s="60"/>
      <c r="BR435" s="60"/>
      <c r="BS435" s="60"/>
      <c r="BT435" s="60"/>
      <c r="BU435" s="60"/>
      <c r="BV435" s="60"/>
      <c r="BW435" s="60"/>
      <c r="BX435" s="60"/>
      <c r="BY435" s="60"/>
      <c r="BZ435" s="60"/>
      <c r="CA435" s="60"/>
      <c r="CB435" s="60"/>
      <c r="CC435" s="60"/>
      <c r="CD435" s="60"/>
      <c r="CE435" s="60"/>
      <c r="CF435" s="60"/>
      <c r="CG435" s="60"/>
    </row>
    <row r="436" spans="1:85" s="60" customFormat="1" ht="12.75" customHeight="1" x14ac:dyDescent="0.2">
      <c r="A436" s="350">
        <v>393</v>
      </c>
      <c r="B436" s="251" t="s">
        <v>1719</v>
      </c>
      <c r="C436" s="336">
        <v>1984</v>
      </c>
      <c r="D436" s="334"/>
      <c r="E436" s="358" t="s">
        <v>819</v>
      </c>
      <c r="F436" s="336">
        <v>5</v>
      </c>
      <c r="G436" s="339">
        <v>5</v>
      </c>
      <c r="H436" s="359">
        <v>4407.5</v>
      </c>
      <c r="I436" s="359">
        <v>4258.8999999999996</v>
      </c>
      <c r="J436" s="359">
        <v>3568.82</v>
      </c>
      <c r="K436" s="341">
        <v>95</v>
      </c>
      <c r="L436" s="340">
        <f>4849*I436</f>
        <v>20651406.099999998</v>
      </c>
      <c r="M436" s="340">
        <v>0</v>
      </c>
      <c r="N436" s="340">
        <v>0</v>
      </c>
      <c r="O436" s="340">
        <f>L436</f>
        <v>20651406.099999998</v>
      </c>
      <c r="P436" s="16">
        <f t="shared" si="81"/>
        <v>4849</v>
      </c>
      <c r="Q436" s="336">
        <v>12882.22</v>
      </c>
      <c r="R436" s="336">
        <v>2021</v>
      </c>
      <c r="S436" s="334"/>
      <c r="T436" s="334"/>
      <c r="U436" s="334"/>
    </row>
    <row r="437" spans="1:85" s="60" customFormat="1" ht="12.75" customHeight="1" x14ac:dyDescent="0.2">
      <c r="A437" s="350">
        <v>394</v>
      </c>
      <c r="B437" s="251" t="s">
        <v>1721</v>
      </c>
      <c r="C437" s="333">
        <v>1967</v>
      </c>
      <c r="D437" s="88"/>
      <c r="E437" s="234" t="s">
        <v>1723</v>
      </c>
      <c r="F437" s="333">
        <v>1</v>
      </c>
      <c r="G437" s="304">
        <v>1</v>
      </c>
      <c r="H437" s="332">
        <v>406.2</v>
      </c>
      <c r="I437" s="332">
        <v>406.2</v>
      </c>
      <c r="J437" s="332">
        <v>0</v>
      </c>
      <c r="K437" s="337">
        <v>10</v>
      </c>
      <c r="L437" s="340">
        <f>4849*I437</f>
        <v>1969663.8</v>
      </c>
      <c r="M437" s="340">
        <v>0</v>
      </c>
      <c r="N437" s="340">
        <v>0</v>
      </c>
      <c r="O437" s="340">
        <f>L437</f>
        <v>1969663.8</v>
      </c>
      <c r="P437" s="16">
        <f t="shared" si="81"/>
        <v>4849</v>
      </c>
      <c r="Q437" s="336">
        <v>12882.22</v>
      </c>
      <c r="R437" s="362">
        <v>2021</v>
      </c>
      <c r="S437" s="88"/>
      <c r="T437" s="88"/>
      <c r="U437" s="88"/>
    </row>
    <row r="438" spans="1:85" s="242" customFormat="1" ht="12.75" customHeight="1" x14ac:dyDescent="0.2">
      <c r="A438" s="576" t="s">
        <v>795</v>
      </c>
      <c r="B438" s="576"/>
      <c r="C438" s="111">
        <v>2</v>
      </c>
      <c r="D438" s="111"/>
      <c r="E438" s="231"/>
      <c r="F438" s="111"/>
      <c r="G438" s="128"/>
      <c r="H438" s="107">
        <f>SUM(H436:H437)</f>
        <v>4813.7</v>
      </c>
      <c r="I438" s="107">
        <f t="shared" ref="I438:O438" si="90">SUM(I436:I437)</f>
        <v>4665.0999999999995</v>
      </c>
      <c r="J438" s="107">
        <f t="shared" si="90"/>
        <v>3568.82</v>
      </c>
      <c r="K438" s="107">
        <f t="shared" si="90"/>
        <v>105</v>
      </c>
      <c r="L438" s="107">
        <f t="shared" si="90"/>
        <v>22621069.899999999</v>
      </c>
      <c r="M438" s="107"/>
      <c r="N438" s="107"/>
      <c r="O438" s="107">
        <f t="shared" si="90"/>
        <v>22621069.899999999</v>
      </c>
      <c r="P438" s="238"/>
      <c r="Q438" s="159"/>
      <c r="R438" s="111"/>
      <c r="S438" s="111"/>
      <c r="T438" s="111"/>
      <c r="U438" s="111"/>
      <c r="AT438" s="60"/>
      <c r="AU438" s="60"/>
      <c r="AV438" s="60"/>
      <c r="AW438" s="60"/>
      <c r="AX438" s="60"/>
      <c r="AY438" s="60"/>
      <c r="AZ438" s="60"/>
      <c r="BA438" s="60"/>
      <c r="BB438" s="60"/>
      <c r="BC438" s="60"/>
      <c r="BD438" s="60"/>
      <c r="BE438" s="60"/>
      <c r="BF438" s="60"/>
      <c r="BG438" s="60"/>
      <c r="BH438" s="60"/>
      <c r="BI438" s="60"/>
      <c r="BJ438" s="60"/>
      <c r="BK438" s="60"/>
      <c r="BL438" s="60"/>
      <c r="BM438" s="60"/>
      <c r="BN438" s="60"/>
      <c r="BO438" s="60"/>
      <c r="BP438" s="60"/>
      <c r="BQ438" s="60"/>
      <c r="BR438" s="60"/>
      <c r="BS438" s="60"/>
      <c r="BT438" s="60"/>
      <c r="BU438" s="60"/>
      <c r="BV438" s="60"/>
      <c r="BW438" s="60"/>
      <c r="BX438" s="60"/>
      <c r="BY438" s="60"/>
      <c r="BZ438" s="60"/>
      <c r="CA438" s="60"/>
      <c r="CB438" s="60"/>
      <c r="CC438" s="60"/>
      <c r="CD438" s="60"/>
      <c r="CE438" s="60"/>
      <c r="CF438" s="60"/>
      <c r="CG438" s="60"/>
    </row>
    <row r="439" spans="1:85" s="56" customFormat="1" ht="13.35" customHeight="1" x14ac:dyDescent="0.2">
      <c r="A439" s="594" t="s">
        <v>94</v>
      </c>
      <c r="B439" s="595"/>
      <c r="C439" s="136">
        <f>C438+C435+C432</f>
        <v>33</v>
      </c>
      <c r="D439" s="136"/>
      <c r="E439" s="136"/>
      <c r="F439" s="136"/>
      <c r="G439" s="136"/>
      <c r="H439" s="136">
        <f t="shared" ref="H439:O439" si="91">H438+H435+H432</f>
        <v>22315</v>
      </c>
      <c r="I439" s="136">
        <f t="shared" si="91"/>
        <v>18853.59</v>
      </c>
      <c r="J439" s="136">
        <f t="shared" si="91"/>
        <v>10260.75</v>
      </c>
      <c r="K439" s="136">
        <f t="shared" si="91"/>
        <v>458</v>
      </c>
      <c r="L439" s="136">
        <f t="shared" si="91"/>
        <v>83799909.259000003</v>
      </c>
      <c r="M439" s="136"/>
      <c r="N439" s="136"/>
      <c r="O439" s="136">
        <f t="shared" si="91"/>
        <v>83799909.259000003</v>
      </c>
      <c r="P439" s="138"/>
      <c r="Q439" s="138"/>
      <c r="R439" s="137"/>
      <c r="S439" s="137"/>
      <c r="T439" s="137"/>
      <c r="U439" s="137"/>
      <c r="AT439" s="61"/>
      <c r="AU439" s="61"/>
      <c r="AV439" s="61"/>
      <c r="AW439" s="61"/>
      <c r="AX439" s="61"/>
      <c r="AY439" s="61"/>
      <c r="AZ439" s="61"/>
      <c r="BA439" s="61"/>
      <c r="BB439" s="61"/>
      <c r="BC439" s="61"/>
      <c r="BD439" s="61"/>
      <c r="BE439" s="61"/>
      <c r="BF439" s="61"/>
      <c r="BG439" s="61"/>
      <c r="BH439" s="61"/>
      <c r="BI439" s="61"/>
      <c r="BJ439" s="61"/>
      <c r="BK439" s="61"/>
      <c r="BL439" s="61"/>
      <c r="BM439" s="61"/>
      <c r="BN439" s="61"/>
      <c r="BO439" s="61"/>
      <c r="BP439" s="61"/>
      <c r="BQ439" s="61"/>
      <c r="BR439" s="61"/>
      <c r="BS439" s="61"/>
      <c r="BT439" s="61"/>
      <c r="BU439" s="61"/>
      <c r="BV439" s="61"/>
      <c r="BW439" s="61"/>
      <c r="BX439" s="61"/>
      <c r="BY439" s="61"/>
      <c r="BZ439" s="61"/>
      <c r="CA439" s="61"/>
      <c r="CB439" s="61"/>
      <c r="CC439" s="61"/>
      <c r="CD439" s="61"/>
      <c r="CE439" s="61"/>
      <c r="CF439" s="61"/>
      <c r="CG439" s="61"/>
    </row>
    <row r="440" spans="1:85" s="7" customFormat="1" ht="13.35" customHeight="1" x14ac:dyDescent="0.2">
      <c r="A440" s="157"/>
      <c r="B440" s="27" t="s">
        <v>95</v>
      </c>
      <c r="C440" s="28"/>
      <c r="D440" s="70"/>
      <c r="E440" s="8"/>
      <c r="F440" s="70"/>
      <c r="G440" s="87"/>
      <c r="H440" s="115"/>
      <c r="I440" s="101"/>
      <c r="J440" s="73"/>
      <c r="K440" s="87"/>
      <c r="L440" s="9"/>
      <c r="M440" s="9"/>
      <c r="N440" s="9"/>
      <c r="O440" s="29"/>
      <c r="P440" s="16"/>
      <c r="Q440" s="31"/>
      <c r="R440" s="70"/>
      <c r="S440" s="70"/>
      <c r="T440" s="70"/>
      <c r="U440" s="70" t="e">
        <f>'Раздел 2'!#REF!</f>
        <v>#REF!</v>
      </c>
    </row>
    <row r="441" spans="1:85" s="7" customFormat="1" ht="24.95" customHeight="1" x14ac:dyDescent="0.2">
      <c r="A441" s="157">
        <v>395</v>
      </c>
      <c r="B441" s="8" t="s">
        <v>353</v>
      </c>
      <c r="C441" s="70">
        <v>1962</v>
      </c>
      <c r="D441" s="70"/>
      <c r="E441" s="8" t="s">
        <v>60</v>
      </c>
      <c r="F441" s="157">
        <v>2</v>
      </c>
      <c r="G441" s="157">
        <v>3</v>
      </c>
      <c r="H441" s="115">
        <v>568.20000000000005</v>
      </c>
      <c r="I441" s="101">
        <v>493</v>
      </c>
      <c r="J441" s="73">
        <v>240.5</v>
      </c>
      <c r="K441" s="87">
        <v>12</v>
      </c>
      <c r="L441" s="9">
        <f>5393.1*I441</f>
        <v>2658798.3000000003</v>
      </c>
      <c r="M441" s="9">
        <v>0</v>
      </c>
      <c r="N441" s="9">
        <v>0</v>
      </c>
      <c r="O441" s="9">
        <f>L441</f>
        <v>2658798.3000000003</v>
      </c>
      <c r="P441" s="16">
        <f t="shared" si="81"/>
        <v>5393.1</v>
      </c>
      <c r="Q441" s="70">
        <v>11111.76</v>
      </c>
      <c r="R441" s="70">
        <v>2019</v>
      </c>
      <c r="S441" s="70" t="s">
        <v>487</v>
      </c>
      <c r="T441" s="70" t="s">
        <v>501</v>
      </c>
      <c r="U441" s="70" t="e">
        <f>'Раздел 2'!#REF!</f>
        <v>#REF!</v>
      </c>
      <c r="V441" s="7">
        <v>1</v>
      </c>
    </row>
    <row r="442" spans="1:85" s="7" customFormat="1" ht="24.95" customHeight="1" x14ac:dyDescent="0.2">
      <c r="A442" s="157">
        <v>396</v>
      </c>
      <c r="B442" s="8" t="s">
        <v>354</v>
      </c>
      <c r="C442" s="70">
        <v>1966</v>
      </c>
      <c r="D442" s="70"/>
      <c r="E442" s="8" t="s">
        <v>60</v>
      </c>
      <c r="F442" s="157">
        <v>2</v>
      </c>
      <c r="G442" s="157">
        <v>3</v>
      </c>
      <c r="H442" s="115">
        <v>590.4</v>
      </c>
      <c r="I442" s="101">
        <v>524.9</v>
      </c>
      <c r="J442" s="73">
        <v>365.9</v>
      </c>
      <c r="K442" s="87">
        <v>12</v>
      </c>
      <c r="L442" s="9">
        <f t="shared" ref="L442:L443" si="92">5393.1*I442</f>
        <v>2830838.19</v>
      </c>
      <c r="M442" s="9">
        <v>0</v>
      </c>
      <c r="N442" s="9">
        <v>0</v>
      </c>
      <c r="O442" s="9">
        <f t="shared" ref="O442:O483" si="93">L442</f>
        <v>2830838.19</v>
      </c>
      <c r="P442" s="16">
        <f t="shared" si="81"/>
        <v>5393.1</v>
      </c>
      <c r="Q442" s="70">
        <v>11111.76</v>
      </c>
      <c r="R442" s="70">
        <v>2019</v>
      </c>
      <c r="S442" s="70" t="s">
        <v>487</v>
      </c>
      <c r="T442" s="70" t="s">
        <v>501</v>
      </c>
      <c r="U442" s="70" t="e">
        <f>'Раздел 2'!#REF!</f>
        <v>#REF!</v>
      </c>
      <c r="V442" s="7">
        <v>1</v>
      </c>
    </row>
    <row r="443" spans="1:85" s="7" customFormat="1" ht="24.95" customHeight="1" x14ac:dyDescent="0.2">
      <c r="A443" s="487">
        <v>397</v>
      </c>
      <c r="B443" s="8" t="s">
        <v>355</v>
      </c>
      <c r="C443" s="70">
        <v>1962</v>
      </c>
      <c r="D443" s="70"/>
      <c r="E443" s="8" t="s">
        <v>207</v>
      </c>
      <c r="F443" s="157">
        <v>2</v>
      </c>
      <c r="G443" s="157">
        <v>3</v>
      </c>
      <c r="H443" s="115">
        <v>895.9</v>
      </c>
      <c r="I443" s="101">
        <v>847.80000000000018</v>
      </c>
      <c r="J443" s="73">
        <v>847.80000000000018</v>
      </c>
      <c r="K443" s="87">
        <v>18</v>
      </c>
      <c r="L443" s="9">
        <f t="shared" si="92"/>
        <v>4572270.1800000016</v>
      </c>
      <c r="M443" s="9">
        <v>0</v>
      </c>
      <c r="N443" s="9">
        <v>0</v>
      </c>
      <c r="O443" s="9">
        <f t="shared" si="93"/>
        <v>4572270.1800000016</v>
      </c>
      <c r="P443" s="16">
        <f t="shared" si="81"/>
        <v>5393.1</v>
      </c>
      <c r="Q443" s="70">
        <v>11111.76</v>
      </c>
      <c r="R443" s="70">
        <v>2019</v>
      </c>
      <c r="S443" s="70" t="s">
        <v>487</v>
      </c>
      <c r="T443" s="70" t="s">
        <v>501</v>
      </c>
      <c r="U443" s="70" t="e">
        <f>'Раздел 2'!#REF!</f>
        <v>#REF!</v>
      </c>
      <c r="V443" s="7">
        <v>1</v>
      </c>
    </row>
    <row r="444" spans="1:85" s="7" customFormat="1" ht="24.95" customHeight="1" x14ac:dyDescent="0.2">
      <c r="A444" s="487">
        <v>398</v>
      </c>
      <c r="B444" s="8" t="s">
        <v>156</v>
      </c>
      <c r="C444" s="70" t="s">
        <v>48</v>
      </c>
      <c r="D444" s="70"/>
      <c r="E444" s="8" t="s">
        <v>46</v>
      </c>
      <c r="F444" s="157">
        <v>3</v>
      </c>
      <c r="G444" s="157">
        <v>2</v>
      </c>
      <c r="H444" s="115">
        <v>389</v>
      </c>
      <c r="I444" s="101">
        <v>312.5</v>
      </c>
      <c r="J444" s="73">
        <v>208.7</v>
      </c>
      <c r="K444" s="118">
        <v>6</v>
      </c>
      <c r="L444" s="9">
        <v>29400</v>
      </c>
      <c r="M444" s="9">
        <v>0</v>
      </c>
      <c r="N444" s="9">
        <v>0</v>
      </c>
      <c r="O444" s="9">
        <f t="shared" si="93"/>
        <v>29400</v>
      </c>
      <c r="P444" s="16">
        <f t="shared" si="81"/>
        <v>94.08</v>
      </c>
      <c r="Q444" s="70">
        <v>11111.76</v>
      </c>
      <c r="R444" s="70">
        <v>2019</v>
      </c>
      <c r="S444" s="70" t="s">
        <v>487</v>
      </c>
      <c r="T444" s="70" t="s">
        <v>501</v>
      </c>
      <c r="U444" s="70" t="e">
        <f>'Раздел 2'!#REF!</f>
        <v>#REF!</v>
      </c>
      <c r="V444" s="7">
        <v>1</v>
      </c>
    </row>
    <row r="445" spans="1:85" s="7" customFormat="1" ht="24.95" customHeight="1" x14ac:dyDescent="0.2">
      <c r="A445" s="487">
        <v>399</v>
      </c>
      <c r="B445" s="8" t="s">
        <v>157</v>
      </c>
      <c r="C445" s="70">
        <v>1949</v>
      </c>
      <c r="D445" s="70"/>
      <c r="E445" s="8" t="s">
        <v>60</v>
      </c>
      <c r="F445" s="157">
        <v>2</v>
      </c>
      <c r="G445" s="157">
        <v>1</v>
      </c>
      <c r="H445" s="115">
        <v>314</v>
      </c>
      <c r="I445" s="101">
        <v>279.20999999999998</v>
      </c>
      <c r="J445" s="73">
        <v>279.20999999999998</v>
      </c>
      <c r="K445" s="118">
        <v>8</v>
      </c>
      <c r="L445" s="9">
        <v>21430</v>
      </c>
      <c r="M445" s="9">
        <v>0</v>
      </c>
      <c r="N445" s="9">
        <v>0</v>
      </c>
      <c r="O445" s="9">
        <f t="shared" si="93"/>
        <v>21430</v>
      </c>
      <c r="P445" s="16">
        <f t="shared" si="81"/>
        <v>76.752265320010039</v>
      </c>
      <c r="Q445" s="70">
        <v>11111.76</v>
      </c>
      <c r="R445" s="70">
        <v>2019</v>
      </c>
      <c r="S445" s="70" t="s">
        <v>487</v>
      </c>
      <c r="T445" s="70" t="s">
        <v>496</v>
      </c>
      <c r="U445" s="70" t="e">
        <f>'Раздел 2'!#REF!</f>
        <v>#REF!</v>
      </c>
      <c r="V445" s="7">
        <v>1</v>
      </c>
    </row>
    <row r="446" spans="1:85" s="7" customFormat="1" ht="24.95" customHeight="1" x14ac:dyDescent="0.2">
      <c r="A446" s="487">
        <v>400</v>
      </c>
      <c r="B446" s="8" t="s">
        <v>158</v>
      </c>
      <c r="C446" s="70">
        <v>1940</v>
      </c>
      <c r="D446" s="70">
        <v>1988</v>
      </c>
      <c r="E446" s="8" t="s">
        <v>45</v>
      </c>
      <c r="F446" s="157">
        <v>2</v>
      </c>
      <c r="G446" s="157">
        <v>2</v>
      </c>
      <c r="H446" s="115">
        <v>472.1</v>
      </c>
      <c r="I446" s="101">
        <v>419.3</v>
      </c>
      <c r="J446" s="73">
        <v>261.7</v>
      </c>
      <c r="K446" s="118">
        <v>8</v>
      </c>
      <c r="L446" s="9">
        <v>23800</v>
      </c>
      <c r="M446" s="9">
        <v>0</v>
      </c>
      <c r="N446" s="9">
        <v>0</v>
      </c>
      <c r="O446" s="9">
        <f t="shared" si="93"/>
        <v>23800</v>
      </c>
      <c r="P446" s="16">
        <f t="shared" si="81"/>
        <v>56.761268781302171</v>
      </c>
      <c r="Q446" s="70">
        <v>11111.76</v>
      </c>
      <c r="R446" s="70">
        <v>2019</v>
      </c>
      <c r="S446" s="70" t="s">
        <v>487</v>
      </c>
      <c r="T446" s="70" t="s">
        <v>496</v>
      </c>
      <c r="U446" s="70" t="e">
        <f>'Раздел 2'!#REF!</f>
        <v>#REF!</v>
      </c>
      <c r="V446" s="7">
        <v>1</v>
      </c>
    </row>
    <row r="447" spans="1:85" s="7" customFormat="1" ht="24.95" customHeight="1" x14ac:dyDescent="0.2">
      <c r="A447" s="487">
        <v>401</v>
      </c>
      <c r="B447" s="8" t="s">
        <v>335</v>
      </c>
      <c r="C447" s="70">
        <v>1945</v>
      </c>
      <c r="D447" s="70"/>
      <c r="E447" s="8" t="s">
        <v>58</v>
      </c>
      <c r="F447" s="157">
        <v>2</v>
      </c>
      <c r="G447" s="157">
        <v>2</v>
      </c>
      <c r="H447" s="115">
        <v>993</v>
      </c>
      <c r="I447" s="101">
        <v>730.7</v>
      </c>
      <c r="J447" s="73">
        <v>109.8</v>
      </c>
      <c r="K447" s="87">
        <v>18</v>
      </c>
      <c r="L447" s="9">
        <f>5393.1*I447</f>
        <v>3940738.1700000004</v>
      </c>
      <c r="M447" s="9">
        <v>0</v>
      </c>
      <c r="N447" s="9">
        <v>0</v>
      </c>
      <c r="O447" s="9">
        <f t="shared" si="93"/>
        <v>3940738.1700000004</v>
      </c>
      <c r="P447" s="16">
        <f t="shared" si="81"/>
        <v>5393.1</v>
      </c>
      <c r="Q447" s="70">
        <v>11111.76</v>
      </c>
      <c r="R447" s="70">
        <v>2019</v>
      </c>
      <c r="S447" s="70" t="s">
        <v>487</v>
      </c>
      <c r="T447" s="70" t="s">
        <v>501</v>
      </c>
      <c r="U447" s="70" t="e">
        <f>'Раздел 2'!#REF!</f>
        <v>#REF!</v>
      </c>
      <c r="V447" s="7">
        <v>1</v>
      </c>
    </row>
    <row r="448" spans="1:85" s="7" customFormat="1" ht="24.95" customHeight="1" x14ac:dyDescent="0.2">
      <c r="A448" s="487">
        <v>402</v>
      </c>
      <c r="B448" s="8" t="s">
        <v>604</v>
      </c>
      <c r="C448" s="431">
        <v>1933</v>
      </c>
      <c r="D448" s="431"/>
      <c r="E448" s="8" t="s">
        <v>46</v>
      </c>
      <c r="F448" s="431">
        <v>2</v>
      </c>
      <c r="G448" s="431">
        <v>2</v>
      </c>
      <c r="H448" s="430">
        <v>567.4</v>
      </c>
      <c r="I448" s="430">
        <v>478</v>
      </c>
      <c r="J448" s="430">
        <v>349.2</v>
      </c>
      <c r="K448" s="87">
        <v>17</v>
      </c>
      <c r="L448" s="9">
        <f>5393.1*I448</f>
        <v>2577901.8000000003</v>
      </c>
      <c r="M448" s="9">
        <v>0</v>
      </c>
      <c r="N448" s="9">
        <v>0</v>
      </c>
      <c r="O448" s="9">
        <f t="shared" si="93"/>
        <v>2577901.8000000003</v>
      </c>
      <c r="P448" s="16">
        <f t="shared" si="81"/>
        <v>5393.1</v>
      </c>
      <c r="Q448" s="431">
        <v>11111.76</v>
      </c>
      <c r="R448" s="431">
        <v>2019</v>
      </c>
      <c r="S448" s="431"/>
      <c r="T448" s="431"/>
      <c r="U448" s="431"/>
    </row>
    <row r="449" spans="1:22" s="7" customFormat="1" ht="24.95" customHeight="1" x14ac:dyDescent="0.2">
      <c r="A449" s="487">
        <v>403</v>
      </c>
      <c r="B449" s="8" t="s">
        <v>332</v>
      </c>
      <c r="C449" s="70">
        <v>1959</v>
      </c>
      <c r="D449" s="70"/>
      <c r="E449" s="8" t="s">
        <v>46</v>
      </c>
      <c r="F449" s="157">
        <v>1</v>
      </c>
      <c r="G449" s="157">
        <v>1</v>
      </c>
      <c r="H449" s="115">
        <v>185.2</v>
      </c>
      <c r="I449" s="101">
        <v>123.7</v>
      </c>
      <c r="J449" s="73">
        <v>75.099999999999994</v>
      </c>
      <c r="K449" s="87">
        <v>5</v>
      </c>
      <c r="L449" s="9">
        <f>5393.1*I449</f>
        <v>667126.47000000009</v>
      </c>
      <c r="M449" s="9">
        <v>0</v>
      </c>
      <c r="N449" s="9">
        <v>0</v>
      </c>
      <c r="O449" s="9">
        <f t="shared" si="93"/>
        <v>667126.47000000009</v>
      </c>
      <c r="P449" s="16">
        <f t="shared" si="81"/>
        <v>5393.1</v>
      </c>
      <c r="Q449" s="70">
        <v>11111.76</v>
      </c>
      <c r="R449" s="70">
        <v>2019</v>
      </c>
      <c r="S449" s="70" t="s">
        <v>487</v>
      </c>
      <c r="T449" s="70" t="s">
        <v>501</v>
      </c>
      <c r="U449" s="70" t="e">
        <f>'Раздел 2'!#REF!</f>
        <v>#REF!</v>
      </c>
      <c r="V449" s="7">
        <v>1</v>
      </c>
    </row>
    <row r="450" spans="1:22" s="7" customFormat="1" ht="24.95" customHeight="1" x14ac:dyDescent="0.2">
      <c r="A450" s="487">
        <v>404</v>
      </c>
      <c r="B450" s="8" t="s">
        <v>347</v>
      </c>
      <c r="C450" s="70">
        <v>1958</v>
      </c>
      <c r="D450" s="70"/>
      <c r="E450" s="8" t="s">
        <v>45</v>
      </c>
      <c r="F450" s="70">
        <v>2</v>
      </c>
      <c r="G450" s="87">
        <v>1</v>
      </c>
      <c r="H450" s="115">
        <v>600.79999999999995</v>
      </c>
      <c r="I450" s="101">
        <v>508.5</v>
      </c>
      <c r="J450" s="73">
        <v>508.5</v>
      </c>
      <c r="K450" s="87">
        <v>8</v>
      </c>
      <c r="L450" s="9">
        <f t="shared" ref="L450:L460" si="94">5393.1*I450</f>
        <v>2742391.35</v>
      </c>
      <c r="M450" s="9">
        <v>0</v>
      </c>
      <c r="N450" s="9">
        <v>0</v>
      </c>
      <c r="O450" s="9">
        <f t="shared" si="93"/>
        <v>2742391.35</v>
      </c>
      <c r="P450" s="16">
        <f t="shared" si="81"/>
        <v>5393.1</v>
      </c>
      <c r="Q450" s="70">
        <v>11111.76</v>
      </c>
      <c r="R450" s="70">
        <v>2019</v>
      </c>
      <c r="S450" s="70" t="s">
        <v>487</v>
      </c>
      <c r="T450" s="70" t="s">
        <v>501</v>
      </c>
      <c r="U450" s="70" t="e">
        <f>'Раздел 2'!#REF!</f>
        <v>#REF!</v>
      </c>
      <c r="V450" s="7">
        <v>1</v>
      </c>
    </row>
    <row r="451" spans="1:22" s="7" customFormat="1" ht="24.95" customHeight="1" x14ac:dyDescent="0.2">
      <c r="A451" s="487">
        <v>405</v>
      </c>
      <c r="B451" s="8" t="s">
        <v>330</v>
      </c>
      <c r="C451" s="70">
        <v>1940</v>
      </c>
      <c r="D451" s="70"/>
      <c r="E451" s="8" t="s">
        <v>45</v>
      </c>
      <c r="F451" s="70">
        <v>2</v>
      </c>
      <c r="G451" s="87">
        <v>2</v>
      </c>
      <c r="H451" s="115">
        <v>469.4</v>
      </c>
      <c r="I451" s="101">
        <v>419.3</v>
      </c>
      <c r="J451" s="73">
        <v>314.3</v>
      </c>
      <c r="K451" s="87">
        <v>8</v>
      </c>
      <c r="L451" s="9">
        <f t="shared" si="94"/>
        <v>2261326.83</v>
      </c>
      <c r="M451" s="9">
        <v>0</v>
      </c>
      <c r="N451" s="9">
        <v>0</v>
      </c>
      <c r="O451" s="9">
        <f t="shared" si="93"/>
        <v>2261326.83</v>
      </c>
      <c r="P451" s="16">
        <f t="shared" si="81"/>
        <v>5393.1</v>
      </c>
      <c r="Q451" s="70">
        <v>11111.76</v>
      </c>
      <c r="R451" s="70">
        <v>2019</v>
      </c>
      <c r="S451" s="70" t="s">
        <v>487</v>
      </c>
      <c r="T451" s="70" t="s">
        <v>501</v>
      </c>
      <c r="U451" s="70" t="e">
        <f>'Раздел 2'!#REF!</f>
        <v>#REF!</v>
      </c>
      <c r="V451" s="7">
        <v>1</v>
      </c>
    </row>
    <row r="452" spans="1:22" s="7" customFormat="1" ht="24.95" customHeight="1" x14ac:dyDescent="0.2">
      <c r="A452" s="487">
        <v>406</v>
      </c>
      <c r="B452" s="8" t="s">
        <v>333</v>
      </c>
      <c r="C452" s="70">
        <v>1947</v>
      </c>
      <c r="D452" s="70"/>
      <c r="E452" s="8" t="s">
        <v>60</v>
      </c>
      <c r="F452" s="70">
        <v>1</v>
      </c>
      <c r="G452" s="87">
        <v>1</v>
      </c>
      <c r="H452" s="115"/>
      <c r="I452" s="101">
        <v>224</v>
      </c>
      <c r="J452" s="73">
        <v>224</v>
      </c>
      <c r="K452" s="87">
        <v>7</v>
      </c>
      <c r="L452" s="9">
        <f t="shared" si="94"/>
        <v>1208054.4000000001</v>
      </c>
      <c r="M452" s="9">
        <v>0</v>
      </c>
      <c r="N452" s="9">
        <v>0</v>
      </c>
      <c r="O452" s="9">
        <f t="shared" si="93"/>
        <v>1208054.4000000001</v>
      </c>
      <c r="P452" s="16">
        <f t="shared" si="81"/>
        <v>5393.1</v>
      </c>
      <c r="Q452" s="70">
        <v>11111.76</v>
      </c>
      <c r="R452" s="70">
        <v>2019</v>
      </c>
      <c r="S452" s="70" t="s">
        <v>487</v>
      </c>
      <c r="T452" s="70" t="s">
        <v>501</v>
      </c>
      <c r="U452" s="70" t="e">
        <f>'Раздел 2'!#REF!</f>
        <v>#REF!</v>
      </c>
      <c r="V452" s="7">
        <v>1</v>
      </c>
    </row>
    <row r="453" spans="1:22" s="7" customFormat="1" ht="24.95" customHeight="1" x14ac:dyDescent="0.2">
      <c r="A453" s="487">
        <v>407</v>
      </c>
      <c r="B453" s="8" t="s">
        <v>334</v>
      </c>
      <c r="C453" s="70">
        <v>1956</v>
      </c>
      <c r="D453" s="70"/>
      <c r="E453" s="8" t="s">
        <v>46</v>
      </c>
      <c r="F453" s="70">
        <v>2</v>
      </c>
      <c r="G453" s="87">
        <v>1</v>
      </c>
      <c r="H453" s="115">
        <v>473</v>
      </c>
      <c r="I453" s="101">
        <v>393</v>
      </c>
      <c r="J453" s="73">
        <v>229.1</v>
      </c>
      <c r="K453" s="87">
        <v>8</v>
      </c>
      <c r="L453" s="9">
        <f t="shared" si="94"/>
        <v>2119488.3000000003</v>
      </c>
      <c r="M453" s="9">
        <v>0</v>
      </c>
      <c r="N453" s="9">
        <v>0</v>
      </c>
      <c r="O453" s="9">
        <f t="shared" si="93"/>
        <v>2119488.3000000003</v>
      </c>
      <c r="P453" s="16">
        <f t="shared" si="81"/>
        <v>5393.1</v>
      </c>
      <c r="Q453" s="70">
        <v>11111.76</v>
      </c>
      <c r="R453" s="70">
        <v>2019</v>
      </c>
      <c r="S453" s="70" t="s">
        <v>487</v>
      </c>
      <c r="T453" s="70" t="s">
        <v>501</v>
      </c>
      <c r="U453" s="70" t="e">
        <f>'Раздел 2'!#REF!</f>
        <v>#REF!</v>
      </c>
      <c r="V453" s="7">
        <v>1</v>
      </c>
    </row>
    <row r="454" spans="1:22" s="7" customFormat="1" ht="24.95" customHeight="1" x14ac:dyDescent="0.2">
      <c r="A454" s="487">
        <v>408</v>
      </c>
      <c r="B454" s="8" t="s">
        <v>348</v>
      </c>
      <c r="C454" s="70">
        <v>1953</v>
      </c>
      <c r="D454" s="70"/>
      <c r="E454" s="8" t="s">
        <v>60</v>
      </c>
      <c r="F454" s="70">
        <v>2</v>
      </c>
      <c r="G454" s="87">
        <v>2</v>
      </c>
      <c r="H454" s="115">
        <v>666.1</v>
      </c>
      <c r="I454" s="101">
        <v>396.9</v>
      </c>
      <c r="J454" s="73">
        <v>297.7</v>
      </c>
      <c r="K454" s="87">
        <v>8</v>
      </c>
      <c r="L454" s="9">
        <f t="shared" si="94"/>
        <v>2140521.39</v>
      </c>
      <c r="M454" s="9">
        <v>0</v>
      </c>
      <c r="N454" s="9">
        <v>0</v>
      </c>
      <c r="O454" s="9">
        <f t="shared" si="93"/>
        <v>2140521.39</v>
      </c>
      <c r="P454" s="16">
        <f t="shared" si="81"/>
        <v>5393.1</v>
      </c>
      <c r="Q454" s="70">
        <v>11111.76</v>
      </c>
      <c r="R454" s="70">
        <v>2019</v>
      </c>
      <c r="S454" s="70" t="s">
        <v>487</v>
      </c>
      <c r="T454" s="70" t="s">
        <v>501</v>
      </c>
      <c r="U454" s="70" t="e">
        <f>'Раздел 2'!#REF!</f>
        <v>#REF!</v>
      </c>
      <c r="V454" s="7">
        <v>1</v>
      </c>
    </row>
    <row r="455" spans="1:22" s="7" customFormat="1" ht="24.95" customHeight="1" x14ac:dyDescent="0.2">
      <c r="A455" s="487">
        <v>409</v>
      </c>
      <c r="B455" s="8" t="s">
        <v>349</v>
      </c>
      <c r="C455" s="70">
        <v>1916</v>
      </c>
      <c r="D455" s="70">
        <v>1983</v>
      </c>
      <c r="E455" s="8" t="s">
        <v>46</v>
      </c>
      <c r="F455" s="70">
        <v>1</v>
      </c>
      <c r="G455" s="87">
        <v>2</v>
      </c>
      <c r="H455" s="115">
        <v>234.9</v>
      </c>
      <c r="I455" s="101">
        <v>221.7</v>
      </c>
      <c r="J455" s="73">
        <v>178.8</v>
      </c>
      <c r="K455" s="87">
        <v>10</v>
      </c>
      <c r="L455" s="9">
        <f t="shared" si="94"/>
        <v>1195650.27</v>
      </c>
      <c r="M455" s="9">
        <v>0</v>
      </c>
      <c r="N455" s="9">
        <v>0</v>
      </c>
      <c r="O455" s="9">
        <f t="shared" si="93"/>
        <v>1195650.27</v>
      </c>
      <c r="P455" s="16">
        <f t="shared" si="81"/>
        <v>5393.1</v>
      </c>
      <c r="Q455" s="70">
        <v>11111.76</v>
      </c>
      <c r="R455" s="70">
        <v>2019</v>
      </c>
      <c r="S455" s="70" t="s">
        <v>487</v>
      </c>
      <c r="T455" s="70" t="s">
        <v>501</v>
      </c>
      <c r="U455" s="70" t="e">
        <f>'Раздел 2'!#REF!</f>
        <v>#REF!</v>
      </c>
      <c r="V455" s="7">
        <v>1</v>
      </c>
    </row>
    <row r="456" spans="1:22" s="7" customFormat="1" ht="24.95" customHeight="1" x14ac:dyDescent="0.2">
      <c r="A456" s="487">
        <v>410</v>
      </c>
      <c r="B456" s="8" t="s">
        <v>350</v>
      </c>
      <c r="C456" s="70">
        <v>1955</v>
      </c>
      <c r="D456" s="70">
        <v>1972</v>
      </c>
      <c r="E456" s="8" t="s">
        <v>45</v>
      </c>
      <c r="F456" s="70">
        <v>2</v>
      </c>
      <c r="G456" s="87">
        <v>1</v>
      </c>
      <c r="H456" s="115">
        <v>482.6</v>
      </c>
      <c r="I456" s="101">
        <v>398.7</v>
      </c>
      <c r="J456" s="73">
        <v>351.9</v>
      </c>
      <c r="K456" s="87">
        <v>8</v>
      </c>
      <c r="L456" s="9">
        <f t="shared" si="94"/>
        <v>2150228.9700000002</v>
      </c>
      <c r="M456" s="9">
        <v>0</v>
      </c>
      <c r="N456" s="9">
        <v>0</v>
      </c>
      <c r="O456" s="9">
        <f t="shared" si="93"/>
        <v>2150228.9700000002</v>
      </c>
      <c r="P456" s="16">
        <f t="shared" si="81"/>
        <v>5393.1</v>
      </c>
      <c r="Q456" s="70">
        <v>11111.76</v>
      </c>
      <c r="R456" s="70">
        <v>2019</v>
      </c>
      <c r="S456" s="70" t="s">
        <v>487</v>
      </c>
      <c r="T456" s="70" t="s">
        <v>501</v>
      </c>
      <c r="U456" s="70" t="e">
        <f>'Раздел 2'!#REF!</f>
        <v>#REF!</v>
      </c>
      <c r="V456" s="7">
        <v>1</v>
      </c>
    </row>
    <row r="457" spans="1:22" s="7" customFormat="1" ht="24.95" customHeight="1" x14ac:dyDescent="0.2">
      <c r="A457" s="487">
        <v>411</v>
      </c>
      <c r="B457" s="8" t="s">
        <v>351</v>
      </c>
      <c r="C457" s="70">
        <v>1956</v>
      </c>
      <c r="D457" s="70"/>
      <c r="E457" s="8" t="s">
        <v>60</v>
      </c>
      <c r="F457" s="70">
        <v>2</v>
      </c>
      <c r="G457" s="87">
        <v>2</v>
      </c>
      <c r="H457" s="115">
        <v>569.79999999999995</v>
      </c>
      <c r="I457" s="101">
        <v>515.79999999999995</v>
      </c>
      <c r="J457" s="73">
        <v>191.8</v>
      </c>
      <c r="K457" s="87">
        <v>10</v>
      </c>
      <c r="L457" s="9">
        <f t="shared" si="94"/>
        <v>2781760.98</v>
      </c>
      <c r="M457" s="9">
        <v>0</v>
      </c>
      <c r="N457" s="9">
        <v>0</v>
      </c>
      <c r="O457" s="9">
        <f t="shared" si="93"/>
        <v>2781760.98</v>
      </c>
      <c r="P457" s="16">
        <f t="shared" si="81"/>
        <v>5393.1</v>
      </c>
      <c r="Q457" s="70">
        <v>11111.76</v>
      </c>
      <c r="R457" s="70">
        <v>2019</v>
      </c>
      <c r="S457" s="70" t="s">
        <v>487</v>
      </c>
      <c r="T457" s="70" t="s">
        <v>501</v>
      </c>
      <c r="U457" s="70" t="e">
        <f>'Раздел 2'!#REF!</f>
        <v>#REF!</v>
      </c>
      <c r="V457" s="7">
        <v>1</v>
      </c>
    </row>
    <row r="458" spans="1:22" s="7" customFormat="1" ht="24.95" customHeight="1" x14ac:dyDescent="0.2">
      <c r="A458" s="487">
        <v>412</v>
      </c>
      <c r="B458" s="8" t="s">
        <v>336</v>
      </c>
      <c r="C458" s="70">
        <v>1937</v>
      </c>
      <c r="D458" s="70"/>
      <c r="E458" s="8" t="s">
        <v>46</v>
      </c>
      <c r="F458" s="70">
        <v>2</v>
      </c>
      <c r="G458" s="87">
        <v>1</v>
      </c>
      <c r="H458" s="115">
        <v>287</v>
      </c>
      <c r="I458" s="101">
        <v>254.2</v>
      </c>
      <c r="J458" s="73">
        <v>151.6</v>
      </c>
      <c r="K458" s="87">
        <v>8</v>
      </c>
      <c r="L458" s="9">
        <f t="shared" si="94"/>
        <v>1370926.02</v>
      </c>
      <c r="M458" s="9">
        <v>0</v>
      </c>
      <c r="N458" s="9">
        <v>0</v>
      </c>
      <c r="O458" s="9">
        <f t="shared" si="93"/>
        <v>1370926.02</v>
      </c>
      <c r="P458" s="16">
        <f t="shared" si="81"/>
        <v>5393.1</v>
      </c>
      <c r="Q458" s="70">
        <v>11111.76</v>
      </c>
      <c r="R458" s="70">
        <v>2019</v>
      </c>
      <c r="S458" s="70" t="s">
        <v>487</v>
      </c>
      <c r="T458" s="70" t="s">
        <v>501</v>
      </c>
      <c r="U458" s="70" t="e">
        <f>'Раздел 2'!#REF!</f>
        <v>#REF!</v>
      </c>
      <c r="V458" s="7">
        <v>1</v>
      </c>
    </row>
    <row r="459" spans="1:22" s="7" customFormat="1" ht="24.95" customHeight="1" x14ac:dyDescent="0.2">
      <c r="A459" s="487">
        <v>413</v>
      </c>
      <c r="B459" s="8" t="s">
        <v>337</v>
      </c>
      <c r="C459" s="70">
        <v>1949</v>
      </c>
      <c r="D459" s="70"/>
      <c r="E459" s="8" t="s">
        <v>45</v>
      </c>
      <c r="F459" s="70">
        <v>2</v>
      </c>
      <c r="G459" s="87">
        <v>1</v>
      </c>
      <c r="H459" s="115">
        <v>396</v>
      </c>
      <c r="I459" s="101">
        <v>377.43</v>
      </c>
      <c r="J459" s="73">
        <v>240.98</v>
      </c>
      <c r="K459" s="87">
        <v>8</v>
      </c>
      <c r="L459" s="9">
        <f t="shared" si="94"/>
        <v>2035517.7330000002</v>
      </c>
      <c r="M459" s="9">
        <v>0</v>
      </c>
      <c r="N459" s="9">
        <v>0</v>
      </c>
      <c r="O459" s="9">
        <f t="shared" si="93"/>
        <v>2035517.7330000002</v>
      </c>
      <c r="P459" s="16">
        <f t="shared" si="81"/>
        <v>5393.1</v>
      </c>
      <c r="Q459" s="70">
        <v>11111.76</v>
      </c>
      <c r="R459" s="70">
        <v>2019</v>
      </c>
      <c r="S459" s="70" t="s">
        <v>487</v>
      </c>
      <c r="T459" s="70" t="s">
        <v>501</v>
      </c>
      <c r="U459" s="70" t="e">
        <f>'Раздел 2'!#REF!</f>
        <v>#REF!</v>
      </c>
      <c r="V459" s="7">
        <v>1</v>
      </c>
    </row>
    <row r="460" spans="1:22" s="7" customFormat="1" ht="24.95" customHeight="1" x14ac:dyDescent="0.2">
      <c r="A460" s="487">
        <v>414</v>
      </c>
      <c r="B460" s="8" t="s">
        <v>338</v>
      </c>
      <c r="C460" s="70">
        <v>1951</v>
      </c>
      <c r="D460" s="70"/>
      <c r="E460" s="8" t="s">
        <v>45</v>
      </c>
      <c r="F460" s="70">
        <v>2</v>
      </c>
      <c r="G460" s="87">
        <v>1</v>
      </c>
      <c r="H460" s="115">
        <v>373</v>
      </c>
      <c r="I460" s="101">
        <v>336.6</v>
      </c>
      <c r="J460" s="73">
        <v>237.7</v>
      </c>
      <c r="K460" s="87">
        <v>8</v>
      </c>
      <c r="L460" s="9">
        <f t="shared" si="94"/>
        <v>1815317.4600000002</v>
      </c>
      <c r="M460" s="9">
        <v>0</v>
      </c>
      <c r="N460" s="9">
        <v>0</v>
      </c>
      <c r="O460" s="9">
        <f t="shared" si="93"/>
        <v>1815317.4600000002</v>
      </c>
      <c r="P460" s="16">
        <f t="shared" si="81"/>
        <v>5393.1</v>
      </c>
      <c r="Q460" s="70">
        <v>11111.76</v>
      </c>
      <c r="R460" s="70">
        <v>2019</v>
      </c>
      <c r="S460" s="70" t="s">
        <v>487</v>
      </c>
      <c r="T460" s="70" t="s">
        <v>501</v>
      </c>
      <c r="U460" s="70" t="e">
        <f>'Раздел 2'!#REF!</f>
        <v>#REF!</v>
      </c>
      <c r="V460" s="7">
        <v>1</v>
      </c>
    </row>
    <row r="461" spans="1:22" s="7" customFormat="1" ht="24.95" customHeight="1" x14ac:dyDescent="0.2">
      <c r="A461" s="487">
        <v>415</v>
      </c>
      <c r="B461" s="8" t="s">
        <v>159</v>
      </c>
      <c r="C461" s="70">
        <v>1947</v>
      </c>
      <c r="D461" s="70"/>
      <c r="E461" s="8" t="s">
        <v>60</v>
      </c>
      <c r="F461" s="70">
        <v>2</v>
      </c>
      <c r="G461" s="87">
        <v>1</v>
      </c>
      <c r="H461" s="115">
        <v>461.2</v>
      </c>
      <c r="I461" s="101">
        <v>426.4</v>
      </c>
      <c r="J461" s="73">
        <v>426.4</v>
      </c>
      <c r="K461" s="118">
        <v>10</v>
      </c>
      <c r="L461" s="9">
        <v>34200</v>
      </c>
      <c r="M461" s="9">
        <v>0</v>
      </c>
      <c r="N461" s="9">
        <v>0</v>
      </c>
      <c r="O461" s="9">
        <f t="shared" si="93"/>
        <v>34200</v>
      </c>
      <c r="P461" s="16">
        <f t="shared" si="81"/>
        <v>80.206378986866795</v>
      </c>
      <c r="Q461" s="70">
        <v>11111.76</v>
      </c>
      <c r="R461" s="70">
        <v>2019</v>
      </c>
      <c r="S461" s="70" t="s">
        <v>487</v>
      </c>
      <c r="T461" s="70" t="s">
        <v>496</v>
      </c>
      <c r="U461" s="70" t="e">
        <f>'Раздел 2'!#REF!</f>
        <v>#REF!</v>
      </c>
      <c r="V461" s="7">
        <v>1</v>
      </c>
    </row>
    <row r="462" spans="1:22" s="7" customFormat="1" ht="24.95" customHeight="1" x14ac:dyDescent="0.2">
      <c r="A462" s="487">
        <v>416</v>
      </c>
      <c r="B462" s="8" t="s">
        <v>152</v>
      </c>
      <c r="C462" s="70">
        <v>1952</v>
      </c>
      <c r="D462" s="70">
        <v>1974</v>
      </c>
      <c r="E462" s="8" t="s">
        <v>45</v>
      </c>
      <c r="F462" s="70">
        <v>2</v>
      </c>
      <c r="G462" s="87">
        <v>1</v>
      </c>
      <c r="H462" s="115">
        <v>447</v>
      </c>
      <c r="I462" s="101">
        <v>412</v>
      </c>
      <c r="J462" s="73">
        <v>316.3</v>
      </c>
      <c r="K462" s="118">
        <v>9</v>
      </c>
      <c r="L462" s="9">
        <v>33000</v>
      </c>
      <c r="M462" s="9">
        <v>0</v>
      </c>
      <c r="N462" s="9">
        <v>0</v>
      </c>
      <c r="O462" s="9">
        <f t="shared" si="93"/>
        <v>33000</v>
      </c>
      <c r="P462" s="16">
        <f t="shared" ref="P462:P525" si="95">O462/I462</f>
        <v>80.097087378640779</v>
      </c>
      <c r="Q462" s="70">
        <v>11111.76</v>
      </c>
      <c r="R462" s="70">
        <v>2019</v>
      </c>
      <c r="S462" s="70" t="s">
        <v>487</v>
      </c>
      <c r="T462" s="70" t="s">
        <v>496</v>
      </c>
      <c r="U462" s="70" t="e">
        <f>'Раздел 2'!#REF!</f>
        <v>#REF!</v>
      </c>
      <c r="V462" s="7">
        <v>1</v>
      </c>
    </row>
    <row r="463" spans="1:22" s="7" customFormat="1" ht="24.95" customHeight="1" x14ac:dyDescent="0.2">
      <c r="A463" s="487">
        <v>417</v>
      </c>
      <c r="B463" s="8" t="s">
        <v>153</v>
      </c>
      <c r="C463" s="70">
        <v>1953</v>
      </c>
      <c r="D463" s="70"/>
      <c r="E463" s="8" t="s">
        <v>45</v>
      </c>
      <c r="F463" s="70">
        <v>2</v>
      </c>
      <c r="G463" s="87">
        <v>2</v>
      </c>
      <c r="H463" s="115">
        <v>429.7</v>
      </c>
      <c r="I463" s="101">
        <v>383.7</v>
      </c>
      <c r="J463" s="73">
        <v>287.8</v>
      </c>
      <c r="K463" s="118">
        <v>8</v>
      </c>
      <c r="L463" s="9">
        <v>28600</v>
      </c>
      <c r="M463" s="9">
        <v>0</v>
      </c>
      <c r="N463" s="9">
        <v>0</v>
      </c>
      <c r="O463" s="9">
        <f t="shared" si="93"/>
        <v>28600</v>
      </c>
      <c r="P463" s="16">
        <f t="shared" si="95"/>
        <v>74.537399009642954</v>
      </c>
      <c r="Q463" s="70">
        <v>11111.76</v>
      </c>
      <c r="R463" s="70">
        <v>2019</v>
      </c>
      <c r="S463" s="70" t="s">
        <v>487</v>
      </c>
      <c r="T463" s="70" t="s">
        <v>496</v>
      </c>
      <c r="U463" s="70" t="e">
        <f>'Раздел 2'!#REF!</f>
        <v>#REF!</v>
      </c>
      <c r="V463" s="7">
        <v>1</v>
      </c>
    </row>
    <row r="464" spans="1:22" s="7" customFormat="1" ht="24.95" customHeight="1" x14ac:dyDescent="0.2">
      <c r="A464" s="487">
        <v>418</v>
      </c>
      <c r="B464" s="8" t="s">
        <v>339</v>
      </c>
      <c r="C464" s="70">
        <v>1954</v>
      </c>
      <c r="D464" s="70"/>
      <c r="E464" s="8" t="s">
        <v>58</v>
      </c>
      <c r="F464" s="70">
        <v>3</v>
      </c>
      <c r="G464" s="87">
        <v>3</v>
      </c>
      <c r="H464" s="115">
        <v>1819</v>
      </c>
      <c r="I464" s="101">
        <v>1717.5</v>
      </c>
      <c r="J464" s="73">
        <v>1611.5</v>
      </c>
      <c r="K464" s="87">
        <v>30</v>
      </c>
      <c r="L464" s="9">
        <f t="shared" ref="L464:L466" si="96">5393.1*I464</f>
        <v>9262649.25</v>
      </c>
      <c r="M464" s="9">
        <v>0</v>
      </c>
      <c r="N464" s="9">
        <v>0</v>
      </c>
      <c r="O464" s="9">
        <f t="shared" si="93"/>
        <v>9262649.25</v>
      </c>
      <c r="P464" s="16">
        <f t="shared" si="95"/>
        <v>5393.1</v>
      </c>
      <c r="Q464" s="70">
        <v>11111.76</v>
      </c>
      <c r="R464" s="70">
        <v>2019</v>
      </c>
      <c r="S464" s="70" t="s">
        <v>487</v>
      </c>
      <c r="T464" s="70" t="s">
        <v>501</v>
      </c>
      <c r="U464" s="70" t="e">
        <f>'Раздел 2'!#REF!</f>
        <v>#REF!</v>
      </c>
      <c r="V464" s="7">
        <v>1</v>
      </c>
    </row>
    <row r="465" spans="1:22" s="7" customFormat="1" ht="24.95" customHeight="1" x14ac:dyDescent="0.2">
      <c r="A465" s="487">
        <v>419</v>
      </c>
      <c r="B465" s="8" t="s">
        <v>331</v>
      </c>
      <c r="C465" s="70">
        <v>1960</v>
      </c>
      <c r="D465" s="70"/>
      <c r="E465" s="8" t="s">
        <v>346</v>
      </c>
      <c r="F465" s="70">
        <v>3</v>
      </c>
      <c r="G465" s="87">
        <v>3</v>
      </c>
      <c r="H465" s="115">
        <v>1670.6</v>
      </c>
      <c r="I465" s="101">
        <v>1532.1</v>
      </c>
      <c r="J465" s="73">
        <v>1421.6</v>
      </c>
      <c r="K465" s="87">
        <v>30</v>
      </c>
      <c r="L465" s="9">
        <f t="shared" si="96"/>
        <v>8262768.5099999998</v>
      </c>
      <c r="M465" s="9">
        <v>0</v>
      </c>
      <c r="N465" s="9">
        <v>0</v>
      </c>
      <c r="O465" s="9">
        <f t="shared" si="93"/>
        <v>8262768.5099999998</v>
      </c>
      <c r="P465" s="16">
        <f t="shared" si="95"/>
        <v>5393.1</v>
      </c>
      <c r="Q465" s="70">
        <v>11111.76</v>
      </c>
      <c r="R465" s="70">
        <v>2019</v>
      </c>
      <c r="S465" s="70" t="s">
        <v>487</v>
      </c>
      <c r="T465" s="70" t="s">
        <v>501</v>
      </c>
      <c r="U465" s="70" t="e">
        <f>'Раздел 2'!#REF!</f>
        <v>#REF!</v>
      </c>
      <c r="V465" s="7">
        <v>1</v>
      </c>
    </row>
    <row r="466" spans="1:22" s="7" customFormat="1" ht="24.95" customHeight="1" x14ac:dyDescent="0.2">
      <c r="A466" s="487">
        <v>420</v>
      </c>
      <c r="B466" s="8" t="s">
        <v>340</v>
      </c>
      <c r="C466" s="70">
        <v>1933</v>
      </c>
      <c r="D466" s="70">
        <v>1984</v>
      </c>
      <c r="E466" s="8" t="s">
        <v>46</v>
      </c>
      <c r="F466" s="70">
        <v>1</v>
      </c>
      <c r="G466" s="87">
        <v>3</v>
      </c>
      <c r="H466" s="115">
        <v>601.4</v>
      </c>
      <c r="I466" s="101">
        <v>543</v>
      </c>
      <c r="J466" s="73">
        <v>322.89999999999998</v>
      </c>
      <c r="K466" s="87">
        <v>12</v>
      </c>
      <c r="L466" s="9">
        <f t="shared" si="96"/>
        <v>2928453.3000000003</v>
      </c>
      <c r="M466" s="9">
        <v>0</v>
      </c>
      <c r="N466" s="9">
        <v>0</v>
      </c>
      <c r="O466" s="9">
        <f t="shared" si="93"/>
        <v>2928453.3000000003</v>
      </c>
      <c r="P466" s="16">
        <f t="shared" si="95"/>
        <v>5393.1</v>
      </c>
      <c r="Q466" s="70">
        <v>11111.76</v>
      </c>
      <c r="R466" s="70">
        <v>2019</v>
      </c>
      <c r="S466" s="70" t="s">
        <v>487</v>
      </c>
      <c r="T466" s="70" t="s">
        <v>501</v>
      </c>
      <c r="U466" s="70" t="e">
        <f>'Раздел 2'!#REF!</f>
        <v>#REF!</v>
      </c>
      <c r="V466" s="7">
        <v>1</v>
      </c>
    </row>
    <row r="467" spans="1:22" s="7" customFormat="1" ht="24.95" customHeight="1" x14ac:dyDescent="0.2">
      <c r="A467" s="487">
        <v>421</v>
      </c>
      <c r="B467" s="8" t="s">
        <v>341</v>
      </c>
      <c r="C467" s="70">
        <v>1947</v>
      </c>
      <c r="D467" s="70"/>
      <c r="E467" s="8" t="s">
        <v>60</v>
      </c>
      <c r="F467" s="70">
        <v>1</v>
      </c>
      <c r="G467" s="87">
        <v>1</v>
      </c>
      <c r="H467" s="115">
        <v>105</v>
      </c>
      <c r="I467" s="101">
        <v>90.87</v>
      </c>
      <c r="J467" s="73">
        <v>51</v>
      </c>
      <c r="K467" s="87">
        <v>4</v>
      </c>
      <c r="L467" s="9">
        <f>5393.1*I467</f>
        <v>490070.99700000003</v>
      </c>
      <c r="M467" s="9">
        <v>0</v>
      </c>
      <c r="N467" s="9">
        <v>0</v>
      </c>
      <c r="O467" s="9">
        <f t="shared" si="93"/>
        <v>490070.99700000003</v>
      </c>
      <c r="P467" s="16">
        <f t="shared" si="95"/>
        <v>5393.1</v>
      </c>
      <c r="Q467" s="70">
        <v>11111.76</v>
      </c>
      <c r="R467" s="70">
        <v>2019</v>
      </c>
      <c r="S467" s="70" t="s">
        <v>487</v>
      </c>
      <c r="T467" s="70" t="s">
        <v>501</v>
      </c>
      <c r="U467" s="70" t="e">
        <f>'Раздел 2'!#REF!</f>
        <v>#REF!</v>
      </c>
      <c r="V467" s="7">
        <v>1</v>
      </c>
    </row>
    <row r="468" spans="1:22" s="7" customFormat="1" ht="24.95" customHeight="1" x14ac:dyDescent="0.2">
      <c r="A468" s="487">
        <v>422</v>
      </c>
      <c r="B468" s="8" t="s">
        <v>328</v>
      </c>
      <c r="C468" s="70">
        <v>1959</v>
      </c>
      <c r="D468" s="70"/>
      <c r="E468" s="8" t="s">
        <v>46</v>
      </c>
      <c r="F468" s="70">
        <v>2</v>
      </c>
      <c r="G468" s="87">
        <v>1</v>
      </c>
      <c r="H468" s="115">
        <v>370.1</v>
      </c>
      <c r="I468" s="101">
        <v>339.9</v>
      </c>
      <c r="J468" s="73">
        <v>249.4</v>
      </c>
      <c r="K468" s="87">
        <v>8</v>
      </c>
      <c r="L468" s="9">
        <f>5393.1*I468</f>
        <v>1833114.69</v>
      </c>
      <c r="M468" s="9">
        <v>0</v>
      </c>
      <c r="N468" s="9">
        <v>0</v>
      </c>
      <c r="O468" s="9">
        <f t="shared" si="93"/>
        <v>1833114.69</v>
      </c>
      <c r="P468" s="16">
        <f t="shared" si="95"/>
        <v>5393.1</v>
      </c>
      <c r="Q468" s="70">
        <v>11111.76</v>
      </c>
      <c r="R468" s="70">
        <v>2019</v>
      </c>
      <c r="S468" s="70" t="s">
        <v>487</v>
      </c>
      <c r="T468" s="70" t="s">
        <v>501</v>
      </c>
      <c r="U468" s="70" t="e">
        <f>'Раздел 2'!#REF!</f>
        <v>#REF!</v>
      </c>
      <c r="V468" s="7">
        <v>1</v>
      </c>
    </row>
    <row r="469" spans="1:22" s="7" customFormat="1" ht="24.95" customHeight="1" x14ac:dyDescent="0.2">
      <c r="A469" s="487">
        <v>423</v>
      </c>
      <c r="B469" s="8" t="s">
        <v>160</v>
      </c>
      <c r="C469" s="70">
        <v>1950</v>
      </c>
      <c r="D469" s="70"/>
      <c r="E469" s="8" t="s">
        <v>58</v>
      </c>
      <c r="F469" s="70">
        <v>2</v>
      </c>
      <c r="G469" s="87">
        <v>1</v>
      </c>
      <c r="H469" s="115">
        <v>423.46</v>
      </c>
      <c r="I469" s="101">
        <v>393</v>
      </c>
      <c r="J469" s="73">
        <v>349.2</v>
      </c>
      <c r="K469" s="118">
        <v>8</v>
      </c>
      <c r="L469" s="9">
        <v>33800</v>
      </c>
      <c r="M469" s="9">
        <v>0</v>
      </c>
      <c r="N469" s="9">
        <v>0</v>
      </c>
      <c r="O469" s="9">
        <f t="shared" si="93"/>
        <v>33800</v>
      </c>
      <c r="P469" s="16">
        <f t="shared" si="95"/>
        <v>86.005089058524177</v>
      </c>
      <c r="Q469" s="70">
        <v>12662.8</v>
      </c>
      <c r="R469" s="70">
        <v>2019</v>
      </c>
      <c r="S469" s="70" t="s">
        <v>487</v>
      </c>
      <c r="T469" s="70" t="s">
        <v>496</v>
      </c>
      <c r="U469" s="70" t="e">
        <f>'Раздел 2'!#REF!</f>
        <v>#REF!</v>
      </c>
      <c r="V469" s="7">
        <v>1</v>
      </c>
    </row>
    <row r="470" spans="1:22" s="7" customFormat="1" ht="24.95" customHeight="1" x14ac:dyDescent="0.2">
      <c r="A470" s="487">
        <v>424</v>
      </c>
      <c r="B470" s="8" t="s">
        <v>342</v>
      </c>
      <c r="C470" s="70">
        <v>1945</v>
      </c>
      <c r="D470" s="70">
        <v>1970</v>
      </c>
      <c r="E470" s="8" t="s">
        <v>46</v>
      </c>
      <c r="F470" s="70">
        <v>1</v>
      </c>
      <c r="G470" s="87">
        <v>1</v>
      </c>
      <c r="H470" s="115">
        <v>212.8</v>
      </c>
      <c r="I470" s="101">
        <v>159.5</v>
      </c>
      <c r="J470" s="73">
        <v>128.19999999999999</v>
      </c>
      <c r="K470" s="87">
        <v>6</v>
      </c>
      <c r="L470" s="9">
        <f>5393.1*I470</f>
        <v>860199.45000000007</v>
      </c>
      <c r="M470" s="9">
        <v>0</v>
      </c>
      <c r="N470" s="9">
        <v>0</v>
      </c>
      <c r="O470" s="9">
        <f t="shared" si="93"/>
        <v>860199.45000000007</v>
      </c>
      <c r="P470" s="16">
        <f t="shared" si="95"/>
        <v>5393.1</v>
      </c>
      <c r="Q470" s="70">
        <v>11111.76</v>
      </c>
      <c r="R470" s="70">
        <v>2019</v>
      </c>
      <c r="S470" s="70" t="s">
        <v>487</v>
      </c>
      <c r="T470" s="70" t="s">
        <v>501</v>
      </c>
      <c r="U470" s="70" t="e">
        <f>'Раздел 2'!#REF!</f>
        <v>#REF!</v>
      </c>
      <c r="V470" s="7">
        <v>1</v>
      </c>
    </row>
    <row r="471" spans="1:22" s="7" customFormat="1" ht="24.95" customHeight="1" x14ac:dyDescent="0.2">
      <c r="A471" s="487">
        <v>425</v>
      </c>
      <c r="B471" s="8" t="s">
        <v>154</v>
      </c>
      <c r="C471" s="70" t="s">
        <v>155</v>
      </c>
      <c r="D471" s="70"/>
      <c r="E471" s="8" t="s">
        <v>60</v>
      </c>
      <c r="F471" s="70">
        <v>2</v>
      </c>
      <c r="G471" s="87">
        <v>1</v>
      </c>
      <c r="H471" s="115">
        <v>431.8</v>
      </c>
      <c r="I471" s="101">
        <v>399.12</v>
      </c>
      <c r="J471" s="73">
        <v>263.64999999999998</v>
      </c>
      <c r="K471" s="118">
        <v>8</v>
      </c>
      <c r="L471" s="9">
        <v>23500</v>
      </c>
      <c r="M471" s="9">
        <v>0</v>
      </c>
      <c r="N471" s="9">
        <v>0</v>
      </c>
      <c r="O471" s="9">
        <f t="shared" si="93"/>
        <v>23500</v>
      </c>
      <c r="P471" s="16">
        <f t="shared" si="95"/>
        <v>58.879534976949287</v>
      </c>
      <c r="Q471" s="70">
        <v>11111.76</v>
      </c>
      <c r="R471" s="70">
        <v>2019</v>
      </c>
      <c r="S471" s="70" t="s">
        <v>487</v>
      </c>
      <c r="T471" s="70" t="s">
        <v>496</v>
      </c>
      <c r="U471" s="70" t="e">
        <f>'Раздел 2'!#REF!</f>
        <v>#REF!</v>
      </c>
      <c r="V471" s="7">
        <v>1</v>
      </c>
    </row>
    <row r="472" spans="1:22" s="7" customFormat="1" ht="24.95" customHeight="1" x14ac:dyDescent="0.2">
      <c r="A472" s="487">
        <v>426</v>
      </c>
      <c r="B472" s="8" t="s">
        <v>329</v>
      </c>
      <c r="C472" s="70">
        <v>1967</v>
      </c>
      <c r="D472" s="70"/>
      <c r="E472" s="8" t="s">
        <v>45</v>
      </c>
      <c r="F472" s="70">
        <v>2</v>
      </c>
      <c r="G472" s="87">
        <v>1</v>
      </c>
      <c r="H472" s="115">
        <v>376.7</v>
      </c>
      <c r="I472" s="101">
        <v>321.56</v>
      </c>
      <c r="J472" s="73">
        <v>198.35999999999999</v>
      </c>
      <c r="K472" s="87">
        <v>8</v>
      </c>
      <c r="L472" s="9">
        <f t="shared" ref="L472:L483" si="97">5393.1*I472</f>
        <v>1734205.236</v>
      </c>
      <c r="M472" s="9">
        <v>0</v>
      </c>
      <c r="N472" s="9">
        <v>0</v>
      </c>
      <c r="O472" s="9">
        <f t="shared" si="93"/>
        <v>1734205.236</v>
      </c>
      <c r="P472" s="16">
        <f t="shared" si="95"/>
        <v>5393.1</v>
      </c>
      <c r="Q472" s="70">
        <v>11111.76</v>
      </c>
      <c r="R472" s="70">
        <v>2019</v>
      </c>
      <c r="S472" s="70" t="s">
        <v>487</v>
      </c>
      <c r="T472" s="70" t="s">
        <v>501</v>
      </c>
      <c r="U472" s="70" t="e">
        <f>'Раздел 2'!#REF!</f>
        <v>#REF!</v>
      </c>
      <c r="V472" s="7">
        <v>1</v>
      </c>
    </row>
    <row r="473" spans="1:22" s="7" customFormat="1" ht="24.95" customHeight="1" x14ac:dyDescent="0.2">
      <c r="A473" s="487">
        <v>427</v>
      </c>
      <c r="B473" s="8" t="s">
        <v>343</v>
      </c>
      <c r="C473" s="70">
        <v>1960</v>
      </c>
      <c r="D473" s="70"/>
      <c r="E473" s="8" t="s">
        <v>46</v>
      </c>
      <c r="F473" s="70">
        <v>2</v>
      </c>
      <c r="G473" s="87">
        <v>1</v>
      </c>
      <c r="H473" s="115">
        <v>379.6</v>
      </c>
      <c r="I473" s="101">
        <v>320.2</v>
      </c>
      <c r="J473" s="73">
        <v>235</v>
      </c>
      <c r="K473" s="87">
        <v>8</v>
      </c>
      <c r="L473" s="9">
        <f t="shared" si="97"/>
        <v>1726870.62</v>
      </c>
      <c r="M473" s="9">
        <v>0</v>
      </c>
      <c r="N473" s="9">
        <v>0</v>
      </c>
      <c r="O473" s="9">
        <f t="shared" si="93"/>
        <v>1726870.62</v>
      </c>
      <c r="P473" s="16">
        <f t="shared" si="95"/>
        <v>5393.1</v>
      </c>
      <c r="Q473" s="70">
        <v>11111.76</v>
      </c>
      <c r="R473" s="70">
        <v>2019</v>
      </c>
      <c r="S473" s="70" t="s">
        <v>487</v>
      </c>
      <c r="T473" s="70" t="s">
        <v>501</v>
      </c>
      <c r="U473" s="70" t="e">
        <f>'Раздел 2'!#REF!</f>
        <v>#REF!</v>
      </c>
      <c r="V473" s="7">
        <v>1</v>
      </c>
    </row>
    <row r="474" spans="1:22" s="7" customFormat="1" ht="24.95" customHeight="1" x14ac:dyDescent="0.2">
      <c r="A474" s="487">
        <v>428</v>
      </c>
      <c r="B474" s="8" t="s">
        <v>344</v>
      </c>
      <c r="C474" s="70">
        <v>1960</v>
      </c>
      <c r="D474" s="70">
        <v>1966</v>
      </c>
      <c r="E474" s="8" t="s">
        <v>45</v>
      </c>
      <c r="F474" s="70">
        <v>2</v>
      </c>
      <c r="G474" s="87">
        <v>1</v>
      </c>
      <c r="H474" s="115">
        <v>394.7</v>
      </c>
      <c r="I474" s="101">
        <v>326.10000000000002</v>
      </c>
      <c r="J474" s="73">
        <v>288.59999999999997</v>
      </c>
      <c r="K474" s="87">
        <v>8</v>
      </c>
      <c r="L474" s="9">
        <f t="shared" si="97"/>
        <v>1758689.9100000001</v>
      </c>
      <c r="M474" s="9">
        <v>0</v>
      </c>
      <c r="N474" s="9">
        <v>0</v>
      </c>
      <c r="O474" s="9">
        <f t="shared" si="93"/>
        <v>1758689.9100000001</v>
      </c>
      <c r="P474" s="16">
        <f t="shared" si="95"/>
        <v>5393.1</v>
      </c>
      <c r="Q474" s="70">
        <v>11111.76</v>
      </c>
      <c r="R474" s="70">
        <v>2019</v>
      </c>
      <c r="S474" s="70" t="s">
        <v>487</v>
      </c>
      <c r="T474" s="70" t="s">
        <v>501</v>
      </c>
      <c r="U474" s="70" t="e">
        <f>'Раздел 2'!#REF!</f>
        <v>#REF!</v>
      </c>
      <c r="V474" s="7">
        <v>1</v>
      </c>
    </row>
    <row r="475" spans="1:22" s="7" customFormat="1" ht="24.95" customHeight="1" x14ac:dyDescent="0.2">
      <c r="A475" s="487">
        <v>429</v>
      </c>
      <c r="B475" s="8" t="s">
        <v>352</v>
      </c>
      <c r="C475" s="70">
        <v>1961</v>
      </c>
      <c r="D475" s="70"/>
      <c r="E475" s="8" t="s">
        <v>45</v>
      </c>
      <c r="F475" s="70">
        <v>2</v>
      </c>
      <c r="G475" s="87">
        <v>1</v>
      </c>
      <c r="H475" s="115">
        <v>367.3</v>
      </c>
      <c r="I475" s="101">
        <v>321.8</v>
      </c>
      <c r="J475" s="73">
        <v>235</v>
      </c>
      <c r="K475" s="87">
        <v>8</v>
      </c>
      <c r="L475" s="9">
        <f t="shared" si="97"/>
        <v>1735499.58</v>
      </c>
      <c r="M475" s="9">
        <v>0</v>
      </c>
      <c r="N475" s="9">
        <v>0</v>
      </c>
      <c r="O475" s="9">
        <f t="shared" si="93"/>
        <v>1735499.58</v>
      </c>
      <c r="P475" s="16">
        <f t="shared" si="95"/>
        <v>5393.1</v>
      </c>
      <c r="Q475" s="70">
        <v>11111.76</v>
      </c>
      <c r="R475" s="70">
        <v>2019</v>
      </c>
      <c r="S475" s="70" t="s">
        <v>487</v>
      </c>
      <c r="T475" s="70" t="s">
        <v>501</v>
      </c>
      <c r="U475" s="70" t="e">
        <f>'Раздел 2'!#REF!</f>
        <v>#REF!</v>
      </c>
      <c r="V475" s="7">
        <v>1</v>
      </c>
    </row>
    <row r="476" spans="1:22" s="7" customFormat="1" ht="24.95" customHeight="1" x14ac:dyDescent="0.2">
      <c r="A476" s="487">
        <v>430</v>
      </c>
      <c r="B476" s="8" t="s">
        <v>556</v>
      </c>
      <c r="C476" s="172">
        <v>1966</v>
      </c>
      <c r="D476" s="172"/>
      <c r="E476" s="8" t="s">
        <v>60</v>
      </c>
      <c r="F476" s="172">
        <v>2</v>
      </c>
      <c r="G476" s="87">
        <v>1</v>
      </c>
      <c r="H476" s="173">
        <v>347</v>
      </c>
      <c r="I476" s="173">
        <v>318.5</v>
      </c>
      <c r="J476" s="173">
        <v>318.5</v>
      </c>
      <c r="K476" s="87">
        <v>8</v>
      </c>
      <c r="L476" s="9">
        <f t="shared" si="97"/>
        <v>1717702.35</v>
      </c>
      <c r="M476" s="9">
        <v>0</v>
      </c>
      <c r="N476" s="9">
        <v>0</v>
      </c>
      <c r="O476" s="9">
        <f t="shared" si="93"/>
        <v>1717702.35</v>
      </c>
      <c r="P476" s="16">
        <f t="shared" si="95"/>
        <v>5393.1</v>
      </c>
      <c r="Q476" s="172">
        <v>12882.22</v>
      </c>
      <c r="R476" s="172">
        <v>2019</v>
      </c>
      <c r="S476" s="172"/>
      <c r="T476" s="172"/>
      <c r="U476" s="172"/>
      <c r="V476" s="7">
        <v>1</v>
      </c>
    </row>
    <row r="477" spans="1:22" s="7" customFormat="1" ht="24.95" customHeight="1" x14ac:dyDescent="0.2">
      <c r="A477" s="487">
        <v>431</v>
      </c>
      <c r="B477" s="8" t="s">
        <v>557</v>
      </c>
      <c r="C477" s="172">
        <v>1964</v>
      </c>
      <c r="D477" s="172"/>
      <c r="E477" s="8" t="s">
        <v>60</v>
      </c>
      <c r="F477" s="172">
        <v>2</v>
      </c>
      <c r="G477" s="87">
        <v>1</v>
      </c>
      <c r="H477" s="173">
        <v>348.8</v>
      </c>
      <c r="I477" s="173">
        <v>328.3</v>
      </c>
      <c r="J477" s="173">
        <v>151.9</v>
      </c>
      <c r="K477" s="87">
        <v>8</v>
      </c>
      <c r="L477" s="9">
        <f t="shared" si="97"/>
        <v>1770554.7300000002</v>
      </c>
      <c r="M477" s="9">
        <v>0</v>
      </c>
      <c r="N477" s="9">
        <v>0</v>
      </c>
      <c r="O477" s="9">
        <f t="shared" si="93"/>
        <v>1770554.7300000002</v>
      </c>
      <c r="P477" s="16">
        <f t="shared" si="95"/>
        <v>5393.1</v>
      </c>
      <c r="Q477" s="172">
        <v>12882.22</v>
      </c>
      <c r="R477" s="172">
        <v>2019</v>
      </c>
      <c r="S477" s="172"/>
      <c r="T477" s="172"/>
      <c r="U477" s="172"/>
      <c r="V477" s="7">
        <v>1</v>
      </c>
    </row>
    <row r="478" spans="1:22" s="7" customFormat="1" ht="24.95" customHeight="1" x14ac:dyDescent="0.2">
      <c r="A478" s="487">
        <v>432</v>
      </c>
      <c r="B478" s="8" t="s">
        <v>558</v>
      </c>
      <c r="C478" s="172">
        <v>1966</v>
      </c>
      <c r="D478" s="172"/>
      <c r="E478" s="8" t="s">
        <v>60</v>
      </c>
      <c r="F478" s="172">
        <v>2</v>
      </c>
      <c r="G478" s="87">
        <v>1</v>
      </c>
      <c r="H478" s="173">
        <v>342.1</v>
      </c>
      <c r="I478" s="173">
        <v>321.7</v>
      </c>
      <c r="J478" s="173">
        <v>208.5</v>
      </c>
      <c r="K478" s="87">
        <v>8</v>
      </c>
      <c r="L478" s="9">
        <f t="shared" si="97"/>
        <v>1734960.27</v>
      </c>
      <c r="M478" s="9">
        <v>0</v>
      </c>
      <c r="N478" s="9">
        <v>0</v>
      </c>
      <c r="O478" s="9">
        <f t="shared" si="93"/>
        <v>1734960.27</v>
      </c>
      <c r="P478" s="16">
        <f t="shared" si="95"/>
        <v>5393.1</v>
      </c>
      <c r="Q478" s="172">
        <v>12882.22</v>
      </c>
      <c r="R478" s="172">
        <v>2019</v>
      </c>
      <c r="S478" s="172"/>
      <c r="T478" s="172"/>
      <c r="U478" s="172"/>
      <c r="V478" s="7">
        <v>1</v>
      </c>
    </row>
    <row r="479" spans="1:22" s="7" customFormat="1" ht="24.95" customHeight="1" x14ac:dyDescent="0.2">
      <c r="A479" s="487">
        <v>433</v>
      </c>
      <c r="B479" s="8" t="s">
        <v>559</v>
      </c>
      <c r="C479" s="172">
        <v>1961</v>
      </c>
      <c r="D479" s="172"/>
      <c r="E479" s="8" t="s">
        <v>60</v>
      </c>
      <c r="F479" s="172">
        <v>2</v>
      </c>
      <c r="G479" s="87">
        <v>1</v>
      </c>
      <c r="H479" s="173">
        <v>348.4</v>
      </c>
      <c r="I479" s="173">
        <v>327.10000000000002</v>
      </c>
      <c r="J479" s="173">
        <v>201.7</v>
      </c>
      <c r="K479" s="87">
        <v>8</v>
      </c>
      <c r="L479" s="9">
        <f t="shared" si="97"/>
        <v>1764083.0100000002</v>
      </c>
      <c r="M479" s="9">
        <v>0</v>
      </c>
      <c r="N479" s="9">
        <v>0</v>
      </c>
      <c r="O479" s="9">
        <f t="shared" si="93"/>
        <v>1764083.0100000002</v>
      </c>
      <c r="P479" s="16">
        <f t="shared" si="95"/>
        <v>5393.1</v>
      </c>
      <c r="Q479" s="172">
        <v>12882.22</v>
      </c>
      <c r="R479" s="172">
        <v>2019</v>
      </c>
      <c r="S479" s="172"/>
      <c r="T479" s="172"/>
      <c r="U479" s="172"/>
      <c r="V479" s="7">
        <v>1</v>
      </c>
    </row>
    <row r="480" spans="1:22" s="7" customFormat="1" ht="24.95" customHeight="1" x14ac:dyDescent="0.2">
      <c r="A480" s="487">
        <v>434</v>
      </c>
      <c r="B480" s="8" t="s">
        <v>560</v>
      </c>
      <c r="C480" s="172">
        <v>1964</v>
      </c>
      <c r="D480" s="172"/>
      <c r="E480" s="8" t="s">
        <v>60</v>
      </c>
      <c r="F480" s="172">
        <v>2</v>
      </c>
      <c r="G480" s="87">
        <v>1</v>
      </c>
      <c r="H480" s="173">
        <v>356.9</v>
      </c>
      <c r="I480" s="173">
        <v>328.1</v>
      </c>
      <c r="J480" s="173">
        <v>114.2</v>
      </c>
      <c r="K480" s="87">
        <v>8</v>
      </c>
      <c r="L480" s="9">
        <f t="shared" si="97"/>
        <v>1769476.1100000003</v>
      </c>
      <c r="M480" s="9">
        <v>0</v>
      </c>
      <c r="N480" s="9">
        <v>0</v>
      </c>
      <c r="O480" s="9">
        <f t="shared" si="93"/>
        <v>1769476.1100000003</v>
      </c>
      <c r="P480" s="16">
        <f t="shared" si="95"/>
        <v>5393.1</v>
      </c>
      <c r="Q480" s="172">
        <v>12882.22</v>
      </c>
      <c r="R480" s="172">
        <v>2019</v>
      </c>
      <c r="S480" s="172"/>
      <c r="T480" s="172"/>
      <c r="U480" s="172"/>
      <c r="V480" s="7">
        <v>1</v>
      </c>
    </row>
    <row r="481" spans="1:85" s="7" customFormat="1" ht="24.95" customHeight="1" x14ac:dyDescent="0.2">
      <c r="A481" s="487">
        <v>435</v>
      </c>
      <c r="B481" s="8" t="s">
        <v>345</v>
      </c>
      <c r="C481" s="172">
        <v>1935</v>
      </c>
      <c r="D481" s="172">
        <v>1970</v>
      </c>
      <c r="E481" s="8" t="s">
        <v>60</v>
      </c>
      <c r="F481" s="172">
        <v>2</v>
      </c>
      <c r="G481" s="87">
        <v>2</v>
      </c>
      <c r="H481" s="173">
        <v>287.3</v>
      </c>
      <c r="I481" s="173">
        <v>272.60000000000002</v>
      </c>
      <c r="J481" s="173">
        <v>177.8</v>
      </c>
      <c r="K481" s="87">
        <v>8</v>
      </c>
      <c r="L481" s="9">
        <f t="shared" si="97"/>
        <v>1470159.0600000003</v>
      </c>
      <c r="M481" s="9">
        <v>0</v>
      </c>
      <c r="N481" s="9">
        <v>0</v>
      </c>
      <c r="O481" s="9">
        <f t="shared" si="93"/>
        <v>1470159.0600000003</v>
      </c>
      <c r="P481" s="16">
        <f t="shared" si="95"/>
        <v>5393.1</v>
      </c>
      <c r="Q481" s="172">
        <v>11111.76</v>
      </c>
      <c r="R481" s="172">
        <v>2019</v>
      </c>
      <c r="S481" s="172" t="s">
        <v>487</v>
      </c>
      <c r="T481" s="172" t="s">
        <v>501</v>
      </c>
      <c r="U481" s="172" t="e">
        <f>'Раздел 2'!#REF!</f>
        <v>#REF!</v>
      </c>
      <c r="V481" s="7">
        <v>1</v>
      </c>
    </row>
    <row r="482" spans="1:85" s="7" customFormat="1" ht="24.95" customHeight="1" x14ac:dyDescent="0.2">
      <c r="A482" s="487">
        <v>436</v>
      </c>
      <c r="B482" s="84" t="s">
        <v>561</v>
      </c>
      <c r="C482" s="172">
        <v>1966</v>
      </c>
      <c r="D482" s="172"/>
      <c r="E482" s="8" t="s">
        <v>60</v>
      </c>
      <c r="F482" s="172">
        <v>2</v>
      </c>
      <c r="G482" s="87">
        <v>1</v>
      </c>
      <c r="H482" s="173">
        <v>337.3</v>
      </c>
      <c r="I482" s="173">
        <v>320</v>
      </c>
      <c r="J482" s="173">
        <v>244.9</v>
      </c>
      <c r="K482" s="87">
        <v>8</v>
      </c>
      <c r="L482" s="9">
        <f t="shared" si="97"/>
        <v>1725792</v>
      </c>
      <c r="M482" s="9">
        <v>0</v>
      </c>
      <c r="N482" s="9">
        <v>0</v>
      </c>
      <c r="O482" s="9">
        <f t="shared" si="93"/>
        <v>1725792</v>
      </c>
      <c r="P482" s="16">
        <f t="shared" si="95"/>
        <v>5393.1</v>
      </c>
      <c r="Q482" s="172">
        <v>12882.22</v>
      </c>
      <c r="R482" s="172">
        <v>2019</v>
      </c>
      <c r="S482" s="172"/>
      <c r="T482" s="172"/>
      <c r="U482" s="172"/>
      <c r="V482" s="7">
        <v>1</v>
      </c>
    </row>
    <row r="483" spans="1:85" s="7" customFormat="1" ht="24.95" customHeight="1" x14ac:dyDescent="0.2">
      <c r="A483" s="487">
        <v>437</v>
      </c>
      <c r="B483" s="84" t="s">
        <v>562</v>
      </c>
      <c r="C483" s="172">
        <v>1966</v>
      </c>
      <c r="D483" s="172"/>
      <c r="E483" s="8" t="s">
        <v>60</v>
      </c>
      <c r="F483" s="172">
        <v>2</v>
      </c>
      <c r="G483" s="87">
        <v>1</v>
      </c>
      <c r="H483" s="173">
        <v>361.3</v>
      </c>
      <c r="I483" s="173">
        <v>331.6</v>
      </c>
      <c r="J483" s="173">
        <v>253.5</v>
      </c>
      <c r="K483" s="87">
        <v>8</v>
      </c>
      <c r="L483" s="9">
        <f t="shared" si="97"/>
        <v>1788351.9600000002</v>
      </c>
      <c r="M483" s="9">
        <v>0</v>
      </c>
      <c r="N483" s="9">
        <v>0</v>
      </c>
      <c r="O483" s="9">
        <f t="shared" si="93"/>
        <v>1788351.9600000002</v>
      </c>
      <c r="P483" s="16">
        <f t="shared" si="95"/>
        <v>5393.1</v>
      </c>
      <c r="Q483" s="172">
        <v>12882.22</v>
      </c>
      <c r="R483" s="172">
        <v>2019</v>
      </c>
      <c r="S483" s="172"/>
      <c r="T483" s="172"/>
      <c r="U483" s="172"/>
      <c r="V483" s="7">
        <v>1</v>
      </c>
    </row>
    <row r="484" spans="1:85" s="35" customFormat="1" ht="12.75" customHeight="1" x14ac:dyDescent="0.2">
      <c r="A484" s="578" t="s">
        <v>179</v>
      </c>
      <c r="B484" s="579"/>
      <c r="C484" s="25">
        <v>43</v>
      </c>
      <c r="D484" s="25"/>
      <c r="E484" s="68"/>
      <c r="F484" s="25"/>
      <c r="G484" s="86"/>
      <c r="H484" s="14">
        <f>SUM(H441:H483)</f>
        <v>20747.259999999998</v>
      </c>
      <c r="I484" s="14">
        <f t="shared" ref="I484:O484" si="98">SUM(I441:I483)</f>
        <v>18489.889999999996</v>
      </c>
      <c r="J484" s="14">
        <f t="shared" si="98"/>
        <v>13720.200000000003</v>
      </c>
      <c r="K484" s="14">
        <f t="shared" si="98"/>
        <v>424</v>
      </c>
      <c r="L484" s="14">
        <f t="shared" si="98"/>
        <v>83630187.846000001</v>
      </c>
      <c r="M484" s="14"/>
      <c r="N484" s="14"/>
      <c r="O484" s="14">
        <f t="shared" si="98"/>
        <v>83630187.846000001</v>
      </c>
      <c r="P484" s="238"/>
      <c r="Q484" s="36"/>
      <c r="R484" s="25"/>
      <c r="S484" s="25"/>
      <c r="T484" s="25"/>
      <c r="U484" s="25"/>
      <c r="V484" s="35">
        <f>SUM(V441:V483)</f>
        <v>42</v>
      </c>
      <c r="AT484" s="7"/>
      <c r="AU484" s="7"/>
      <c r="AV484" s="7"/>
      <c r="AW484" s="7"/>
      <c r="AX484" s="7"/>
      <c r="AY484" s="7"/>
      <c r="AZ484" s="7"/>
      <c r="BA484" s="7"/>
      <c r="BB484" s="7"/>
      <c r="BC484" s="7"/>
      <c r="BD484" s="7"/>
      <c r="BE484" s="7"/>
      <c r="BF484" s="7"/>
      <c r="BG484" s="7"/>
      <c r="BH484" s="7"/>
      <c r="BI484" s="7"/>
      <c r="BJ484" s="7"/>
      <c r="BK484" s="7"/>
      <c r="BL484" s="7"/>
      <c r="BM484" s="7"/>
      <c r="BN484" s="7"/>
      <c r="BO484" s="7"/>
      <c r="BP484" s="7"/>
      <c r="BQ484" s="7"/>
      <c r="BR484" s="7"/>
      <c r="BS484" s="7"/>
      <c r="BT484" s="7"/>
      <c r="BU484" s="7"/>
      <c r="BV484" s="7"/>
      <c r="BW484" s="7"/>
      <c r="BX484" s="7"/>
      <c r="BY484" s="7"/>
      <c r="BZ484" s="7"/>
      <c r="CA484" s="7"/>
      <c r="CB484" s="7"/>
      <c r="CC484" s="7"/>
      <c r="CD484" s="7"/>
      <c r="CE484" s="7"/>
      <c r="CF484" s="7"/>
      <c r="CG484" s="7"/>
    </row>
    <row r="485" spans="1:85" s="7" customFormat="1" ht="12.75" customHeight="1" x14ac:dyDescent="0.2">
      <c r="A485" s="288">
        <v>438</v>
      </c>
      <c r="B485" s="251" t="s">
        <v>1767</v>
      </c>
      <c r="C485" s="321">
        <v>1950</v>
      </c>
      <c r="D485" s="203"/>
      <c r="E485" s="8" t="s">
        <v>60</v>
      </c>
      <c r="F485" s="321">
        <v>1</v>
      </c>
      <c r="G485" s="255">
        <v>1</v>
      </c>
      <c r="H485" s="320">
        <v>255.6</v>
      </c>
      <c r="I485" s="320">
        <v>217</v>
      </c>
      <c r="J485" s="320">
        <v>0</v>
      </c>
      <c r="K485" s="256">
        <v>6</v>
      </c>
      <c r="L485" s="209">
        <f>I485*4849</f>
        <v>1052233</v>
      </c>
      <c r="M485" s="209">
        <v>0</v>
      </c>
      <c r="N485" s="209">
        <v>0</v>
      </c>
      <c r="O485" s="209">
        <f>L485</f>
        <v>1052233</v>
      </c>
      <c r="P485" s="16">
        <f t="shared" si="95"/>
        <v>4849</v>
      </c>
      <c r="Q485" s="330">
        <v>12882.22</v>
      </c>
      <c r="R485" s="330">
        <v>2020</v>
      </c>
      <c r="S485" s="203"/>
      <c r="T485" s="203"/>
      <c r="U485" s="203"/>
    </row>
    <row r="486" spans="1:85" s="7" customFormat="1" ht="12.75" customHeight="1" x14ac:dyDescent="0.2">
      <c r="A486" s="288">
        <v>439</v>
      </c>
      <c r="B486" s="251" t="s">
        <v>1678</v>
      </c>
      <c r="C486" s="321" t="s">
        <v>50</v>
      </c>
      <c r="D486" s="203"/>
      <c r="E486" s="8" t="s">
        <v>60</v>
      </c>
      <c r="F486" s="321">
        <v>2</v>
      </c>
      <c r="G486" s="255">
        <v>1</v>
      </c>
      <c r="H486" s="320">
        <v>360.74</v>
      </c>
      <c r="I486" s="320">
        <v>332.94</v>
      </c>
      <c r="J486" s="320">
        <v>245.68</v>
      </c>
      <c r="K486" s="256">
        <v>14</v>
      </c>
      <c r="L486" s="209">
        <f t="shared" ref="L486:L491" si="99">I486*4849</f>
        <v>1614426.06</v>
      </c>
      <c r="M486" s="209">
        <v>0</v>
      </c>
      <c r="N486" s="209">
        <v>0</v>
      </c>
      <c r="O486" s="209">
        <f t="shared" ref="O486:O491" si="100">L486</f>
        <v>1614426.06</v>
      </c>
      <c r="P486" s="16">
        <f t="shared" si="95"/>
        <v>4849</v>
      </c>
      <c r="Q486" s="330">
        <v>12882.22</v>
      </c>
      <c r="R486" s="330">
        <v>2020</v>
      </c>
      <c r="S486" s="203"/>
      <c r="T486" s="203"/>
      <c r="U486" s="203"/>
    </row>
    <row r="487" spans="1:85" s="7" customFormat="1" ht="12.75" customHeight="1" x14ac:dyDescent="0.2">
      <c r="A487" s="288">
        <v>440</v>
      </c>
      <c r="B487" s="251" t="s">
        <v>1679</v>
      </c>
      <c r="C487" s="321" t="s">
        <v>50</v>
      </c>
      <c r="D487" s="203"/>
      <c r="E487" s="8" t="s">
        <v>60</v>
      </c>
      <c r="F487" s="321">
        <v>2</v>
      </c>
      <c r="G487" s="255">
        <v>1</v>
      </c>
      <c r="H487" s="320">
        <v>347.7</v>
      </c>
      <c r="I487" s="320">
        <v>323.2</v>
      </c>
      <c r="J487" s="320">
        <v>86.5</v>
      </c>
      <c r="K487" s="256">
        <v>14</v>
      </c>
      <c r="L487" s="209">
        <f t="shared" si="99"/>
        <v>1567196.8</v>
      </c>
      <c r="M487" s="209">
        <v>0</v>
      </c>
      <c r="N487" s="209">
        <v>0</v>
      </c>
      <c r="O487" s="209">
        <f t="shared" si="100"/>
        <v>1567196.8</v>
      </c>
      <c r="P487" s="16">
        <f t="shared" si="95"/>
        <v>4849</v>
      </c>
      <c r="Q487" s="330">
        <v>12882.22</v>
      </c>
      <c r="R487" s="330">
        <v>2020</v>
      </c>
      <c r="S487" s="203"/>
      <c r="T487" s="203"/>
      <c r="U487" s="203"/>
    </row>
    <row r="488" spans="1:85" s="7" customFormat="1" ht="12.75" customHeight="1" x14ac:dyDescent="0.2">
      <c r="A488" s="288">
        <v>441</v>
      </c>
      <c r="B488" s="251" t="s">
        <v>1680</v>
      </c>
      <c r="C488" s="321" t="s">
        <v>64</v>
      </c>
      <c r="D488" s="203"/>
      <c r="E488" s="8" t="s">
        <v>60</v>
      </c>
      <c r="F488" s="321">
        <v>2</v>
      </c>
      <c r="G488" s="255">
        <v>2</v>
      </c>
      <c r="H488" s="320">
        <v>361.9</v>
      </c>
      <c r="I488" s="320">
        <v>308.70999999999998</v>
      </c>
      <c r="J488" s="320">
        <v>168.22</v>
      </c>
      <c r="K488" s="256">
        <v>16</v>
      </c>
      <c r="L488" s="209">
        <f t="shared" si="99"/>
        <v>1496934.7899999998</v>
      </c>
      <c r="M488" s="209">
        <v>0</v>
      </c>
      <c r="N488" s="209">
        <v>0</v>
      </c>
      <c r="O488" s="209">
        <f t="shared" si="100"/>
        <v>1496934.7899999998</v>
      </c>
      <c r="P488" s="16">
        <f t="shared" si="95"/>
        <v>4849</v>
      </c>
      <c r="Q488" s="330">
        <v>12882.22</v>
      </c>
      <c r="R488" s="330">
        <v>2020</v>
      </c>
      <c r="S488" s="203"/>
      <c r="T488" s="203"/>
      <c r="U488" s="203"/>
    </row>
    <row r="489" spans="1:85" s="7" customFormat="1" ht="12.75" customHeight="1" x14ac:dyDescent="0.2">
      <c r="A489" s="288">
        <v>442</v>
      </c>
      <c r="B489" s="251" t="s">
        <v>1681</v>
      </c>
      <c r="C489" s="321">
        <v>1966</v>
      </c>
      <c r="D489" s="203"/>
      <c r="E489" s="253" t="s">
        <v>691</v>
      </c>
      <c r="F489" s="321">
        <v>2</v>
      </c>
      <c r="G489" s="255">
        <v>2</v>
      </c>
      <c r="H489" s="320">
        <v>526</v>
      </c>
      <c r="I489" s="320">
        <v>458</v>
      </c>
      <c r="J489" s="320">
        <v>331.4</v>
      </c>
      <c r="K489" s="256">
        <v>17</v>
      </c>
      <c r="L489" s="209">
        <f t="shared" si="99"/>
        <v>2220842</v>
      </c>
      <c r="M489" s="209">
        <v>0</v>
      </c>
      <c r="N489" s="209">
        <v>0</v>
      </c>
      <c r="O489" s="209">
        <f t="shared" si="100"/>
        <v>2220842</v>
      </c>
      <c r="P489" s="16">
        <f t="shared" si="95"/>
        <v>4849</v>
      </c>
      <c r="Q489" s="330">
        <v>12882.22</v>
      </c>
      <c r="R489" s="330">
        <v>2020</v>
      </c>
      <c r="S489" s="203"/>
      <c r="T489" s="203"/>
      <c r="U489" s="203"/>
    </row>
    <row r="490" spans="1:85" s="7" customFormat="1" ht="30" customHeight="1" x14ac:dyDescent="0.2">
      <c r="A490" s="288">
        <v>443</v>
      </c>
      <c r="B490" s="251" t="s">
        <v>1768</v>
      </c>
      <c r="C490" s="321">
        <v>1964</v>
      </c>
      <c r="D490" s="203"/>
      <c r="E490" s="8" t="s">
        <v>60</v>
      </c>
      <c r="F490" s="321">
        <v>4</v>
      </c>
      <c r="G490" s="255">
        <v>2</v>
      </c>
      <c r="H490" s="320">
        <v>1511</v>
      </c>
      <c r="I490" s="320">
        <v>1301.8</v>
      </c>
      <c r="J490" s="320"/>
      <c r="K490" s="256">
        <v>31</v>
      </c>
      <c r="L490" s="209">
        <f t="shared" si="99"/>
        <v>6312428.2000000002</v>
      </c>
      <c r="M490" s="209">
        <v>0</v>
      </c>
      <c r="N490" s="209">
        <v>0</v>
      </c>
      <c r="O490" s="209">
        <f t="shared" si="100"/>
        <v>6312428.2000000002</v>
      </c>
      <c r="P490" s="16">
        <f t="shared" si="95"/>
        <v>4849</v>
      </c>
      <c r="Q490" s="330">
        <v>12882.22</v>
      </c>
      <c r="R490" s="330">
        <v>2020</v>
      </c>
      <c r="S490" s="203"/>
      <c r="T490" s="203"/>
      <c r="U490" s="203"/>
    </row>
    <row r="491" spans="1:85" s="7" customFormat="1" ht="12.75" customHeight="1" x14ac:dyDescent="0.2">
      <c r="A491" s="288">
        <v>444</v>
      </c>
      <c r="B491" s="251" t="s">
        <v>1682</v>
      </c>
      <c r="C491" s="321">
        <v>1916</v>
      </c>
      <c r="D491" s="203"/>
      <c r="E491" s="8" t="s">
        <v>1688</v>
      </c>
      <c r="F491" s="321">
        <v>1</v>
      </c>
      <c r="G491" s="255">
        <v>1</v>
      </c>
      <c r="H491" s="320">
        <v>174.2</v>
      </c>
      <c r="I491" s="320">
        <v>146.47</v>
      </c>
      <c r="J491" s="320">
        <v>121.08</v>
      </c>
      <c r="K491" s="256">
        <v>5</v>
      </c>
      <c r="L491" s="209">
        <f t="shared" si="99"/>
        <v>710233.03</v>
      </c>
      <c r="M491" s="209">
        <v>0</v>
      </c>
      <c r="N491" s="209">
        <v>0</v>
      </c>
      <c r="O491" s="209">
        <f t="shared" si="100"/>
        <v>710233.03</v>
      </c>
      <c r="P491" s="16">
        <f t="shared" si="95"/>
        <v>4849</v>
      </c>
      <c r="Q491" s="330">
        <v>12882.22</v>
      </c>
      <c r="R491" s="330">
        <v>2020</v>
      </c>
      <c r="S491" s="203"/>
      <c r="T491" s="203"/>
      <c r="U491" s="203"/>
    </row>
    <row r="492" spans="1:85" s="35" customFormat="1" ht="12.75" customHeight="1" x14ac:dyDescent="0.2">
      <c r="A492" s="578" t="s">
        <v>796</v>
      </c>
      <c r="B492" s="579"/>
      <c r="C492" s="204">
        <v>7</v>
      </c>
      <c r="D492" s="204"/>
      <c r="E492" s="161"/>
      <c r="F492" s="204"/>
      <c r="G492" s="235"/>
      <c r="H492" s="236">
        <f>SUM(H485:H491)</f>
        <v>3537.14</v>
      </c>
      <c r="I492" s="236">
        <f t="shared" ref="I492:O492" si="101">SUM(I485:I491)</f>
        <v>3088.12</v>
      </c>
      <c r="J492" s="236">
        <f t="shared" si="101"/>
        <v>952.88</v>
      </c>
      <c r="K492" s="236">
        <f t="shared" si="101"/>
        <v>103</v>
      </c>
      <c r="L492" s="236">
        <f t="shared" si="101"/>
        <v>14974293.880000001</v>
      </c>
      <c r="M492" s="236"/>
      <c r="N492" s="236"/>
      <c r="O492" s="236">
        <f t="shared" si="101"/>
        <v>14974293.880000001</v>
      </c>
      <c r="P492" s="238"/>
      <c r="Q492" s="238"/>
      <c r="R492" s="204"/>
      <c r="S492" s="204"/>
      <c r="T492" s="204"/>
      <c r="U492" s="204"/>
      <c r="AT492" s="7"/>
      <c r="AU492" s="7"/>
      <c r="AV492" s="7"/>
      <c r="AW492" s="7"/>
      <c r="AX492" s="7"/>
      <c r="AY492" s="7"/>
      <c r="AZ492" s="7"/>
      <c r="BA492" s="7"/>
      <c r="BB492" s="7"/>
      <c r="BC492" s="7"/>
      <c r="BD492" s="7"/>
      <c r="BE492" s="7"/>
      <c r="BF492" s="7"/>
      <c r="BG492" s="7"/>
      <c r="BH492" s="7"/>
      <c r="BI492" s="7"/>
      <c r="BJ492" s="7"/>
      <c r="BK492" s="7"/>
      <c r="BL492" s="7"/>
      <c r="BM492" s="7"/>
      <c r="BN492" s="7"/>
      <c r="BO492" s="7"/>
      <c r="BP492" s="7"/>
      <c r="BQ492" s="7"/>
      <c r="BR492" s="7"/>
      <c r="BS492" s="7"/>
      <c r="BT492" s="7"/>
      <c r="BU492" s="7"/>
      <c r="BV492" s="7"/>
      <c r="BW492" s="7"/>
      <c r="BX492" s="7"/>
      <c r="BY492" s="7"/>
      <c r="BZ492" s="7"/>
      <c r="CA492" s="7"/>
      <c r="CB492" s="7"/>
      <c r="CC492" s="7"/>
      <c r="CD492" s="7"/>
      <c r="CE492" s="7"/>
      <c r="CF492" s="7"/>
      <c r="CG492" s="7"/>
    </row>
    <row r="493" spans="1:85" s="7" customFormat="1" ht="30" customHeight="1" x14ac:dyDescent="0.2">
      <c r="A493" s="288">
        <v>445</v>
      </c>
      <c r="B493" s="251" t="s">
        <v>1683</v>
      </c>
      <c r="C493" s="321">
        <v>1937</v>
      </c>
      <c r="D493" s="203"/>
      <c r="E493" s="253" t="s">
        <v>640</v>
      </c>
      <c r="F493" s="321">
        <v>2</v>
      </c>
      <c r="G493" s="255">
        <v>2</v>
      </c>
      <c r="H493" s="320">
        <v>955.8</v>
      </c>
      <c r="I493" s="320">
        <v>875.5</v>
      </c>
      <c r="J493" s="320">
        <v>566.79999999999995</v>
      </c>
      <c r="K493" s="256">
        <v>16</v>
      </c>
      <c r="L493" s="209">
        <f>4849*I493</f>
        <v>4245299.5</v>
      </c>
      <c r="M493" s="209">
        <v>0</v>
      </c>
      <c r="N493" s="209">
        <v>0</v>
      </c>
      <c r="O493" s="209">
        <f>L493</f>
        <v>4245299.5</v>
      </c>
      <c r="P493" s="16">
        <f t="shared" si="95"/>
        <v>4849</v>
      </c>
      <c r="Q493" s="330">
        <v>12882.22</v>
      </c>
      <c r="R493" s="330">
        <v>2021</v>
      </c>
      <c r="S493" s="203"/>
      <c r="T493" s="203"/>
      <c r="U493" s="203"/>
    </row>
    <row r="494" spans="1:85" s="7" customFormat="1" ht="12.75" customHeight="1" x14ac:dyDescent="0.2">
      <c r="A494" s="288">
        <v>446</v>
      </c>
      <c r="B494" s="251" t="s">
        <v>1684</v>
      </c>
      <c r="C494" s="321">
        <v>1955</v>
      </c>
      <c r="D494" s="203"/>
      <c r="E494" s="253" t="s">
        <v>640</v>
      </c>
      <c r="F494" s="321">
        <v>2</v>
      </c>
      <c r="G494" s="321">
        <v>2</v>
      </c>
      <c r="H494" s="320">
        <v>543.70000000000005</v>
      </c>
      <c r="I494" s="320">
        <v>498.7</v>
      </c>
      <c r="J494" s="320">
        <v>498.7</v>
      </c>
      <c r="K494" s="256">
        <v>8</v>
      </c>
      <c r="L494" s="209">
        <f t="shared" ref="L494:L496" si="102">4849*I494</f>
        <v>2418196.2999999998</v>
      </c>
      <c r="M494" s="209">
        <v>0</v>
      </c>
      <c r="N494" s="209">
        <v>0</v>
      </c>
      <c r="O494" s="209">
        <f t="shared" ref="O494:O497" si="103">L494</f>
        <v>2418196.2999999998</v>
      </c>
      <c r="P494" s="16">
        <f t="shared" si="95"/>
        <v>4849</v>
      </c>
      <c r="Q494" s="330">
        <v>12882.22</v>
      </c>
      <c r="R494" s="330">
        <v>2021</v>
      </c>
      <c r="S494" s="203"/>
      <c r="T494" s="203"/>
      <c r="U494" s="203"/>
    </row>
    <row r="495" spans="1:85" s="7" customFormat="1" ht="12.75" customHeight="1" x14ac:dyDescent="0.2">
      <c r="A495" s="288">
        <v>447</v>
      </c>
      <c r="B495" s="251" t="s">
        <v>1686</v>
      </c>
      <c r="C495" s="321">
        <v>1956</v>
      </c>
      <c r="D495" s="203"/>
      <c r="E495" s="253" t="s">
        <v>640</v>
      </c>
      <c r="F495" s="321">
        <v>2</v>
      </c>
      <c r="G495" s="321">
        <v>2</v>
      </c>
      <c r="H495" s="320">
        <v>567.1</v>
      </c>
      <c r="I495" s="320">
        <v>522.1</v>
      </c>
      <c r="J495" s="320">
        <v>519.29999999999995</v>
      </c>
      <c r="K495" s="256">
        <v>8</v>
      </c>
      <c r="L495" s="209">
        <f t="shared" si="102"/>
        <v>2531662.9</v>
      </c>
      <c r="M495" s="209">
        <v>0</v>
      </c>
      <c r="N495" s="209">
        <v>0</v>
      </c>
      <c r="O495" s="209">
        <f t="shared" si="103"/>
        <v>2531662.9</v>
      </c>
      <c r="P495" s="16">
        <f t="shared" si="95"/>
        <v>4849</v>
      </c>
      <c r="Q495" s="330">
        <v>12882.22</v>
      </c>
      <c r="R495" s="330">
        <v>2021</v>
      </c>
      <c r="S495" s="203"/>
      <c r="T495" s="203"/>
      <c r="U495" s="203"/>
    </row>
    <row r="496" spans="1:85" s="7" customFormat="1" ht="24.95" customHeight="1" x14ac:dyDescent="0.2">
      <c r="A496" s="288">
        <v>448</v>
      </c>
      <c r="B496" s="251" t="s">
        <v>1685</v>
      </c>
      <c r="C496" s="321">
        <v>1955</v>
      </c>
      <c r="D496" s="203"/>
      <c r="E496" s="8" t="s">
        <v>60</v>
      </c>
      <c r="F496" s="321">
        <v>2</v>
      </c>
      <c r="G496" s="255">
        <v>2</v>
      </c>
      <c r="H496" s="320">
        <v>406.7</v>
      </c>
      <c r="I496" s="320">
        <v>337</v>
      </c>
      <c r="J496" s="320">
        <v>285.39999999999998</v>
      </c>
      <c r="K496" s="256">
        <v>8</v>
      </c>
      <c r="L496" s="209">
        <f t="shared" si="102"/>
        <v>1634113</v>
      </c>
      <c r="M496" s="209">
        <v>0</v>
      </c>
      <c r="N496" s="209">
        <v>0</v>
      </c>
      <c r="O496" s="209">
        <f t="shared" si="103"/>
        <v>1634113</v>
      </c>
      <c r="P496" s="16">
        <f t="shared" si="95"/>
        <v>4849</v>
      </c>
      <c r="Q496" s="330">
        <v>12882.22</v>
      </c>
      <c r="R496" s="330">
        <v>2021</v>
      </c>
      <c r="S496" s="203"/>
      <c r="T496" s="203"/>
      <c r="U496" s="203"/>
    </row>
    <row r="497" spans="1:85" s="7" customFormat="1" ht="12.75" customHeight="1" x14ac:dyDescent="0.2">
      <c r="A497" s="288">
        <v>449</v>
      </c>
      <c r="B497" s="251" t="s">
        <v>1687</v>
      </c>
      <c r="C497" s="321">
        <v>1957</v>
      </c>
      <c r="D497" s="203"/>
      <c r="E497" s="253" t="s">
        <v>1688</v>
      </c>
      <c r="F497" s="321">
        <v>2</v>
      </c>
      <c r="G497" s="255">
        <v>3</v>
      </c>
      <c r="H497" s="320">
        <v>1258</v>
      </c>
      <c r="I497" s="320">
        <v>1398.2</v>
      </c>
      <c r="J497" s="320">
        <v>1046.02</v>
      </c>
      <c r="K497" s="256">
        <v>17</v>
      </c>
      <c r="L497" s="209">
        <f>4849*I497</f>
        <v>6779871.7999999998</v>
      </c>
      <c r="M497" s="209">
        <v>0</v>
      </c>
      <c r="N497" s="209">
        <v>0</v>
      </c>
      <c r="O497" s="209">
        <f t="shared" si="103"/>
        <v>6779871.7999999998</v>
      </c>
      <c r="P497" s="16">
        <f t="shared" si="95"/>
        <v>4849</v>
      </c>
      <c r="Q497" s="330">
        <v>12882.22</v>
      </c>
      <c r="R497" s="330">
        <v>2021</v>
      </c>
      <c r="S497" s="203"/>
      <c r="T497" s="203"/>
      <c r="U497" s="203"/>
    </row>
    <row r="498" spans="1:85" s="35" customFormat="1" ht="12.75" customHeight="1" x14ac:dyDescent="0.2">
      <c r="A498" s="578" t="s">
        <v>797</v>
      </c>
      <c r="B498" s="579"/>
      <c r="C498" s="204">
        <v>5</v>
      </c>
      <c r="D498" s="204"/>
      <c r="E498" s="161"/>
      <c r="F498" s="204"/>
      <c r="G498" s="235"/>
      <c r="H498" s="236">
        <f>SUM(H493:H497)</f>
        <v>3731.2999999999997</v>
      </c>
      <c r="I498" s="236">
        <f t="shared" ref="I498:O498" si="104">SUM(I493:I497)</f>
        <v>3631.5</v>
      </c>
      <c r="J498" s="236">
        <f t="shared" si="104"/>
        <v>2916.22</v>
      </c>
      <c r="K498" s="236">
        <f t="shared" si="104"/>
        <v>57</v>
      </c>
      <c r="L498" s="236">
        <f t="shared" si="104"/>
        <v>17609143.5</v>
      </c>
      <c r="M498" s="236"/>
      <c r="N498" s="236"/>
      <c r="O498" s="236">
        <f t="shared" si="104"/>
        <v>17609143.5</v>
      </c>
      <c r="P498" s="238"/>
      <c r="Q498" s="238"/>
      <c r="R498" s="204"/>
      <c r="S498" s="204"/>
      <c r="T498" s="204"/>
      <c r="U498" s="204"/>
      <c r="AT498" s="7"/>
      <c r="AU498" s="7"/>
      <c r="AV498" s="7"/>
      <c r="AW498" s="7"/>
      <c r="AX498" s="7"/>
      <c r="AY498" s="7"/>
      <c r="AZ498" s="7"/>
      <c r="BA498" s="7"/>
      <c r="BB498" s="7"/>
      <c r="BC498" s="7"/>
      <c r="BD498" s="7"/>
      <c r="BE498" s="7"/>
      <c r="BF498" s="7"/>
      <c r="BG498" s="7"/>
      <c r="BH498" s="7"/>
      <c r="BI498" s="7"/>
      <c r="BJ498" s="7"/>
      <c r="BK498" s="7"/>
      <c r="BL498" s="7"/>
      <c r="BM498" s="7"/>
      <c r="BN498" s="7"/>
      <c r="BO498" s="7"/>
      <c r="BP498" s="7"/>
      <c r="BQ498" s="7"/>
      <c r="BR498" s="7"/>
      <c r="BS498" s="7"/>
      <c r="BT498" s="7"/>
      <c r="BU498" s="7"/>
      <c r="BV498" s="7"/>
      <c r="BW498" s="7"/>
      <c r="BX498" s="7"/>
      <c r="BY498" s="7"/>
      <c r="BZ498" s="7"/>
      <c r="CA498" s="7"/>
      <c r="CB498" s="7"/>
      <c r="CC498" s="7"/>
      <c r="CD498" s="7"/>
      <c r="CE498" s="7"/>
      <c r="CF498" s="7"/>
      <c r="CG498" s="7"/>
    </row>
    <row r="499" spans="1:85" s="56" customFormat="1" ht="13.35" customHeight="1" x14ac:dyDescent="0.2">
      <c r="A499" s="580" t="s">
        <v>66</v>
      </c>
      <c r="B499" s="581"/>
      <c r="C499" s="33">
        <f>C498+C492+C484</f>
        <v>55</v>
      </c>
      <c r="D499" s="33"/>
      <c r="E499" s="33"/>
      <c r="F499" s="33"/>
      <c r="G499" s="33"/>
      <c r="H499" s="33">
        <f t="shared" ref="H499:O499" si="105">H498+H492+H484</f>
        <v>28015.699999999997</v>
      </c>
      <c r="I499" s="33">
        <f t="shared" si="105"/>
        <v>25209.509999999995</v>
      </c>
      <c r="J499" s="33">
        <f t="shared" si="105"/>
        <v>17589.300000000003</v>
      </c>
      <c r="K499" s="33">
        <f t="shared" si="105"/>
        <v>584</v>
      </c>
      <c r="L499" s="33">
        <f t="shared" si="105"/>
        <v>116213625.22600001</v>
      </c>
      <c r="M499" s="33"/>
      <c r="N499" s="33"/>
      <c r="O499" s="33">
        <f t="shared" si="105"/>
        <v>116213625.22600001</v>
      </c>
      <c r="P499" s="138"/>
      <c r="Q499" s="34"/>
      <c r="R499" s="22"/>
      <c r="S499" s="22"/>
      <c r="T499" s="22"/>
      <c r="U499" s="22"/>
      <c r="AT499" s="61"/>
      <c r="AU499" s="61"/>
      <c r="AV499" s="61"/>
      <c r="AW499" s="61"/>
      <c r="AX499" s="61"/>
      <c r="AY499" s="61"/>
      <c r="AZ499" s="61"/>
      <c r="BA499" s="61"/>
      <c r="BB499" s="61"/>
      <c r="BC499" s="61"/>
      <c r="BD499" s="61"/>
      <c r="BE499" s="61"/>
      <c r="BF499" s="61"/>
      <c r="BG499" s="61"/>
      <c r="BH499" s="61"/>
      <c r="BI499" s="61"/>
      <c r="BJ499" s="61"/>
      <c r="BK499" s="61"/>
      <c r="BL499" s="61"/>
      <c r="BM499" s="61"/>
      <c r="BN499" s="61"/>
      <c r="BO499" s="61"/>
      <c r="BP499" s="61"/>
      <c r="BQ499" s="61"/>
      <c r="BR499" s="61"/>
      <c r="BS499" s="61"/>
      <c r="BT499" s="61"/>
      <c r="BU499" s="61"/>
      <c r="BV499" s="61"/>
      <c r="BW499" s="61"/>
      <c r="BX499" s="61"/>
      <c r="BY499" s="61"/>
      <c r="BZ499" s="61"/>
      <c r="CA499" s="61"/>
      <c r="CB499" s="61"/>
      <c r="CC499" s="61"/>
      <c r="CD499" s="61"/>
      <c r="CE499" s="61"/>
      <c r="CF499" s="61"/>
      <c r="CG499" s="61"/>
    </row>
    <row r="500" spans="1:85" s="7" customFormat="1" ht="13.35" customHeight="1" x14ac:dyDescent="0.2">
      <c r="A500" s="157"/>
      <c r="B500" s="27" t="s">
        <v>96</v>
      </c>
      <c r="C500" s="28"/>
      <c r="D500" s="70"/>
      <c r="E500" s="8"/>
      <c r="F500" s="70"/>
      <c r="G500" s="87"/>
      <c r="H500" s="115"/>
      <c r="I500" s="101"/>
      <c r="J500" s="73"/>
      <c r="K500" s="87"/>
      <c r="L500" s="9"/>
      <c r="M500" s="9"/>
      <c r="N500" s="9"/>
      <c r="O500" s="29"/>
      <c r="P500" s="16"/>
      <c r="Q500" s="31"/>
      <c r="R500" s="70"/>
      <c r="S500" s="70"/>
      <c r="T500" s="70"/>
      <c r="U500" s="70" t="e">
        <f>'Раздел 2'!#REF!</f>
        <v>#REF!</v>
      </c>
    </row>
    <row r="501" spans="1:85" s="61" customFormat="1" ht="24.95" customHeight="1" x14ac:dyDescent="0.2">
      <c r="A501" s="157">
        <v>450</v>
      </c>
      <c r="B501" s="8" t="s">
        <v>161</v>
      </c>
      <c r="C501" s="90">
        <v>1967</v>
      </c>
      <c r="D501" s="90">
        <v>1981</v>
      </c>
      <c r="E501" s="8" t="s">
        <v>45</v>
      </c>
      <c r="F501" s="90">
        <v>2</v>
      </c>
      <c r="G501" s="87">
        <v>1</v>
      </c>
      <c r="H501" s="115">
        <v>349.8</v>
      </c>
      <c r="I501" s="101">
        <v>324.60000000000002</v>
      </c>
      <c r="J501" s="91">
        <v>74.8</v>
      </c>
      <c r="K501" s="118">
        <v>8</v>
      </c>
      <c r="L501" s="9">
        <v>21700</v>
      </c>
      <c r="M501" s="9">
        <v>0</v>
      </c>
      <c r="N501" s="9">
        <v>0</v>
      </c>
      <c r="O501" s="9">
        <f>L501</f>
        <v>21700</v>
      </c>
      <c r="P501" s="16">
        <f t="shared" si="95"/>
        <v>66.851509550215638</v>
      </c>
      <c r="Q501" s="90">
        <v>11111.76</v>
      </c>
      <c r="R501" s="90">
        <v>2019</v>
      </c>
      <c r="S501" s="90" t="s">
        <v>499</v>
      </c>
      <c r="T501" s="90" t="s">
        <v>500</v>
      </c>
      <c r="U501" s="90" t="e">
        <f>'Раздел 2'!#REF!</f>
        <v>#REF!</v>
      </c>
    </row>
    <row r="502" spans="1:85" s="61" customFormat="1" ht="24.95" customHeight="1" x14ac:dyDescent="0.2">
      <c r="A502" s="157">
        <v>451</v>
      </c>
      <c r="B502" s="8" t="s">
        <v>162</v>
      </c>
      <c r="C502" s="90">
        <v>1965</v>
      </c>
      <c r="D502" s="90"/>
      <c r="E502" s="8" t="s">
        <v>45</v>
      </c>
      <c r="F502" s="90">
        <v>2</v>
      </c>
      <c r="G502" s="87">
        <v>1</v>
      </c>
      <c r="H502" s="115">
        <v>350.92</v>
      </c>
      <c r="I502" s="101">
        <v>325.16000000000003</v>
      </c>
      <c r="J502" s="91">
        <v>239.65</v>
      </c>
      <c r="K502" s="118">
        <v>8</v>
      </c>
      <c r="L502" s="9">
        <v>21600</v>
      </c>
      <c r="M502" s="9">
        <v>0</v>
      </c>
      <c r="N502" s="9">
        <v>0</v>
      </c>
      <c r="O502" s="9">
        <f t="shared" ref="O502:O505" si="106">L502</f>
        <v>21600</v>
      </c>
      <c r="P502" s="16">
        <f t="shared" si="95"/>
        <v>66.428835035059663</v>
      </c>
      <c r="Q502" s="90">
        <v>11111.76</v>
      </c>
      <c r="R502" s="90">
        <v>2019</v>
      </c>
      <c r="S502" s="90" t="s">
        <v>499</v>
      </c>
      <c r="T502" s="90" t="s">
        <v>500</v>
      </c>
      <c r="U502" s="90" t="e">
        <f>'Раздел 2'!#REF!</f>
        <v>#REF!</v>
      </c>
    </row>
    <row r="503" spans="1:85" s="61" customFormat="1" ht="24.95" customHeight="1" x14ac:dyDescent="0.2">
      <c r="A503" s="157">
        <v>452</v>
      </c>
      <c r="B503" s="8" t="s">
        <v>163</v>
      </c>
      <c r="C503" s="90">
        <v>1965</v>
      </c>
      <c r="D503" s="90">
        <v>1977</v>
      </c>
      <c r="E503" s="8" t="s">
        <v>45</v>
      </c>
      <c r="F503" s="90">
        <v>2</v>
      </c>
      <c r="G503" s="87">
        <v>1</v>
      </c>
      <c r="H503" s="115">
        <v>347</v>
      </c>
      <c r="I503" s="101">
        <v>322</v>
      </c>
      <c r="J503" s="91">
        <v>198.6</v>
      </c>
      <c r="K503" s="118">
        <v>8</v>
      </c>
      <c r="L503" s="9">
        <v>21750</v>
      </c>
      <c r="M503" s="9">
        <v>0</v>
      </c>
      <c r="N503" s="9">
        <v>0</v>
      </c>
      <c r="O503" s="9">
        <f t="shared" si="106"/>
        <v>21750</v>
      </c>
      <c r="P503" s="16">
        <f t="shared" si="95"/>
        <v>67.546583850931682</v>
      </c>
      <c r="Q503" s="90">
        <v>11111.76</v>
      </c>
      <c r="R503" s="90">
        <v>2019</v>
      </c>
      <c r="S503" s="90" t="s">
        <v>499</v>
      </c>
      <c r="T503" s="90" t="s">
        <v>500</v>
      </c>
      <c r="U503" s="90" t="e">
        <f>'Раздел 2'!#REF!</f>
        <v>#REF!</v>
      </c>
    </row>
    <row r="504" spans="1:85" s="61" customFormat="1" ht="24.95" customHeight="1" x14ac:dyDescent="0.2">
      <c r="A504" s="172">
        <v>453</v>
      </c>
      <c r="B504" s="84" t="s">
        <v>563</v>
      </c>
      <c r="C504" s="172">
        <v>1966</v>
      </c>
      <c r="D504" s="172"/>
      <c r="E504" s="8" t="s">
        <v>60</v>
      </c>
      <c r="F504" s="172">
        <v>2</v>
      </c>
      <c r="G504" s="87">
        <v>1</v>
      </c>
      <c r="H504" s="173">
        <v>333</v>
      </c>
      <c r="I504" s="173">
        <v>331.8</v>
      </c>
      <c r="J504" s="173">
        <v>77.2</v>
      </c>
      <c r="K504" s="118">
        <v>8</v>
      </c>
      <c r="L504" s="9">
        <f>5393.1*I504</f>
        <v>1789430.58</v>
      </c>
      <c r="M504" s="9">
        <v>0</v>
      </c>
      <c r="N504" s="9">
        <v>0</v>
      </c>
      <c r="O504" s="9">
        <f t="shared" si="106"/>
        <v>1789430.58</v>
      </c>
      <c r="P504" s="16">
        <f t="shared" si="95"/>
        <v>5393.1</v>
      </c>
      <c r="Q504" s="172">
        <v>12882.22</v>
      </c>
      <c r="R504" s="172">
        <v>2019</v>
      </c>
      <c r="S504" s="172"/>
      <c r="T504" s="172"/>
      <c r="U504" s="172"/>
      <c r="V504" s="7">
        <v>1</v>
      </c>
    </row>
    <row r="505" spans="1:85" s="61" customFormat="1" ht="24.95" customHeight="1" x14ac:dyDescent="0.2">
      <c r="A505" s="172">
        <v>454</v>
      </c>
      <c r="B505" s="84" t="s">
        <v>564</v>
      </c>
      <c r="C505" s="172">
        <v>1965</v>
      </c>
      <c r="D505" s="172"/>
      <c r="E505" s="8" t="s">
        <v>60</v>
      </c>
      <c r="F505" s="172">
        <v>2</v>
      </c>
      <c r="G505" s="87">
        <v>1</v>
      </c>
      <c r="H505" s="173">
        <v>336</v>
      </c>
      <c r="I505" s="173">
        <v>331.9</v>
      </c>
      <c r="J505" s="173">
        <v>166.2</v>
      </c>
      <c r="K505" s="118">
        <v>8</v>
      </c>
      <c r="L505" s="9">
        <f>5393.1*I505</f>
        <v>1789969.89</v>
      </c>
      <c r="M505" s="9">
        <v>0</v>
      </c>
      <c r="N505" s="9">
        <v>0</v>
      </c>
      <c r="O505" s="9">
        <f t="shared" si="106"/>
        <v>1789969.89</v>
      </c>
      <c r="P505" s="16">
        <f t="shared" si="95"/>
        <v>5393.1</v>
      </c>
      <c r="Q505" s="172">
        <v>12882.22</v>
      </c>
      <c r="R505" s="172">
        <v>2019</v>
      </c>
      <c r="S505" s="172"/>
      <c r="T505" s="172"/>
      <c r="U505" s="172"/>
      <c r="V505" s="7">
        <v>1</v>
      </c>
    </row>
    <row r="506" spans="1:85" s="35" customFormat="1" ht="12.75" customHeight="1" x14ac:dyDescent="0.2">
      <c r="A506" s="578" t="s">
        <v>180</v>
      </c>
      <c r="B506" s="579"/>
      <c r="C506" s="25">
        <v>5</v>
      </c>
      <c r="D506" s="25"/>
      <c r="E506" s="68"/>
      <c r="F506" s="25"/>
      <c r="G506" s="86"/>
      <c r="H506" s="14">
        <f>SUM(H501:H505)</f>
        <v>1716.72</v>
      </c>
      <c r="I506" s="14">
        <f t="shared" ref="I506:O506" si="107">SUM(I501:I505)</f>
        <v>1635.46</v>
      </c>
      <c r="J506" s="14">
        <f t="shared" si="107"/>
        <v>756.45</v>
      </c>
      <c r="K506" s="14">
        <f t="shared" si="107"/>
        <v>40</v>
      </c>
      <c r="L506" s="14">
        <f t="shared" si="107"/>
        <v>3644450.4699999997</v>
      </c>
      <c r="M506" s="14"/>
      <c r="N506" s="14"/>
      <c r="O506" s="14">
        <f t="shared" si="107"/>
        <v>3644450.4699999997</v>
      </c>
      <c r="P506" s="238"/>
      <c r="Q506" s="36"/>
      <c r="R506" s="25"/>
      <c r="S506" s="25"/>
      <c r="T506" s="25"/>
      <c r="U506" s="25"/>
      <c r="AT506" s="7"/>
      <c r="AU506" s="7"/>
      <c r="AV506" s="7"/>
      <c r="AW506" s="7"/>
      <c r="AX506" s="7"/>
      <c r="AY506" s="7"/>
      <c r="AZ506" s="7"/>
      <c r="BA506" s="7"/>
      <c r="BB506" s="7"/>
      <c r="BC506" s="7"/>
      <c r="BD506" s="7"/>
      <c r="BE506" s="7"/>
      <c r="BF506" s="7"/>
      <c r="BG506" s="7"/>
      <c r="BH506" s="7"/>
      <c r="BI506" s="7"/>
      <c r="BJ506" s="7"/>
      <c r="BK506" s="7"/>
      <c r="BL506" s="7"/>
      <c r="BM506" s="7"/>
      <c r="BN506" s="7"/>
      <c r="BO506" s="7"/>
      <c r="BP506" s="7"/>
      <c r="BQ506" s="7"/>
      <c r="BR506" s="7"/>
      <c r="BS506" s="7"/>
      <c r="BT506" s="7"/>
      <c r="BU506" s="7"/>
      <c r="BV506" s="7"/>
      <c r="BW506" s="7"/>
      <c r="BX506" s="7"/>
      <c r="BY506" s="7"/>
      <c r="BZ506" s="7"/>
      <c r="CA506" s="7"/>
      <c r="CB506" s="7"/>
      <c r="CC506" s="7"/>
      <c r="CD506" s="7"/>
      <c r="CE506" s="7"/>
      <c r="CF506" s="7"/>
      <c r="CG506" s="7"/>
    </row>
    <row r="507" spans="1:85" s="7" customFormat="1" ht="12.75" customHeight="1" x14ac:dyDescent="0.2">
      <c r="A507" s="288">
        <v>455</v>
      </c>
      <c r="B507" s="251" t="s">
        <v>1657</v>
      </c>
      <c r="C507" s="321">
        <v>1966</v>
      </c>
      <c r="D507" s="203"/>
      <c r="E507" s="253" t="s">
        <v>640</v>
      </c>
      <c r="F507" s="330">
        <v>2</v>
      </c>
      <c r="G507" s="255">
        <v>1</v>
      </c>
      <c r="H507" s="331">
        <v>334</v>
      </c>
      <c r="I507" s="331">
        <v>286</v>
      </c>
      <c r="J507" s="331">
        <v>150.4</v>
      </c>
      <c r="K507" s="256">
        <v>12</v>
      </c>
      <c r="L507" s="209">
        <f>4849*I507</f>
        <v>1386814</v>
      </c>
      <c r="M507" s="209">
        <v>0</v>
      </c>
      <c r="N507" s="209">
        <v>0</v>
      </c>
      <c r="O507" s="209">
        <f>L507</f>
        <v>1386814</v>
      </c>
      <c r="P507" s="16">
        <f t="shared" si="95"/>
        <v>4849</v>
      </c>
      <c r="Q507" s="241"/>
      <c r="R507" s="360">
        <v>2020</v>
      </c>
      <c r="S507" s="203"/>
      <c r="T507" s="203"/>
      <c r="U507" s="203"/>
    </row>
    <row r="508" spans="1:85" s="7" customFormat="1" ht="12.75" customHeight="1" x14ac:dyDescent="0.2">
      <c r="A508" s="288">
        <v>456</v>
      </c>
      <c r="B508" s="251" t="s">
        <v>1658</v>
      </c>
      <c r="C508" s="321">
        <v>1966</v>
      </c>
      <c r="D508" s="203"/>
      <c r="E508" s="253" t="s">
        <v>640</v>
      </c>
      <c r="F508" s="330">
        <v>2</v>
      </c>
      <c r="G508" s="255">
        <v>1</v>
      </c>
      <c r="H508" s="331">
        <v>332.5</v>
      </c>
      <c r="I508" s="331">
        <v>193</v>
      </c>
      <c r="J508" s="331">
        <v>85.1</v>
      </c>
      <c r="K508" s="256">
        <v>14</v>
      </c>
      <c r="L508" s="209">
        <f>4849*I508</f>
        <v>935857</v>
      </c>
      <c r="M508" s="209">
        <v>0</v>
      </c>
      <c r="N508" s="209">
        <v>0</v>
      </c>
      <c r="O508" s="209">
        <f>L508</f>
        <v>935857</v>
      </c>
      <c r="P508" s="16">
        <f t="shared" si="95"/>
        <v>4849</v>
      </c>
      <c r="Q508" s="241"/>
      <c r="R508" s="360">
        <v>2020</v>
      </c>
      <c r="S508" s="203"/>
      <c r="T508" s="203"/>
      <c r="U508" s="203"/>
    </row>
    <row r="509" spans="1:85" s="35" customFormat="1" ht="12.75" customHeight="1" x14ac:dyDescent="0.2">
      <c r="A509" s="578" t="s">
        <v>798</v>
      </c>
      <c r="B509" s="579"/>
      <c r="C509" s="204">
        <v>2</v>
      </c>
      <c r="D509" s="204"/>
      <c r="E509" s="293"/>
      <c r="F509" s="204"/>
      <c r="G509" s="235"/>
      <c r="H509" s="236">
        <f>SUM(H507:H508)</f>
        <v>666.5</v>
      </c>
      <c r="I509" s="236">
        <f t="shared" ref="I509:O509" si="108">SUM(I507:I508)</f>
        <v>479</v>
      </c>
      <c r="J509" s="236">
        <f t="shared" si="108"/>
        <v>235.5</v>
      </c>
      <c r="K509" s="236">
        <f t="shared" si="108"/>
        <v>26</v>
      </c>
      <c r="L509" s="236">
        <f t="shared" si="108"/>
        <v>2322671</v>
      </c>
      <c r="M509" s="236"/>
      <c r="N509" s="236"/>
      <c r="O509" s="236">
        <f t="shared" si="108"/>
        <v>2322671</v>
      </c>
      <c r="P509" s="238"/>
      <c r="Q509" s="238"/>
      <c r="R509" s="204"/>
      <c r="S509" s="204"/>
      <c r="T509" s="204"/>
      <c r="U509" s="204"/>
      <c r="AT509" s="7"/>
      <c r="AU509" s="7"/>
      <c r="AV509" s="7"/>
      <c r="AW509" s="7"/>
      <c r="AX509" s="7"/>
      <c r="AY509" s="7"/>
      <c r="AZ509" s="7"/>
      <c r="BA509" s="7"/>
      <c r="BB509" s="7"/>
      <c r="BC509" s="7"/>
      <c r="BD509" s="7"/>
      <c r="BE509" s="7"/>
      <c r="BF509" s="7"/>
      <c r="BG509" s="7"/>
      <c r="BH509" s="7"/>
      <c r="BI509" s="7"/>
      <c r="BJ509" s="7"/>
      <c r="BK509" s="7"/>
      <c r="BL509" s="7"/>
      <c r="BM509" s="7"/>
      <c r="BN509" s="7"/>
      <c r="BO509" s="7"/>
      <c r="BP509" s="7"/>
      <c r="BQ509" s="7"/>
      <c r="BR509" s="7"/>
      <c r="BS509" s="7"/>
      <c r="BT509" s="7"/>
      <c r="BU509" s="7"/>
      <c r="BV509" s="7"/>
      <c r="BW509" s="7"/>
      <c r="BX509" s="7"/>
      <c r="BY509" s="7"/>
      <c r="BZ509" s="7"/>
      <c r="CA509" s="7"/>
      <c r="CB509" s="7"/>
      <c r="CC509" s="7"/>
      <c r="CD509" s="7"/>
      <c r="CE509" s="7"/>
      <c r="CF509" s="7"/>
      <c r="CG509" s="7"/>
    </row>
    <row r="510" spans="1:85" s="7" customFormat="1" ht="12.75" customHeight="1" x14ac:dyDescent="0.2">
      <c r="A510" s="288">
        <v>457</v>
      </c>
      <c r="B510" s="251" t="s">
        <v>1659</v>
      </c>
      <c r="C510" s="321">
        <v>1966</v>
      </c>
      <c r="D510" s="203"/>
      <c r="E510" s="253" t="s">
        <v>640</v>
      </c>
      <c r="F510" s="330">
        <v>2</v>
      </c>
      <c r="G510" s="255">
        <v>1</v>
      </c>
      <c r="H510" s="331">
        <v>327</v>
      </c>
      <c r="I510" s="331">
        <v>197</v>
      </c>
      <c r="J510" s="331">
        <v>200.5</v>
      </c>
      <c r="K510" s="256">
        <v>8</v>
      </c>
      <c r="L510" s="209">
        <f>4849*I510</f>
        <v>955253</v>
      </c>
      <c r="M510" s="209">
        <v>0</v>
      </c>
      <c r="N510" s="209">
        <v>0</v>
      </c>
      <c r="O510" s="209">
        <f>L510</f>
        <v>955253</v>
      </c>
      <c r="P510" s="16">
        <f t="shared" si="95"/>
        <v>4849</v>
      </c>
      <c r="Q510" s="241"/>
      <c r="R510" s="360">
        <v>2021</v>
      </c>
      <c r="S510" s="203"/>
      <c r="T510" s="203"/>
      <c r="U510" s="203"/>
    </row>
    <row r="511" spans="1:85" s="7" customFormat="1" ht="12.75" customHeight="1" x14ac:dyDescent="0.2">
      <c r="A511" s="288">
        <v>458</v>
      </c>
      <c r="B511" s="251" t="s">
        <v>1660</v>
      </c>
      <c r="C511" s="321">
        <v>1965</v>
      </c>
      <c r="D511" s="203"/>
      <c r="E511" s="253" t="s">
        <v>640</v>
      </c>
      <c r="F511" s="330">
        <v>2</v>
      </c>
      <c r="G511" s="255">
        <v>1</v>
      </c>
      <c r="H511" s="331">
        <v>321</v>
      </c>
      <c r="I511" s="331">
        <v>195</v>
      </c>
      <c r="J511" s="331">
        <v>160.80000000000001</v>
      </c>
      <c r="K511" s="256">
        <v>12</v>
      </c>
      <c r="L511" s="209">
        <f>4849*I511</f>
        <v>945555</v>
      </c>
      <c r="M511" s="209">
        <v>0</v>
      </c>
      <c r="N511" s="209">
        <v>0</v>
      </c>
      <c r="O511" s="209">
        <f>L511</f>
        <v>945555</v>
      </c>
      <c r="P511" s="16">
        <f t="shared" si="95"/>
        <v>4849</v>
      </c>
      <c r="Q511" s="241"/>
      <c r="R511" s="360">
        <v>2021</v>
      </c>
      <c r="S511" s="203"/>
      <c r="T511" s="203"/>
      <c r="U511" s="203"/>
    </row>
    <row r="512" spans="1:85" s="35" customFormat="1" ht="12.75" customHeight="1" x14ac:dyDescent="0.2">
      <c r="A512" s="578" t="s">
        <v>799</v>
      </c>
      <c r="B512" s="579"/>
      <c r="C512" s="204">
        <v>2</v>
      </c>
      <c r="D512" s="204"/>
      <c r="E512" s="161"/>
      <c r="F512" s="204"/>
      <c r="G512" s="235"/>
      <c r="H512" s="236">
        <f>SUM(H510:H511)</f>
        <v>648</v>
      </c>
      <c r="I512" s="236">
        <f t="shared" ref="I512:O512" si="109">SUM(I510:I511)</f>
        <v>392</v>
      </c>
      <c r="J512" s="236">
        <f t="shared" si="109"/>
        <v>361.3</v>
      </c>
      <c r="K512" s="236">
        <f t="shared" si="109"/>
        <v>20</v>
      </c>
      <c r="L512" s="236">
        <f t="shared" si="109"/>
        <v>1900808</v>
      </c>
      <c r="M512" s="236"/>
      <c r="N512" s="236"/>
      <c r="O512" s="236">
        <f t="shared" si="109"/>
        <v>1900808</v>
      </c>
      <c r="P512" s="238"/>
      <c r="Q512" s="238"/>
      <c r="R512" s="204"/>
      <c r="S512" s="204"/>
      <c r="T512" s="204"/>
      <c r="U512" s="204"/>
      <c r="AT512" s="7"/>
      <c r="AU512" s="7"/>
      <c r="AV512" s="7"/>
      <c r="AW512" s="7"/>
      <c r="AX512" s="7"/>
      <c r="AY512" s="7"/>
      <c r="AZ512" s="7"/>
      <c r="BA512" s="7"/>
      <c r="BB512" s="7"/>
      <c r="BC512" s="7"/>
      <c r="BD512" s="7"/>
      <c r="BE512" s="7"/>
      <c r="BF512" s="7"/>
      <c r="BG512" s="7"/>
      <c r="BH512" s="7"/>
      <c r="BI512" s="7"/>
      <c r="BJ512" s="7"/>
      <c r="BK512" s="7"/>
      <c r="BL512" s="7"/>
      <c r="BM512" s="7"/>
      <c r="BN512" s="7"/>
      <c r="BO512" s="7"/>
      <c r="BP512" s="7"/>
      <c r="BQ512" s="7"/>
      <c r="BR512" s="7"/>
      <c r="BS512" s="7"/>
      <c r="BT512" s="7"/>
      <c r="BU512" s="7"/>
      <c r="BV512" s="7"/>
      <c r="BW512" s="7"/>
      <c r="BX512" s="7"/>
      <c r="BY512" s="7"/>
      <c r="BZ512" s="7"/>
      <c r="CA512" s="7"/>
      <c r="CB512" s="7"/>
      <c r="CC512" s="7"/>
      <c r="CD512" s="7"/>
      <c r="CE512" s="7"/>
      <c r="CF512" s="7"/>
      <c r="CG512" s="7"/>
    </row>
    <row r="513" spans="1:85" s="56" customFormat="1" ht="13.35" customHeight="1" x14ac:dyDescent="0.2">
      <c r="A513" s="580" t="s">
        <v>474</v>
      </c>
      <c r="B513" s="581"/>
      <c r="C513" s="33">
        <f>C512+C509+C506</f>
        <v>9</v>
      </c>
      <c r="D513" s="33"/>
      <c r="E513" s="33"/>
      <c r="F513" s="33"/>
      <c r="G513" s="33"/>
      <c r="H513" s="33">
        <f t="shared" ref="H513:O513" si="110">H512+H509+H506</f>
        <v>3031.2200000000003</v>
      </c>
      <c r="I513" s="33">
        <f t="shared" si="110"/>
        <v>2506.46</v>
      </c>
      <c r="J513" s="33">
        <f t="shared" si="110"/>
        <v>1353.25</v>
      </c>
      <c r="K513" s="33">
        <f t="shared" si="110"/>
        <v>86</v>
      </c>
      <c r="L513" s="33">
        <f t="shared" si="110"/>
        <v>7867929.4699999997</v>
      </c>
      <c r="M513" s="33"/>
      <c r="N513" s="33"/>
      <c r="O513" s="33">
        <f t="shared" si="110"/>
        <v>7867929.4699999997</v>
      </c>
      <c r="P513" s="34"/>
      <c r="Q513" s="34"/>
      <c r="R513" s="22"/>
      <c r="S513" s="22"/>
      <c r="T513" s="22"/>
      <c r="U513" s="22"/>
      <c r="AT513" s="61"/>
      <c r="AU513" s="61"/>
      <c r="AV513" s="61"/>
      <c r="AW513" s="61"/>
      <c r="AX513" s="61"/>
      <c r="AY513" s="61"/>
      <c r="AZ513" s="61"/>
      <c r="BA513" s="61"/>
      <c r="BB513" s="61"/>
      <c r="BC513" s="61"/>
      <c r="BD513" s="61"/>
      <c r="BE513" s="61"/>
      <c r="BF513" s="61"/>
      <c r="BG513" s="61"/>
      <c r="BH513" s="61"/>
      <c r="BI513" s="61"/>
      <c r="BJ513" s="61"/>
      <c r="BK513" s="61"/>
      <c r="BL513" s="61"/>
      <c r="BM513" s="61"/>
      <c r="BN513" s="61"/>
      <c r="BO513" s="61"/>
      <c r="BP513" s="61"/>
      <c r="BQ513" s="61"/>
      <c r="BR513" s="61"/>
      <c r="BS513" s="61"/>
      <c r="BT513" s="61"/>
      <c r="BU513" s="61"/>
      <c r="BV513" s="61"/>
      <c r="BW513" s="61"/>
      <c r="BX513" s="61"/>
      <c r="BY513" s="61"/>
      <c r="BZ513" s="61"/>
      <c r="CA513" s="61"/>
      <c r="CB513" s="61"/>
      <c r="CC513" s="61"/>
      <c r="CD513" s="61"/>
      <c r="CE513" s="61"/>
      <c r="CF513" s="61"/>
      <c r="CG513" s="61"/>
    </row>
    <row r="514" spans="1:85" s="7" customFormat="1" ht="13.35" customHeight="1" x14ac:dyDescent="0.2">
      <c r="A514" s="157"/>
      <c r="B514" s="27" t="s">
        <v>97</v>
      </c>
      <c r="C514" s="28"/>
      <c r="D514" s="70"/>
      <c r="E514" s="8"/>
      <c r="F514" s="70"/>
      <c r="G514" s="87"/>
      <c r="H514" s="115"/>
      <c r="I514" s="101"/>
      <c r="J514" s="73"/>
      <c r="K514" s="87"/>
      <c r="L514" s="9"/>
      <c r="M514" s="9"/>
      <c r="N514" s="9"/>
      <c r="O514" s="29"/>
      <c r="P514" s="16"/>
      <c r="Q514" s="31"/>
      <c r="R514" s="70"/>
      <c r="S514" s="70"/>
      <c r="T514" s="70"/>
      <c r="U514" s="70" t="e">
        <f>'Раздел 2'!#REF!</f>
        <v>#REF!</v>
      </c>
    </row>
    <row r="515" spans="1:85" s="7" customFormat="1" ht="24.95" customHeight="1" x14ac:dyDescent="0.2">
      <c r="A515" s="157">
        <v>459</v>
      </c>
      <c r="B515" s="8" t="s">
        <v>357</v>
      </c>
      <c r="C515" s="70">
        <v>1960</v>
      </c>
      <c r="D515" s="70"/>
      <c r="E515" s="8" t="s">
        <v>45</v>
      </c>
      <c r="F515" s="70">
        <v>2</v>
      </c>
      <c r="G515" s="87">
        <v>1</v>
      </c>
      <c r="H515" s="115">
        <v>337</v>
      </c>
      <c r="I515" s="101">
        <v>336.64</v>
      </c>
      <c r="J515" s="73">
        <v>167.7</v>
      </c>
      <c r="K515" s="87">
        <v>8</v>
      </c>
      <c r="L515" s="9">
        <f>5393.1*I515</f>
        <v>1815533.1840000001</v>
      </c>
      <c r="M515" s="9">
        <v>0</v>
      </c>
      <c r="N515" s="9">
        <v>0</v>
      </c>
      <c r="O515" s="9">
        <f>L515</f>
        <v>1815533.1840000001</v>
      </c>
      <c r="P515" s="16">
        <f t="shared" si="95"/>
        <v>5393.1</v>
      </c>
      <c r="Q515" s="70">
        <v>11111.76</v>
      </c>
      <c r="R515" s="70">
        <v>2019</v>
      </c>
      <c r="S515" s="70" t="s">
        <v>491</v>
      </c>
      <c r="T515" s="70" t="s">
        <v>501</v>
      </c>
      <c r="U515" s="70" t="e">
        <f>'Раздел 2'!#REF!</f>
        <v>#REF!</v>
      </c>
      <c r="V515" s="7">
        <v>1</v>
      </c>
    </row>
    <row r="516" spans="1:85" s="7" customFormat="1" ht="24.95" customHeight="1" x14ac:dyDescent="0.2">
      <c r="A516" s="157">
        <v>460</v>
      </c>
      <c r="B516" s="8" t="s">
        <v>358</v>
      </c>
      <c r="C516" s="70">
        <v>1962</v>
      </c>
      <c r="D516" s="70"/>
      <c r="E516" s="8" t="s">
        <v>45</v>
      </c>
      <c r="F516" s="70">
        <v>2</v>
      </c>
      <c r="G516" s="87">
        <v>2</v>
      </c>
      <c r="H516" s="115">
        <v>322</v>
      </c>
      <c r="I516" s="101">
        <v>320.99</v>
      </c>
      <c r="J516" s="73">
        <v>161.19999999999999</v>
      </c>
      <c r="K516" s="87">
        <v>10</v>
      </c>
      <c r="L516" s="9">
        <f t="shared" ref="L516:L518" si="111">5393.1*I516</f>
        <v>1731131.1690000002</v>
      </c>
      <c r="M516" s="9">
        <v>0</v>
      </c>
      <c r="N516" s="9">
        <v>0</v>
      </c>
      <c r="O516" s="9">
        <f t="shared" ref="O516:O533" si="112">L516</f>
        <v>1731131.1690000002</v>
      </c>
      <c r="P516" s="16">
        <f t="shared" si="95"/>
        <v>5393.1</v>
      </c>
      <c r="Q516" s="70">
        <v>11111.76</v>
      </c>
      <c r="R516" s="70">
        <v>2019</v>
      </c>
      <c r="S516" s="70" t="s">
        <v>491</v>
      </c>
      <c r="T516" s="70" t="s">
        <v>501</v>
      </c>
      <c r="U516" s="70" t="e">
        <f>'Раздел 2'!#REF!</f>
        <v>#REF!</v>
      </c>
      <c r="V516" s="7">
        <v>1</v>
      </c>
    </row>
    <row r="517" spans="1:85" s="7" customFormat="1" ht="24.95" customHeight="1" x14ac:dyDescent="0.2">
      <c r="A517" s="487">
        <v>461</v>
      </c>
      <c r="B517" s="8" t="s">
        <v>359</v>
      </c>
      <c r="C517" s="70">
        <v>1962</v>
      </c>
      <c r="D517" s="70"/>
      <c r="E517" s="8" t="s">
        <v>45</v>
      </c>
      <c r="F517" s="70">
        <v>2</v>
      </c>
      <c r="G517" s="87">
        <v>1</v>
      </c>
      <c r="H517" s="115">
        <v>328.9</v>
      </c>
      <c r="I517" s="101">
        <v>328.8</v>
      </c>
      <c r="J517" s="73">
        <v>153.5</v>
      </c>
      <c r="K517" s="87">
        <v>8</v>
      </c>
      <c r="L517" s="9">
        <f t="shared" si="111"/>
        <v>1773251.2800000003</v>
      </c>
      <c r="M517" s="9">
        <v>0</v>
      </c>
      <c r="N517" s="9">
        <v>0</v>
      </c>
      <c r="O517" s="9">
        <f t="shared" si="112"/>
        <v>1773251.2800000003</v>
      </c>
      <c r="P517" s="16">
        <f t="shared" si="95"/>
        <v>5393.1</v>
      </c>
      <c r="Q517" s="70">
        <v>11111.76</v>
      </c>
      <c r="R517" s="70">
        <v>2019</v>
      </c>
      <c r="S517" s="70" t="s">
        <v>491</v>
      </c>
      <c r="T517" s="70" t="s">
        <v>501</v>
      </c>
      <c r="U517" s="70" t="e">
        <f>'Раздел 2'!#REF!</f>
        <v>#REF!</v>
      </c>
      <c r="V517" s="7">
        <v>1</v>
      </c>
    </row>
    <row r="518" spans="1:85" s="7" customFormat="1" ht="24.95" customHeight="1" x14ac:dyDescent="0.2">
      <c r="A518" s="487">
        <v>462</v>
      </c>
      <c r="B518" s="8" t="s">
        <v>356</v>
      </c>
      <c r="C518" s="70">
        <v>1962</v>
      </c>
      <c r="D518" s="70"/>
      <c r="E518" s="8" t="s">
        <v>45</v>
      </c>
      <c r="F518" s="70">
        <v>2</v>
      </c>
      <c r="G518" s="87">
        <v>2</v>
      </c>
      <c r="H518" s="115">
        <v>326.5</v>
      </c>
      <c r="I518" s="101">
        <v>323.3</v>
      </c>
      <c r="J518" s="73">
        <v>275.10000000000002</v>
      </c>
      <c r="K518" s="87">
        <v>8</v>
      </c>
      <c r="L518" s="9">
        <f t="shared" si="111"/>
        <v>1743589.2300000002</v>
      </c>
      <c r="M518" s="9">
        <v>0</v>
      </c>
      <c r="N518" s="9">
        <v>0</v>
      </c>
      <c r="O518" s="9">
        <f t="shared" si="112"/>
        <v>1743589.2300000002</v>
      </c>
      <c r="P518" s="16">
        <f t="shared" si="95"/>
        <v>5393.1</v>
      </c>
      <c r="Q518" s="70">
        <v>11111.76</v>
      </c>
      <c r="R518" s="70">
        <v>2019</v>
      </c>
      <c r="S518" s="70" t="s">
        <v>491</v>
      </c>
      <c r="T518" s="70" t="s">
        <v>501</v>
      </c>
      <c r="U518" s="70" t="e">
        <f>'Раздел 2'!#REF!</f>
        <v>#REF!</v>
      </c>
      <c r="V518" s="7">
        <v>1</v>
      </c>
    </row>
    <row r="519" spans="1:85" s="7" customFormat="1" ht="24.95" customHeight="1" x14ac:dyDescent="0.2">
      <c r="A519" s="487">
        <v>463</v>
      </c>
      <c r="B519" s="8" t="s">
        <v>539</v>
      </c>
      <c r="C519" s="134">
        <v>1964</v>
      </c>
      <c r="D519" s="134"/>
      <c r="E519" s="8" t="s">
        <v>60</v>
      </c>
      <c r="F519" s="134">
        <v>2</v>
      </c>
      <c r="G519" s="87">
        <v>1</v>
      </c>
      <c r="H519" s="135">
        <v>347.7</v>
      </c>
      <c r="I519" s="135">
        <v>322.10000000000002</v>
      </c>
      <c r="J519" s="135">
        <v>113.7</v>
      </c>
      <c r="K519" s="87">
        <v>8</v>
      </c>
      <c r="L519" s="9">
        <v>20850</v>
      </c>
      <c r="M519" s="9">
        <v>0</v>
      </c>
      <c r="N519" s="9">
        <v>0</v>
      </c>
      <c r="O519" s="9">
        <f t="shared" si="112"/>
        <v>20850</v>
      </c>
      <c r="P519" s="16">
        <f t="shared" si="95"/>
        <v>64.731449860291832</v>
      </c>
      <c r="Q519" s="134">
        <v>12882.22</v>
      </c>
      <c r="R519" s="134">
        <v>2019</v>
      </c>
      <c r="S519" s="134"/>
      <c r="T519" s="134"/>
      <c r="U519" s="134"/>
      <c r="V519" s="7">
        <v>1</v>
      </c>
    </row>
    <row r="520" spans="1:85" s="7" customFormat="1" ht="24.95" customHeight="1" x14ac:dyDescent="0.2">
      <c r="A520" s="487">
        <v>464</v>
      </c>
      <c r="B520" s="8" t="s">
        <v>540</v>
      </c>
      <c r="C520" s="134">
        <v>1965</v>
      </c>
      <c r="D520" s="134"/>
      <c r="E520" s="8" t="s">
        <v>60</v>
      </c>
      <c r="F520" s="134">
        <v>2</v>
      </c>
      <c r="G520" s="87">
        <v>1</v>
      </c>
      <c r="H520" s="135">
        <v>343.3</v>
      </c>
      <c r="I520" s="135">
        <v>318.5</v>
      </c>
      <c r="J520" s="135">
        <v>112</v>
      </c>
      <c r="K520" s="87">
        <v>8</v>
      </c>
      <c r="L520" s="9">
        <v>20600</v>
      </c>
      <c r="M520" s="9">
        <v>0</v>
      </c>
      <c r="N520" s="9">
        <v>0</v>
      </c>
      <c r="O520" s="9">
        <f t="shared" si="112"/>
        <v>20600</v>
      </c>
      <c r="P520" s="16">
        <f t="shared" si="95"/>
        <v>64.678178963893245</v>
      </c>
      <c r="Q520" s="134">
        <v>12882.22</v>
      </c>
      <c r="R520" s="134">
        <v>2019</v>
      </c>
      <c r="S520" s="134"/>
      <c r="T520" s="134"/>
      <c r="U520" s="134"/>
      <c r="V520" s="7">
        <v>1</v>
      </c>
    </row>
    <row r="521" spans="1:85" s="7" customFormat="1" ht="24.95" customHeight="1" x14ac:dyDescent="0.2">
      <c r="A521" s="487">
        <v>465</v>
      </c>
      <c r="B521" s="8" t="s">
        <v>541</v>
      </c>
      <c r="C521" s="134">
        <v>1965</v>
      </c>
      <c r="D521" s="134"/>
      <c r="E521" s="8" t="s">
        <v>60</v>
      </c>
      <c r="F521" s="134">
        <v>2</v>
      </c>
      <c r="G521" s="87">
        <v>1</v>
      </c>
      <c r="H521" s="135">
        <v>349.9</v>
      </c>
      <c r="I521" s="135">
        <v>324.39999999999998</v>
      </c>
      <c r="J521" s="135">
        <v>76.5</v>
      </c>
      <c r="K521" s="87">
        <v>8</v>
      </c>
      <c r="L521" s="9">
        <v>21000</v>
      </c>
      <c r="M521" s="9">
        <v>0</v>
      </c>
      <c r="N521" s="9">
        <v>0</v>
      </c>
      <c r="O521" s="9">
        <f t="shared" si="112"/>
        <v>21000</v>
      </c>
      <c r="P521" s="16">
        <f t="shared" si="95"/>
        <v>64.734895191122078</v>
      </c>
      <c r="Q521" s="134">
        <v>12882.22</v>
      </c>
      <c r="R521" s="134">
        <v>2019</v>
      </c>
      <c r="S521" s="134"/>
      <c r="T521" s="134"/>
      <c r="U521" s="134"/>
      <c r="V521" s="7">
        <v>1</v>
      </c>
    </row>
    <row r="522" spans="1:85" s="7" customFormat="1" ht="24.95" customHeight="1" x14ac:dyDescent="0.2">
      <c r="A522" s="487">
        <v>466</v>
      </c>
      <c r="B522" s="8" t="s">
        <v>417</v>
      </c>
      <c r="C522" s="134" t="s">
        <v>79</v>
      </c>
      <c r="D522" s="134">
        <v>1988</v>
      </c>
      <c r="E522" s="8" t="s">
        <v>60</v>
      </c>
      <c r="F522" s="134">
        <v>2</v>
      </c>
      <c r="G522" s="87">
        <v>2</v>
      </c>
      <c r="H522" s="135">
        <v>397.4</v>
      </c>
      <c r="I522" s="135">
        <v>374.49999999999994</v>
      </c>
      <c r="J522" s="135">
        <v>227.3</v>
      </c>
      <c r="K522" s="87">
        <v>8</v>
      </c>
      <c r="L522" s="9">
        <v>24250</v>
      </c>
      <c r="M522" s="9">
        <v>0</v>
      </c>
      <c r="N522" s="9">
        <v>0</v>
      </c>
      <c r="O522" s="9">
        <f t="shared" si="112"/>
        <v>24250</v>
      </c>
      <c r="P522" s="16">
        <f t="shared" si="95"/>
        <v>64.753004005340458</v>
      </c>
      <c r="Q522" s="134">
        <v>11111.76</v>
      </c>
      <c r="R522" s="134">
        <v>2019</v>
      </c>
      <c r="S522" s="134" t="s">
        <v>491</v>
      </c>
      <c r="T522" s="134" t="s">
        <v>501</v>
      </c>
      <c r="U522" s="134" t="e">
        <f>'Раздел 2'!#REF!</f>
        <v>#REF!</v>
      </c>
      <c r="V522" s="7">
        <v>1</v>
      </c>
    </row>
    <row r="523" spans="1:85" s="7" customFormat="1" ht="24.95" customHeight="1" x14ac:dyDescent="0.2">
      <c r="A523" s="487">
        <v>467</v>
      </c>
      <c r="B523" s="8" t="s">
        <v>418</v>
      </c>
      <c r="C523" s="134" t="s">
        <v>50</v>
      </c>
      <c r="D523" s="134"/>
      <c r="E523" s="8" t="s">
        <v>60</v>
      </c>
      <c r="F523" s="134">
        <v>2</v>
      </c>
      <c r="G523" s="87">
        <v>1</v>
      </c>
      <c r="H523" s="135">
        <v>353.7</v>
      </c>
      <c r="I523" s="135">
        <v>327.2</v>
      </c>
      <c r="J523" s="135">
        <v>77.5</v>
      </c>
      <c r="K523" s="87">
        <v>8</v>
      </c>
      <c r="L523" s="9">
        <v>21200</v>
      </c>
      <c r="M523" s="9">
        <v>0</v>
      </c>
      <c r="N523" s="9">
        <v>0</v>
      </c>
      <c r="O523" s="9">
        <f t="shared" si="112"/>
        <v>21200</v>
      </c>
      <c r="P523" s="16">
        <f t="shared" si="95"/>
        <v>64.792176039119809</v>
      </c>
      <c r="Q523" s="134">
        <v>11111.76</v>
      </c>
      <c r="R523" s="134">
        <v>2019</v>
      </c>
      <c r="S523" s="134" t="s">
        <v>491</v>
      </c>
      <c r="T523" s="134" t="s">
        <v>501</v>
      </c>
      <c r="U523" s="134" t="e">
        <f>'Раздел 2'!#REF!</f>
        <v>#REF!</v>
      </c>
      <c r="V523" s="7">
        <v>1</v>
      </c>
    </row>
    <row r="524" spans="1:85" s="7" customFormat="1" ht="24.95" customHeight="1" x14ac:dyDescent="0.2">
      <c r="A524" s="487">
        <v>468</v>
      </c>
      <c r="B524" s="8" t="s">
        <v>412</v>
      </c>
      <c r="C524" s="134" t="s">
        <v>79</v>
      </c>
      <c r="D524" s="134"/>
      <c r="E524" s="8" t="s">
        <v>60</v>
      </c>
      <c r="F524" s="134">
        <v>2</v>
      </c>
      <c r="G524" s="87">
        <v>1</v>
      </c>
      <c r="H524" s="135">
        <v>317.8</v>
      </c>
      <c r="I524" s="135">
        <v>308.60000000000002</v>
      </c>
      <c r="J524" s="135">
        <v>308.60000000000002</v>
      </c>
      <c r="K524" s="87">
        <v>8</v>
      </c>
      <c r="L524" s="9">
        <v>20000</v>
      </c>
      <c r="M524" s="9">
        <v>0</v>
      </c>
      <c r="N524" s="9">
        <v>0</v>
      </c>
      <c r="O524" s="9">
        <f t="shared" si="112"/>
        <v>20000</v>
      </c>
      <c r="P524" s="16">
        <f t="shared" si="95"/>
        <v>64.808813998703812</v>
      </c>
      <c r="Q524" s="134">
        <v>11111.76</v>
      </c>
      <c r="R524" s="134">
        <v>2019</v>
      </c>
      <c r="S524" s="134" t="s">
        <v>491</v>
      </c>
      <c r="T524" s="134" t="s">
        <v>501</v>
      </c>
      <c r="U524" s="134" t="e">
        <f>'Раздел 2'!#REF!</f>
        <v>#REF!</v>
      </c>
      <c r="V524" s="7">
        <v>1</v>
      </c>
    </row>
    <row r="525" spans="1:85" s="7" customFormat="1" ht="24.95" customHeight="1" x14ac:dyDescent="0.2">
      <c r="A525" s="487">
        <v>469</v>
      </c>
      <c r="B525" s="8" t="s">
        <v>413</v>
      </c>
      <c r="C525" s="134" t="s">
        <v>79</v>
      </c>
      <c r="D525" s="134"/>
      <c r="E525" s="8" t="s">
        <v>60</v>
      </c>
      <c r="F525" s="134">
        <v>2</v>
      </c>
      <c r="G525" s="87">
        <v>1</v>
      </c>
      <c r="H525" s="135">
        <v>327.5</v>
      </c>
      <c r="I525" s="135">
        <v>327.27</v>
      </c>
      <c r="J525" s="135">
        <v>240.9</v>
      </c>
      <c r="K525" s="87">
        <v>8</v>
      </c>
      <c r="L525" s="9">
        <v>21200</v>
      </c>
      <c r="M525" s="9">
        <v>0</v>
      </c>
      <c r="N525" s="9">
        <v>0</v>
      </c>
      <c r="O525" s="9">
        <f t="shared" si="112"/>
        <v>21200</v>
      </c>
      <c r="P525" s="16">
        <f t="shared" si="95"/>
        <v>64.778317597091089</v>
      </c>
      <c r="Q525" s="134">
        <v>11111.76</v>
      </c>
      <c r="R525" s="134">
        <v>2019</v>
      </c>
      <c r="S525" s="134" t="s">
        <v>491</v>
      </c>
      <c r="T525" s="134" t="s">
        <v>501</v>
      </c>
      <c r="U525" s="134" t="e">
        <f>'Раздел 2'!#REF!</f>
        <v>#REF!</v>
      </c>
      <c r="V525" s="7">
        <v>1</v>
      </c>
    </row>
    <row r="526" spans="1:85" s="7" customFormat="1" ht="24.95" customHeight="1" x14ac:dyDescent="0.2">
      <c r="A526" s="487">
        <v>470</v>
      </c>
      <c r="B526" s="8" t="s">
        <v>414</v>
      </c>
      <c r="C526" s="70" t="s">
        <v>416</v>
      </c>
      <c r="D526" s="70"/>
      <c r="E526" s="8" t="s">
        <v>60</v>
      </c>
      <c r="F526" s="70">
        <v>2</v>
      </c>
      <c r="G526" s="87">
        <v>2</v>
      </c>
      <c r="H526" s="115">
        <v>366.7</v>
      </c>
      <c r="I526" s="101">
        <v>275.10000000000002</v>
      </c>
      <c r="J526" s="73">
        <v>194.2</v>
      </c>
      <c r="K526" s="87">
        <v>12</v>
      </c>
      <c r="L526" s="9">
        <f t="shared" ref="L526:L533" si="113">5393.1*I526</f>
        <v>1483641.8100000003</v>
      </c>
      <c r="M526" s="9">
        <v>0</v>
      </c>
      <c r="N526" s="9">
        <v>0</v>
      </c>
      <c r="O526" s="9">
        <f t="shared" si="112"/>
        <v>1483641.8100000003</v>
      </c>
      <c r="P526" s="16">
        <f t="shared" ref="P526:P589" si="114">O526/I526</f>
        <v>5393.1</v>
      </c>
      <c r="Q526" s="70">
        <v>11111.76</v>
      </c>
      <c r="R526" s="70">
        <v>2019</v>
      </c>
      <c r="S526" s="70" t="s">
        <v>491</v>
      </c>
      <c r="T526" s="70" t="s">
        <v>501</v>
      </c>
      <c r="U526" s="70" t="e">
        <f>'Раздел 2'!#REF!</f>
        <v>#REF!</v>
      </c>
      <c r="V526" s="7">
        <v>1</v>
      </c>
    </row>
    <row r="527" spans="1:85" s="7" customFormat="1" ht="24.95" customHeight="1" x14ac:dyDescent="0.2">
      <c r="A527" s="487">
        <v>471</v>
      </c>
      <c r="B527" s="109" t="s">
        <v>415</v>
      </c>
      <c r="C527" s="99" t="s">
        <v>64</v>
      </c>
      <c r="D527" s="99"/>
      <c r="E527" s="109" t="s">
        <v>58</v>
      </c>
      <c r="F527" s="99">
        <v>2</v>
      </c>
      <c r="G527" s="121">
        <v>3</v>
      </c>
      <c r="H527" s="116">
        <v>473.3</v>
      </c>
      <c r="I527" s="102">
        <v>472.3</v>
      </c>
      <c r="J527" s="98">
        <v>443.1</v>
      </c>
      <c r="K527" s="121">
        <v>12</v>
      </c>
      <c r="L527" s="9">
        <f t="shared" si="113"/>
        <v>2547161.1300000004</v>
      </c>
      <c r="M527" s="110">
        <v>0</v>
      </c>
      <c r="N527" s="110">
        <v>0</v>
      </c>
      <c r="O527" s="9">
        <f t="shared" si="112"/>
        <v>2547161.1300000004</v>
      </c>
      <c r="P527" s="16">
        <f t="shared" si="114"/>
        <v>5393.1</v>
      </c>
      <c r="Q527" s="99">
        <v>11111.76</v>
      </c>
      <c r="R527" s="99">
        <v>2019</v>
      </c>
      <c r="S527" s="99" t="s">
        <v>491</v>
      </c>
      <c r="T527" s="99" t="s">
        <v>501</v>
      </c>
      <c r="U527" s="99" t="e">
        <f>'Раздел 2'!#REF!</f>
        <v>#REF!</v>
      </c>
      <c r="V527" s="7">
        <v>1</v>
      </c>
    </row>
    <row r="528" spans="1:85" s="7" customFormat="1" ht="24.95" customHeight="1" x14ac:dyDescent="0.2">
      <c r="A528" s="555">
        <v>472</v>
      </c>
      <c r="B528" s="217" t="s">
        <v>631</v>
      </c>
      <c r="C528" s="475">
        <v>1960</v>
      </c>
      <c r="D528" s="557"/>
      <c r="E528" s="483" t="s">
        <v>185</v>
      </c>
      <c r="F528" s="557">
        <v>2</v>
      </c>
      <c r="G528" s="121">
        <v>1</v>
      </c>
      <c r="H528" s="475">
        <v>331</v>
      </c>
      <c r="I528" s="475">
        <v>225</v>
      </c>
      <c r="J528" s="556">
        <v>321.3</v>
      </c>
      <c r="K528" s="484">
        <v>10</v>
      </c>
      <c r="L528" s="9">
        <f t="shared" si="113"/>
        <v>1213447.5</v>
      </c>
      <c r="M528" s="110">
        <v>0</v>
      </c>
      <c r="N528" s="110">
        <v>0</v>
      </c>
      <c r="O528" s="9">
        <f t="shared" si="112"/>
        <v>1213447.5</v>
      </c>
      <c r="P528" s="16">
        <f t="shared" si="114"/>
        <v>5393.1</v>
      </c>
      <c r="Q528" s="557">
        <v>12968.01</v>
      </c>
      <c r="R528" s="557">
        <v>2019</v>
      </c>
      <c r="S528" s="563"/>
      <c r="T528" s="557"/>
      <c r="U528" s="557"/>
    </row>
    <row r="529" spans="1:85" s="7" customFormat="1" ht="24.95" customHeight="1" x14ac:dyDescent="0.2">
      <c r="A529" s="555">
        <v>473</v>
      </c>
      <c r="B529" s="217" t="s">
        <v>632</v>
      </c>
      <c r="C529" s="475">
        <v>1961</v>
      </c>
      <c r="D529" s="557"/>
      <c r="E529" s="483" t="s">
        <v>185</v>
      </c>
      <c r="F529" s="557">
        <v>2</v>
      </c>
      <c r="G529" s="121">
        <v>1</v>
      </c>
      <c r="H529" s="475">
        <v>330.2</v>
      </c>
      <c r="I529" s="475">
        <v>229</v>
      </c>
      <c r="J529" s="556">
        <v>203.6</v>
      </c>
      <c r="K529" s="484">
        <v>10</v>
      </c>
      <c r="L529" s="9">
        <f t="shared" si="113"/>
        <v>1235019.9000000001</v>
      </c>
      <c r="M529" s="110">
        <v>0</v>
      </c>
      <c r="N529" s="110">
        <v>0</v>
      </c>
      <c r="O529" s="9">
        <f t="shared" si="112"/>
        <v>1235019.9000000001</v>
      </c>
      <c r="P529" s="16">
        <f t="shared" si="114"/>
        <v>5393.1</v>
      </c>
      <c r="Q529" s="557">
        <v>12968.01</v>
      </c>
      <c r="R529" s="557">
        <v>2019</v>
      </c>
      <c r="S529" s="563"/>
      <c r="T529" s="557"/>
      <c r="U529" s="557"/>
    </row>
    <row r="530" spans="1:85" s="7" customFormat="1" ht="24.95" customHeight="1" x14ac:dyDescent="0.2">
      <c r="A530" s="555">
        <v>474</v>
      </c>
      <c r="B530" s="217" t="s">
        <v>633</v>
      </c>
      <c r="C530" s="475">
        <v>1961</v>
      </c>
      <c r="D530" s="557"/>
      <c r="E530" s="483" t="s">
        <v>185</v>
      </c>
      <c r="F530" s="557">
        <v>2</v>
      </c>
      <c r="G530" s="121">
        <v>1</v>
      </c>
      <c r="H530" s="475">
        <v>321.5</v>
      </c>
      <c r="I530" s="475">
        <v>225.3</v>
      </c>
      <c r="J530" s="556">
        <v>191.4</v>
      </c>
      <c r="K530" s="484">
        <v>10</v>
      </c>
      <c r="L530" s="9">
        <f t="shared" si="113"/>
        <v>1215065.4300000002</v>
      </c>
      <c r="M530" s="110">
        <v>0</v>
      </c>
      <c r="N530" s="110">
        <v>0</v>
      </c>
      <c r="O530" s="9">
        <f t="shared" si="112"/>
        <v>1215065.4300000002</v>
      </c>
      <c r="P530" s="16">
        <f t="shared" si="114"/>
        <v>5393.1</v>
      </c>
      <c r="Q530" s="557">
        <v>12968.01</v>
      </c>
      <c r="R530" s="557">
        <v>2019</v>
      </c>
      <c r="S530" s="563"/>
      <c r="T530" s="557"/>
      <c r="U530" s="557"/>
    </row>
    <row r="531" spans="1:85" s="7" customFormat="1" ht="24.95" customHeight="1" x14ac:dyDescent="0.2">
      <c r="A531" s="555">
        <v>475</v>
      </c>
      <c r="B531" s="217" t="s">
        <v>634</v>
      </c>
      <c r="C531" s="475">
        <v>1966</v>
      </c>
      <c r="D531" s="557"/>
      <c r="E531" s="483" t="s">
        <v>185</v>
      </c>
      <c r="F531" s="557">
        <v>2</v>
      </c>
      <c r="G531" s="121">
        <v>1</v>
      </c>
      <c r="H531" s="475">
        <v>505</v>
      </c>
      <c r="I531" s="475">
        <v>327</v>
      </c>
      <c r="J531" s="556">
        <v>373.2</v>
      </c>
      <c r="K531" s="484">
        <v>12</v>
      </c>
      <c r="L531" s="9">
        <f t="shared" si="113"/>
        <v>1763543.7000000002</v>
      </c>
      <c r="M531" s="110">
        <v>0</v>
      </c>
      <c r="N531" s="110">
        <v>0</v>
      </c>
      <c r="O531" s="9">
        <f t="shared" si="112"/>
        <v>1763543.7000000002</v>
      </c>
      <c r="P531" s="16">
        <f t="shared" si="114"/>
        <v>5393.1</v>
      </c>
      <c r="Q531" s="557">
        <v>12968.01</v>
      </c>
      <c r="R531" s="557">
        <v>2019</v>
      </c>
      <c r="S531" s="563"/>
      <c r="T531" s="557"/>
      <c r="U531" s="557"/>
    </row>
    <row r="532" spans="1:85" s="7" customFormat="1" ht="24.95" customHeight="1" x14ac:dyDescent="0.2">
      <c r="A532" s="555">
        <v>476</v>
      </c>
      <c r="B532" s="217" t="s">
        <v>635</v>
      </c>
      <c r="C532" s="475">
        <v>1959</v>
      </c>
      <c r="D532" s="557"/>
      <c r="E532" s="483" t="s">
        <v>185</v>
      </c>
      <c r="F532" s="557">
        <v>2</v>
      </c>
      <c r="G532" s="121">
        <v>1</v>
      </c>
      <c r="H532" s="475">
        <v>412</v>
      </c>
      <c r="I532" s="475">
        <v>267</v>
      </c>
      <c r="J532" s="556">
        <v>350.2</v>
      </c>
      <c r="K532" s="484">
        <v>10</v>
      </c>
      <c r="L532" s="9">
        <f t="shared" si="113"/>
        <v>1439957.7000000002</v>
      </c>
      <c r="M532" s="110">
        <v>0</v>
      </c>
      <c r="N532" s="110">
        <v>0</v>
      </c>
      <c r="O532" s="9">
        <f t="shared" si="112"/>
        <v>1439957.7000000002</v>
      </c>
      <c r="P532" s="16">
        <f t="shared" si="114"/>
        <v>5393.1</v>
      </c>
      <c r="Q532" s="557">
        <v>12968.01</v>
      </c>
      <c r="R532" s="557">
        <v>2019</v>
      </c>
      <c r="S532" s="563"/>
      <c r="T532" s="557"/>
      <c r="U532" s="557"/>
    </row>
    <row r="533" spans="1:85" s="181" customFormat="1" ht="24.95" customHeight="1" x14ac:dyDescent="0.2">
      <c r="A533" s="555">
        <v>477</v>
      </c>
      <c r="B533" s="217" t="s">
        <v>636</v>
      </c>
      <c r="C533" s="475">
        <v>1959</v>
      </c>
      <c r="D533" s="94"/>
      <c r="E533" s="483" t="s">
        <v>185</v>
      </c>
      <c r="F533" s="557">
        <v>2</v>
      </c>
      <c r="G533" s="121">
        <v>1</v>
      </c>
      <c r="H533" s="475">
        <v>415</v>
      </c>
      <c r="I533" s="475">
        <v>267</v>
      </c>
      <c r="J533" s="95">
        <v>206.71</v>
      </c>
      <c r="K533" s="484">
        <v>9</v>
      </c>
      <c r="L533" s="9">
        <f t="shared" si="113"/>
        <v>1439957.7000000002</v>
      </c>
      <c r="M533" s="442">
        <v>0</v>
      </c>
      <c r="N533" s="442">
        <v>0</v>
      </c>
      <c r="O533" s="9">
        <f t="shared" si="112"/>
        <v>1439957.7000000002</v>
      </c>
      <c r="P533" s="16">
        <f t="shared" si="114"/>
        <v>5393.1</v>
      </c>
      <c r="Q533" s="557">
        <v>12968.01</v>
      </c>
      <c r="R533" s="557">
        <v>2019</v>
      </c>
      <c r="S533" s="563"/>
      <c r="T533" s="94"/>
      <c r="U533" s="94"/>
    </row>
    <row r="534" spans="1:85" s="35" customFormat="1" ht="12.75" customHeight="1" x14ac:dyDescent="0.2">
      <c r="A534" s="585" t="s">
        <v>181</v>
      </c>
      <c r="B534" s="586"/>
      <c r="C534" s="111">
        <v>19</v>
      </c>
      <c r="D534" s="111"/>
      <c r="E534" s="112"/>
      <c r="F534" s="108"/>
      <c r="G534" s="130"/>
      <c r="H534" s="107">
        <f>SUM(H515:H533)</f>
        <v>6906.4000000000005</v>
      </c>
      <c r="I534" s="107">
        <f t="shared" ref="I534:O534" si="115">SUM(I515:I533)</f>
        <v>5900</v>
      </c>
      <c r="J534" s="107">
        <f t="shared" si="115"/>
        <v>4197.7099999999991</v>
      </c>
      <c r="K534" s="107">
        <f t="shared" si="115"/>
        <v>175</v>
      </c>
      <c r="L534" s="107">
        <f t="shared" si="115"/>
        <v>19550399.732999999</v>
      </c>
      <c r="M534" s="399"/>
      <c r="N534" s="399"/>
      <c r="O534" s="107">
        <f t="shared" si="115"/>
        <v>19550399.732999999</v>
      </c>
      <c r="P534" s="238"/>
      <c r="Q534" s="113"/>
      <c r="R534" s="108"/>
      <c r="S534" s="105"/>
      <c r="T534" s="111"/>
      <c r="U534" s="111"/>
      <c r="V534" s="35">
        <f>SUM(V515:V527)</f>
        <v>13</v>
      </c>
      <c r="AT534" s="7"/>
      <c r="AU534" s="7"/>
      <c r="AV534" s="7"/>
      <c r="AW534" s="7"/>
      <c r="AX534" s="7"/>
      <c r="AY534" s="7"/>
      <c r="AZ534" s="7"/>
      <c r="BA534" s="7"/>
      <c r="BB534" s="7"/>
      <c r="BC534" s="7"/>
      <c r="BD534" s="7"/>
      <c r="BE534" s="7"/>
      <c r="BF534" s="7"/>
      <c r="BG534" s="7"/>
      <c r="BH534" s="7"/>
      <c r="BI534" s="7"/>
      <c r="BJ534" s="7"/>
      <c r="BK534" s="7"/>
      <c r="BL534" s="7"/>
      <c r="BM534" s="7"/>
      <c r="BN534" s="7"/>
      <c r="BO534" s="7"/>
      <c r="BP534" s="7"/>
      <c r="BQ534" s="7"/>
      <c r="BR534" s="7"/>
      <c r="BS534" s="7"/>
      <c r="BT534" s="7"/>
      <c r="BU534" s="7"/>
      <c r="BV534" s="7"/>
      <c r="BW534" s="7"/>
      <c r="BX534" s="7"/>
      <c r="BY534" s="7"/>
      <c r="BZ534" s="7"/>
      <c r="CA534" s="7"/>
      <c r="CB534" s="7"/>
      <c r="CC534" s="7"/>
      <c r="CD534" s="7"/>
      <c r="CE534" s="7"/>
      <c r="CF534" s="7"/>
      <c r="CG534" s="7"/>
    </row>
    <row r="535" spans="1:85" s="7" customFormat="1" ht="12.75" customHeight="1" x14ac:dyDescent="0.2">
      <c r="A535" s="350">
        <v>478</v>
      </c>
      <c r="B535" s="251" t="s">
        <v>1769</v>
      </c>
      <c r="C535" s="333">
        <v>1973</v>
      </c>
      <c r="D535" s="88"/>
      <c r="E535" s="305" t="s">
        <v>640</v>
      </c>
      <c r="F535" s="330">
        <v>2</v>
      </c>
      <c r="G535" s="255">
        <v>2</v>
      </c>
      <c r="H535" s="332">
        <v>342.1</v>
      </c>
      <c r="I535" s="332">
        <v>298.10000000000002</v>
      </c>
      <c r="J535" s="332">
        <v>0</v>
      </c>
      <c r="K535" s="337">
        <v>8</v>
      </c>
      <c r="L535" s="307">
        <f>4849*I535</f>
        <v>1445486.9000000001</v>
      </c>
      <c r="M535" s="209">
        <v>0</v>
      </c>
      <c r="N535" s="209">
        <v>0</v>
      </c>
      <c r="O535" s="307">
        <f>L535</f>
        <v>1445486.9000000001</v>
      </c>
      <c r="P535" s="16">
        <f t="shared" si="114"/>
        <v>4849</v>
      </c>
      <c r="Q535" s="360">
        <v>12968.01</v>
      </c>
      <c r="R535" s="360">
        <v>2020</v>
      </c>
      <c r="S535" s="89"/>
      <c r="T535" s="88"/>
      <c r="U535" s="88"/>
    </row>
    <row r="536" spans="1:85" s="7" customFormat="1" ht="12.75" customHeight="1" x14ac:dyDescent="0.2">
      <c r="A536" s="350">
        <v>479</v>
      </c>
      <c r="B536" s="251" t="s">
        <v>1708</v>
      </c>
      <c r="C536" s="333" t="s">
        <v>65</v>
      </c>
      <c r="D536" s="88"/>
      <c r="E536" s="305" t="s">
        <v>1712</v>
      </c>
      <c r="F536" s="330">
        <v>2</v>
      </c>
      <c r="G536" s="255">
        <v>1</v>
      </c>
      <c r="H536" s="332">
        <v>384.3</v>
      </c>
      <c r="I536" s="332">
        <v>338.8</v>
      </c>
      <c r="J536" s="332">
        <v>325</v>
      </c>
      <c r="K536" s="337">
        <v>10</v>
      </c>
      <c r="L536" s="307">
        <f t="shared" ref="L536:L543" si="116">4849*I536</f>
        <v>1642841.2</v>
      </c>
      <c r="M536" s="209">
        <v>0</v>
      </c>
      <c r="N536" s="209">
        <v>0</v>
      </c>
      <c r="O536" s="307">
        <f t="shared" ref="O536:O538" si="117">L536</f>
        <v>1642841.2</v>
      </c>
      <c r="P536" s="16">
        <f t="shared" si="114"/>
        <v>4849</v>
      </c>
      <c r="Q536" s="360">
        <v>12968.01</v>
      </c>
      <c r="R536" s="360">
        <v>2020</v>
      </c>
      <c r="S536" s="89"/>
      <c r="T536" s="88"/>
      <c r="U536" s="88"/>
    </row>
    <row r="537" spans="1:85" s="7" customFormat="1" ht="12.75" customHeight="1" x14ac:dyDescent="0.2">
      <c r="A537" s="350">
        <v>480</v>
      </c>
      <c r="B537" s="251" t="s">
        <v>1770</v>
      </c>
      <c r="C537" s="333">
        <v>1960</v>
      </c>
      <c r="D537" s="88"/>
      <c r="E537" s="305" t="s">
        <v>1712</v>
      </c>
      <c r="F537" s="330">
        <v>2</v>
      </c>
      <c r="G537" s="255">
        <v>1</v>
      </c>
      <c r="H537" s="332">
        <v>431.9</v>
      </c>
      <c r="I537" s="332">
        <v>411.9</v>
      </c>
      <c r="J537" s="332">
        <v>0</v>
      </c>
      <c r="K537" s="337">
        <v>8</v>
      </c>
      <c r="L537" s="307">
        <f t="shared" si="116"/>
        <v>1997303.0999999999</v>
      </c>
      <c r="M537" s="209">
        <v>0</v>
      </c>
      <c r="N537" s="209">
        <v>0</v>
      </c>
      <c r="O537" s="307">
        <f t="shared" si="117"/>
        <v>1997303.0999999999</v>
      </c>
      <c r="P537" s="16">
        <f t="shared" si="114"/>
        <v>4849</v>
      </c>
      <c r="Q537" s="360">
        <v>12968.01</v>
      </c>
      <c r="R537" s="360">
        <v>2020</v>
      </c>
      <c r="S537" s="89"/>
      <c r="T537" s="88"/>
      <c r="U537" s="88"/>
    </row>
    <row r="538" spans="1:85" s="7" customFormat="1" ht="12.75" customHeight="1" x14ac:dyDescent="0.2">
      <c r="A538" s="350">
        <v>481</v>
      </c>
      <c r="B538" s="251" t="s">
        <v>1709</v>
      </c>
      <c r="C538" s="333">
        <v>1963</v>
      </c>
      <c r="D538" s="88"/>
      <c r="E538" s="305" t="s">
        <v>1712</v>
      </c>
      <c r="F538" s="330">
        <v>2</v>
      </c>
      <c r="G538" s="255">
        <v>1</v>
      </c>
      <c r="H538" s="332">
        <v>344.4</v>
      </c>
      <c r="I538" s="332">
        <v>314.39999999999998</v>
      </c>
      <c r="J538" s="332">
        <v>261</v>
      </c>
      <c r="K538" s="337">
        <v>8</v>
      </c>
      <c r="L538" s="307">
        <f t="shared" si="116"/>
        <v>1524525.5999999999</v>
      </c>
      <c r="M538" s="209">
        <v>0</v>
      </c>
      <c r="N538" s="209">
        <v>0</v>
      </c>
      <c r="O538" s="307">
        <f t="shared" si="117"/>
        <v>1524525.5999999999</v>
      </c>
      <c r="P538" s="16">
        <f t="shared" si="114"/>
        <v>4849</v>
      </c>
      <c r="Q538" s="360">
        <v>12968.01</v>
      </c>
      <c r="R538" s="360">
        <v>2020</v>
      </c>
      <c r="S538" s="89"/>
      <c r="T538" s="88"/>
      <c r="U538" s="88"/>
    </row>
    <row r="539" spans="1:85" s="35" customFormat="1" ht="12.75" customHeight="1" x14ac:dyDescent="0.2">
      <c r="A539" s="585" t="s">
        <v>800</v>
      </c>
      <c r="B539" s="586"/>
      <c r="C539" s="111">
        <v>4</v>
      </c>
      <c r="D539" s="111"/>
      <c r="E539" s="231"/>
      <c r="F539" s="204"/>
      <c r="G539" s="235"/>
      <c r="H539" s="107">
        <f>SUM(H535:H538)</f>
        <v>1502.7000000000003</v>
      </c>
      <c r="I539" s="107">
        <f t="shared" ref="I539:O539" si="118">SUM(I535:I538)</f>
        <v>1363.2000000000003</v>
      </c>
      <c r="J539" s="107">
        <f t="shared" si="118"/>
        <v>586</v>
      </c>
      <c r="K539" s="107">
        <f t="shared" si="118"/>
        <v>34</v>
      </c>
      <c r="L539" s="107">
        <f t="shared" si="118"/>
        <v>6610156.7999999998</v>
      </c>
      <c r="M539" s="107"/>
      <c r="N539" s="107"/>
      <c r="O539" s="107">
        <f t="shared" si="118"/>
        <v>6610156.7999999998</v>
      </c>
      <c r="P539" s="238"/>
      <c r="Q539" s="238"/>
      <c r="R539" s="204"/>
      <c r="S539" s="105"/>
      <c r="T539" s="111"/>
      <c r="U539" s="111"/>
      <c r="AT539" s="7"/>
      <c r="AU539" s="7"/>
      <c r="AV539" s="7"/>
      <c r="AW539" s="7"/>
      <c r="AX539" s="7"/>
      <c r="AY539" s="7"/>
      <c r="AZ539" s="7"/>
      <c r="BA539" s="7"/>
      <c r="BB539" s="7"/>
      <c r="BC539" s="7"/>
      <c r="BD539" s="7"/>
      <c r="BE539" s="7"/>
      <c r="BF539" s="7"/>
      <c r="BG539" s="7"/>
      <c r="BH539" s="7"/>
      <c r="BI539" s="7"/>
      <c r="BJ539" s="7"/>
      <c r="BK539" s="7"/>
      <c r="BL539" s="7"/>
      <c r="BM539" s="7"/>
      <c r="BN539" s="7"/>
      <c r="BO539" s="7"/>
      <c r="BP539" s="7"/>
      <c r="BQ539" s="7"/>
      <c r="BR539" s="7"/>
      <c r="BS539" s="7"/>
      <c r="BT539" s="7"/>
      <c r="BU539" s="7"/>
      <c r="BV539" s="7"/>
      <c r="BW539" s="7"/>
      <c r="BX539" s="7"/>
      <c r="BY539" s="7"/>
      <c r="BZ539" s="7"/>
      <c r="CA539" s="7"/>
      <c r="CB539" s="7"/>
      <c r="CC539" s="7"/>
      <c r="CD539" s="7"/>
      <c r="CE539" s="7"/>
      <c r="CF539" s="7"/>
      <c r="CG539" s="7"/>
    </row>
    <row r="540" spans="1:85" s="7" customFormat="1" ht="12.75" customHeight="1" x14ac:dyDescent="0.2">
      <c r="A540" s="350">
        <v>482</v>
      </c>
      <c r="B540" s="251" t="s">
        <v>1771</v>
      </c>
      <c r="C540" s="333">
        <v>1960</v>
      </c>
      <c r="D540" s="88"/>
      <c r="E540" s="305" t="s">
        <v>640</v>
      </c>
      <c r="F540" s="330">
        <v>2</v>
      </c>
      <c r="G540" s="255">
        <v>1</v>
      </c>
      <c r="H540" s="332">
        <v>374.4</v>
      </c>
      <c r="I540" s="332">
        <v>323</v>
      </c>
      <c r="J540" s="332">
        <v>0</v>
      </c>
      <c r="K540" s="337">
        <v>6</v>
      </c>
      <c r="L540" s="307">
        <f t="shared" si="116"/>
        <v>1566227</v>
      </c>
      <c r="M540" s="209">
        <v>0</v>
      </c>
      <c r="N540" s="209">
        <v>0</v>
      </c>
      <c r="O540" s="307">
        <f>L540</f>
        <v>1566227</v>
      </c>
      <c r="P540" s="16">
        <f t="shared" si="114"/>
        <v>4849</v>
      </c>
      <c r="Q540" s="360">
        <v>12968.01</v>
      </c>
      <c r="R540" s="360">
        <v>2021</v>
      </c>
      <c r="S540" s="89"/>
      <c r="T540" s="88"/>
      <c r="U540" s="88"/>
    </row>
    <row r="541" spans="1:85" s="7" customFormat="1" ht="12.75" customHeight="1" x14ac:dyDescent="0.2">
      <c r="A541" s="350">
        <v>483</v>
      </c>
      <c r="B541" s="251" t="s">
        <v>1710</v>
      </c>
      <c r="C541" s="333">
        <v>1954</v>
      </c>
      <c r="D541" s="88"/>
      <c r="E541" s="305" t="s">
        <v>640</v>
      </c>
      <c r="F541" s="330">
        <v>2</v>
      </c>
      <c r="G541" s="255">
        <v>3</v>
      </c>
      <c r="H541" s="332">
        <v>544.70000000000005</v>
      </c>
      <c r="I541" s="332">
        <v>492</v>
      </c>
      <c r="J541" s="332">
        <v>147.6</v>
      </c>
      <c r="K541" s="337">
        <v>12</v>
      </c>
      <c r="L541" s="307">
        <f t="shared" si="116"/>
        <v>2385708</v>
      </c>
      <c r="M541" s="209">
        <v>0</v>
      </c>
      <c r="N541" s="209">
        <v>0</v>
      </c>
      <c r="O541" s="307">
        <f t="shared" ref="O541:O543" si="119">L541</f>
        <v>2385708</v>
      </c>
      <c r="P541" s="16">
        <f t="shared" si="114"/>
        <v>4849</v>
      </c>
      <c r="Q541" s="360">
        <v>12968.01</v>
      </c>
      <c r="R541" s="360">
        <v>2021</v>
      </c>
      <c r="S541" s="89"/>
      <c r="T541" s="88"/>
      <c r="U541" s="88"/>
    </row>
    <row r="542" spans="1:85" s="7" customFormat="1" ht="12.75" customHeight="1" x14ac:dyDescent="0.2">
      <c r="A542" s="350">
        <v>484</v>
      </c>
      <c r="B542" s="251" t="s">
        <v>1711</v>
      </c>
      <c r="C542" s="333">
        <v>1958</v>
      </c>
      <c r="D542" s="88"/>
      <c r="E542" s="305" t="s">
        <v>1712</v>
      </c>
      <c r="F542" s="330">
        <v>2</v>
      </c>
      <c r="G542" s="255">
        <v>1</v>
      </c>
      <c r="H542" s="332">
        <v>430.6</v>
      </c>
      <c r="I542" s="332">
        <v>398</v>
      </c>
      <c r="J542" s="332">
        <v>430.5</v>
      </c>
      <c r="K542" s="337">
        <v>8</v>
      </c>
      <c r="L542" s="307">
        <f t="shared" si="116"/>
        <v>1929902</v>
      </c>
      <c r="M542" s="209">
        <v>0</v>
      </c>
      <c r="N542" s="209">
        <v>0</v>
      </c>
      <c r="O542" s="307">
        <f t="shared" si="119"/>
        <v>1929902</v>
      </c>
      <c r="P542" s="16">
        <f t="shared" si="114"/>
        <v>4849</v>
      </c>
      <c r="Q542" s="360">
        <v>12968.01</v>
      </c>
      <c r="R542" s="360">
        <v>2021</v>
      </c>
      <c r="S542" s="89"/>
      <c r="T542" s="88"/>
      <c r="U542" s="88"/>
    </row>
    <row r="543" spans="1:85" s="7" customFormat="1" ht="12.75" customHeight="1" x14ac:dyDescent="0.2">
      <c r="A543" s="350">
        <v>485</v>
      </c>
      <c r="B543" s="251" t="s">
        <v>1772</v>
      </c>
      <c r="C543" s="333">
        <v>1968</v>
      </c>
      <c r="D543" s="88"/>
      <c r="E543" s="305" t="s">
        <v>640</v>
      </c>
      <c r="F543" s="330">
        <v>2</v>
      </c>
      <c r="G543" s="255">
        <v>3</v>
      </c>
      <c r="H543" s="332">
        <v>466.3</v>
      </c>
      <c r="I543" s="332">
        <v>391.3</v>
      </c>
      <c r="J543" s="332">
        <v>0</v>
      </c>
      <c r="K543" s="337">
        <v>12</v>
      </c>
      <c r="L543" s="307">
        <f t="shared" si="116"/>
        <v>1897413.7</v>
      </c>
      <c r="M543" s="209">
        <v>0</v>
      </c>
      <c r="N543" s="209">
        <v>0</v>
      </c>
      <c r="O543" s="307">
        <f t="shared" si="119"/>
        <v>1897413.7</v>
      </c>
      <c r="P543" s="16">
        <f t="shared" si="114"/>
        <v>4849</v>
      </c>
      <c r="Q543" s="360">
        <v>12968.01</v>
      </c>
      <c r="R543" s="360">
        <v>2021</v>
      </c>
      <c r="S543" s="89"/>
      <c r="T543" s="88"/>
      <c r="U543" s="88"/>
    </row>
    <row r="544" spans="1:85" s="35" customFormat="1" ht="12.75" customHeight="1" x14ac:dyDescent="0.2">
      <c r="A544" s="585" t="s">
        <v>801</v>
      </c>
      <c r="B544" s="586"/>
      <c r="C544" s="111">
        <v>4</v>
      </c>
      <c r="D544" s="111"/>
      <c r="E544" s="231"/>
      <c r="F544" s="204"/>
      <c r="G544" s="235"/>
      <c r="H544" s="107">
        <f>SUM(H540:H543)</f>
        <v>1816</v>
      </c>
      <c r="I544" s="107">
        <f t="shared" ref="I544:O544" si="120">SUM(I540:I543)</f>
        <v>1604.3</v>
      </c>
      <c r="J544" s="107">
        <f t="shared" si="120"/>
        <v>578.1</v>
      </c>
      <c r="K544" s="107">
        <f t="shared" si="120"/>
        <v>38</v>
      </c>
      <c r="L544" s="107">
        <f t="shared" si="120"/>
        <v>7779250.7000000002</v>
      </c>
      <c r="M544" s="107"/>
      <c r="N544" s="107"/>
      <c r="O544" s="107">
        <f t="shared" si="120"/>
        <v>7779250.7000000002</v>
      </c>
      <c r="P544" s="238"/>
      <c r="Q544" s="238"/>
      <c r="R544" s="204"/>
      <c r="S544" s="105"/>
      <c r="T544" s="111"/>
      <c r="U544" s="111"/>
      <c r="AT544" s="7"/>
      <c r="AU544" s="7"/>
      <c r="AV544" s="7"/>
      <c r="AW544" s="7"/>
      <c r="AX544" s="7"/>
      <c r="AY544" s="7"/>
      <c r="AZ544" s="7"/>
      <c r="BA544" s="7"/>
      <c r="BB544" s="7"/>
      <c r="BC544" s="7"/>
      <c r="BD544" s="7"/>
      <c r="BE544" s="7"/>
      <c r="BF544" s="7"/>
      <c r="BG544" s="7"/>
      <c r="BH544" s="7"/>
      <c r="BI544" s="7"/>
      <c r="BJ544" s="7"/>
      <c r="BK544" s="7"/>
      <c r="BL544" s="7"/>
      <c r="BM544" s="7"/>
      <c r="BN544" s="7"/>
      <c r="BO544" s="7"/>
      <c r="BP544" s="7"/>
      <c r="BQ544" s="7"/>
      <c r="BR544" s="7"/>
      <c r="BS544" s="7"/>
      <c r="BT544" s="7"/>
      <c r="BU544" s="7"/>
      <c r="BV544" s="7"/>
      <c r="BW544" s="7"/>
      <c r="BX544" s="7"/>
      <c r="BY544" s="7"/>
      <c r="BZ544" s="7"/>
      <c r="CA544" s="7"/>
      <c r="CB544" s="7"/>
      <c r="CC544" s="7"/>
      <c r="CD544" s="7"/>
      <c r="CE544" s="7"/>
      <c r="CF544" s="7"/>
      <c r="CG544" s="7"/>
    </row>
    <row r="545" spans="1:85" s="56" customFormat="1" ht="13.35" customHeight="1" x14ac:dyDescent="0.2">
      <c r="A545" s="580" t="s">
        <v>113</v>
      </c>
      <c r="B545" s="581"/>
      <c r="C545" s="33">
        <f>C544+C539+C534</f>
        <v>27</v>
      </c>
      <c r="D545" s="33"/>
      <c r="E545" s="33"/>
      <c r="F545" s="33"/>
      <c r="G545" s="33"/>
      <c r="H545" s="33">
        <f t="shared" ref="H545:O545" si="121">H544+H539+H534</f>
        <v>10225.1</v>
      </c>
      <c r="I545" s="33">
        <f>I544+I539+I534</f>
        <v>8867.5</v>
      </c>
      <c r="J545" s="33">
        <f t="shared" si="121"/>
        <v>5361.8099999999995</v>
      </c>
      <c r="K545" s="33">
        <f t="shared" si="121"/>
        <v>247</v>
      </c>
      <c r="L545" s="33">
        <f t="shared" si="121"/>
        <v>33939807.232999995</v>
      </c>
      <c r="M545" s="33"/>
      <c r="N545" s="33"/>
      <c r="O545" s="33">
        <f t="shared" si="121"/>
        <v>33939807.232999995</v>
      </c>
      <c r="P545" s="34"/>
      <c r="Q545" s="34"/>
      <c r="R545" s="22"/>
      <c r="S545" s="22"/>
      <c r="T545" s="22"/>
      <c r="U545" s="22"/>
      <c r="AT545" s="61"/>
      <c r="AU545" s="61"/>
      <c r="AV545" s="61"/>
      <c r="AW545" s="61"/>
      <c r="AX545" s="61"/>
      <c r="AY545" s="61"/>
      <c r="AZ545" s="61"/>
      <c r="BA545" s="61"/>
      <c r="BB545" s="61"/>
      <c r="BC545" s="61"/>
      <c r="BD545" s="61"/>
      <c r="BE545" s="61"/>
      <c r="BF545" s="61"/>
      <c r="BG545" s="61"/>
      <c r="BH545" s="61"/>
      <c r="BI545" s="61"/>
      <c r="BJ545" s="61"/>
      <c r="BK545" s="61"/>
      <c r="BL545" s="61"/>
      <c r="BM545" s="61"/>
      <c r="BN545" s="61"/>
      <c r="BO545" s="61"/>
      <c r="BP545" s="61"/>
      <c r="BQ545" s="61"/>
      <c r="BR545" s="61"/>
      <c r="BS545" s="61"/>
      <c r="BT545" s="61"/>
      <c r="BU545" s="61"/>
      <c r="BV545" s="61"/>
      <c r="BW545" s="61"/>
      <c r="BX545" s="61"/>
      <c r="BY545" s="61"/>
      <c r="BZ545" s="61"/>
      <c r="CA545" s="61"/>
      <c r="CB545" s="61"/>
      <c r="CC545" s="61"/>
      <c r="CD545" s="61"/>
      <c r="CE545" s="61"/>
      <c r="CF545" s="61"/>
      <c r="CG545" s="61"/>
    </row>
    <row r="546" spans="1:85" s="7" customFormat="1" ht="13.35" customHeight="1" x14ac:dyDescent="0.2">
      <c r="A546" s="157"/>
      <c r="B546" s="27" t="s">
        <v>98</v>
      </c>
      <c r="C546" s="28"/>
      <c r="D546" s="70"/>
      <c r="E546" s="8"/>
      <c r="F546" s="70"/>
      <c r="G546" s="87"/>
      <c r="H546" s="115"/>
      <c r="I546" s="101"/>
      <c r="J546" s="73"/>
      <c r="K546" s="87"/>
      <c r="L546" s="9"/>
      <c r="M546" s="9"/>
      <c r="N546" s="9"/>
      <c r="O546" s="29"/>
      <c r="P546" s="16"/>
      <c r="Q546" s="31"/>
      <c r="R546" s="70"/>
      <c r="S546" s="70"/>
      <c r="T546" s="70"/>
      <c r="U546" s="70" t="e">
        <f>'Раздел 2'!#REF!</f>
        <v>#REF!</v>
      </c>
    </row>
    <row r="547" spans="1:85" s="7" customFormat="1" ht="24.95" customHeight="1" x14ac:dyDescent="0.2">
      <c r="A547" s="172">
        <v>486</v>
      </c>
      <c r="B547" s="8" t="s">
        <v>565</v>
      </c>
      <c r="C547" s="172">
        <v>1968</v>
      </c>
      <c r="D547" s="172"/>
      <c r="E547" s="8" t="s">
        <v>60</v>
      </c>
      <c r="F547" s="172">
        <v>2</v>
      </c>
      <c r="G547" s="87">
        <v>1</v>
      </c>
      <c r="H547" s="173">
        <v>471.4</v>
      </c>
      <c r="I547" s="173">
        <v>441.4</v>
      </c>
      <c r="J547" s="173">
        <v>0</v>
      </c>
      <c r="K547" s="87">
        <v>10</v>
      </c>
      <c r="L547" s="9">
        <f>5393.1*I547</f>
        <v>2380514.34</v>
      </c>
      <c r="M547" s="9">
        <v>0</v>
      </c>
      <c r="N547" s="9">
        <v>0</v>
      </c>
      <c r="O547" s="9">
        <f>L547</f>
        <v>2380514.34</v>
      </c>
      <c r="P547" s="16">
        <f t="shared" si="114"/>
        <v>5393.1</v>
      </c>
      <c r="Q547" s="172">
        <v>12882.22</v>
      </c>
      <c r="R547" s="172">
        <v>2019</v>
      </c>
      <c r="S547" s="172"/>
      <c r="T547" s="172"/>
      <c r="U547" s="172"/>
      <c r="V547" s="7">
        <v>1</v>
      </c>
    </row>
    <row r="548" spans="1:85" s="7" customFormat="1" ht="24.95" customHeight="1" x14ac:dyDescent="0.2">
      <c r="A548" s="172">
        <v>487</v>
      </c>
      <c r="B548" s="8" t="s">
        <v>566</v>
      </c>
      <c r="C548" s="172">
        <v>1961</v>
      </c>
      <c r="D548" s="172">
        <v>2010</v>
      </c>
      <c r="E548" s="8" t="s">
        <v>60</v>
      </c>
      <c r="F548" s="172">
        <v>2</v>
      </c>
      <c r="G548" s="87">
        <v>1</v>
      </c>
      <c r="H548" s="173">
        <v>348.5</v>
      </c>
      <c r="I548" s="173">
        <v>325</v>
      </c>
      <c r="J548" s="173">
        <v>151.1</v>
      </c>
      <c r="K548" s="87">
        <v>8</v>
      </c>
      <c r="L548" s="9">
        <f t="shared" ref="L548:L564" si="122">5393.1*I548</f>
        <v>1752757.5000000002</v>
      </c>
      <c r="M548" s="9">
        <v>0</v>
      </c>
      <c r="N548" s="9">
        <v>0</v>
      </c>
      <c r="O548" s="9">
        <f t="shared" ref="O548:O564" si="123">L548</f>
        <v>1752757.5000000002</v>
      </c>
      <c r="P548" s="16">
        <f t="shared" si="114"/>
        <v>5393.1</v>
      </c>
      <c r="Q548" s="172">
        <v>12882.22</v>
      </c>
      <c r="R548" s="172">
        <v>2019</v>
      </c>
      <c r="S548" s="172"/>
      <c r="T548" s="172"/>
      <c r="U548" s="172"/>
      <c r="V548" s="7">
        <v>1</v>
      </c>
    </row>
    <row r="549" spans="1:85" s="7" customFormat="1" ht="24.95" customHeight="1" x14ac:dyDescent="0.2">
      <c r="A549" s="487">
        <v>488</v>
      </c>
      <c r="B549" s="8" t="s">
        <v>571</v>
      </c>
      <c r="C549" s="172">
        <v>1953</v>
      </c>
      <c r="D549" s="172"/>
      <c r="E549" s="8" t="s">
        <v>60</v>
      </c>
      <c r="F549" s="172">
        <v>2</v>
      </c>
      <c r="G549" s="87">
        <v>2</v>
      </c>
      <c r="H549" s="173">
        <v>430</v>
      </c>
      <c r="I549" s="173">
        <v>429.5</v>
      </c>
      <c r="J549" s="173">
        <v>216.1</v>
      </c>
      <c r="K549" s="87">
        <v>8</v>
      </c>
      <c r="L549" s="9">
        <f t="shared" si="122"/>
        <v>2316336.4500000002</v>
      </c>
      <c r="M549" s="9">
        <v>0</v>
      </c>
      <c r="N549" s="9">
        <v>0</v>
      </c>
      <c r="O549" s="9">
        <f t="shared" si="123"/>
        <v>2316336.4500000002</v>
      </c>
      <c r="P549" s="16">
        <f t="shared" si="114"/>
        <v>5393.1</v>
      </c>
      <c r="Q549" s="172">
        <v>12882.22</v>
      </c>
      <c r="R549" s="172">
        <v>2019</v>
      </c>
      <c r="S549" s="172"/>
      <c r="T549" s="172"/>
      <c r="U549" s="172"/>
      <c r="V549" s="7">
        <v>1</v>
      </c>
    </row>
    <row r="550" spans="1:85" s="7" customFormat="1" ht="24.95" customHeight="1" x14ac:dyDescent="0.2">
      <c r="A550" s="487">
        <v>489</v>
      </c>
      <c r="B550" s="8" t="s">
        <v>572</v>
      </c>
      <c r="C550" s="172">
        <v>1960</v>
      </c>
      <c r="D550" s="172"/>
      <c r="E550" s="8" t="s">
        <v>58</v>
      </c>
      <c r="F550" s="172">
        <v>2</v>
      </c>
      <c r="G550" s="87">
        <v>1</v>
      </c>
      <c r="H550" s="173">
        <v>296.7</v>
      </c>
      <c r="I550" s="173">
        <v>273.5</v>
      </c>
      <c r="J550" s="173">
        <v>234.9</v>
      </c>
      <c r="K550" s="87">
        <v>8</v>
      </c>
      <c r="L550" s="9">
        <f t="shared" si="122"/>
        <v>1475012.85</v>
      </c>
      <c r="M550" s="9">
        <v>0</v>
      </c>
      <c r="N550" s="9">
        <v>0</v>
      </c>
      <c r="O550" s="9">
        <f t="shared" si="123"/>
        <v>1475012.85</v>
      </c>
      <c r="P550" s="16">
        <f t="shared" si="114"/>
        <v>5393.1</v>
      </c>
      <c r="Q550" s="172">
        <v>12882.22</v>
      </c>
      <c r="R550" s="172">
        <v>2019</v>
      </c>
      <c r="S550" s="172"/>
      <c r="T550" s="172"/>
      <c r="U550" s="172"/>
      <c r="V550" s="7">
        <v>1</v>
      </c>
    </row>
    <row r="551" spans="1:85" s="7" customFormat="1" ht="24.95" customHeight="1" x14ac:dyDescent="0.2">
      <c r="A551" s="487">
        <v>490</v>
      </c>
      <c r="B551" s="8" t="s">
        <v>573</v>
      </c>
      <c r="C551" s="172">
        <v>1959</v>
      </c>
      <c r="D551" s="172"/>
      <c r="E551" s="8" t="s">
        <v>58</v>
      </c>
      <c r="F551" s="172">
        <v>2</v>
      </c>
      <c r="G551" s="87">
        <v>1</v>
      </c>
      <c r="H551" s="173">
        <v>411.8</v>
      </c>
      <c r="I551" s="173">
        <v>371.5</v>
      </c>
      <c r="J551" s="173">
        <v>328.3</v>
      </c>
      <c r="K551" s="87">
        <v>8</v>
      </c>
      <c r="L551" s="9">
        <f t="shared" si="122"/>
        <v>2003536.6500000001</v>
      </c>
      <c r="M551" s="9">
        <v>0</v>
      </c>
      <c r="N551" s="9">
        <v>0</v>
      </c>
      <c r="O551" s="9">
        <f t="shared" si="123"/>
        <v>2003536.6500000001</v>
      </c>
      <c r="P551" s="16">
        <f t="shared" si="114"/>
        <v>5393.1</v>
      </c>
      <c r="Q551" s="172">
        <v>12882.22</v>
      </c>
      <c r="R551" s="172">
        <v>2019</v>
      </c>
      <c r="S551" s="172"/>
      <c r="T551" s="172"/>
      <c r="U551" s="172"/>
      <c r="V551" s="7">
        <v>1</v>
      </c>
    </row>
    <row r="552" spans="1:85" s="7" customFormat="1" ht="24.95" customHeight="1" x14ac:dyDescent="0.2">
      <c r="A552" s="487">
        <v>491</v>
      </c>
      <c r="B552" s="8" t="s">
        <v>361</v>
      </c>
      <c r="C552" s="172">
        <v>1953</v>
      </c>
      <c r="D552" s="172">
        <v>2010</v>
      </c>
      <c r="E552" s="8" t="s">
        <v>60</v>
      </c>
      <c r="F552" s="172">
        <v>2</v>
      </c>
      <c r="G552" s="87">
        <v>2</v>
      </c>
      <c r="H552" s="173">
        <v>408</v>
      </c>
      <c r="I552" s="173">
        <v>392.14</v>
      </c>
      <c r="J552" s="173">
        <v>50.4</v>
      </c>
      <c r="K552" s="87">
        <v>8</v>
      </c>
      <c r="L552" s="9">
        <f t="shared" si="122"/>
        <v>2114850.2340000002</v>
      </c>
      <c r="M552" s="9">
        <v>0</v>
      </c>
      <c r="N552" s="9">
        <v>0</v>
      </c>
      <c r="O552" s="9">
        <f t="shared" si="123"/>
        <v>2114850.2340000002</v>
      </c>
      <c r="P552" s="16">
        <f t="shared" si="114"/>
        <v>5393.1</v>
      </c>
      <c r="Q552" s="172">
        <v>11111.76</v>
      </c>
      <c r="R552" s="172">
        <v>2019</v>
      </c>
      <c r="S552" s="172" t="s">
        <v>491</v>
      </c>
      <c r="T552" s="172" t="s">
        <v>501</v>
      </c>
      <c r="U552" s="172" t="e">
        <f>'Раздел 2'!#REF!</f>
        <v>#REF!</v>
      </c>
      <c r="V552" s="7">
        <v>1</v>
      </c>
    </row>
    <row r="553" spans="1:85" s="7" customFormat="1" ht="24.95" customHeight="1" x14ac:dyDescent="0.2">
      <c r="A553" s="487">
        <v>492</v>
      </c>
      <c r="B553" s="8" t="s">
        <v>360</v>
      </c>
      <c r="C553" s="172">
        <v>1946</v>
      </c>
      <c r="D553" s="172"/>
      <c r="E553" s="8" t="s">
        <v>60</v>
      </c>
      <c r="F553" s="172">
        <v>2</v>
      </c>
      <c r="G553" s="87">
        <v>1</v>
      </c>
      <c r="H553" s="173">
        <v>404.2</v>
      </c>
      <c r="I553" s="173">
        <v>381.8</v>
      </c>
      <c r="J553" s="173">
        <v>324</v>
      </c>
      <c r="K553" s="87">
        <v>8</v>
      </c>
      <c r="L553" s="9">
        <f t="shared" si="122"/>
        <v>2059085.5800000003</v>
      </c>
      <c r="M553" s="9">
        <v>0</v>
      </c>
      <c r="N553" s="9">
        <v>0</v>
      </c>
      <c r="O553" s="9">
        <f t="shared" si="123"/>
        <v>2059085.5800000003</v>
      </c>
      <c r="P553" s="16">
        <f t="shared" si="114"/>
        <v>5393.1</v>
      </c>
      <c r="Q553" s="172">
        <v>11111.76</v>
      </c>
      <c r="R553" s="172">
        <v>2019</v>
      </c>
      <c r="S553" s="172" t="s">
        <v>491</v>
      </c>
      <c r="T553" s="172" t="s">
        <v>501</v>
      </c>
      <c r="U553" s="172" t="e">
        <f>'Раздел 2'!#REF!</f>
        <v>#REF!</v>
      </c>
      <c r="V553" s="7">
        <v>1</v>
      </c>
    </row>
    <row r="554" spans="1:85" s="7" customFormat="1" ht="24.95" customHeight="1" x14ac:dyDescent="0.2">
      <c r="A554" s="487">
        <v>493</v>
      </c>
      <c r="B554" s="8" t="s">
        <v>574</v>
      </c>
      <c r="C554" s="172">
        <v>1952</v>
      </c>
      <c r="D554" s="172"/>
      <c r="E554" s="8"/>
      <c r="F554" s="172">
        <v>2</v>
      </c>
      <c r="G554" s="87">
        <v>1</v>
      </c>
      <c r="H554" s="173">
        <v>259.5</v>
      </c>
      <c r="I554" s="173">
        <v>237.39999999999998</v>
      </c>
      <c r="J554" s="173">
        <v>59.8</v>
      </c>
      <c r="K554" s="87">
        <v>4</v>
      </c>
      <c r="L554" s="9">
        <f t="shared" si="122"/>
        <v>1280321.94</v>
      </c>
      <c r="M554" s="9">
        <v>0</v>
      </c>
      <c r="N554" s="9">
        <v>0</v>
      </c>
      <c r="O554" s="9">
        <f t="shared" si="123"/>
        <v>1280321.94</v>
      </c>
      <c r="P554" s="16">
        <f t="shared" si="114"/>
        <v>5393.1</v>
      </c>
      <c r="Q554" s="172">
        <v>12882.22</v>
      </c>
      <c r="R554" s="172">
        <v>2019</v>
      </c>
      <c r="S554" s="172"/>
      <c r="T554" s="172"/>
      <c r="U554" s="172"/>
      <c r="V554" s="7">
        <v>1</v>
      </c>
    </row>
    <row r="555" spans="1:85" s="7" customFormat="1" ht="24.95" customHeight="1" x14ac:dyDescent="0.2">
      <c r="A555" s="487">
        <v>494</v>
      </c>
      <c r="B555" s="8" t="s">
        <v>362</v>
      </c>
      <c r="C555" s="70">
        <v>1953</v>
      </c>
      <c r="D555" s="70">
        <v>2010</v>
      </c>
      <c r="E555" s="8" t="s">
        <v>60</v>
      </c>
      <c r="F555" s="70">
        <v>2</v>
      </c>
      <c r="G555" s="87">
        <v>2</v>
      </c>
      <c r="H555" s="115">
        <v>410</v>
      </c>
      <c r="I555" s="101">
        <v>394.3</v>
      </c>
      <c r="J555" s="73">
        <v>256.3</v>
      </c>
      <c r="K555" s="87">
        <v>8</v>
      </c>
      <c r="L555" s="9">
        <f t="shared" si="122"/>
        <v>2126499.33</v>
      </c>
      <c r="M555" s="9">
        <v>0</v>
      </c>
      <c r="N555" s="9">
        <v>0</v>
      </c>
      <c r="O555" s="9">
        <f t="shared" si="123"/>
        <v>2126499.33</v>
      </c>
      <c r="P555" s="16">
        <f t="shared" si="114"/>
        <v>5393.1</v>
      </c>
      <c r="Q555" s="70">
        <v>11111.76</v>
      </c>
      <c r="R555" s="70">
        <v>2019</v>
      </c>
      <c r="S555" s="70" t="s">
        <v>491</v>
      </c>
      <c r="T555" s="70" t="s">
        <v>501</v>
      </c>
      <c r="U555" s="70" t="e">
        <f>'Раздел 2'!#REF!</f>
        <v>#REF!</v>
      </c>
      <c r="V555" s="7">
        <v>1</v>
      </c>
    </row>
    <row r="556" spans="1:85" s="7" customFormat="1" ht="24.95" customHeight="1" x14ac:dyDescent="0.2">
      <c r="A556" s="487">
        <v>495</v>
      </c>
      <c r="B556" s="8" t="s">
        <v>363</v>
      </c>
      <c r="C556" s="70">
        <v>1969</v>
      </c>
      <c r="D556" s="70"/>
      <c r="E556" s="8" t="s">
        <v>45</v>
      </c>
      <c r="F556" s="70">
        <v>2</v>
      </c>
      <c r="G556" s="87">
        <v>1</v>
      </c>
      <c r="H556" s="115">
        <v>337.6</v>
      </c>
      <c r="I556" s="101">
        <v>324.89999999999998</v>
      </c>
      <c r="J556" s="73">
        <v>133.9</v>
      </c>
      <c r="K556" s="87">
        <v>8</v>
      </c>
      <c r="L556" s="9">
        <f t="shared" si="122"/>
        <v>1752218.19</v>
      </c>
      <c r="M556" s="9">
        <v>0</v>
      </c>
      <c r="N556" s="9">
        <v>0</v>
      </c>
      <c r="O556" s="9">
        <f t="shared" si="123"/>
        <v>1752218.19</v>
      </c>
      <c r="P556" s="16">
        <f t="shared" si="114"/>
        <v>5393.1</v>
      </c>
      <c r="Q556" s="70">
        <v>11111.76</v>
      </c>
      <c r="R556" s="70">
        <v>2019</v>
      </c>
      <c r="S556" s="70" t="s">
        <v>491</v>
      </c>
      <c r="T556" s="70" t="s">
        <v>501</v>
      </c>
      <c r="U556" s="70" t="e">
        <f>'Раздел 2'!#REF!</f>
        <v>#REF!</v>
      </c>
      <c r="V556" s="7">
        <v>1</v>
      </c>
    </row>
    <row r="557" spans="1:85" s="7" customFormat="1" ht="24.95" customHeight="1" x14ac:dyDescent="0.2">
      <c r="A557" s="487">
        <v>496</v>
      </c>
      <c r="B557" s="8" t="s">
        <v>364</v>
      </c>
      <c r="C557" s="70">
        <v>1970</v>
      </c>
      <c r="D557" s="70"/>
      <c r="E557" s="8" t="s">
        <v>45</v>
      </c>
      <c r="F557" s="70">
        <v>2</v>
      </c>
      <c r="G557" s="87">
        <v>1</v>
      </c>
      <c r="H557" s="115">
        <v>327</v>
      </c>
      <c r="I557" s="101">
        <v>326.89999999999998</v>
      </c>
      <c r="J557" s="73">
        <v>201.2</v>
      </c>
      <c r="K557" s="87">
        <v>8</v>
      </c>
      <c r="L557" s="9">
        <f t="shared" si="122"/>
        <v>1763004.39</v>
      </c>
      <c r="M557" s="9">
        <v>0</v>
      </c>
      <c r="N557" s="9">
        <v>0</v>
      </c>
      <c r="O557" s="9">
        <f t="shared" si="123"/>
        <v>1763004.39</v>
      </c>
      <c r="P557" s="16">
        <f t="shared" si="114"/>
        <v>5393.1</v>
      </c>
      <c r="Q557" s="70">
        <v>11111.76</v>
      </c>
      <c r="R557" s="70">
        <v>2019</v>
      </c>
      <c r="S557" s="70" t="s">
        <v>491</v>
      </c>
      <c r="T557" s="70" t="s">
        <v>501</v>
      </c>
      <c r="U557" s="70" t="e">
        <f>'Раздел 2'!#REF!</f>
        <v>#REF!</v>
      </c>
      <c r="V557" s="7">
        <v>1</v>
      </c>
    </row>
    <row r="558" spans="1:85" s="7" customFormat="1" ht="24.95" customHeight="1" x14ac:dyDescent="0.2">
      <c r="A558" s="487">
        <v>497</v>
      </c>
      <c r="B558" s="8" t="s">
        <v>567</v>
      </c>
      <c r="C558" s="172">
        <v>1965</v>
      </c>
      <c r="D558" s="172"/>
      <c r="E558" s="8" t="s">
        <v>58</v>
      </c>
      <c r="F558" s="172">
        <v>2</v>
      </c>
      <c r="G558" s="87">
        <v>4</v>
      </c>
      <c r="H558" s="173">
        <v>340.3</v>
      </c>
      <c r="I558" s="173">
        <v>304</v>
      </c>
      <c r="J558" s="173">
        <v>71</v>
      </c>
      <c r="K558" s="87">
        <v>7</v>
      </c>
      <c r="L558" s="9">
        <f t="shared" si="122"/>
        <v>1639502.4000000001</v>
      </c>
      <c r="M558" s="9">
        <v>0</v>
      </c>
      <c r="N558" s="9">
        <v>0</v>
      </c>
      <c r="O558" s="9">
        <f t="shared" si="123"/>
        <v>1639502.4000000001</v>
      </c>
      <c r="P558" s="16">
        <f t="shared" si="114"/>
        <v>5393.1</v>
      </c>
      <c r="Q558" s="172">
        <v>12882.22</v>
      </c>
      <c r="R558" s="172">
        <v>2019</v>
      </c>
      <c r="S558" s="172"/>
      <c r="T558" s="172"/>
      <c r="U558" s="172"/>
      <c r="V558" s="7">
        <v>1</v>
      </c>
    </row>
    <row r="559" spans="1:85" s="7" customFormat="1" ht="24.95" customHeight="1" x14ac:dyDescent="0.2">
      <c r="A559" s="487">
        <v>498</v>
      </c>
      <c r="B559" s="8" t="s">
        <v>568</v>
      </c>
      <c r="C559" s="172">
        <v>1939</v>
      </c>
      <c r="D559" s="172"/>
      <c r="E559" s="8" t="s">
        <v>60</v>
      </c>
      <c r="F559" s="172">
        <v>2</v>
      </c>
      <c r="G559" s="87">
        <v>2</v>
      </c>
      <c r="H559" s="173">
        <v>276.85000000000002</v>
      </c>
      <c r="I559" s="173">
        <v>259.39999999999998</v>
      </c>
      <c r="J559" s="173">
        <v>75.599999999999994</v>
      </c>
      <c r="K559" s="87">
        <v>4</v>
      </c>
      <c r="L559" s="9">
        <f t="shared" si="122"/>
        <v>1398970.14</v>
      </c>
      <c r="M559" s="9">
        <v>0</v>
      </c>
      <c r="N559" s="9">
        <v>0</v>
      </c>
      <c r="O559" s="9">
        <f t="shared" si="123"/>
        <v>1398970.14</v>
      </c>
      <c r="P559" s="16">
        <f t="shared" si="114"/>
        <v>5393.1</v>
      </c>
      <c r="Q559" s="172">
        <v>12882.22</v>
      </c>
      <c r="R559" s="172">
        <v>2019</v>
      </c>
      <c r="S559" s="172"/>
      <c r="T559" s="172"/>
      <c r="U559" s="172"/>
      <c r="V559" s="7">
        <v>1</v>
      </c>
    </row>
    <row r="560" spans="1:85" s="7" customFormat="1" ht="24.95" customHeight="1" x14ac:dyDescent="0.2">
      <c r="A560" s="487">
        <v>499</v>
      </c>
      <c r="B560" s="8" t="s">
        <v>569</v>
      </c>
      <c r="C560" s="172">
        <v>1940</v>
      </c>
      <c r="D560" s="172"/>
      <c r="E560" s="8" t="s">
        <v>58</v>
      </c>
      <c r="F560" s="172">
        <v>2</v>
      </c>
      <c r="G560" s="87">
        <v>1</v>
      </c>
      <c r="H560" s="173">
        <v>272.8</v>
      </c>
      <c r="I560" s="173">
        <v>239.3</v>
      </c>
      <c r="J560" s="173">
        <v>88.5</v>
      </c>
      <c r="K560" s="87">
        <v>8</v>
      </c>
      <c r="L560" s="9">
        <f t="shared" si="122"/>
        <v>1290568.83</v>
      </c>
      <c r="M560" s="9">
        <v>0</v>
      </c>
      <c r="N560" s="9">
        <v>0</v>
      </c>
      <c r="O560" s="9">
        <f t="shared" si="123"/>
        <v>1290568.83</v>
      </c>
      <c r="P560" s="16">
        <f t="shared" si="114"/>
        <v>5393.1</v>
      </c>
      <c r="Q560" s="172">
        <v>12882.22</v>
      </c>
      <c r="R560" s="172">
        <v>2019</v>
      </c>
      <c r="S560" s="172"/>
      <c r="T560" s="172"/>
      <c r="U560" s="172"/>
      <c r="V560" s="7">
        <v>1</v>
      </c>
    </row>
    <row r="561" spans="1:85" s="7" customFormat="1" ht="24.95" customHeight="1" x14ac:dyDescent="0.2">
      <c r="A561" s="487">
        <v>500</v>
      </c>
      <c r="B561" s="8" t="s">
        <v>570</v>
      </c>
      <c r="C561" s="172">
        <v>1964</v>
      </c>
      <c r="D561" s="172"/>
      <c r="E561" s="8" t="s">
        <v>60</v>
      </c>
      <c r="F561" s="172">
        <v>2</v>
      </c>
      <c r="G561" s="87">
        <v>1</v>
      </c>
      <c r="H561" s="173">
        <v>341.1</v>
      </c>
      <c r="I561" s="173">
        <v>328.3</v>
      </c>
      <c r="J561" s="173">
        <v>238.9</v>
      </c>
      <c r="K561" s="87">
        <v>8</v>
      </c>
      <c r="L561" s="9">
        <f t="shared" si="122"/>
        <v>1770554.7300000002</v>
      </c>
      <c r="M561" s="9">
        <v>0</v>
      </c>
      <c r="N561" s="9">
        <v>0</v>
      </c>
      <c r="O561" s="9">
        <f t="shared" si="123"/>
        <v>1770554.7300000002</v>
      </c>
      <c r="P561" s="16">
        <f t="shared" si="114"/>
        <v>5393.1</v>
      </c>
      <c r="Q561" s="172">
        <v>12882.22</v>
      </c>
      <c r="R561" s="172">
        <v>2019</v>
      </c>
      <c r="S561" s="172"/>
      <c r="T561" s="172"/>
      <c r="U561" s="172"/>
      <c r="V561" s="7">
        <v>1</v>
      </c>
    </row>
    <row r="562" spans="1:85" s="7" customFormat="1" ht="24.95" customHeight="1" x14ac:dyDescent="0.2">
      <c r="A562" s="487">
        <v>501</v>
      </c>
      <c r="B562" s="8" t="s">
        <v>475</v>
      </c>
      <c r="C562" s="172">
        <v>1939</v>
      </c>
      <c r="D562" s="172"/>
      <c r="E562" s="8" t="s">
        <v>46</v>
      </c>
      <c r="F562" s="172">
        <v>2</v>
      </c>
      <c r="G562" s="87">
        <v>2</v>
      </c>
      <c r="H562" s="173">
        <v>255.6</v>
      </c>
      <c r="I562" s="173">
        <v>235</v>
      </c>
      <c r="J562" s="173">
        <v>90.7</v>
      </c>
      <c r="K562" s="118">
        <v>4</v>
      </c>
      <c r="L562" s="9">
        <f t="shared" si="122"/>
        <v>1267378.5</v>
      </c>
      <c r="M562" s="9">
        <v>0</v>
      </c>
      <c r="N562" s="9">
        <v>0</v>
      </c>
      <c r="O562" s="9">
        <f t="shared" si="123"/>
        <v>1267378.5</v>
      </c>
      <c r="P562" s="16">
        <f t="shared" si="114"/>
        <v>5393.1</v>
      </c>
      <c r="Q562" s="172">
        <v>11111.76</v>
      </c>
      <c r="R562" s="172">
        <v>2019</v>
      </c>
      <c r="S562" s="172" t="s">
        <v>491</v>
      </c>
      <c r="T562" s="172" t="s">
        <v>495</v>
      </c>
      <c r="U562" s="172" t="e">
        <f>'Раздел 2'!#REF!</f>
        <v>#REF!</v>
      </c>
      <c r="V562" s="7">
        <v>1</v>
      </c>
    </row>
    <row r="563" spans="1:85" s="7" customFormat="1" ht="24.95" customHeight="1" x14ac:dyDescent="0.2">
      <c r="A563" s="487">
        <v>502</v>
      </c>
      <c r="B563" s="8" t="s">
        <v>366</v>
      </c>
      <c r="C563" s="70">
        <v>1954</v>
      </c>
      <c r="D563" s="70"/>
      <c r="E563" s="8" t="s">
        <v>45</v>
      </c>
      <c r="F563" s="70">
        <v>2</v>
      </c>
      <c r="G563" s="87">
        <v>1</v>
      </c>
      <c r="H563" s="115">
        <v>353.3</v>
      </c>
      <c r="I563" s="101">
        <v>327</v>
      </c>
      <c r="J563" s="73">
        <v>48.6</v>
      </c>
      <c r="K563" s="87">
        <v>8</v>
      </c>
      <c r="L563" s="9">
        <f t="shared" si="122"/>
        <v>1763543.7000000002</v>
      </c>
      <c r="M563" s="9">
        <v>0</v>
      </c>
      <c r="N563" s="9">
        <v>0</v>
      </c>
      <c r="O563" s="9">
        <f t="shared" si="123"/>
        <v>1763543.7000000002</v>
      </c>
      <c r="P563" s="16">
        <f t="shared" si="114"/>
        <v>5393.1</v>
      </c>
      <c r="Q563" s="70">
        <v>11111.76</v>
      </c>
      <c r="R563" s="70">
        <v>2019</v>
      </c>
      <c r="S563" s="70" t="s">
        <v>491</v>
      </c>
      <c r="T563" s="70" t="s">
        <v>501</v>
      </c>
      <c r="U563" s="70" t="e">
        <f>'Раздел 2'!#REF!</f>
        <v>#REF!</v>
      </c>
      <c r="V563" s="7">
        <v>1</v>
      </c>
    </row>
    <row r="564" spans="1:85" s="7" customFormat="1" ht="24.95" customHeight="1" x14ac:dyDescent="0.2">
      <c r="A564" s="487">
        <v>503</v>
      </c>
      <c r="B564" s="8" t="s">
        <v>365</v>
      </c>
      <c r="C564" s="70">
        <v>1963</v>
      </c>
      <c r="D564" s="70"/>
      <c r="E564" s="8" t="s">
        <v>45</v>
      </c>
      <c r="F564" s="70">
        <v>2</v>
      </c>
      <c r="G564" s="87">
        <v>1</v>
      </c>
      <c r="H564" s="115">
        <v>393.1</v>
      </c>
      <c r="I564" s="101">
        <v>337.9</v>
      </c>
      <c r="J564" s="73">
        <v>298.8</v>
      </c>
      <c r="K564" s="87">
        <v>8</v>
      </c>
      <c r="L564" s="9">
        <f t="shared" si="122"/>
        <v>1822328.49</v>
      </c>
      <c r="M564" s="9">
        <v>0</v>
      </c>
      <c r="N564" s="9">
        <v>0</v>
      </c>
      <c r="O564" s="9">
        <f t="shared" si="123"/>
        <v>1822328.49</v>
      </c>
      <c r="P564" s="16">
        <f t="shared" si="114"/>
        <v>5393.1</v>
      </c>
      <c r="Q564" s="70">
        <v>11111.76</v>
      </c>
      <c r="R564" s="70">
        <v>2019</v>
      </c>
      <c r="S564" s="70" t="s">
        <v>491</v>
      </c>
      <c r="T564" s="70" t="s">
        <v>501</v>
      </c>
      <c r="U564" s="70" t="e">
        <f>'Раздел 2'!#REF!</f>
        <v>#REF!</v>
      </c>
      <c r="V564" s="7">
        <v>1</v>
      </c>
    </row>
    <row r="565" spans="1:85" s="35" customFormat="1" ht="12.75" customHeight="1" x14ac:dyDescent="0.2">
      <c r="A565" s="578" t="s">
        <v>182</v>
      </c>
      <c r="B565" s="579"/>
      <c r="C565" s="25">
        <v>18</v>
      </c>
      <c r="D565" s="25"/>
      <c r="E565" s="68"/>
      <c r="F565" s="25"/>
      <c r="G565" s="86"/>
      <c r="H565" s="14">
        <f>SUM(H547:H564)</f>
        <v>6337.7500000000018</v>
      </c>
      <c r="I565" s="14">
        <f t="shared" ref="I565:O565" si="124">SUM(I547:I564)</f>
        <v>5929.24</v>
      </c>
      <c r="J565" s="14">
        <f t="shared" si="124"/>
        <v>2868.1000000000004</v>
      </c>
      <c r="K565" s="14">
        <f t="shared" si="124"/>
        <v>133</v>
      </c>
      <c r="L565" s="14">
        <f t="shared" si="124"/>
        <v>31976984.243999999</v>
      </c>
      <c r="M565" s="14"/>
      <c r="N565" s="14"/>
      <c r="O565" s="14">
        <f t="shared" si="124"/>
        <v>31976984.243999999</v>
      </c>
      <c r="P565" s="238"/>
      <c r="Q565" s="36"/>
      <c r="R565" s="25"/>
      <c r="S565" s="25"/>
      <c r="T565" s="25"/>
      <c r="U565" s="25"/>
      <c r="V565" s="35">
        <f>SUM(V547:V564)</f>
        <v>18</v>
      </c>
      <c r="AT565" s="7"/>
      <c r="AU565" s="7"/>
      <c r="AV565" s="7"/>
      <c r="AW565" s="7"/>
      <c r="AX565" s="7"/>
      <c r="AY565" s="7"/>
      <c r="AZ565" s="7"/>
      <c r="BA565" s="7"/>
      <c r="BB565" s="7"/>
      <c r="BC565" s="7"/>
      <c r="BD565" s="7"/>
      <c r="BE565" s="7"/>
      <c r="BF565" s="7"/>
      <c r="BG565" s="7"/>
      <c r="BH565" s="7"/>
      <c r="BI565" s="7"/>
      <c r="BJ565" s="7"/>
      <c r="BK565" s="7"/>
      <c r="BL565" s="7"/>
      <c r="BM565" s="7"/>
      <c r="BN565" s="7"/>
      <c r="BO565" s="7"/>
      <c r="BP565" s="7"/>
      <c r="BQ565" s="7"/>
      <c r="BR565" s="7"/>
      <c r="BS565" s="7"/>
      <c r="BT565" s="7"/>
      <c r="BU565" s="7"/>
      <c r="BV565" s="7"/>
      <c r="BW565" s="7"/>
      <c r="BX565" s="7"/>
      <c r="BY565" s="7"/>
      <c r="BZ565" s="7"/>
      <c r="CA565" s="7"/>
      <c r="CB565" s="7"/>
      <c r="CC565" s="7"/>
      <c r="CD565" s="7"/>
      <c r="CE565" s="7"/>
      <c r="CF565" s="7"/>
      <c r="CG565" s="7"/>
    </row>
    <row r="566" spans="1:85" s="7" customFormat="1" ht="39.950000000000003" customHeight="1" x14ac:dyDescent="0.2">
      <c r="A566" s="288">
        <v>504</v>
      </c>
      <c r="B566" s="251" t="s">
        <v>831</v>
      </c>
      <c r="C566" s="205">
        <v>1951</v>
      </c>
      <c r="D566" s="203"/>
      <c r="E566" s="253" t="s">
        <v>850</v>
      </c>
      <c r="F566" s="205">
        <v>2</v>
      </c>
      <c r="G566" s="205">
        <v>1</v>
      </c>
      <c r="H566" s="210">
        <v>237.6</v>
      </c>
      <c r="I566" s="210">
        <v>214</v>
      </c>
      <c r="J566" s="210">
        <v>160.4</v>
      </c>
      <c r="K566" s="256">
        <v>4</v>
      </c>
      <c r="L566" s="209">
        <f>4849*I566</f>
        <v>1037686</v>
      </c>
      <c r="M566" s="9">
        <v>0</v>
      </c>
      <c r="N566" s="9">
        <v>0</v>
      </c>
      <c r="O566" s="209">
        <f>L566</f>
        <v>1037686</v>
      </c>
      <c r="P566" s="16">
        <f t="shared" si="114"/>
        <v>4849</v>
      </c>
      <c r="Q566" s="248">
        <v>11111.76</v>
      </c>
      <c r="R566" s="205">
        <v>2020</v>
      </c>
      <c r="S566" s="203"/>
      <c r="T566" s="203"/>
      <c r="U566" s="203"/>
    </row>
    <row r="567" spans="1:85" s="7" customFormat="1" ht="39.950000000000003" customHeight="1" x14ac:dyDescent="0.2">
      <c r="A567" s="288">
        <v>505</v>
      </c>
      <c r="B567" s="251" t="s">
        <v>832</v>
      </c>
      <c r="C567" s="205">
        <v>1950</v>
      </c>
      <c r="D567" s="203"/>
      <c r="E567" s="253" t="s">
        <v>850</v>
      </c>
      <c r="F567" s="205">
        <v>2</v>
      </c>
      <c r="G567" s="255">
        <v>1</v>
      </c>
      <c r="H567" s="210">
        <v>234.2</v>
      </c>
      <c r="I567" s="210">
        <v>211.6</v>
      </c>
      <c r="J567" s="210">
        <v>53</v>
      </c>
      <c r="K567" s="256">
        <v>4</v>
      </c>
      <c r="L567" s="209">
        <f t="shared" ref="L567:L584" si="125">4849*I567</f>
        <v>1026048.4</v>
      </c>
      <c r="M567" s="9">
        <v>0</v>
      </c>
      <c r="N567" s="9">
        <v>0</v>
      </c>
      <c r="O567" s="209">
        <f t="shared" ref="O567:O574" si="126">L567</f>
        <v>1026048.4</v>
      </c>
      <c r="P567" s="16">
        <f t="shared" si="114"/>
        <v>4849</v>
      </c>
      <c r="Q567" s="248">
        <v>11111.76</v>
      </c>
      <c r="R567" s="205">
        <v>2020</v>
      </c>
      <c r="S567" s="203"/>
      <c r="T567" s="203"/>
      <c r="U567" s="203"/>
    </row>
    <row r="568" spans="1:85" s="7" customFormat="1" ht="12.75" customHeight="1" x14ac:dyDescent="0.2">
      <c r="A568" s="288">
        <v>506</v>
      </c>
      <c r="B568" s="251" t="s">
        <v>838</v>
      </c>
      <c r="C568" s="205">
        <v>1962</v>
      </c>
      <c r="D568" s="203"/>
      <c r="E568" s="8" t="s">
        <v>60</v>
      </c>
      <c r="F568" s="205">
        <v>2</v>
      </c>
      <c r="G568" s="255">
        <v>3</v>
      </c>
      <c r="H568" s="210">
        <v>567.20000000000005</v>
      </c>
      <c r="I568" s="210">
        <v>505</v>
      </c>
      <c r="J568" s="210">
        <v>110.9</v>
      </c>
      <c r="K568" s="256">
        <v>12</v>
      </c>
      <c r="L568" s="209">
        <f t="shared" si="125"/>
        <v>2448745</v>
      </c>
      <c r="M568" s="9">
        <v>0</v>
      </c>
      <c r="N568" s="9">
        <v>0</v>
      </c>
      <c r="O568" s="209">
        <f t="shared" si="126"/>
        <v>2448745</v>
      </c>
      <c r="P568" s="16">
        <f t="shared" si="114"/>
        <v>4849</v>
      </c>
      <c r="Q568" s="248">
        <v>11111.76</v>
      </c>
      <c r="R568" s="205">
        <v>2020</v>
      </c>
      <c r="S568" s="203"/>
      <c r="T568" s="203"/>
      <c r="U568" s="203"/>
    </row>
    <row r="569" spans="1:85" s="7" customFormat="1" ht="12.75" customHeight="1" x14ac:dyDescent="0.2">
      <c r="A569" s="288">
        <v>507</v>
      </c>
      <c r="B569" s="251" t="s">
        <v>839</v>
      </c>
      <c r="C569" s="205">
        <v>1965</v>
      </c>
      <c r="D569" s="203"/>
      <c r="E569" s="8" t="s">
        <v>60</v>
      </c>
      <c r="F569" s="205">
        <v>2</v>
      </c>
      <c r="G569" s="255">
        <v>1</v>
      </c>
      <c r="H569" s="210">
        <v>354</v>
      </c>
      <c r="I569" s="210">
        <v>330</v>
      </c>
      <c r="J569" s="210">
        <v>0</v>
      </c>
      <c r="K569" s="256">
        <v>8</v>
      </c>
      <c r="L569" s="209">
        <f t="shared" si="125"/>
        <v>1600170</v>
      </c>
      <c r="M569" s="9">
        <v>0</v>
      </c>
      <c r="N569" s="9">
        <v>0</v>
      </c>
      <c r="O569" s="209">
        <f t="shared" si="126"/>
        <v>1600170</v>
      </c>
      <c r="P569" s="16">
        <f t="shared" si="114"/>
        <v>4849</v>
      </c>
      <c r="Q569" s="248">
        <v>11111.76</v>
      </c>
      <c r="R569" s="205">
        <v>2020</v>
      </c>
      <c r="S569" s="203"/>
      <c r="T569" s="203"/>
      <c r="U569" s="203"/>
    </row>
    <row r="570" spans="1:85" s="7" customFormat="1" ht="12.75" customHeight="1" x14ac:dyDescent="0.2">
      <c r="A570" s="288">
        <v>508</v>
      </c>
      <c r="B570" s="251" t="s">
        <v>840</v>
      </c>
      <c r="C570" s="205">
        <v>1966</v>
      </c>
      <c r="D570" s="203"/>
      <c r="E570" s="8" t="s">
        <v>60</v>
      </c>
      <c r="F570" s="205">
        <v>2</v>
      </c>
      <c r="G570" s="255">
        <v>3</v>
      </c>
      <c r="H570" s="210">
        <v>529.6</v>
      </c>
      <c r="I570" s="210">
        <v>467.8</v>
      </c>
      <c r="J570" s="210">
        <v>362.9</v>
      </c>
      <c r="K570" s="256">
        <v>12</v>
      </c>
      <c r="L570" s="209">
        <f t="shared" si="125"/>
        <v>2268362.2000000002</v>
      </c>
      <c r="M570" s="9">
        <v>0</v>
      </c>
      <c r="N570" s="9">
        <v>0</v>
      </c>
      <c r="O570" s="209">
        <f t="shared" si="126"/>
        <v>2268362.2000000002</v>
      </c>
      <c r="P570" s="16">
        <f t="shared" si="114"/>
        <v>4849</v>
      </c>
      <c r="Q570" s="248">
        <v>11111.76</v>
      </c>
      <c r="R570" s="205">
        <v>2020</v>
      </c>
      <c r="S570" s="203"/>
      <c r="T570" s="203"/>
      <c r="U570" s="203"/>
    </row>
    <row r="571" spans="1:85" s="7" customFormat="1" ht="12.75" customHeight="1" x14ac:dyDescent="0.2">
      <c r="A571" s="288">
        <v>509</v>
      </c>
      <c r="B571" s="251" t="s">
        <v>841</v>
      </c>
      <c r="C571" s="205">
        <v>1963</v>
      </c>
      <c r="D571" s="203"/>
      <c r="E571" s="8" t="s">
        <v>60</v>
      </c>
      <c r="F571" s="205">
        <v>2</v>
      </c>
      <c r="G571" s="255">
        <v>1</v>
      </c>
      <c r="H571" s="210">
        <v>356.7</v>
      </c>
      <c r="I571" s="210">
        <v>329.6</v>
      </c>
      <c r="J571" s="210">
        <v>115.5</v>
      </c>
      <c r="K571" s="256">
        <v>8</v>
      </c>
      <c r="L571" s="209">
        <f t="shared" si="125"/>
        <v>1598230.4000000001</v>
      </c>
      <c r="M571" s="9">
        <v>0</v>
      </c>
      <c r="N571" s="9">
        <v>0</v>
      </c>
      <c r="O571" s="209">
        <f t="shared" si="126"/>
        <v>1598230.4000000001</v>
      </c>
      <c r="P571" s="16">
        <f t="shared" si="114"/>
        <v>4849</v>
      </c>
      <c r="Q571" s="248">
        <v>11111.76</v>
      </c>
      <c r="R571" s="205">
        <v>2020</v>
      </c>
      <c r="S571" s="203"/>
      <c r="T571" s="203"/>
      <c r="U571" s="203"/>
    </row>
    <row r="572" spans="1:85" s="7" customFormat="1" ht="12.75" customHeight="1" x14ac:dyDescent="0.2">
      <c r="A572" s="288">
        <v>510</v>
      </c>
      <c r="B572" s="251" t="s">
        <v>842</v>
      </c>
      <c r="C572" s="205">
        <v>1964</v>
      </c>
      <c r="D572" s="203"/>
      <c r="E572" s="8" t="s">
        <v>60</v>
      </c>
      <c r="F572" s="205">
        <v>2</v>
      </c>
      <c r="G572" s="255">
        <v>1</v>
      </c>
      <c r="H572" s="210">
        <v>352.1</v>
      </c>
      <c r="I572" s="210">
        <v>327.96</v>
      </c>
      <c r="J572" s="210">
        <v>126.2</v>
      </c>
      <c r="K572" s="256">
        <v>8</v>
      </c>
      <c r="L572" s="209">
        <f t="shared" si="125"/>
        <v>1590278.0399999998</v>
      </c>
      <c r="M572" s="9">
        <v>0</v>
      </c>
      <c r="N572" s="9">
        <v>0</v>
      </c>
      <c r="O572" s="209">
        <f t="shared" si="126"/>
        <v>1590278.0399999998</v>
      </c>
      <c r="P572" s="16">
        <f t="shared" si="114"/>
        <v>4849</v>
      </c>
      <c r="Q572" s="248">
        <v>11111.76</v>
      </c>
      <c r="R572" s="205">
        <v>2020</v>
      </c>
      <c r="S572" s="203"/>
      <c r="T572" s="203"/>
      <c r="U572" s="203"/>
    </row>
    <row r="573" spans="1:85" s="7" customFormat="1" ht="30" customHeight="1" x14ac:dyDescent="0.2">
      <c r="A573" s="288">
        <v>511</v>
      </c>
      <c r="B573" s="251" t="s">
        <v>843</v>
      </c>
      <c r="C573" s="205">
        <v>1965</v>
      </c>
      <c r="D573" s="203"/>
      <c r="E573" s="8" t="s">
        <v>849</v>
      </c>
      <c r="F573" s="205">
        <v>2</v>
      </c>
      <c r="G573" s="255">
        <v>1</v>
      </c>
      <c r="H573" s="210">
        <v>290.7</v>
      </c>
      <c r="I573" s="210">
        <v>272.2</v>
      </c>
      <c r="J573" s="210">
        <v>242.4</v>
      </c>
      <c r="K573" s="256">
        <v>8</v>
      </c>
      <c r="L573" s="209">
        <f t="shared" si="125"/>
        <v>1319897.8</v>
      </c>
      <c r="M573" s="9">
        <v>0</v>
      </c>
      <c r="N573" s="9">
        <v>0</v>
      </c>
      <c r="O573" s="209">
        <f t="shared" si="126"/>
        <v>1319897.8</v>
      </c>
      <c r="P573" s="16">
        <f t="shared" si="114"/>
        <v>4849</v>
      </c>
      <c r="Q573" s="248">
        <v>11111.76</v>
      </c>
      <c r="R573" s="205">
        <v>2020</v>
      </c>
      <c r="S573" s="203"/>
      <c r="T573" s="203"/>
      <c r="U573" s="203"/>
    </row>
    <row r="574" spans="1:85" s="7" customFormat="1" ht="12.75" customHeight="1" x14ac:dyDescent="0.2">
      <c r="A574" s="288">
        <v>512</v>
      </c>
      <c r="B574" s="251" t="s">
        <v>844</v>
      </c>
      <c r="C574" s="205">
        <v>1964</v>
      </c>
      <c r="D574" s="203"/>
      <c r="E574" s="8" t="s">
        <v>60</v>
      </c>
      <c r="F574" s="205">
        <v>2</v>
      </c>
      <c r="G574" s="255">
        <v>1</v>
      </c>
      <c r="H574" s="210">
        <v>562</v>
      </c>
      <c r="I574" s="210">
        <v>500.5</v>
      </c>
      <c r="J574" s="210">
        <v>138.4</v>
      </c>
      <c r="K574" s="256">
        <v>12</v>
      </c>
      <c r="L574" s="209">
        <f t="shared" si="125"/>
        <v>2426924.5</v>
      </c>
      <c r="M574" s="9">
        <v>0</v>
      </c>
      <c r="N574" s="9">
        <v>0</v>
      </c>
      <c r="O574" s="209">
        <f t="shared" si="126"/>
        <v>2426924.5</v>
      </c>
      <c r="P574" s="16">
        <f t="shared" si="114"/>
        <v>4849</v>
      </c>
      <c r="Q574" s="248">
        <v>11111.76</v>
      </c>
      <c r="R574" s="205">
        <v>2020</v>
      </c>
      <c r="S574" s="203"/>
      <c r="T574" s="203"/>
      <c r="U574" s="203"/>
    </row>
    <row r="575" spans="1:85" s="35" customFormat="1" ht="12.75" customHeight="1" x14ac:dyDescent="0.2">
      <c r="A575" s="578" t="s">
        <v>802</v>
      </c>
      <c r="B575" s="579"/>
      <c r="C575" s="204">
        <v>9</v>
      </c>
      <c r="D575" s="204"/>
      <c r="E575" s="161"/>
      <c r="F575" s="204"/>
      <c r="G575" s="235"/>
      <c r="H575" s="236">
        <f>SUM(H566:H574)</f>
        <v>3484.0999999999995</v>
      </c>
      <c r="I575" s="236">
        <f t="shared" ref="I575:O575" si="127">SUM(I566:I574)</f>
        <v>3158.66</v>
      </c>
      <c r="J575" s="236">
        <f t="shared" si="127"/>
        <v>1309.7000000000003</v>
      </c>
      <c r="K575" s="236">
        <f t="shared" si="127"/>
        <v>76</v>
      </c>
      <c r="L575" s="236">
        <f t="shared" si="127"/>
        <v>15316342.34</v>
      </c>
      <c r="M575" s="236"/>
      <c r="N575" s="236"/>
      <c r="O575" s="236">
        <f t="shared" si="127"/>
        <v>15316342.34</v>
      </c>
      <c r="P575" s="238"/>
      <c r="Q575" s="238"/>
      <c r="R575" s="204"/>
      <c r="S575" s="204"/>
      <c r="T575" s="204"/>
      <c r="U575" s="204"/>
      <c r="AT575" s="7"/>
      <c r="AU575" s="7"/>
      <c r="AV575" s="7"/>
      <c r="AW575" s="7"/>
      <c r="AX575" s="7"/>
      <c r="AY575" s="7"/>
      <c r="AZ575" s="7"/>
      <c r="BA575" s="7"/>
      <c r="BB575" s="7"/>
      <c r="BC575" s="7"/>
      <c r="BD575" s="7"/>
      <c r="BE575" s="7"/>
      <c r="BF575" s="7"/>
      <c r="BG575" s="7"/>
      <c r="BH575" s="7"/>
      <c r="BI575" s="7"/>
      <c r="BJ575" s="7"/>
      <c r="BK575" s="7"/>
      <c r="BL575" s="7"/>
      <c r="BM575" s="7"/>
      <c r="BN575" s="7"/>
      <c r="BO575" s="7"/>
      <c r="BP575" s="7"/>
      <c r="BQ575" s="7"/>
      <c r="BR575" s="7"/>
      <c r="BS575" s="7"/>
      <c r="BT575" s="7"/>
      <c r="BU575" s="7"/>
      <c r="BV575" s="7"/>
      <c r="BW575" s="7"/>
      <c r="BX575" s="7"/>
      <c r="BY575" s="7"/>
      <c r="BZ575" s="7"/>
      <c r="CA575" s="7"/>
      <c r="CB575" s="7"/>
      <c r="CC575" s="7"/>
      <c r="CD575" s="7"/>
      <c r="CE575" s="7"/>
      <c r="CF575" s="7"/>
      <c r="CG575" s="7"/>
    </row>
    <row r="576" spans="1:85" s="7" customFormat="1" ht="12.75" customHeight="1" x14ac:dyDescent="0.2">
      <c r="A576" s="288">
        <v>513</v>
      </c>
      <c r="B576" s="251" t="s">
        <v>845</v>
      </c>
      <c r="C576" s="205">
        <v>1965</v>
      </c>
      <c r="D576" s="203"/>
      <c r="E576" s="8" t="s">
        <v>60</v>
      </c>
      <c r="F576" s="205">
        <v>2</v>
      </c>
      <c r="G576" s="255">
        <v>2</v>
      </c>
      <c r="H576" s="210">
        <v>537.79999999999995</v>
      </c>
      <c r="I576" s="210">
        <v>462.1</v>
      </c>
      <c r="J576" s="210">
        <v>372.5</v>
      </c>
      <c r="K576" s="256">
        <v>12</v>
      </c>
      <c r="L576" s="209">
        <f t="shared" si="125"/>
        <v>2240722.9</v>
      </c>
      <c r="M576" s="9">
        <v>0</v>
      </c>
      <c r="N576" s="9">
        <v>0</v>
      </c>
      <c r="O576" s="209">
        <f>L576</f>
        <v>2240722.9</v>
      </c>
      <c r="P576" s="16">
        <f t="shared" si="114"/>
        <v>4849</v>
      </c>
      <c r="Q576" s="248">
        <v>11111.76</v>
      </c>
      <c r="R576" s="205">
        <v>2021</v>
      </c>
      <c r="S576" s="203"/>
      <c r="T576" s="203"/>
      <c r="U576" s="203"/>
    </row>
    <row r="577" spans="1:85" s="7" customFormat="1" ht="30" customHeight="1" x14ac:dyDescent="0.2">
      <c r="A577" s="288">
        <v>514</v>
      </c>
      <c r="B577" s="251" t="s">
        <v>846</v>
      </c>
      <c r="C577" s="205">
        <v>1965</v>
      </c>
      <c r="D577" s="203"/>
      <c r="E577" s="8" t="s">
        <v>849</v>
      </c>
      <c r="F577" s="205">
        <v>2</v>
      </c>
      <c r="G577" s="255">
        <v>2</v>
      </c>
      <c r="H577" s="210">
        <v>555</v>
      </c>
      <c r="I577" s="210">
        <v>504.2</v>
      </c>
      <c r="J577" s="210">
        <v>329.4</v>
      </c>
      <c r="K577" s="256">
        <v>12</v>
      </c>
      <c r="L577" s="209">
        <f t="shared" si="125"/>
        <v>2444865.7999999998</v>
      </c>
      <c r="M577" s="9">
        <v>0</v>
      </c>
      <c r="N577" s="9">
        <v>0</v>
      </c>
      <c r="O577" s="209">
        <f t="shared" ref="O577:O584" si="128">L577</f>
        <v>2444865.7999999998</v>
      </c>
      <c r="P577" s="16">
        <f t="shared" si="114"/>
        <v>4849</v>
      </c>
      <c r="Q577" s="248">
        <v>11111.76</v>
      </c>
      <c r="R577" s="205">
        <v>2021</v>
      </c>
      <c r="S577" s="203"/>
      <c r="T577" s="203"/>
      <c r="U577" s="203"/>
    </row>
    <row r="578" spans="1:85" s="7" customFormat="1" ht="12.75" customHeight="1" x14ac:dyDescent="0.2">
      <c r="A578" s="288">
        <v>515</v>
      </c>
      <c r="B578" s="251" t="s">
        <v>847</v>
      </c>
      <c r="C578" s="205">
        <v>1961</v>
      </c>
      <c r="D578" s="203"/>
      <c r="E578" s="253" t="s">
        <v>58</v>
      </c>
      <c r="F578" s="205">
        <v>2</v>
      </c>
      <c r="G578" s="255">
        <v>2</v>
      </c>
      <c r="H578" s="210">
        <v>390.1</v>
      </c>
      <c r="I578" s="210">
        <v>297.39999999999998</v>
      </c>
      <c r="J578" s="210">
        <v>40.299999999999997</v>
      </c>
      <c r="K578" s="256">
        <v>8</v>
      </c>
      <c r="L578" s="209">
        <f t="shared" si="125"/>
        <v>1442092.5999999999</v>
      </c>
      <c r="M578" s="9">
        <v>0</v>
      </c>
      <c r="N578" s="9">
        <v>0</v>
      </c>
      <c r="O578" s="209">
        <f t="shared" si="128"/>
        <v>1442092.5999999999</v>
      </c>
      <c r="P578" s="16">
        <f t="shared" si="114"/>
        <v>4849</v>
      </c>
      <c r="Q578" s="248">
        <v>11111.76</v>
      </c>
      <c r="R578" s="205">
        <v>2021</v>
      </c>
      <c r="S578" s="203"/>
      <c r="T578" s="203"/>
      <c r="U578" s="203"/>
    </row>
    <row r="579" spans="1:85" s="7" customFormat="1" ht="39.950000000000003" customHeight="1" x14ac:dyDescent="0.2">
      <c r="A579" s="288">
        <v>516</v>
      </c>
      <c r="B579" s="251" t="s">
        <v>837</v>
      </c>
      <c r="C579" s="205">
        <v>1939</v>
      </c>
      <c r="D579" s="203"/>
      <c r="E579" s="253" t="s">
        <v>850</v>
      </c>
      <c r="F579" s="205">
        <v>2</v>
      </c>
      <c r="G579" s="255">
        <v>2</v>
      </c>
      <c r="H579" s="210">
        <v>422.9</v>
      </c>
      <c r="I579" s="210">
        <v>386.8</v>
      </c>
      <c r="J579" s="210">
        <v>145.5</v>
      </c>
      <c r="K579" s="256">
        <v>8</v>
      </c>
      <c r="L579" s="209">
        <f t="shared" si="125"/>
        <v>1875593.2</v>
      </c>
      <c r="M579" s="9">
        <v>0</v>
      </c>
      <c r="N579" s="9">
        <v>0</v>
      </c>
      <c r="O579" s="209">
        <f t="shared" si="128"/>
        <v>1875593.2</v>
      </c>
      <c r="P579" s="16">
        <f t="shared" si="114"/>
        <v>4849</v>
      </c>
      <c r="Q579" s="248">
        <v>11111.76</v>
      </c>
      <c r="R579" s="205">
        <v>2021</v>
      </c>
      <c r="S579" s="203"/>
      <c r="T579" s="203"/>
      <c r="U579" s="203"/>
    </row>
    <row r="580" spans="1:85" s="7" customFormat="1" ht="12.75" customHeight="1" x14ac:dyDescent="0.2">
      <c r="A580" s="288">
        <v>517</v>
      </c>
      <c r="B580" s="251" t="s">
        <v>848</v>
      </c>
      <c r="C580" s="205">
        <v>1966</v>
      </c>
      <c r="D580" s="203"/>
      <c r="E580" s="8" t="s">
        <v>60</v>
      </c>
      <c r="F580" s="205">
        <v>2</v>
      </c>
      <c r="G580" s="255">
        <v>1</v>
      </c>
      <c r="H580" s="210">
        <v>351.3</v>
      </c>
      <c r="I580" s="210">
        <v>326.3</v>
      </c>
      <c r="J580" s="210">
        <v>0</v>
      </c>
      <c r="K580" s="256">
        <v>8</v>
      </c>
      <c r="L580" s="209">
        <f t="shared" si="125"/>
        <v>1582228.7</v>
      </c>
      <c r="M580" s="9">
        <v>0</v>
      </c>
      <c r="N580" s="9">
        <v>0</v>
      </c>
      <c r="O580" s="209">
        <f t="shared" si="128"/>
        <v>1582228.7</v>
      </c>
      <c r="P580" s="16">
        <f t="shared" si="114"/>
        <v>4849</v>
      </c>
      <c r="Q580" s="248">
        <v>11111.76</v>
      </c>
      <c r="R580" s="205">
        <v>2021</v>
      </c>
      <c r="S580" s="203"/>
      <c r="T580" s="203"/>
      <c r="U580" s="203"/>
    </row>
    <row r="581" spans="1:85" s="7" customFormat="1" ht="12.75" customHeight="1" x14ac:dyDescent="0.2">
      <c r="A581" s="288">
        <v>518</v>
      </c>
      <c r="B581" s="251" t="s">
        <v>833</v>
      </c>
      <c r="C581" s="205">
        <v>1962</v>
      </c>
      <c r="D581" s="203"/>
      <c r="E581" s="8" t="s">
        <v>60</v>
      </c>
      <c r="F581" s="205">
        <v>2</v>
      </c>
      <c r="G581" s="255">
        <v>1</v>
      </c>
      <c r="H581" s="210">
        <v>345.8</v>
      </c>
      <c r="I581" s="210">
        <v>321.89999999999998</v>
      </c>
      <c r="J581" s="210">
        <v>244.7</v>
      </c>
      <c r="K581" s="256">
        <v>8</v>
      </c>
      <c r="L581" s="209">
        <f t="shared" si="125"/>
        <v>1560893.0999999999</v>
      </c>
      <c r="M581" s="9">
        <v>0</v>
      </c>
      <c r="N581" s="9">
        <v>0</v>
      </c>
      <c r="O581" s="209">
        <f t="shared" si="128"/>
        <v>1560893.0999999999</v>
      </c>
      <c r="P581" s="16">
        <f t="shared" si="114"/>
        <v>4849</v>
      </c>
      <c r="Q581" s="248">
        <v>11111.76</v>
      </c>
      <c r="R581" s="205">
        <v>2021</v>
      </c>
      <c r="S581" s="203"/>
      <c r="T581" s="203"/>
      <c r="U581" s="203"/>
    </row>
    <row r="582" spans="1:85" s="7" customFormat="1" ht="39.950000000000003" customHeight="1" x14ac:dyDescent="0.2">
      <c r="A582" s="288">
        <v>519</v>
      </c>
      <c r="B582" s="251" t="s">
        <v>834</v>
      </c>
      <c r="C582" s="205">
        <v>1950</v>
      </c>
      <c r="D582" s="203"/>
      <c r="E582" s="253" t="s">
        <v>850</v>
      </c>
      <c r="F582" s="205">
        <v>2</v>
      </c>
      <c r="G582" s="255">
        <v>1</v>
      </c>
      <c r="H582" s="210">
        <v>433</v>
      </c>
      <c r="I582" s="210">
        <v>394.7</v>
      </c>
      <c r="J582" s="210">
        <v>46.4</v>
      </c>
      <c r="K582" s="256">
        <v>10</v>
      </c>
      <c r="L582" s="209">
        <f t="shared" si="125"/>
        <v>1913900.3</v>
      </c>
      <c r="M582" s="9">
        <v>0</v>
      </c>
      <c r="N582" s="9">
        <v>0</v>
      </c>
      <c r="O582" s="209">
        <f t="shared" si="128"/>
        <v>1913900.3</v>
      </c>
      <c r="P582" s="16">
        <f t="shared" si="114"/>
        <v>4849</v>
      </c>
      <c r="Q582" s="248">
        <v>11111.76</v>
      </c>
      <c r="R582" s="205">
        <v>2021</v>
      </c>
      <c r="S582" s="203"/>
      <c r="T582" s="203"/>
      <c r="U582" s="203"/>
    </row>
    <row r="583" spans="1:85" s="7" customFormat="1" ht="39.950000000000003" customHeight="1" x14ac:dyDescent="0.2">
      <c r="A583" s="288">
        <v>520</v>
      </c>
      <c r="B583" s="251" t="s">
        <v>835</v>
      </c>
      <c r="C583" s="205">
        <v>1950</v>
      </c>
      <c r="D583" s="203"/>
      <c r="E583" s="253" t="s">
        <v>850</v>
      </c>
      <c r="F583" s="205">
        <v>2</v>
      </c>
      <c r="G583" s="255">
        <v>1</v>
      </c>
      <c r="H583" s="210">
        <v>406.8</v>
      </c>
      <c r="I583" s="210">
        <v>366.7</v>
      </c>
      <c r="J583" s="210">
        <v>227.7</v>
      </c>
      <c r="K583" s="256">
        <v>8</v>
      </c>
      <c r="L583" s="209">
        <f t="shared" si="125"/>
        <v>1778128.3</v>
      </c>
      <c r="M583" s="9">
        <v>0</v>
      </c>
      <c r="N583" s="9">
        <v>0</v>
      </c>
      <c r="O583" s="209">
        <f t="shared" si="128"/>
        <v>1778128.3</v>
      </c>
      <c r="P583" s="16">
        <f t="shared" si="114"/>
        <v>4849</v>
      </c>
      <c r="Q583" s="248">
        <v>11111.76</v>
      </c>
      <c r="R583" s="205">
        <v>2021</v>
      </c>
      <c r="S583" s="203"/>
      <c r="T583" s="203"/>
      <c r="U583" s="203"/>
    </row>
    <row r="584" spans="1:85" s="7" customFormat="1" ht="12.75" customHeight="1" x14ac:dyDescent="0.2">
      <c r="A584" s="288">
        <v>521</v>
      </c>
      <c r="B584" s="251" t="s">
        <v>836</v>
      </c>
      <c r="C584" s="205">
        <v>1972</v>
      </c>
      <c r="D584" s="203"/>
      <c r="E584" s="8" t="s">
        <v>60</v>
      </c>
      <c r="F584" s="205">
        <v>2</v>
      </c>
      <c r="G584" s="255">
        <v>1</v>
      </c>
      <c r="H584" s="210">
        <v>333.7</v>
      </c>
      <c r="I584" s="210">
        <v>321</v>
      </c>
      <c r="J584" s="210">
        <v>85.7</v>
      </c>
      <c r="K584" s="256">
        <v>8</v>
      </c>
      <c r="L584" s="209">
        <f t="shared" si="125"/>
        <v>1556529</v>
      </c>
      <c r="M584" s="9">
        <v>0</v>
      </c>
      <c r="N584" s="9">
        <v>0</v>
      </c>
      <c r="O584" s="209">
        <f t="shared" si="128"/>
        <v>1556529</v>
      </c>
      <c r="P584" s="16">
        <f t="shared" si="114"/>
        <v>4849</v>
      </c>
      <c r="Q584" s="248">
        <v>11111.76</v>
      </c>
      <c r="R584" s="205">
        <v>2021</v>
      </c>
      <c r="S584" s="203"/>
      <c r="T584" s="203"/>
      <c r="U584" s="203"/>
    </row>
    <row r="585" spans="1:85" s="35" customFormat="1" ht="12.75" customHeight="1" x14ac:dyDescent="0.2">
      <c r="A585" s="578" t="s">
        <v>803</v>
      </c>
      <c r="B585" s="579"/>
      <c r="C585" s="204">
        <v>9</v>
      </c>
      <c r="D585" s="204"/>
      <c r="E585" s="161"/>
      <c r="F585" s="204"/>
      <c r="G585" s="235"/>
      <c r="H585" s="236">
        <f>SUM(H576:H584)</f>
        <v>3776.4000000000005</v>
      </c>
      <c r="I585" s="236">
        <f t="shared" ref="I585:O585" si="129">SUM(I576:I584)</f>
        <v>3381.0999999999995</v>
      </c>
      <c r="J585" s="236">
        <f t="shared" si="129"/>
        <v>1492.2</v>
      </c>
      <c r="K585" s="236">
        <f t="shared" si="129"/>
        <v>82</v>
      </c>
      <c r="L585" s="236">
        <f t="shared" si="129"/>
        <v>16394953.9</v>
      </c>
      <c r="M585" s="236"/>
      <c r="N585" s="236"/>
      <c r="O585" s="236">
        <f t="shared" si="129"/>
        <v>16394953.9</v>
      </c>
      <c r="P585" s="238"/>
      <c r="Q585" s="238"/>
      <c r="R585" s="204"/>
      <c r="S585" s="204"/>
      <c r="T585" s="204"/>
      <c r="U585" s="204"/>
      <c r="AT585" s="7"/>
      <c r="AU585" s="7"/>
      <c r="AV585" s="7"/>
      <c r="AW585" s="7"/>
      <c r="AX585" s="7"/>
      <c r="AY585" s="7"/>
      <c r="AZ585" s="7"/>
      <c r="BA585" s="7"/>
      <c r="BB585" s="7"/>
      <c r="BC585" s="7"/>
      <c r="BD585" s="7"/>
      <c r="BE585" s="7"/>
      <c r="BF585" s="7"/>
      <c r="BG585" s="7"/>
      <c r="BH585" s="7"/>
      <c r="BI585" s="7"/>
      <c r="BJ585" s="7"/>
      <c r="BK585" s="7"/>
      <c r="BL585" s="7"/>
      <c r="BM585" s="7"/>
      <c r="BN585" s="7"/>
      <c r="BO585" s="7"/>
      <c r="BP585" s="7"/>
      <c r="BQ585" s="7"/>
      <c r="BR585" s="7"/>
      <c r="BS585" s="7"/>
      <c r="BT585" s="7"/>
      <c r="BU585" s="7"/>
      <c r="BV585" s="7"/>
      <c r="BW585" s="7"/>
      <c r="BX585" s="7"/>
      <c r="BY585" s="7"/>
      <c r="BZ585" s="7"/>
      <c r="CA585" s="7"/>
      <c r="CB585" s="7"/>
      <c r="CC585" s="7"/>
      <c r="CD585" s="7"/>
      <c r="CE585" s="7"/>
      <c r="CF585" s="7"/>
      <c r="CG585" s="7"/>
    </row>
    <row r="586" spans="1:85" s="56" customFormat="1" ht="13.35" customHeight="1" x14ac:dyDescent="0.2">
      <c r="A586" s="580" t="s">
        <v>99</v>
      </c>
      <c r="B586" s="581"/>
      <c r="C586" s="33">
        <f>C585+C575+C565</f>
        <v>36</v>
      </c>
      <c r="D586" s="33"/>
      <c r="E586" s="33"/>
      <c r="F586" s="33"/>
      <c r="G586" s="33"/>
      <c r="H586" s="33">
        <f t="shared" ref="H586:O586" si="130">H585+H575+H565</f>
        <v>13598.250000000002</v>
      </c>
      <c r="I586" s="33">
        <f t="shared" si="130"/>
        <v>12469</v>
      </c>
      <c r="J586" s="33">
        <f t="shared" si="130"/>
        <v>5670.0000000000009</v>
      </c>
      <c r="K586" s="33">
        <f t="shared" si="130"/>
        <v>291</v>
      </c>
      <c r="L586" s="33">
        <f t="shared" si="130"/>
        <v>63688280.483999997</v>
      </c>
      <c r="M586" s="33"/>
      <c r="N586" s="33"/>
      <c r="O586" s="33">
        <f t="shared" si="130"/>
        <v>63688280.483999997</v>
      </c>
      <c r="P586" s="34"/>
      <c r="Q586" s="34"/>
      <c r="R586" s="22"/>
      <c r="S586" s="22"/>
      <c r="T586" s="22"/>
      <c r="U586" s="22"/>
      <c r="AT586" s="61"/>
      <c r="AU586" s="61"/>
      <c r="AV586" s="61"/>
      <c r="AW586" s="61"/>
      <c r="AX586" s="61"/>
      <c r="AY586" s="61"/>
      <c r="AZ586" s="61"/>
      <c r="BA586" s="61"/>
      <c r="BB586" s="61"/>
      <c r="BC586" s="61"/>
      <c r="BD586" s="61"/>
      <c r="BE586" s="61"/>
      <c r="BF586" s="61"/>
      <c r="BG586" s="61"/>
      <c r="BH586" s="61"/>
      <c r="BI586" s="61"/>
      <c r="BJ586" s="61"/>
      <c r="BK586" s="61"/>
      <c r="BL586" s="61"/>
      <c r="BM586" s="61"/>
      <c r="BN586" s="61"/>
      <c r="BO586" s="61"/>
      <c r="BP586" s="61"/>
      <c r="BQ586" s="61"/>
      <c r="BR586" s="61"/>
      <c r="BS586" s="61"/>
      <c r="BT586" s="61"/>
      <c r="BU586" s="61"/>
      <c r="BV586" s="61"/>
      <c r="BW586" s="61"/>
      <c r="BX586" s="61"/>
      <c r="BY586" s="61"/>
      <c r="BZ586" s="61"/>
      <c r="CA586" s="61"/>
      <c r="CB586" s="61"/>
      <c r="CC586" s="61"/>
      <c r="CD586" s="61"/>
      <c r="CE586" s="61"/>
      <c r="CF586" s="61"/>
      <c r="CG586" s="61"/>
    </row>
    <row r="587" spans="1:85" s="7" customFormat="1" ht="13.35" customHeight="1" x14ac:dyDescent="0.2">
      <c r="A587" s="157"/>
      <c r="B587" s="27" t="s">
        <v>100</v>
      </c>
      <c r="C587" s="28"/>
      <c r="D587" s="70"/>
      <c r="E587" s="8"/>
      <c r="F587" s="70"/>
      <c r="G587" s="87"/>
      <c r="H587" s="115"/>
      <c r="I587" s="101"/>
      <c r="J587" s="73"/>
      <c r="K587" s="87"/>
      <c r="L587" s="9"/>
      <c r="M587" s="9"/>
      <c r="N587" s="9"/>
      <c r="O587" s="29"/>
      <c r="P587" s="16"/>
      <c r="Q587" s="31"/>
      <c r="R587" s="70"/>
      <c r="S587" s="70"/>
      <c r="T587" s="70"/>
      <c r="U587" s="70" t="e">
        <f>'Раздел 2'!#REF!</f>
        <v>#REF!</v>
      </c>
    </row>
    <row r="588" spans="1:85" s="7" customFormat="1" ht="24.95" customHeight="1" x14ac:dyDescent="0.2">
      <c r="A588" s="172">
        <v>522</v>
      </c>
      <c r="B588" s="8" t="s">
        <v>575</v>
      </c>
      <c r="C588" s="172">
        <v>1950</v>
      </c>
      <c r="D588" s="172">
        <v>1976</v>
      </c>
      <c r="E588" s="8" t="s">
        <v>60</v>
      </c>
      <c r="F588" s="172">
        <v>1</v>
      </c>
      <c r="G588" s="87">
        <v>2</v>
      </c>
      <c r="H588" s="173">
        <v>223</v>
      </c>
      <c r="I588" s="173">
        <v>163.1</v>
      </c>
      <c r="J588" s="173">
        <v>109</v>
      </c>
      <c r="K588" s="87">
        <v>7</v>
      </c>
      <c r="L588" s="9">
        <f>5393.1*I588</f>
        <v>879614.61</v>
      </c>
      <c r="M588" s="9">
        <v>0</v>
      </c>
      <c r="N588" s="9">
        <v>0</v>
      </c>
      <c r="O588" s="9">
        <f>L588</f>
        <v>879614.61</v>
      </c>
      <c r="P588" s="16">
        <f t="shared" si="114"/>
        <v>5393.1</v>
      </c>
      <c r="Q588" s="172">
        <v>12882.22</v>
      </c>
      <c r="R588" s="172">
        <v>2019</v>
      </c>
      <c r="S588" s="172"/>
      <c r="T588" s="172"/>
      <c r="U588" s="172"/>
      <c r="V588" s="7">
        <v>1</v>
      </c>
    </row>
    <row r="589" spans="1:85" s="7" customFormat="1" ht="24.95" customHeight="1" x14ac:dyDescent="0.2">
      <c r="A589" s="172">
        <v>523</v>
      </c>
      <c r="B589" s="8" t="s">
        <v>398</v>
      </c>
      <c r="C589" s="172">
        <v>1917</v>
      </c>
      <c r="D589" s="172"/>
      <c r="E589" s="8" t="s">
        <v>60</v>
      </c>
      <c r="F589" s="172">
        <v>2</v>
      </c>
      <c r="G589" s="87">
        <v>2</v>
      </c>
      <c r="H589" s="173">
        <v>241</v>
      </c>
      <c r="I589" s="173">
        <v>240.8</v>
      </c>
      <c r="J589" s="173">
        <v>181.2</v>
      </c>
      <c r="K589" s="87">
        <v>4</v>
      </c>
      <c r="L589" s="9">
        <f t="shared" ref="L589:L602" si="131">5393.1*I589</f>
        <v>1298658.4800000002</v>
      </c>
      <c r="M589" s="9">
        <v>0</v>
      </c>
      <c r="N589" s="9">
        <v>0</v>
      </c>
      <c r="O589" s="9">
        <f t="shared" ref="O589:O602" si="132">L589</f>
        <v>1298658.4800000002</v>
      </c>
      <c r="P589" s="16">
        <f t="shared" si="114"/>
        <v>5393.1</v>
      </c>
      <c r="Q589" s="172">
        <v>11111.76</v>
      </c>
      <c r="R589" s="172">
        <v>2019</v>
      </c>
      <c r="S589" s="172" t="s">
        <v>494</v>
      </c>
      <c r="T589" s="172" t="s">
        <v>501</v>
      </c>
      <c r="U589" s="172" t="e">
        <f>'Раздел 2'!#REF!</f>
        <v>#REF!</v>
      </c>
    </row>
    <row r="590" spans="1:85" s="7" customFormat="1" ht="24.95" customHeight="1" x14ac:dyDescent="0.2">
      <c r="A590" s="487">
        <v>524</v>
      </c>
      <c r="B590" s="8" t="s">
        <v>576</v>
      </c>
      <c r="C590" s="172">
        <v>1955</v>
      </c>
      <c r="D590" s="172"/>
      <c r="E590" s="8" t="s">
        <v>60</v>
      </c>
      <c r="F590" s="172">
        <v>2</v>
      </c>
      <c r="G590" s="87">
        <v>2</v>
      </c>
      <c r="H590" s="173">
        <v>524</v>
      </c>
      <c r="I590" s="173">
        <v>421.3</v>
      </c>
      <c r="J590" s="173">
        <v>290.10000000000002</v>
      </c>
      <c r="K590" s="87">
        <v>8</v>
      </c>
      <c r="L590" s="9">
        <f t="shared" si="131"/>
        <v>2272113.0300000003</v>
      </c>
      <c r="M590" s="9">
        <v>0</v>
      </c>
      <c r="N590" s="9">
        <v>0</v>
      </c>
      <c r="O590" s="9">
        <f t="shared" si="132"/>
        <v>2272113.0300000003</v>
      </c>
      <c r="P590" s="16">
        <f t="shared" ref="P590:P653" si="133">O590/I590</f>
        <v>5393.1</v>
      </c>
      <c r="Q590" s="172">
        <v>12882.22</v>
      </c>
      <c r="R590" s="172">
        <v>2019</v>
      </c>
      <c r="S590" s="172"/>
      <c r="T590" s="172"/>
      <c r="U590" s="172"/>
      <c r="V590" s="7">
        <v>1</v>
      </c>
    </row>
    <row r="591" spans="1:85" s="7" customFormat="1" ht="24.95" customHeight="1" x14ac:dyDescent="0.2">
      <c r="A591" s="487">
        <v>525</v>
      </c>
      <c r="B591" s="8" t="s">
        <v>402</v>
      </c>
      <c r="C591" s="172">
        <v>1964</v>
      </c>
      <c r="D591" s="172"/>
      <c r="E591" s="8" t="s">
        <v>60</v>
      </c>
      <c r="F591" s="172">
        <v>2</v>
      </c>
      <c r="G591" s="87">
        <v>1</v>
      </c>
      <c r="H591" s="173">
        <v>325</v>
      </c>
      <c r="I591" s="173">
        <v>324.10000000000002</v>
      </c>
      <c r="J591" s="173">
        <v>249.1</v>
      </c>
      <c r="K591" s="87">
        <v>8</v>
      </c>
      <c r="L591" s="9">
        <f t="shared" si="131"/>
        <v>1747903.7100000002</v>
      </c>
      <c r="M591" s="9">
        <v>0</v>
      </c>
      <c r="N591" s="9">
        <v>0</v>
      </c>
      <c r="O591" s="9">
        <f t="shared" si="132"/>
        <v>1747903.7100000002</v>
      </c>
      <c r="P591" s="16">
        <f t="shared" si="133"/>
        <v>5393.1</v>
      </c>
      <c r="Q591" s="172">
        <v>11111.76</v>
      </c>
      <c r="R591" s="172">
        <v>2019</v>
      </c>
      <c r="S591" s="172" t="s">
        <v>494</v>
      </c>
      <c r="T591" s="172" t="s">
        <v>501</v>
      </c>
      <c r="U591" s="172" t="e">
        <f>'Раздел 2'!#REF!</f>
        <v>#REF!</v>
      </c>
    </row>
    <row r="592" spans="1:85" s="7" customFormat="1" ht="24.95" customHeight="1" x14ac:dyDescent="0.2">
      <c r="A592" s="487">
        <v>526</v>
      </c>
      <c r="B592" s="8" t="s">
        <v>403</v>
      </c>
      <c r="C592" s="172">
        <v>1963</v>
      </c>
      <c r="D592" s="172"/>
      <c r="E592" s="8" t="s">
        <v>60</v>
      </c>
      <c r="F592" s="172">
        <v>2</v>
      </c>
      <c r="G592" s="87">
        <v>1</v>
      </c>
      <c r="H592" s="173">
        <v>320</v>
      </c>
      <c r="I592" s="173">
        <v>319.8</v>
      </c>
      <c r="J592" s="173">
        <v>197.39999999999998</v>
      </c>
      <c r="K592" s="87">
        <v>8</v>
      </c>
      <c r="L592" s="9">
        <f t="shared" si="131"/>
        <v>1724713.3800000001</v>
      </c>
      <c r="M592" s="9">
        <v>0</v>
      </c>
      <c r="N592" s="9">
        <v>0</v>
      </c>
      <c r="O592" s="9">
        <f t="shared" si="132"/>
        <v>1724713.3800000001</v>
      </c>
      <c r="P592" s="16">
        <f t="shared" si="133"/>
        <v>5393.1</v>
      </c>
      <c r="Q592" s="172">
        <v>11111.76</v>
      </c>
      <c r="R592" s="172">
        <v>2019</v>
      </c>
      <c r="S592" s="172" t="s">
        <v>494</v>
      </c>
      <c r="T592" s="172" t="s">
        <v>501</v>
      </c>
      <c r="U592" s="172" t="e">
        <f>'Раздел 2'!#REF!</f>
        <v>#REF!</v>
      </c>
    </row>
    <row r="593" spans="1:85" s="7" customFormat="1" ht="24.95" customHeight="1" x14ac:dyDescent="0.2">
      <c r="A593" s="487">
        <v>527</v>
      </c>
      <c r="B593" s="8" t="s">
        <v>577</v>
      </c>
      <c r="C593" s="172">
        <v>1951</v>
      </c>
      <c r="D593" s="172"/>
      <c r="E593" s="8" t="s">
        <v>60</v>
      </c>
      <c r="F593" s="172">
        <v>2</v>
      </c>
      <c r="G593" s="87">
        <v>2</v>
      </c>
      <c r="H593" s="173">
        <v>470.4</v>
      </c>
      <c r="I593" s="173">
        <v>470.4</v>
      </c>
      <c r="J593" s="173">
        <v>143.5</v>
      </c>
      <c r="K593" s="87">
        <v>12</v>
      </c>
      <c r="L593" s="9">
        <f t="shared" si="131"/>
        <v>2536914.2400000002</v>
      </c>
      <c r="M593" s="9">
        <v>0</v>
      </c>
      <c r="N593" s="9">
        <v>0</v>
      </c>
      <c r="O593" s="9">
        <f t="shared" si="132"/>
        <v>2536914.2400000002</v>
      </c>
      <c r="P593" s="16">
        <f t="shared" si="133"/>
        <v>5393.1</v>
      </c>
      <c r="Q593" s="172">
        <v>12882.22</v>
      </c>
      <c r="R593" s="172">
        <v>2019</v>
      </c>
      <c r="S593" s="172"/>
      <c r="T593" s="172"/>
      <c r="U593" s="172"/>
      <c r="V593" s="7">
        <v>1</v>
      </c>
    </row>
    <row r="594" spans="1:85" s="7" customFormat="1" ht="24.95" customHeight="1" x14ac:dyDescent="0.2">
      <c r="A594" s="487">
        <v>528</v>
      </c>
      <c r="B594" s="8" t="s">
        <v>400</v>
      </c>
      <c r="C594" s="172">
        <v>1940</v>
      </c>
      <c r="D594" s="172"/>
      <c r="E594" s="8" t="s">
        <v>60</v>
      </c>
      <c r="F594" s="172">
        <v>2</v>
      </c>
      <c r="G594" s="87">
        <v>1</v>
      </c>
      <c r="H594" s="173">
        <v>211.1</v>
      </c>
      <c r="I594" s="173">
        <v>151.30000000000001</v>
      </c>
      <c r="J594" s="173">
        <v>32.200000000000003</v>
      </c>
      <c r="K594" s="87">
        <v>3</v>
      </c>
      <c r="L594" s="9">
        <f t="shared" si="131"/>
        <v>815976.03000000014</v>
      </c>
      <c r="M594" s="9">
        <v>0</v>
      </c>
      <c r="N594" s="9">
        <v>0</v>
      </c>
      <c r="O594" s="9">
        <f t="shared" si="132"/>
        <v>815976.03000000014</v>
      </c>
      <c r="P594" s="16">
        <f t="shared" si="133"/>
        <v>5393.1</v>
      </c>
      <c r="Q594" s="172">
        <v>11111.76</v>
      </c>
      <c r="R594" s="172">
        <v>2019</v>
      </c>
      <c r="S594" s="172" t="s">
        <v>494</v>
      </c>
      <c r="T594" s="172" t="s">
        <v>501</v>
      </c>
      <c r="U594" s="172" t="e">
        <f>'Раздел 2'!#REF!</f>
        <v>#REF!</v>
      </c>
    </row>
    <row r="595" spans="1:85" s="7" customFormat="1" ht="24.95" customHeight="1" x14ac:dyDescent="0.2">
      <c r="A595" s="487">
        <v>529</v>
      </c>
      <c r="B595" s="8" t="s">
        <v>396</v>
      </c>
      <c r="C595" s="70">
        <v>1954</v>
      </c>
      <c r="D595" s="70"/>
      <c r="E595" s="8" t="s">
        <v>60</v>
      </c>
      <c r="F595" s="70">
        <v>2</v>
      </c>
      <c r="G595" s="87"/>
      <c r="H595" s="115">
        <v>295.22000000000003</v>
      </c>
      <c r="I595" s="101">
        <v>272.5</v>
      </c>
      <c r="J595" s="73">
        <v>135.69999999999999</v>
      </c>
      <c r="K595" s="87">
        <v>4</v>
      </c>
      <c r="L595" s="9">
        <f t="shared" si="131"/>
        <v>1469619.75</v>
      </c>
      <c r="M595" s="9">
        <v>0</v>
      </c>
      <c r="N595" s="9">
        <v>0</v>
      </c>
      <c r="O595" s="9">
        <f t="shared" si="132"/>
        <v>1469619.75</v>
      </c>
      <c r="P595" s="16">
        <f t="shared" si="133"/>
        <v>5393.1</v>
      </c>
      <c r="Q595" s="70">
        <v>11111.76</v>
      </c>
      <c r="R595" s="70">
        <v>2019</v>
      </c>
      <c r="S595" s="70" t="s">
        <v>494</v>
      </c>
      <c r="T595" s="70" t="s">
        <v>501</v>
      </c>
      <c r="U595" s="70" t="e">
        <f>'Раздел 2'!#REF!</f>
        <v>#REF!</v>
      </c>
    </row>
    <row r="596" spans="1:85" s="7" customFormat="1" ht="24.95" customHeight="1" x14ac:dyDescent="0.2">
      <c r="A596" s="487">
        <v>530</v>
      </c>
      <c r="B596" s="8" t="s">
        <v>578</v>
      </c>
      <c r="C596" s="172">
        <v>1960</v>
      </c>
      <c r="D596" s="172"/>
      <c r="E596" s="8" t="s">
        <v>58</v>
      </c>
      <c r="F596" s="172">
        <v>3</v>
      </c>
      <c r="G596" s="87">
        <v>2</v>
      </c>
      <c r="H596" s="173">
        <v>1039</v>
      </c>
      <c r="I596" s="173">
        <v>960.2</v>
      </c>
      <c r="J596" s="173">
        <v>785.9</v>
      </c>
      <c r="K596" s="87">
        <v>18</v>
      </c>
      <c r="L596" s="9">
        <f t="shared" si="131"/>
        <v>5178454.620000001</v>
      </c>
      <c r="M596" s="9">
        <v>0</v>
      </c>
      <c r="N596" s="9">
        <v>0</v>
      </c>
      <c r="O596" s="9">
        <f t="shared" si="132"/>
        <v>5178454.620000001</v>
      </c>
      <c r="P596" s="16">
        <f t="shared" si="133"/>
        <v>5393.1000000000013</v>
      </c>
      <c r="Q596" s="172">
        <v>12882.22</v>
      </c>
      <c r="R596" s="172">
        <v>2019</v>
      </c>
      <c r="S596" s="172"/>
      <c r="T596" s="172"/>
      <c r="U596" s="172"/>
      <c r="V596" s="7">
        <v>1</v>
      </c>
    </row>
    <row r="597" spans="1:85" s="7" customFormat="1" ht="24.95" customHeight="1" x14ac:dyDescent="0.2">
      <c r="A597" s="487">
        <v>531</v>
      </c>
      <c r="B597" s="8" t="s">
        <v>579</v>
      </c>
      <c r="C597" s="172">
        <v>1939</v>
      </c>
      <c r="D597" s="172">
        <v>1990</v>
      </c>
      <c r="E597" s="8" t="s">
        <v>60</v>
      </c>
      <c r="F597" s="172">
        <v>2</v>
      </c>
      <c r="G597" s="87">
        <v>1</v>
      </c>
      <c r="H597" s="173">
        <v>323.8</v>
      </c>
      <c r="I597" s="173">
        <v>290.7</v>
      </c>
      <c r="J597" s="173">
        <v>183.1</v>
      </c>
      <c r="K597" s="87">
        <v>8</v>
      </c>
      <c r="L597" s="9">
        <f t="shared" si="131"/>
        <v>1567774.1700000002</v>
      </c>
      <c r="M597" s="9">
        <v>0</v>
      </c>
      <c r="N597" s="9">
        <v>0</v>
      </c>
      <c r="O597" s="9">
        <f t="shared" si="132"/>
        <v>1567774.1700000002</v>
      </c>
      <c r="P597" s="16">
        <f t="shared" si="133"/>
        <v>5393.1</v>
      </c>
      <c r="Q597" s="172">
        <v>12882.22</v>
      </c>
      <c r="R597" s="172">
        <v>2019</v>
      </c>
      <c r="S597" s="172"/>
      <c r="T597" s="172"/>
      <c r="U597" s="172"/>
      <c r="V597" s="7">
        <v>1</v>
      </c>
    </row>
    <row r="598" spans="1:85" s="7" customFormat="1" ht="24.95" customHeight="1" x14ac:dyDescent="0.2">
      <c r="A598" s="487">
        <v>532</v>
      </c>
      <c r="B598" s="8" t="s">
        <v>399</v>
      </c>
      <c r="C598" s="172">
        <v>1932</v>
      </c>
      <c r="D598" s="172"/>
      <c r="E598" s="8" t="s">
        <v>60</v>
      </c>
      <c r="F598" s="172">
        <v>2</v>
      </c>
      <c r="G598" s="87">
        <v>1</v>
      </c>
      <c r="H598" s="173">
        <v>390.3</v>
      </c>
      <c r="I598" s="173">
        <v>314.2</v>
      </c>
      <c r="J598" s="173">
        <v>223.90000000000003</v>
      </c>
      <c r="K598" s="87">
        <v>10</v>
      </c>
      <c r="L598" s="9">
        <f t="shared" si="131"/>
        <v>1694512.02</v>
      </c>
      <c r="M598" s="9">
        <v>0</v>
      </c>
      <c r="N598" s="9">
        <v>0</v>
      </c>
      <c r="O598" s="9">
        <f t="shared" si="132"/>
        <v>1694512.02</v>
      </c>
      <c r="P598" s="16">
        <f t="shared" si="133"/>
        <v>5393.1</v>
      </c>
      <c r="Q598" s="172">
        <v>11111.76</v>
      </c>
      <c r="R598" s="172">
        <v>2019</v>
      </c>
      <c r="S598" s="172" t="s">
        <v>494</v>
      </c>
      <c r="T598" s="172" t="s">
        <v>501</v>
      </c>
      <c r="U598" s="172" t="e">
        <f>'Раздел 2'!#REF!</f>
        <v>#REF!</v>
      </c>
    </row>
    <row r="599" spans="1:85" s="7" customFormat="1" ht="24.95" customHeight="1" x14ac:dyDescent="0.2">
      <c r="A599" s="487">
        <v>533</v>
      </c>
      <c r="B599" s="8" t="s">
        <v>397</v>
      </c>
      <c r="C599" s="172">
        <v>1956</v>
      </c>
      <c r="D599" s="172"/>
      <c r="E599" s="8" t="s">
        <v>60</v>
      </c>
      <c r="F599" s="172">
        <v>2</v>
      </c>
      <c r="G599" s="87">
        <v>2</v>
      </c>
      <c r="H599" s="173">
        <v>397.9</v>
      </c>
      <c r="I599" s="173">
        <v>394.6</v>
      </c>
      <c r="J599" s="173">
        <v>150.9</v>
      </c>
      <c r="K599" s="87">
        <v>8</v>
      </c>
      <c r="L599" s="9">
        <f t="shared" si="131"/>
        <v>2128117.2600000002</v>
      </c>
      <c r="M599" s="9">
        <v>0</v>
      </c>
      <c r="N599" s="9">
        <v>0</v>
      </c>
      <c r="O599" s="9">
        <f t="shared" si="132"/>
        <v>2128117.2600000002</v>
      </c>
      <c r="P599" s="16">
        <f t="shared" si="133"/>
        <v>5393.1</v>
      </c>
      <c r="Q599" s="172">
        <v>11111.76</v>
      </c>
      <c r="R599" s="172">
        <v>2019</v>
      </c>
      <c r="S599" s="172" t="s">
        <v>494</v>
      </c>
      <c r="T599" s="172" t="s">
        <v>501</v>
      </c>
      <c r="U599" s="172" t="e">
        <f>'Раздел 2'!#REF!</f>
        <v>#REF!</v>
      </c>
    </row>
    <row r="600" spans="1:85" s="7" customFormat="1" ht="24.95" customHeight="1" x14ac:dyDescent="0.2">
      <c r="A600" s="487">
        <v>534</v>
      </c>
      <c r="B600" s="8" t="s">
        <v>404</v>
      </c>
      <c r="C600" s="70">
        <v>1951</v>
      </c>
      <c r="D600" s="70"/>
      <c r="E600" s="8" t="s">
        <v>45</v>
      </c>
      <c r="F600" s="70">
        <v>2</v>
      </c>
      <c r="G600" s="87">
        <v>2</v>
      </c>
      <c r="H600" s="115">
        <v>480</v>
      </c>
      <c r="I600" s="101">
        <v>478.6</v>
      </c>
      <c r="J600" s="73">
        <v>307</v>
      </c>
      <c r="K600" s="87">
        <v>8</v>
      </c>
      <c r="L600" s="9">
        <f t="shared" si="131"/>
        <v>2581137.66</v>
      </c>
      <c r="M600" s="9">
        <v>0</v>
      </c>
      <c r="N600" s="9">
        <v>0</v>
      </c>
      <c r="O600" s="9">
        <f t="shared" si="132"/>
        <v>2581137.66</v>
      </c>
      <c r="P600" s="16">
        <f t="shared" si="133"/>
        <v>5393.1</v>
      </c>
      <c r="Q600" s="70">
        <v>11111.76</v>
      </c>
      <c r="R600" s="70">
        <v>2019</v>
      </c>
      <c r="S600" s="70" t="s">
        <v>494</v>
      </c>
      <c r="T600" s="70" t="s">
        <v>501</v>
      </c>
      <c r="U600" s="70" t="e">
        <f>'Раздел 2'!#REF!</f>
        <v>#REF!</v>
      </c>
    </row>
    <row r="601" spans="1:85" s="7" customFormat="1" ht="24.95" customHeight="1" x14ac:dyDescent="0.2">
      <c r="A601" s="487">
        <v>535</v>
      </c>
      <c r="B601" s="8" t="s">
        <v>367</v>
      </c>
      <c r="C601" s="70">
        <v>1949</v>
      </c>
      <c r="D601" s="70"/>
      <c r="E601" s="8" t="s">
        <v>45</v>
      </c>
      <c r="F601" s="70">
        <v>2</v>
      </c>
      <c r="G601" s="87">
        <v>2</v>
      </c>
      <c r="H601" s="115">
        <v>487.4</v>
      </c>
      <c r="I601" s="101">
        <v>484.9</v>
      </c>
      <c r="J601" s="73">
        <v>307.40000000000003</v>
      </c>
      <c r="K601" s="87">
        <v>8</v>
      </c>
      <c r="L601" s="9">
        <f t="shared" si="131"/>
        <v>2615114.19</v>
      </c>
      <c r="M601" s="9">
        <v>0</v>
      </c>
      <c r="N601" s="9">
        <v>0</v>
      </c>
      <c r="O601" s="9">
        <f t="shared" si="132"/>
        <v>2615114.19</v>
      </c>
      <c r="P601" s="16">
        <f t="shared" si="133"/>
        <v>5393.1</v>
      </c>
      <c r="Q601" s="70">
        <v>11111.76</v>
      </c>
      <c r="R601" s="70">
        <v>2019</v>
      </c>
      <c r="S601" s="70" t="s">
        <v>494</v>
      </c>
      <c r="T601" s="70" t="s">
        <v>501</v>
      </c>
      <c r="U601" s="70" t="e">
        <f>'Раздел 2'!#REF!</f>
        <v>#REF!</v>
      </c>
    </row>
    <row r="602" spans="1:85" s="7" customFormat="1" ht="24.95" customHeight="1" x14ac:dyDescent="0.2">
      <c r="A602" s="487">
        <v>536</v>
      </c>
      <c r="B602" s="8" t="s">
        <v>401</v>
      </c>
      <c r="C602" s="70">
        <v>1951</v>
      </c>
      <c r="D602" s="70"/>
      <c r="E602" s="8" t="s">
        <v>45</v>
      </c>
      <c r="F602" s="70">
        <v>2</v>
      </c>
      <c r="G602" s="87">
        <v>2</v>
      </c>
      <c r="H602" s="115">
        <v>517.4</v>
      </c>
      <c r="I602" s="101">
        <v>470.9</v>
      </c>
      <c r="J602" s="73">
        <v>352.5</v>
      </c>
      <c r="K602" s="87">
        <v>8</v>
      </c>
      <c r="L602" s="9">
        <f t="shared" si="131"/>
        <v>2539610.79</v>
      </c>
      <c r="M602" s="9">
        <v>0</v>
      </c>
      <c r="N602" s="9">
        <v>0</v>
      </c>
      <c r="O602" s="9">
        <f t="shared" si="132"/>
        <v>2539610.79</v>
      </c>
      <c r="P602" s="16">
        <f t="shared" si="133"/>
        <v>5393.1</v>
      </c>
      <c r="Q602" s="70">
        <v>11111.76</v>
      </c>
      <c r="R602" s="70">
        <v>2019</v>
      </c>
      <c r="S602" s="70" t="s">
        <v>494</v>
      </c>
      <c r="T602" s="70" t="s">
        <v>501</v>
      </c>
      <c r="U602" s="70" t="e">
        <f>'Раздел 2'!#REF!</f>
        <v>#REF!</v>
      </c>
    </row>
    <row r="603" spans="1:85" s="35" customFormat="1" ht="12.75" customHeight="1" x14ac:dyDescent="0.2">
      <c r="A603" s="578" t="s">
        <v>183</v>
      </c>
      <c r="B603" s="579"/>
      <c r="C603" s="25">
        <v>15</v>
      </c>
      <c r="D603" s="25"/>
      <c r="E603" s="68"/>
      <c r="F603" s="25"/>
      <c r="G603" s="86"/>
      <c r="H603" s="14">
        <f>SUM(H588:H602)</f>
        <v>6245.5199999999995</v>
      </c>
      <c r="I603" s="14">
        <f t="shared" ref="I603:O603" si="134">SUM(I588:I602)</f>
        <v>5757.4</v>
      </c>
      <c r="J603" s="14">
        <f t="shared" si="134"/>
        <v>3648.9</v>
      </c>
      <c r="K603" s="14">
        <f t="shared" si="134"/>
        <v>122</v>
      </c>
      <c r="L603" s="14">
        <f t="shared" si="134"/>
        <v>31050233.940000005</v>
      </c>
      <c r="M603" s="14"/>
      <c r="N603" s="14"/>
      <c r="O603" s="14">
        <f t="shared" si="134"/>
        <v>31050233.940000005</v>
      </c>
      <c r="P603" s="238"/>
      <c r="Q603" s="36"/>
      <c r="R603" s="25"/>
      <c r="S603" s="25"/>
      <c r="T603" s="25"/>
      <c r="U603" s="25"/>
      <c r="AT603" s="7"/>
      <c r="AU603" s="7"/>
      <c r="AV603" s="7"/>
      <c r="AW603" s="7"/>
      <c r="AX603" s="7"/>
      <c r="AY603" s="7"/>
      <c r="AZ603" s="7"/>
      <c r="BA603" s="7"/>
      <c r="BB603" s="7"/>
      <c r="BC603" s="7"/>
      <c r="BD603" s="7"/>
      <c r="BE603" s="7"/>
      <c r="BF603" s="7"/>
      <c r="BG603" s="7"/>
      <c r="BH603" s="7"/>
      <c r="BI603" s="7"/>
      <c r="BJ603" s="7"/>
      <c r="BK603" s="7"/>
      <c r="BL603" s="7"/>
      <c r="BM603" s="7"/>
      <c r="BN603" s="7"/>
      <c r="BO603" s="7"/>
      <c r="BP603" s="7"/>
      <c r="BQ603" s="7"/>
      <c r="BR603" s="7"/>
      <c r="BS603" s="7"/>
      <c r="BT603" s="7"/>
      <c r="BU603" s="7"/>
      <c r="BV603" s="7"/>
      <c r="BW603" s="7"/>
      <c r="BX603" s="7"/>
      <c r="BY603" s="7"/>
      <c r="BZ603" s="7"/>
      <c r="CA603" s="7"/>
      <c r="CB603" s="7"/>
      <c r="CC603" s="7"/>
      <c r="CD603" s="7"/>
      <c r="CE603" s="7"/>
      <c r="CF603" s="7"/>
      <c r="CG603" s="7"/>
    </row>
    <row r="604" spans="1:85" s="7" customFormat="1" ht="12.75" customHeight="1" x14ac:dyDescent="0.2">
      <c r="A604" s="288">
        <v>537</v>
      </c>
      <c r="B604" s="251" t="s">
        <v>1713</v>
      </c>
      <c r="C604" s="330">
        <v>1960</v>
      </c>
      <c r="D604" s="203"/>
      <c r="E604" s="253" t="s">
        <v>691</v>
      </c>
      <c r="F604" s="330">
        <v>3</v>
      </c>
      <c r="G604" s="255">
        <v>2</v>
      </c>
      <c r="H604" s="331">
        <v>1042.7</v>
      </c>
      <c r="I604" s="331">
        <v>977</v>
      </c>
      <c r="J604" s="331">
        <v>895.9</v>
      </c>
      <c r="K604" s="256">
        <v>26</v>
      </c>
      <c r="L604" s="209">
        <f>4849*I604</f>
        <v>4737473</v>
      </c>
      <c r="M604" s="209">
        <v>0</v>
      </c>
      <c r="N604" s="209">
        <v>0</v>
      </c>
      <c r="O604" s="209">
        <f>L604</f>
        <v>4737473</v>
      </c>
      <c r="P604" s="16">
        <f t="shared" si="133"/>
        <v>4849</v>
      </c>
      <c r="Q604" s="360">
        <v>11111.76</v>
      </c>
      <c r="R604" s="360">
        <v>2020</v>
      </c>
      <c r="S604" s="203"/>
      <c r="T604" s="203"/>
      <c r="U604" s="203"/>
    </row>
    <row r="605" spans="1:85" s="7" customFormat="1" ht="24.95" customHeight="1" x14ac:dyDescent="0.2">
      <c r="A605" s="288">
        <v>538</v>
      </c>
      <c r="B605" s="251" t="s">
        <v>1714</v>
      </c>
      <c r="C605" s="330">
        <v>1939</v>
      </c>
      <c r="D605" s="203"/>
      <c r="E605" s="8" t="s">
        <v>45</v>
      </c>
      <c r="F605" s="330">
        <v>2</v>
      </c>
      <c r="G605" s="255">
        <v>1</v>
      </c>
      <c r="H605" s="331">
        <v>181.7</v>
      </c>
      <c r="I605" s="331">
        <v>158.9</v>
      </c>
      <c r="J605" s="331">
        <v>131.69999999999999</v>
      </c>
      <c r="K605" s="256">
        <v>4</v>
      </c>
      <c r="L605" s="209">
        <f t="shared" ref="L605:L610" si="135">4849*I605</f>
        <v>770506.1</v>
      </c>
      <c r="M605" s="209">
        <v>0</v>
      </c>
      <c r="N605" s="209">
        <v>0</v>
      </c>
      <c r="O605" s="209">
        <f t="shared" ref="O605:O606" si="136">L605</f>
        <v>770506.1</v>
      </c>
      <c r="P605" s="16">
        <f t="shared" si="133"/>
        <v>4849</v>
      </c>
      <c r="Q605" s="360">
        <v>11111.76</v>
      </c>
      <c r="R605" s="360">
        <v>2020</v>
      </c>
      <c r="S605" s="203"/>
      <c r="T605" s="203"/>
      <c r="U605" s="203"/>
    </row>
    <row r="606" spans="1:85" s="7" customFormat="1" ht="12.75" customHeight="1" x14ac:dyDescent="0.2">
      <c r="A606" s="288">
        <v>539</v>
      </c>
      <c r="B606" s="251" t="s">
        <v>1715</v>
      </c>
      <c r="C606" s="330">
        <v>1950</v>
      </c>
      <c r="D606" s="203"/>
      <c r="E606" s="253" t="s">
        <v>55</v>
      </c>
      <c r="F606" s="330">
        <v>2</v>
      </c>
      <c r="G606" s="255">
        <v>2</v>
      </c>
      <c r="H606" s="331">
        <v>435.1</v>
      </c>
      <c r="I606" s="331">
        <v>390.6</v>
      </c>
      <c r="J606" s="331">
        <v>239.2</v>
      </c>
      <c r="K606" s="256">
        <v>11</v>
      </c>
      <c r="L606" s="209">
        <f t="shared" si="135"/>
        <v>1894019.4000000001</v>
      </c>
      <c r="M606" s="209">
        <v>0</v>
      </c>
      <c r="N606" s="209">
        <v>0</v>
      </c>
      <c r="O606" s="209">
        <f t="shared" si="136"/>
        <v>1894019.4000000001</v>
      </c>
      <c r="P606" s="16">
        <f t="shared" si="133"/>
        <v>4849</v>
      </c>
      <c r="Q606" s="360">
        <v>11111.76</v>
      </c>
      <c r="R606" s="360">
        <v>2020</v>
      </c>
      <c r="S606" s="203"/>
      <c r="T606" s="203"/>
      <c r="U606" s="203"/>
    </row>
    <row r="607" spans="1:85" s="35" customFormat="1" ht="12.75" customHeight="1" x14ac:dyDescent="0.2">
      <c r="A607" s="578" t="s">
        <v>804</v>
      </c>
      <c r="B607" s="579"/>
      <c r="C607" s="204">
        <v>3</v>
      </c>
      <c r="D607" s="204"/>
      <c r="E607" s="161"/>
      <c r="F607" s="204"/>
      <c r="G607" s="235"/>
      <c r="H607" s="236">
        <f>SUM(H604:H606)</f>
        <v>1659.5</v>
      </c>
      <c r="I607" s="236">
        <f t="shared" ref="I607:O607" si="137">SUM(I604:I606)</f>
        <v>1526.5</v>
      </c>
      <c r="J607" s="236">
        <f t="shared" si="137"/>
        <v>1266.8</v>
      </c>
      <c r="K607" s="236">
        <f t="shared" si="137"/>
        <v>41</v>
      </c>
      <c r="L607" s="236">
        <f t="shared" si="137"/>
        <v>7401998.5</v>
      </c>
      <c r="M607" s="236"/>
      <c r="N607" s="236"/>
      <c r="O607" s="236">
        <f t="shared" si="137"/>
        <v>7401998.5</v>
      </c>
      <c r="P607" s="238"/>
      <c r="Q607" s="238"/>
      <c r="R607" s="204"/>
      <c r="S607" s="204"/>
      <c r="T607" s="204"/>
      <c r="U607" s="204"/>
      <c r="AT607" s="7"/>
      <c r="AU607" s="7"/>
      <c r="AV607" s="7"/>
      <c r="AW607" s="7"/>
      <c r="AX607" s="7"/>
      <c r="AY607" s="7"/>
      <c r="AZ607" s="7"/>
      <c r="BA607" s="7"/>
      <c r="BB607" s="7"/>
      <c r="BC607" s="7"/>
      <c r="BD607" s="7"/>
      <c r="BE607" s="7"/>
      <c r="BF607" s="7"/>
      <c r="BG607" s="7"/>
      <c r="BH607" s="7"/>
      <c r="BI607" s="7"/>
      <c r="BJ607" s="7"/>
      <c r="BK607" s="7"/>
      <c r="BL607" s="7"/>
      <c r="BM607" s="7"/>
      <c r="BN607" s="7"/>
      <c r="BO607" s="7"/>
      <c r="BP607" s="7"/>
      <c r="BQ607" s="7"/>
      <c r="BR607" s="7"/>
      <c r="BS607" s="7"/>
      <c r="BT607" s="7"/>
      <c r="BU607" s="7"/>
      <c r="BV607" s="7"/>
      <c r="BW607" s="7"/>
      <c r="BX607" s="7"/>
      <c r="BY607" s="7"/>
      <c r="BZ607" s="7"/>
      <c r="CA607" s="7"/>
      <c r="CB607" s="7"/>
      <c r="CC607" s="7"/>
      <c r="CD607" s="7"/>
      <c r="CE607" s="7"/>
      <c r="CF607" s="7"/>
      <c r="CG607" s="7"/>
    </row>
    <row r="608" spans="1:85" s="7" customFormat="1" ht="12.75" customHeight="1" x14ac:dyDescent="0.2">
      <c r="A608" s="288">
        <v>540</v>
      </c>
      <c r="B608" s="251" t="s">
        <v>1716</v>
      </c>
      <c r="C608" s="330">
        <v>1964</v>
      </c>
      <c r="D608" s="203"/>
      <c r="E608" s="253" t="s">
        <v>58</v>
      </c>
      <c r="F608" s="330">
        <v>2</v>
      </c>
      <c r="G608" s="255">
        <v>3</v>
      </c>
      <c r="H608" s="331">
        <v>594.9</v>
      </c>
      <c r="I608" s="331">
        <v>541.1</v>
      </c>
      <c r="J608" s="331">
        <v>434.6</v>
      </c>
      <c r="K608" s="256">
        <v>12</v>
      </c>
      <c r="L608" s="209">
        <f t="shared" si="135"/>
        <v>2623793.9</v>
      </c>
      <c r="M608" s="209">
        <v>0</v>
      </c>
      <c r="N608" s="209">
        <v>0</v>
      </c>
      <c r="O608" s="209">
        <f>L608</f>
        <v>2623793.9</v>
      </c>
      <c r="P608" s="16">
        <f t="shared" si="133"/>
        <v>4849</v>
      </c>
      <c r="Q608" s="360">
        <v>11111.76</v>
      </c>
      <c r="R608" s="360">
        <v>2021</v>
      </c>
      <c r="S608" s="203"/>
      <c r="T608" s="203"/>
      <c r="U608" s="203"/>
    </row>
    <row r="609" spans="1:85" s="7" customFormat="1" ht="12.75" customHeight="1" x14ac:dyDescent="0.2">
      <c r="A609" s="288">
        <v>541</v>
      </c>
      <c r="B609" s="251" t="s">
        <v>1717</v>
      </c>
      <c r="C609" s="330">
        <v>1967</v>
      </c>
      <c r="D609" s="203"/>
      <c r="E609" s="253" t="s">
        <v>58</v>
      </c>
      <c r="F609" s="330">
        <v>2</v>
      </c>
      <c r="G609" s="255">
        <v>2</v>
      </c>
      <c r="H609" s="331">
        <v>577.9</v>
      </c>
      <c r="I609" s="331">
        <v>524.70000000000005</v>
      </c>
      <c r="J609" s="331">
        <v>470.7</v>
      </c>
      <c r="K609" s="256">
        <v>13</v>
      </c>
      <c r="L609" s="209">
        <f t="shared" si="135"/>
        <v>2544270.3000000003</v>
      </c>
      <c r="M609" s="209">
        <v>0</v>
      </c>
      <c r="N609" s="209">
        <v>0</v>
      </c>
      <c r="O609" s="209">
        <f t="shared" ref="O609:O610" si="138">L609</f>
        <v>2544270.3000000003</v>
      </c>
      <c r="P609" s="16">
        <f t="shared" si="133"/>
        <v>4849</v>
      </c>
      <c r="Q609" s="360">
        <v>11111.76</v>
      </c>
      <c r="R609" s="360">
        <v>2021</v>
      </c>
      <c r="S609" s="203"/>
      <c r="T609" s="203"/>
      <c r="U609" s="203"/>
    </row>
    <row r="610" spans="1:85" s="7" customFormat="1" ht="12.75" customHeight="1" x14ac:dyDescent="0.2">
      <c r="A610" s="288">
        <v>542</v>
      </c>
      <c r="B610" s="251" t="s">
        <v>1718</v>
      </c>
      <c r="C610" s="330">
        <v>1968</v>
      </c>
      <c r="D610" s="203"/>
      <c r="E610" s="253" t="s">
        <v>77</v>
      </c>
      <c r="F610" s="330">
        <v>2</v>
      </c>
      <c r="G610" s="255">
        <v>1</v>
      </c>
      <c r="H610" s="331">
        <v>328</v>
      </c>
      <c r="I610" s="331">
        <v>328</v>
      </c>
      <c r="J610" s="331">
        <v>42</v>
      </c>
      <c r="K610" s="256">
        <v>4</v>
      </c>
      <c r="L610" s="209">
        <f t="shared" si="135"/>
        <v>1590472</v>
      </c>
      <c r="M610" s="209">
        <v>0</v>
      </c>
      <c r="N610" s="209">
        <v>0</v>
      </c>
      <c r="O610" s="209">
        <f t="shared" si="138"/>
        <v>1590472</v>
      </c>
      <c r="P610" s="16">
        <f t="shared" si="133"/>
        <v>4849</v>
      </c>
      <c r="Q610" s="360">
        <v>11111.76</v>
      </c>
      <c r="R610" s="360">
        <v>2021</v>
      </c>
      <c r="S610" s="203"/>
      <c r="T610" s="203"/>
      <c r="U610" s="203"/>
    </row>
    <row r="611" spans="1:85" s="35" customFormat="1" ht="12.75" customHeight="1" x14ac:dyDescent="0.2">
      <c r="A611" s="578" t="s">
        <v>805</v>
      </c>
      <c r="B611" s="579"/>
      <c r="C611" s="204">
        <v>3</v>
      </c>
      <c r="D611" s="204"/>
      <c r="E611" s="161"/>
      <c r="F611" s="204"/>
      <c r="G611" s="235"/>
      <c r="H611" s="236">
        <f>SUM(H608:H610)</f>
        <v>1500.8</v>
      </c>
      <c r="I611" s="236">
        <f t="shared" ref="I611:O611" si="139">SUM(I608:I610)</f>
        <v>1393.8000000000002</v>
      </c>
      <c r="J611" s="236">
        <f t="shared" si="139"/>
        <v>947.3</v>
      </c>
      <c r="K611" s="236">
        <f t="shared" si="139"/>
        <v>29</v>
      </c>
      <c r="L611" s="236">
        <f t="shared" si="139"/>
        <v>6758536.2000000002</v>
      </c>
      <c r="M611" s="236"/>
      <c r="N611" s="236"/>
      <c r="O611" s="236">
        <f t="shared" si="139"/>
        <v>6758536.2000000002</v>
      </c>
      <c r="P611" s="238"/>
      <c r="Q611" s="238"/>
      <c r="R611" s="204"/>
      <c r="S611" s="204"/>
      <c r="T611" s="204"/>
      <c r="U611" s="204"/>
      <c r="AT611" s="7"/>
      <c r="AU611" s="7"/>
      <c r="AV611" s="7"/>
      <c r="AW611" s="7"/>
      <c r="AX611" s="7"/>
      <c r="AY611" s="7"/>
      <c r="AZ611" s="7"/>
      <c r="BA611" s="7"/>
      <c r="BB611" s="7"/>
      <c r="BC611" s="7"/>
      <c r="BD611" s="7"/>
      <c r="BE611" s="7"/>
      <c r="BF611" s="7"/>
      <c r="BG611" s="7"/>
      <c r="BH611" s="7"/>
      <c r="BI611" s="7"/>
      <c r="BJ611" s="7"/>
      <c r="BK611" s="7"/>
      <c r="BL611" s="7"/>
      <c r="BM611" s="7"/>
      <c r="BN611" s="7"/>
      <c r="BO611" s="7"/>
      <c r="BP611" s="7"/>
      <c r="BQ611" s="7"/>
      <c r="BR611" s="7"/>
      <c r="BS611" s="7"/>
      <c r="BT611" s="7"/>
      <c r="BU611" s="7"/>
      <c r="BV611" s="7"/>
      <c r="BW611" s="7"/>
      <c r="BX611" s="7"/>
      <c r="BY611" s="7"/>
      <c r="BZ611" s="7"/>
      <c r="CA611" s="7"/>
      <c r="CB611" s="7"/>
      <c r="CC611" s="7"/>
      <c r="CD611" s="7"/>
      <c r="CE611" s="7"/>
      <c r="CF611" s="7"/>
      <c r="CG611" s="7"/>
    </row>
    <row r="612" spans="1:85" s="56" customFormat="1" ht="13.35" customHeight="1" x14ac:dyDescent="0.2">
      <c r="A612" s="580" t="s">
        <v>101</v>
      </c>
      <c r="B612" s="581"/>
      <c r="C612" s="33">
        <f>C611+C607+C603</f>
        <v>21</v>
      </c>
      <c r="D612" s="33"/>
      <c r="E612" s="33"/>
      <c r="F612" s="33"/>
      <c r="G612" s="33"/>
      <c r="H612" s="33">
        <f t="shared" ref="H612:O612" si="140">H611+H607+H603</f>
        <v>9405.82</v>
      </c>
      <c r="I612" s="33">
        <f t="shared" si="140"/>
        <v>8677.7000000000007</v>
      </c>
      <c r="J612" s="33">
        <f t="shared" si="140"/>
        <v>5863</v>
      </c>
      <c r="K612" s="33">
        <f t="shared" si="140"/>
        <v>192</v>
      </c>
      <c r="L612" s="33">
        <f t="shared" si="140"/>
        <v>45210768.640000001</v>
      </c>
      <c r="M612" s="33"/>
      <c r="N612" s="33"/>
      <c r="O612" s="33">
        <f t="shared" si="140"/>
        <v>45210768.640000001</v>
      </c>
      <c r="P612" s="34"/>
      <c r="Q612" s="34"/>
      <c r="R612" s="22"/>
      <c r="S612" s="22"/>
      <c r="T612" s="22"/>
      <c r="U612" s="22"/>
      <c r="AT612" s="61"/>
      <c r="AU612" s="61"/>
      <c r="AV612" s="61"/>
      <c r="AW612" s="61"/>
      <c r="AX612" s="61"/>
      <c r="AY612" s="61"/>
      <c r="AZ612" s="61"/>
      <c r="BA612" s="61"/>
      <c r="BB612" s="61"/>
      <c r="BC612" s="61"/>
      <c r="BD612" s="61"/>
      <c r="BE612" s="61"/>
      <c r="BF612" s="61"/>
      <c r="BG612" s="61"/>
      <c r="BH612" s="61"/>
      <c r="BI612" s="61"/>
      <c r="BJ612" s="61"/>
      <c r="BK612" s="61"/>
      <c r="BL612" s="61"/>
      <c r="BM612" s="61"/>
      <c r="BN612" s="61"/>
      <c r="BO612" s="61"/>
      <c r="BP612" s="61"/>
      <c r="BQ612" s="61"/>
      <c r="BR612" s="61"/>
      <c r="BS612" s="61"/>
      <c r="BT612" s="61"/>
      <c r="BU612" s="61"/>
      <c r="BV612" s="61"/>
      <c r="BW612" s="61"/>
      <c r="BX612" s="61"/>
      <c r="BY612" s="61"/>
      <c r="BZ612" s="61"/>
      <c r="CA612" s="61"/>
      <c r="CB612" s="61"/>
      <c r="CC612" s="61"/>
      <c r="CD612" s="61"/>
      <c r="CE612" s="61"/>
      <c r="CF612" s="61"/>
      <c r="CG612" s="61"/>
    </row>
    <row r="613" spans="1:85" s="7" customFormat="1" ht="13.35" customHeight="1" x14ac:dyDescent="0.2">
      <c r="A613" s="157"/>
      <c r="B613" s="27" t="s">
        <v>164</v>
      </c>
      <c r="C613" s="28"/>
      <c r="D613" s="70"/>
      <c r="E613" s="8"/>
      <c r="F613" s="70"/>
      <c r="G613" s="87"/>
      <c r="H613" s="115"/>
      <c r="I613" s="101"/>
      <c r="J613" s="73"/>
      <c r="K613" s="87"/>
      <c r="L613" s="9"/>
      <c r="M613" s="9"/>
      <c r="N613" s="9"/>
      <c r="O613" s="29"/>
      <c r="P613" s="16"/>
      <c r="Q613" s="31"/>
      <c r="R613" s="70"/>
      <c r="S613" s="70"/>
      <c r="T613" s="70"/>
      <c r="U613" s="70" t="e">
        <f>'Раздел 2'!#REF!</f>
        <v>#REF!</v>
      </c>
    </row>
    <row r="614" spans="1:85" s="7" customFormat="1" ht="24.95" customHeight="1" x14ac:dyDescent="0.2">
      <c r="A614" s="172">
        <v>543</v>
      </c>
      <c r="B614" s="8" t="s">
        <v>580</v>
      </c>
      <c r="C614" s="172">
        <v>1961</v>
      </c>
      <c r="D614" s="172"/>
      <c r="E614" s="8" t="s">
        <v>41</v>
      </c>
      <c r="F614" s="172">
        <v>2</v>
      </c>
      <c r="G614" s="87">
        <v>1</v>
      </c>
      <c r="H614" s="172">
        <v>362</v>
      </c>
      <c r="I614" s="173">
        <v>335</v>
      </c>
      <c r="J614" s="173">
        <v>258</v>
      </c>
      <c r="K614" s="87">
        <v>8</v>
      </c>
      <c r="L614" s="9">
        <f>5393.1*I614</f>
        <v>1806688.5000000002</v>
      </c>
      <c r="M614" s="9">
        <v>0</v>
      </c>
      <c r="N614" s="9">
        <v>0</v>
      </c>
      <c r="O614" s="9">
        <f>L614</f>
        <v>1806688.5000000002</v>
      </c>
      <c r="P614" s="16">
        <f t="shared" si="133"/>
        <v>5393.1</v>
      </c>
      <c r="Q614" s="172">
        <v>12882.22</v>
      </c>
      <c r="R614" s="172">
        <v>2019</v>
      </c>
      <c r="S614" s="172"/>
      <c r="T614" s="172"/>
      <c r="U614" s="172"/>
      <c r="V614" s="7">
        <v>1</v>
      </c>
    </row>
    <row r="615" spans="1:85" s="7" customFormat="1" ht="24.95" customHeight="1" x14ac:dyDescent="0.2">
      <c r="A615" s="172">
        <v>544</v>
      </c>
      <c r="B615" s="8" t="s">
        <v>369</v>
      </c>
      <c r="C615" s="172">
        <v>1974</v>
      </c>
      <c r="D615" s="172"/>
      <c r="E615" s="8" t="s">
        <v>58</v>
      </c>
      <c r="F615" s="172">
        <v>2</v>
      </c>
      <c r="G615" s="87">
        <v>2</v>
      </c>
      <c r="H615" s="173">
        <v>553.6</v>
      </c>
      <c r="I615" s="173">
        <v>509.2</v>
      </c>
      <c r="J615" s="173">
        <v>481.4</v>
      </c>
      <c r="K615" s="87">
        <v>12</v>
      </c>
      <c r="L615" s="9">
        <f t="shared" ref="L615:L624" si="141">5393.1*I615</f>
        <v>2746166.52</v>
      </c>
      <c r="M615" s="9">
        <v>0</v>
      </c>
      <c r="N615" s="9">
        <v>0</v>
      </c>
      <c r="O615" s="9">
        <f t="shared" ref="O615:O629" si="142">L615</f>
        <v>2746166.52</v>
      </c>
      <c r="P615" s="16">
        <f t="shared" si="133"/>
        <v>5393.1</v>
      </c>
      <c r="Q615" s="172">
        <v>11111.76</v>
      </c>
      <c r="R615" s="172">
        <v>2019</v>
      </c>
      <c r="S615" s="172" t="s">
        <v>488</v>
      </c>
      <c r="T615" s="172" t="s">
        <v>501</v>
      </c>
      <c r="U615" s="172" t="e">
        <f>'Раздел 2'!#REF!</f>
        <v>#REF!</v>
      </c>
      <c r="V615" s="7">
        <v>1</v>
      </c>
    </row>
    <row r="616" spans="1:85" s="7" customFormat="1" ht="24.95" customHeight="1" x14ac:dyDescent="0.2">
      <c r="A616" s="487">
        <v>545</v>
      </c>
      <c r="B616" s="8" t="s">
        <v>370</v>
      </c>
      <c r="C616" s="172">
        <v>1974</v>
      </c>
      <c r="D616" s="172"/>
      <c r="E616" s="8" t="s">
        <v>58</v>
      </c>
      <c r="F616" s="172">
        <v>2</v>
      </c>
      <c r="G616" s="87">
        <v>2</v>
      </c>
      <c r="H616" s="173">
        <v>553.29999999999995</v>
      </c>
      <c r="I616" s="173">
        <v>509.1</v>
      </c>
      <c r="J616" s="173">
        <v>289.5</v>
      </c>
      <c r="K616" s="87">
        <v>12</v>
      </c>
      <c r="L616" s="9">
        <f t="shared" si="141"/>
        <v>2745627.2100000004</v>
      </c>
      <c r="M616" s="9">
        <v>0</v>
      </c>
      <c r="N616" s="9">
        <v>0</v>
      </c>
      <c r="O616" s="9">
        <f t="shared" si="142"/>
        <v>2745627.2100000004</v>
      </c>
      <c r="P616" s="16">
        <f t="shared" si="133"/>
        <v>5393.1</v>
      </c>
      <c r="Q616" s="172">
        <v>11111.76</v>
      </c>
      <c r="R616" s="172">
        <v>2019</v>
      </c>
      <c r="S616" s="172" t="s">
        <v>488</v>
      </c>
      <c r="T616" s="172" t="s">
        <v>501</v>
      </c>
      <c r="U616" s="172" t="e">
        <f>'Раздел 2'!#REF!</f>
        <v>#REF!</v>
      </c>
      <c r="V616" s="7">
        <v>1</v>
      </c>
    </row>
    <row r="617" spans="1:85" s="7" customFormat="1" ht="24.95" customHeight="1" x14ac:dyDescent="0.2">
      <c r="A617" s="487">
        <v>546</v>
      </c>
      <c r="B617" s="8" t="s">
        <v>372</v>
      </c>
      <c r="C617" s="172">
        <v>1968</v>
      </c>
      <c r="D617" s="172"/>
      <c r="E617" s="8" t="s">
        <v>58</v>
      </c>
      <c r="F617" s="172">
        <v>2</v>
      </c>
      <c r="G617" s="87">
        <v>2</v>
      </c>
      <c r="H617" s="173">
        <v>547.4</v>
      </c>
      <c r="I617" s="173">
        <v>506.9</v>
      </c>
      <c r="J617" s="173">
        <v>279.7</v>
      </c>
      <c r="K617" s="87">
        <v>12</v>
      </c>
      <c r="L617" s="9">
        <f t="shared" si="141"/>
        <v>2733762.39</v>
      </c>
      <c r="M617" s="9">
        <v>0</v>
      </c>
      <c r="N617" s="9">
        <v>0</v>
      </c>
      <c r="O617" s="9">
        <f t="shared" si="142"/>
        <v>2733762.39</v>
      </c>
      <c r="P617" s="16">
        <f t="shared" si="133"/>
        <v>5393.1</v>
      </c>
      <c r="Q617" s="172">
        <v>11111.76</v>
      </c>
      <c r="R617" s="172">
        <v>2019</v>
      </c>
      <c r="S617" s="172" t="s">
        <v>488</v>
      </c>
      <c r="T617" s="172" t="s">
        <v>501</v>
      </c>
      <c r="U617" s="172" t="e">
        <f>'Раздел 2'!#REF!</f>
        <v>#REF!</v>
      </c>
      <c r="V617" s="7">
        <v>1</v>
      </c>
    </row>
    <row r="618" spans="1:85" s="7" customFormat="1" ht="24.95" customHeight="1" x14ac:dyDescent="0.2">
      <c r="A618" s="487">
        <v>547</v>
      </c>
      <c r="B618" s="8" t="s">
        <v>373</v>
      </c>
      <c r="C618" s="172">
        <v>1968</v>
      </c>
      <c r="D618" s="172"/>
      <c r="E618" s="8" t="s">
        <v>58</v>
      </c>
      <c r="F618" s="172">
        <v>2</v>
      </c>
      <c r="G618" s="87">
        <v>2</v>
      </c>
      <c r="H618" s="173">
        <v>541.79999999999995</v>
      </c>
      <c r="I618" s="173">
        <v>499.7</v>
      </c>
      <c r="J618" s="173">
        <v>401.59999999999997</v>
      </c>
      <c r="K618" s="87">
        <v>12</v>
      </c>
      <c r="L618" s="9">
        <f t="shared" si="141"/>
        <v>2694932.0700000003</v>
      </c>
      <c r="M618" s="9">
        <v>0</v>
      </c>
      <c r="N618" s="9">
        <v>0</v>
      </c>
      <c r="O618" s="9">
        <f t="shared" si="142"/>
        <v>2694932.0700000003</v>
      </c>
      <c r="P618" s="16">
        <f t="shared" si="133"/>
        <v>5393.1</v>
      </c>
      <c r="Q618" s="172">
        <v>11111.76</v>
      </c>
      <c r="R618" s="172">
        <v>2019</v>
      </c>
      <c r="S618" s="172" t="s">
        <v>488</v>
      </c>
      <c r="T618" s="172" t="s">
        <v>501</v>
      </c>
      <c r="U618" s="172" t="e">
        <f>'Раздел 2'!#REF!</f>
        <v>#REF!</v>
      </c>
      <c r="V618" s="7">
        <v>1</v>
      </c>
    </row>
    <row r="619" spans="1:85" s="7" customFormat="1" ht="24.95" customHeight="1" x14ac:dyDescent="0.2">
      <c r="A619" s="487">
        <v>548</v>
      </c>
      <c r="B619" s="8" t="s">
        <v>371</v>
      </c>
      <c r="C619" s="172">
        <v>1959</v>
      </c>
      <c r="D619" s="172">
        <v>1974</v>
      </c>
      <c r="E619" s="8" t="s">
        <v>60</v>
      </c>
      <c r="F619" s="172">
        <v>2</v>
      </c>
      <c r="G619" s="87">
        <v>2</v>
      </c>
      <c r="H619" s="173">
        <v>460</v>
      </c>
      <c r="I619" s="173">
        <v>436.3</v>
      </c>
      <c r="J619" s="173">
        <v>436.3</v>
      </c>
      <c r="K619" s="87">
        <v>8</v>
      </c>
      <c r="L619" s="9">
        <f t="shared" si="141"/>
        <v>2353009.5300000003</v>
      </c>
      <c r="M619" s="9">
        <v>0</v>
      </c>
      <c r="N619" s="9">
        <v>0</v>
      </c>
      <c r="O619" s="9">
        <f t="shared" si="142"/>
        <v>2353009.5300000003</v>
      </c>
      <c r="P619" s="16">
        <f t="shared" si="133"/>
        <v>5393.1</v>
      </c>
      <c r="Q619" s="172">
        <v>11111.76</v>
      </c>
      <c r="R619" s="172">
        <v>2019</v>
      </c>
      <c r="S619" s="172" t="s">
        <v>488</v>
      </c>
      <c r="T619" s="172" t="s">
        <v>501</v>
      </c>
      <c r="U619" s="172" t="e">
        <f>'Раздел 2'!#REF!</f>
        <v>#REF!</v>
      </c>
      <c r="V619" s="7">
        <v>1</v>
      </c>
    </row>
    <row r="620" spans="1:85" s="7" customFormat="1" ht="24.95" customHeight="1" x14ac:dyDescent="0.2">
      <c r="A620" s="487">
        <v>549</v>
      </c>
      <c r="B620" s="8" t="s">
        <v>581</v>
      </c>
      <c r="C620" s="172">
        <v>1978</v>
      </c>
      <c r="D620" s="172"/>
      <c r="E620" s="8" t="s">
        <v>58</v>
      </c>
      <c r="F620" s="172">
        <v>2</v>
      </c>
      <c r="G620" s="87">
        <v>2</v>
      </c>
      <c r="H620" s="173">
        <v>1374.3</v>
      </c>
      <c r="I620" s="173">
        <v>848.1</v>
      </c>
      <c r="J620" s="173">
        <v>799.1</v>
      </c>
      <c r="K620" s="87">
        <v>18</v>
      </c>
      <c r="L620" s="9">
        <f t="shared" si="141"/>
        <v>4573888.1100000003</v>
      </c>
      <c r="M620" s="9">
        <v>0</v>
      </c>
      <c r="N620" s="9">
        <v>0</v>
      </c>
      <c r="O620" s="9">
        <f t="shared" si="142"/>
        <v>4573888.1100000003</v>
      </c>
      <c r="P620" s="16">
        <f t="shared" si="133"/>
        <v>5393.1</v>
      </c>
      <c r="Q620" s="172">
        <v>12882.22</v>
      </c>
      <c r="R620" s="172">
        <v>2019</v>
      </c>
      <c r="S620" s="172"/>
      <c r="T620" s="172"/>
      <c r="U620" s="172"/>
      <c r="V620" s="7">
        <v>1</v>
      </c>
    </row>
    <row r="621" spans="1:85" s="7" customFormat="1" ht="24.95" customHeight="1" x14ac:dyDescent="0.2">
      <c r="A621" s="487">
        <v>550</v>
      </c>
      <c r="B621" s="8" t="s">
        <v>582</v>
      </c>
      <c r="C621" s="172">
        <v>1976</v>
      </c>
      <c r="D621" s="172"/>
      <c r="E621" s="8" t="s">
        <v>58</v>
      </c>
      <c r="F621" s="172">
        <v>2</v>
      </c>
      <c r="G621" s="87">
        <v>2</v>
      </c>
      <c r="H621" s="173">
        <v>852</v>
      </c>
      <c r="I621" s="173">
        <v>560.9</v>
      </c>
      <c r="J621" s="173">
        <v>560.9</v>
      </c>
      <c r="K621" s="87">
        <v>12</v>
      </c>
      <c r="L621" s="9">
        <f t="shared" si="141"/>
        <v>3024989.79</v>
      </c>
      <c r="M621" s="9">
        <v>0</v>
      </c>
      <c r="N621" s="9">
        <v>0</v>
      </c>
      <c r="O621" s="9">
        <f t="shared" si="142"/>
        <v>3024989.79</v>
      </c>
      <c r="P621" s="16">
        <f t="shared" si="133"/>
        <v>5393.1</v>
      </c>
      <c r="Q621" s="172">
        <v>12882.22</v>
      </c>
      <c r="R621" s="172">
        <v>2019</v>
      </c>
      <c r="S621" s="172"/>
      <c r="T621" s="172"/>
      <c r="U621" s="172"/>
      <c r="V621" s="7">
        <v>1</v>
      </c>
    </row>
    <row r="622" spans="1:85" s="7" customFormat="1" ht="24.95" customHeight="1" x14ac:dyDescent="0.2">
      <c r="A622" s="487">
        <v>551</v>
      </c>
      <c r="B622" s="8" t="s">
        <v>583</v>
      </c>
      <c r="C622" s="172">
        <v>1983</v>
      </c>
      <c r="D622" s="172"/>
      <c r="E622" s="8" t="s">
        <v>58</v>
      </c>
      <c r="F622" s="172">
        <v>2</v>
      </c>
      <c r="G622" s="87">
        <v>1</v>
      </c>
      <c r="H622" s="173">
        <v>307</v>
      </c>
      <c r="I622" s="173">
        <v>259</v>
      </c>
      <c r="J622" s="173">
        <v>259</v>
      </c>
      <c r="K622" s="87">
        <v>4</v>
      </c>
      <c r="L622" s="9">
        <f t="shared" si="141"/>
        <v>1396812.9000000001</v>
      </c>
      <c r="M622" s="9">
        <v>0</v>
      </c>
      <c r="N622" s="9">
        <v>0</v>
      </c>
      <c r="O622" s="9">
        <f t="shared" si="142"/>
        <v>1396812.9000000001</v>
      </c>
      <c r="P622" s="16">
        <f t="shared" si="133"/>
        <v>5393.1</v>
      </c>
      <c r="Q622" s="172">
        <v>12882.22</v>
      </c>
      <c r="R622" s="172">
        <v>2019</v>
      </c>
      <c r="S622" s="172"/>
      <c r="T622" s="172"/>
      <c r="U622" s="172"/>
      <c r="V622" s="7">
        <v>1</v>
      </c>
    </row>
    <row r="623" spans="1:85" s="7" customFormat="1" ht="24.95" customHeight="1" x14ac:dyDescent="0.2">
      <c r="A623" s="487">
        <v>552</v>
      </c>
      <c r="B623" s="8" t="s">
        <v>368</v>
      </c>
      <c r="C623" s="70">
        <v>1964</v>
      </c>
      <c r="D623" s="70"/>
      <c r="E623" s="8" t="s">
        <v>58</v>
      </c>
      <c r="F623" s="70">
        <v>2</v>
      </c>
      <c r="G623" s="87">
        <v>2</v>
      </c>
      <c r="H623" s="115">
        <v>466</v>
      </c>
      <c r="I623" s="101">
        <v>385.7</v>
      </c>
      <c r="J623" s="73">
        <v>289.2</v>
      </c>
      <c r="K623" s="87">
        <v>8</v>
      </c>
      <c r="L623" s="9">
        <f t="shared" si="141"/>
        <v>2080118.6700000002</v>
      </c>
      <c r="M623" s="9">
        <v>0</v>
      </c>
      <c r="N623" s="9">
        <v>0</v>
      </c>
      <c r="O623" s="9">
        <f t="shared" si="142"/>
        <v>2080118.6700000002</v>
      </c>
      <c r="P623" s="16">
        <f t="shared" si="133"/>
        <v>5393.1</v>
      </c>
      <c r="Q623" s="70">
        <v>11111.76</v>
      </c>
      <c r="R623" s="70">
        <v>2019</v>
      </c>
      <c r="S623" s="70" t="s">
        <v>488</v>
      </c>
      <c r="T623" s="70" t="s">
        <v>501</v>
      </c>
      <c r="U623" s="70" t="e">
        <f>'Раздел 2'!#REF!</f>
        <v>#REF!</v>
      </c>
      <c r="V623" s="7">
        <v>1</v>
      </c>
    </row>
    <row r="624" spans="1:85" s="7" customFormat="1" ht="24.95" customHeight="1" x14ac:dyDescent="0.2">
      <c r="A624" s="487">
        <v>553</v>
      </c>
      <c r="B624" s="8" t="s">
        <v>584</v>
      </c>
      <c r="C624" s="172">
        <v>1967</v>
      </c>
      <c r="D624" s="172"/>
      <c r="E624" s="8" t="s">
        <v>58</v>
      </c>
      <c r="F624" s="172">
        <v>2</v>
      </c>
      <c r="G624" s="87">
        <v>2</v>
      </c>
      <c r="H624" s="173">
        <v>517.69000000000005</v>
      </c>
      <c r="I624" s="173">
        <v>458.7</v>
      </c>
      <c r="J624" s="173">
        <v>378.5</v>
      </c>
      <c r="K624" s="87">
        <v>12</v>
      </c>
      <c r="L624" s="9">
        <f t="shared" si="141"/>
        <v>2473814.9700000002</v>
      </c>
      <c r="M624" s="9">
        <v>0</v>
      </c>
      <c r="N624" s="9">
        <v>0</v>
      </c>
      <c r="O624" s="9">
        <f t="shared" si="142"/>
        <v>2473814.9700000002</v>
      </c>
      <c r="P624" s="16">
        <f t="shared" si="133"/>
        <v>5393.1</v>
      </c>
      <c r="Q624" s="172">
        <v>12882.22</v>
      </c>
      <c r="R624" s="172">
        <v>2019</v>
      </c>
      <c r="S624" s="172"/>
      <c r="T624" s="172"/>
      <c r="U624" s="172"/>
      <c r="V624" s="7">
        <v>1</v>
      </c>
    </row>
    <row r="625" spans="1:85" s="7" customFormat="1" ht="24.95" customHeight="1" x14ac:dyDescent="0.2">
      <c r="A625" s="487">
        <v>554</v>
      </c>
      <c r="B625" s="8" t="s">
        <v>585</v>
      </c>
      <c r="C625" s="92">
        <v>1983</v>
      </c>
      <c r="D625" s="92"/>
      <c r="E625" s="8" t="s">
        <v>60</v>
      </c>
      <c r="F625" s="92">
        <v>2</v>
      </c>
      <c r="G625" s="87">
        <v>1</v>
      </c>
      <c r="H625" s="115">
        <v>412</v>
      </c>
      <c r="I625" s="101">
        <v>242.46</v>
      </c>
      <c r="J625" s="93">
        <v>12.7</v>
      </c>
      <c r="K625" s="87">
        <v>7</v>
      </c>
      <c r="L625" s="9">
        <v>15700</v>
      </c>
      <c r="M625" s="9">
        <v>0</v>
      </c>
      <c r="N625" s="9">
        <v>0</v>
      </c>
      <c r="O625" s="9">
        <f t="shared" si="142"/>
        <v>15700</v>
      </c>
      <c r="P625" s="16">
        <f t="shared" si="133"/>
        <v>64.752948940031345</v>
      </c>
      <c r="Q625" s="92">
        <v>12882.22</v>
      </c>
      <c r="R625" s="92">
        <v>2019</v>
      </c>
      <c r="S625" s="92"/>
      <c r="T625" s="92"/>
      <c r="U625" s="92"/>
      <c r="V625" s="7">
        <v>1</v>
      </c>
    </row>
    <row r="626" spans="1:85" s="7" customFormat="1" ht="24.95" customHeight="1" x14ac:dyDescent="0.2">
      <c r="A626" s="487">
        <v>555</v>
      </c>
      <c r="B626" s="8" t="s">
        <v>586</v>
      </c>
      <c r="C626" s="92">
        <v>1937</v>
      </c>
      <c r="D626" s="92">
        <v>2013</v>
      </c>
      <c r="E626" s="8" t="s">
        <v>60</v>
      </c>
      <c r="F626" s="92">
        <v>2</v>
      </c>
      <c r="G626" s="87">
        <v>1</v>
      </c>
      <c r="H626" s="115">
        <v>497.3</v>
      </c>
      <c r="I626" s="101">
        <v>498.4</v>
      </c>
      <c r="J626" s="93">
        <v>264.3</v>
      </c>
      <c r="K626" s="87">
        <v>4</v>
      </c>
      <c r="L626" s="9">
        <v>32250</v>
      </c>
      <c r="M626" s="9">
        <v>0</v>
      </c>
      <c r="N626" s="9">
        <v>0</v>
      </c>
      <c r="O626" s="9">
        <f t="shared" si="142"/>
        <v>32250</v>
      </c>
      <c r="P626" s="16">
        <f t="shared" si="133"/>
        <v>64.707062600321024</v>
      </c>
      <c r="Q626" s="92">
        <v>12882.22</v>
      </c>
      <c r="R626" s="92">
        <v>2019</v>
      </c>
      <c r="S626" s="92"/>
      <c r="T626" s="92"/>
      <c r="U626" s="92"/>
      <c r="V626" s="7">
        <v>1</v>
      </c>
    </row>
    <row r="627" spans="1:85" s="7" customFormat="1" ht="24.95" customHeight="1" x14ac:dyDescent="0.2">
      <c r="A627" s="487">
        <v>556</v>
      </c>
      <c r="B627" s="117" t="s">
        <v>641</v>
      </c>
      <c r="C627" s="462">
        <v>1947</v>
      </c>
      <c r="D627" s="462">
        <v>1947</v>
      </c>
      <c r="E627" s="471" t="s">
        <v>185</v>
      </c>
      <c r="F627" s="462">
        <v>2</v>
      </c>
      <c r="G627" s="463">
        <v>2</v>
      </c>
      <c r="H627" s="465">
        <v>219.8</v>
      </c>
      <c r="I627" s="465">
        <v>203.8</v>
      </c>
      <c r="J627" s="465">
        <v>0</v>
      </c>
      <c r="K627" s="463">
        <v>4</v>
      </c>
      <c r="L627" s="9">
        <f t="shared" ref="L627:L629" si="143">5393.1*I627</f>
        <v>1099113.78</v>
      </c>
      <c r="M627" s="9">
        <v>0</v>
      </c>
      <c r="N627" s="9">
        <v>0</v>
      </c>
      <c r="O627" s="9">
        <f t="shared" si="142"/>
        <v>1099113.78</v>
      </c>
      <c r="P627" s="16">
        <f t="shared" si="133"/>
        <v>5393.0999999999995</v>
      </c>
      <c r="Q627" s="462">
        <v>12968.01</v>
      </c>
      <c r="R627" s="431">
        <v>2019</v>
      </c>
      <c r="S627" s="466"/>
      <c r="T627" s="462"/>
      <c r="U627" s="462"/>
    </row>
    <row r="628" spans="1:85" s="7" customFormat="1" ht="24.95" customHeight="1" x14ac:dyDescent="0.2">
      <c r="A628" s="487">
        <v>557</v>
      </c>
      <c r="B628" s="117" t="s">
        <v>643</v>
      </c>
      <c r="C628" s="462">
        <v>1961</v>
      </c>
      <c r="D628" s="462">
        <v>1961</v>
      </c>
      <c r="E628" s="471" t="s">
        <v>185</v>
      </c>
      <c r="F628" s="462">
        <v>2</v>
      </c>
      <c r="G628" s="463">
        <v>1</v>
      </c>
      <c r="H628" s="465">
        <v>330</v>
      </c>
      <c r="I628" s="465">
        <v>320</v>
      </c>
      <c r="J628" s="465">
        <v>0</v>
      </c>
      <c r="K628" s="463">
        <v>10</v>
      </c>
      <c r="L628" s="9">
        <f t="shared" si="143"/>
        <v>1725792</v>
      </c>
      <c r="M628" s="9">
        <v>0</v>
      </c>
      <c r="N628" s="9">
        <v>0</v>
      </c>
      <c r="O628" s="9">
        <f t="shared" si="142"/>
        <v>1725792</v>
      </c>
      <c r="P628" s="16">
        <f t="shared" si="133"/>
        <v>5393.1</v>
      </c>
      <c r="Q628" s="462">
        <v>12968.01</v>
      </c>
      <c r="R628" s="431">
        <v>2019</v>
      </c>
      <c r="S628" s="466"/>
      <c r="T628" s="462"/>
      <c r="U628" s="462"/>
    </row>
    <row r="629" spans="1:85" s="7" customFormat="1" ht="24.95" customHeight="1" x14ac:dyDescent="0.2">
      <c r="A629" s="487">
        <v>558</v>
      </c>
      <c r="B629" s="471" t="s">
        <v>642</v>
      </c>
      <c r="C629" s="462">
        <v>1949</v>
      </c>
      <c r="D629" s="462">
        <v>1949</v>
      </c>
      <c r="E629" s="471" t="s">
        <v>640</v>
      </c>
      <c r="F629" s="462">
        <v>1</v>
      </c>
      <c r="G629" s="463">
        <v>3</v>
      </c>
      <c r="H629" s="465">
        <v>167</v>
      </c>
      <c r="I629" s="465">
        <v>160.1</v>
      </c>
      <c r="J629" s="465">
        <v>0</v>
      </c>
      <c r="K629" s="463">
        <v>4</v>
      </c>
      <c r="L629" s="9">
        <f t="shared" si="143"/>
        <v>863435.31</v>
      </c>
      <c r="M629" s="9">
        <v>0</v>
      </c>
      <c r="N629" s="9">
        <v>0</v>
      </c>
      <c r="O629" s="9">
        <f t="shared" si="142"/>
        <v>863435.31</v>
      </c>
      <c r="P629" s="16">
        <f t="shared" si="133"/>
        <v>5393.1</v>
      </c>
      <c r="Q629" s="462">
        <v>12968.01</v>
      </c>
      <c r="R629" s="431">
        <v>2019</v>
      </c>
      <c r="S629" s="466"/>
      <c r="T629" s="462"/>
      <c r="U629" s="462"/>
    </row>
    <row r="630" spans="1:85" s="35" customFormat="1" ht="12.75" customHeight="1" x14ac:dyDescent="0.2">
      <c r="A630" s="578" t="s">
        <v>184</v>
      </c>
      <c r="B630" s="579"/>
      <c r="C630" s="25">
        <v>16</v>
      </c>
      <c r="D630" s="25"/>
      <c r="E630" s="68"/>
      <c r="F630" s="25"/>
      <c r="G630" s="86"/>
      <c r="H630" s="6">
        <f>SUM(H614:H629)</f>
        <v>8161.1900000000005</v>
      </c>
      <c r="I630" s="6">
        <f t="shared" ref="I630:O630" si="144">SUM(I614:I629)</f>
        <v>6733.36</v>
      </c>
      <c r="J630" s="6">
        <f t="shared" si="144"/>
        <v>4710.2</v>
      </c>
      <c r="K630" s="6">
        <f t="shared" si="144"/>
        <v>147</v>
      </c>
      <c r="L630" s="6">
        <f t="shared" si="144"/>
        <v>32366101.75</v>
      </c>
      <c r="M630" s="6"/>
      <c r="N630" s="6"/>
      <c r="O630" s="6">
        <f t="shared" si="144"/>
        <v>32366101.75</v>
      </c>
      <c r="P630" s="238"/>
      <c r="Q630" s="36"/>
      <c r="R630" s="25"/>
      <c r="S630" s="6"/>
      <c r="T630" s="25"/>
      <c r="U630" s="25"/>
      <c r="V630" s="35">
        <f>SUM(V614:V626)</f>
        <v>13</v>
      </c>
      <c r="AT630" s="7"/>
      <c r="AU630" s="7"/>
      <c r="AV630" s="7"/>
      <c r="AW630" s="7"/>
      <c r="AX630" s="7"/>
      <c r="AY630" s="7"/>
      <c r="AZ630" s="7"/>
      <c r="BA630" s="7"/>
      <c r="BB630" s="7"/>
      <c r="BC630" s="7"/>
      <c r="BD630" s="7"/>
      <c r="BE630" s="7"/>
      <c r="BF630" s="7"/>
      <c r="BG630" s="7"/>
      <c r="BH630" s="7"/>
      <c r="BI630" s="7"/>
      <c r="BJ630" s="7"/>
      <c r="BK630" s="7"/>
      <c r="BL630" s="7"/>
      <c r="BM630" s="7"/>
      <c r="BN630" s="7"/>
      <c r="BO630" s="7"/>
      <c r="BP630" s="7"/>
      <c r="BQ630" s="7"/>
      <c r="BR630" s="7"/>
      <c r="BS630" s="7"/>
      <c r="BT630" s="7"/>
      <c r="BU630" s="7"/>
      <c r="BV630" s="7"/>
      <c r="BW630" s="7"/>
      <c r="BX630" s="7"/>
      <c r="BY630" s="7"/>
      <c r="BZ630" s="7"/>
      <c r="CA630" s="7"/>
      <c r="CB630" s="7"/>
      <c r="CC630" s="7"/>
      <c r="CD630" s="7"/>
      <c r="CE630" s="7"/>
      <c r="CF630" s="7"/>
      <c r="CG630" s="7"/>
    </row>
    <row r="631" spans="1:85" s="7" customFormat="1" ht="12.75" customHeight="1" x14ac:dyDescent="0.2">
      <c r="A631" s="288">
        <v>559</v>
      </c>
      <c r="B631" s="251" t="s">
        <v>1773</v>
      </c>
      <c r="C631" s="330">
        <v>1971</v>
      </c>
      <c r="D631" s="203"/>
      <c r="E631" s="8" t="s">
        <v>620</v>
      </c>
      <c r="F631" s="330">
        <v>3</v>
      </c>
      <c r="G631" s="255">
        <v>2</v>
      </c>
      <c r="H631" s="209">
        <v>1360.5</v>
      </c>
      <c r="I631" s="209">
        <v>993.8</v>
      </c>
      <c r="J631" s="209">
        <v>0</v>
      </c>
      <c r="K631" s="256">
        <v>6</v>
      </c>
      <c r="L631" s="209">
        <f t="shared" ref="L631:L635" si="145">4849*I631</f>
        <v>4818936.2</v>
      </c>
      <c r="M631" s="209">
        <v>0</v>
      </c>
      <c r="N631" s="209">
        <v>0</v>
      </c>
      <c r="O631" s="209">
        <f>L631</f>
        <v>4818936.2</v>
      </c>
      <c r="P631" s="16">
        <f t="shared" si="133"/>
        <v>4849</v>
      </c>
      <c r="Q631" s="360">
        <v>12968.01</v>
      </c>
      <c r="R631" s="360">
        <v>2020</v>
      </c>
      <c r="S631" s="240"/>
      <c r="T631" s="203"/>
      <c r="U631" s="203"/>
    </row>
    <row r="632" spans="1:85" s="7" customFormat="1" ht="12.75" customHeight="1" x14ac:dyDescent="0.2">
      <c r="A632" s="288">
        <v>560</v>
      </c>
      <c r="B632" s="251" t="s">
        <v>1774</v>
      </c>
      <c r="C632" s="330">
        <v>1970</v>
      </c>
      <c r="D632" s="203"/>
      <c r="E632" s="8" t="s">
        <v>620</v>
      </c>
      <c r="F632" s="330">
        <v>2</v>
      </c>
      <c r="G632" s="255">
        <v>2</v>
      </c>
      <c r="H632" s="209">
        <v>1294.5999999999999</v>
      </c>
      <c r="I632" s="209">
        <v>982.3</v>
      </c>
      <c r="J632" s="209">
        <v>0</v>
      </c>
      <c r="K632" s="256">
        <v>8</v>
      </c>
      <c r="L632" s="209">
        <f t="shared" si="145"/>
        <v>4763172.7</v>
      </c>
      <c r="M632" s="209">
        <v>0</v>
      </c>
      <c r="N632" s="209">
        <v>0</v>
      </c>
      <c r="O632" s="209">
        <f>L632</f>
        <v>4763172.7</v>
      </c>
      <c r="P632" s="16">
        <f t="shared" si="133"/>
        <v>4849</v>
      </c>
      <c r="Q632" s="360">
        <v>12968.01</v>
      </c>
      <c r="R632" s="360">
        <v>2020</v>
      </c>
      <c r="S632" s="240"/>
      <c r="T632" s="203"/>
      <c r="U632" s="203"/>
    </row>
    <row r="633" spans="1:85" s="35" customFormat="1" ht="12.75" customHeight="1" x14ac:dyDescent="0.2">
      <c r="A633" s="578" t="s">
        <v>806</v>
      </c>
      <c r="B633" s="579"/>
      <c r="C633" s="204">
        <v>2</v>
      </c>
      <c r="D633" s="204"/>
      <c r="E633" s="161"/>
      <c r="F633" s="204"/>
      <c r="G633" s="235"/>
      <c r="H633" s="208">
        <f>SUM(H631:H632)</f>
        <v>2655.1</v>
      </c>
      <c r="I633" s="208">
        <f t="shared" ref="I633:O633" si="146">SUM(I631:I632)</f>
        <v>1976.1</v>
      </c>
      <c r="J633" s="208">
        <f t="shared" si="146"/>
        <v>0</v>
      </c>
      <c r="K633" s="208">
        <f t="shared" si="146"/>
        <v>14</v>
      </c>
      <c r="L633" s="208">
        <f t="shared" si="146"/>
        <v>9582108.9000000004</v>
      </c>
      <c r="M633" s="208"/>
      <c r="N633" s="208"/>
      <c r="O633" s="208">
        <f t="shared" si="146"/>
        <v>9582108.9000000004</v>
      </c>
      <c r="P633" s="238"/>
      <c r="Q633" s="238"/>
      <c r="R633" s="204"/>
      <c r="S633" s="208"/>
      <c r="T633" s="204"/>
      <c r="U633" s="204"/>
      <c r="AT633" s="7"/>
      <c r="AU633" s="7"/>
      <c r="AV633" s="7"/>
      <c r="AW633" s="7"/>
      <c r="AX633" s="7"/>
      <c r="AY633" s="7"/>
      <c r="AZ633" s="7"/>
      <c r="BA633" s="7"/>
      <c r="BB633" s="7"/>
      <c r="BC633" s="7"/>
      <c r="BD633" s="7"/>
      <c r="BE633" s="7"/>
      <c r="BF633" s="7"/>
      <c r="BG633" s="7"/>
      <c r="BH633" s="7"/>
      <c r="BI633" s="7"/>
      <c r="BJ633" s="7"/>
      <c r="BK633" s="7"/>
      <c r="BL633" s="7"/>
      <c r="BM633" s="7"/>
      <c r="BN633" s="7"/>
      <c r="BO633" s="7"/>
      <c r="BP633" s="7"/>
      <c r="BQ633" s="7"/>
      <c r="BR633" s="7"/>
      <c r="BS633" s="7"/>
      <c r="BT633" s="7"/>
      <c r="BU633" s="7"/>
      <c r="BV633" s="7"/>
      <c r="BW633" s="7"/>
      <c r="BX633" s="7"/>
      <c r="BY633" s="7"/>
      <c r="BZ633" s="7"/>
      <c r="CA633" s="7"/>
      <c r="CB633" s="7"/>
      <c r="CC633" s="7"/>
      <c r="CD633" s="7"/>
      <c r="CE633" s="7"/>
      <c r="CF633" s="7"/>
      <c r="CG633" s="7"/>
    </row>
    <row r="634" spans="1:85" s="7" customFormat="1" ht="12.75" customHeight="1" x14ac:dyDescent="0.2">
      <c r="A634" s="288">
        <v>561</v>
      </c>
      <c r="B634" s="251" t="s">
        <v>1689</v>
      </c>
      <c r="C634" s="330">
        <v>1975</v>
      </c>
      <c r="D634" s="203"/>
      <c r="E634" s="253" t="s">
        <v>691</v>
      </c>
      <c r="F634" s="330">
        <v>2</v>
      </c>
      <c r="G634" s="255">
        <v>1</v>
      </c>
      <c r="H634" s="209">
        <v>350.7</v>
      </c>
      <c r="I634" s="209">
        <v>326.3</v>
      </c>
      <c r="J634" s="209">
        <v>0</v>
      </c>
      <c r="K634" s="256">
        <v>8</v>
      </c>
      <c r="L634" s="209">
        <f t="shared" si="145"/>
        <v>1582228.7</v>
      </c>
      <c r="M634" s="209">
        <v>0</v>
      </c>
      <c r="N634" s="209">
        <v>0</v>
      </c>
      <c r="O634" s="209">
        <f>L634</f>
        <v>1582228.7</v>
      </c>
      <c r="P634" s="16">
        <f t="shared" si="133"/>
        <v>4849</v>
      </c>
      <c r="Q634" s="360">
        <v>12968.01</v>
      </c>
      <c r="R634" s="360">
        <v>2021</v>
      </c>
      <c r="S634" s="240"/>
      <c r="T634" s="203"/>
      <c r="U634" s="203"/>
    </row>
    <row r="635" spans="1:85" s="7" customFormat="1" ht="12.75" customHeight="1" x14ac:dyDescent="0.2">
      <c r="A635" s="288">
        <v>562</v>
      </c>
      <c r="B635" s="251" t="s">
        <v>1690</v>
      </c>
      <c r="C635" s="330">
        <v>1975</v>
      </c>
      <c r="D635" s="203"/>
      <c r="E635" s="253" t="s">
        <v>691</v>
      </c>
      <c r="F635" s="330">
        <v>2</v>
      </c>
      <c r="G635" s="255">
        <v>1</v>
      </c>
      <c r="H635" s="209">
        <v>354.4</v>
      </c>
      <c r="I635" s="209">
        <v>330</v>
      </c>
      <c r="J635" s="209">
        <v>0</v>
      </c>
      <c r="K635" s="256">
        <v>8</v>
      </c>
      <c r="L635" s="209">
        <f t="shared" si="145"/>
        <v>1600170</v>
      </c>
      <c r="M635" s="209">
        <v>0</v>
      </c>
      <c r="N635" s="209">
        <v>0</v>
      </c>
      <c r="O635" s="209">
        <f>L635</f>
        <v>1600170</v>
      </c>
      <c r="P635" s="16">
        <f t="shared" si="133"/>
        <v>4849</v>
      </c>
      <c r="Q635" s="360">
        <v>12968.01</v>
      </c>
      <c r="R635" s="360">
        <v>2021</v>
      </c>
      <c r="S635" s="240"/>
      <c r="T635" s="203"/>
      <c r="U635" s="203"/>
    </row>
    <row r="636" spans="1:85" s="35" customFormat="1" ht="12.75" customHeight="1" x14ac:dyDescent="0.2">
      <c r="A636" s="578" t="s">
        <v>807</v>
      </c>
      <c r="B636" s="579"/>
      <c r="C636" s="204">
        <v>2</v>
      </c>
      <c r="D636" s="204"/>
      <c r="E636" s="161"/>
      <c r="F636" s="204"/>
      <c r="G636" s="235"/>
      <c r="H636" s="208">
        <f>SUM(H634:H635)</f>
        <v>705.09999999999991</v>
      </c>
      <c r="I636" s="208">
        <f t="shared" ref="I636:O636" si="147">SUM(I634:I635)</f>
        <v>656.3</v>
      </c>
      <c r="J636" s="208">
        <f t="shared" si="147"/>
        <v>0</v>
      </c>
      <c r="K636" s="208">
        <f t="shared" si="147"/>
        <v>16</v>
      </c>
      <c r="L636" s="208">
        <f t="shared" si="147"/>
        <v>3182398.7</v>
      </c>
      <c r="M636" s="208"/>
      <c r="N636" s="208"/>
      <c r="O636" s="208">
        <f t="shared" si="147"/>
        <v>3182398.7</v>
      </c>
      <c r="P636" s="238"/>
      <c r="Q636" s="238"/>
      <c r="R636" s="204"/>
      <c r="S636" s="208"/>
      <c r="T636" s="204"/>
      <c r="U636" s="204"/>
      <c r="AT636" s="7"/>
      <c r="AU636" s="7"/>
      <c r="AV636" s="7"/>
      <c r="AW636" s="7"/>
      <c r="AX636" s="7"/>
      <c r="AY636" s="7"/>
      <c r="AZ636" s="7"/>
      <c r="BA636" s="7"/>
      <c r="BB636" s="7"/>
      <c r="BC636" s="7"/>
      <c r="BD636" s="7"/>
      <c r="BE636" s="7"/>
      <c r="BF636" s="7"/>
      <c r="BG636" s="7"/>
      <c r="BH636" s="7"/>
      <c r="BI636" s="7"/>
      <c r="BJ636" s="7"/>
      <c r="BK636" s="7"/>
      <c r="BL636" s="7"/>
      <c r="BM636" s="7"/>
      <c r="BN636" s="7"/>
      <c r="BO636" s="7"/>
      <c r="BP636" s="7"/>
      <c r="BQ636" s="7"/>
      <c r="BR636" s="7"/>
      <c r="BS636" s="7"/>
      <c r="BT636" s="7"/>
      <c r="BU636" s="7"/>
      <c r="BV636" s="7"/>
      <c r="BW636" s="7"/>
      <c r="BX636" s="7"/>
      <c r="BY636" s="7"/>
      <c r="BZ636" s="7"/>
      <c r="CA636" s="7"/>
      <c r="CB636" s="7"/>
      <c r="CC636" s="7"/>
      <c r="CD636" s="7"/>
      <c r="CE636" s="7"/>
      <c r="CF636" s="7"/>
      <c r="CG636" s="7"/>
    </row>
    <row r="637" spans="1:85" s="56" customFormat="1" ht="13.35" customHeight="1" x14ac:dyDescent="0.2">
      <c r="A637" s="580" t="s">
        <v>114</v>
      </c>
      <c r="B637" s="581"/>
      <c r="C637" s="15">
        <f>C636+C633+C630</f>
        <v>20</v>
      </c>
      <c r="D637" s="15"/>
      <c r="E637" s="15"/>
      <c r="F637" s="15"/>
      <c r="G637" s="15"/>
      <c r="H637" s="15">
        <f t="shared" ref="H637:O637" si="148">H636+H633+H630</f>
        <v>11521.39</v>
      </c>
      <c r="I637" s="15">
        <f t="shared" si="148"/>
        <v>9365.7599999999984</v>
      </c>
      <c r="J637" s="15">
        <f t="shared" si="148"/>
        <v>4710.2</v>
      </c>
      <c r="K637" s="15">
        <f t="shared" si="148"/>
        <v>177</v>
      </c>
      <c r="L637" s="15">
        <f t="shared" si="148"/>
        <v>45130609.350000001</v>
      </c>
      <c r="M637" s="15"/>
      <c r="N637" s="15"/>
      <c r="O637" s="15">
        <f t="shared" si="148"/>
        <v>45130609.350000001</v>
      </c>
      <c r="P637" s="34"/>
      <c r="Q637" s="34"/>
      <c r="R637" s="22"/>
      <c r="S637" s="22"/>
      <c r="T637" s="22"/>
      <c r="U637" s="22"/>
      <c r="AT637" s="61"/>
      <c r="AU637" s="61"/>
      <c r="AV637" s="61"/>
      <c r="AW637" s="61"/>
      <c r="AX637" s="61"/>
      <c r="AY637" s="61"/>
      <c r="AZ637" s="61"/>
      <c r="BA637" s="61"/>
      <c r="BB637" s="61"/>
      <c r="BC637" s="61"/>
      <c r="BD637" s="61"/>
      <c r="BE637" s="61"/>
      <c r="BF637" s="61"/>
      <c r="BG637" s="61"/>
      <c r="BH637" s="61"/>
      <c r="BI637" s="61"/>
      <c r="BJ637" s="61"/>
      <c r="BK637" s="61"/>
      <c r="BL637" s="61"/>
      <c r="BM637" s="61"/>
      <c r="BN637" s="61"/>
      <c r="BO637" s="61"/>
      <c r="BP637" s="61"/>
      <c r="BQ637" s="61"/>
      <c r="BR637" s="61"/>
      <c r="BS637" s="61"/>
      <c r="BT637" s="61"/>
      <c r="BU637" s="61"/>
      <c r="BV637" s="61"/>
      <c r="BW637" s="61"/>
      <c r="BX637" s="61"/>
      <c r="BY637" s="61"/>
      <c r="BZ637" s="61"/>
      <c r="CA637" s="61"/>
      <c r="CB637" s="61"/>
      <c r="CC637" s="61"/>
      <c r="CD637" s="61"/>
      <c r="CE637" s="61"/>
      <c r="CF637" s="61"/>
      <c r="CG637" s="61"/>
    </row>
    <row r="638" spans="1:85" s="7" customFormat="1" ht="13.35" customHeight="1" x14ac:dyDescent="0.2">
      <c r="A638" s="157"/>
      <c r="B638" s="27" t="s">
        <v>102</v>
      </c>
      <c r="C638" s="28"/>
      <c r="D638" s="70"/>
      <c r="E638" s="8"/>
      <c r="F638" s="70"/>
      <c r="G638" s="87"/>
      <c r="H638" s="115"/>
      <c r="I638" s="101"/>
      <c r="J638" s="73"/>
      <c r="K638" s="87"/>
      <c r="L638" s="9"/>
      <c r="M638" s="9"/>
      <c r="N638" s="9"/>
      <c r="O638" s="29"/>
      <c r="P638" s="16"/>
      <c r="Q638" s="31"/>
      <c r="R638" s="70"/>
      <c r="S638" s="70"/>
      <c r="T638" s="70"/>
      <c r="U638" s="70" t="e">
        <f>'Раздел 2'!#REF!</f>
        <v>#REF!</v>
      </c>
    </row>
    <row r="639" spans="1:85" s="7" customFormat="1" ht="24.95" customHeight="1" x14ac:dyDescent="0.2">
      <c r="A639" s="157">
        <v>563</v>
      </c>
      <c r="B639" s="8" t="s">
        <v>165</v>
      </c>
      <c r="C639" s="70">
        <v>1964</v>
      </c>
      <c r="D639" s="70"/>
      <c r="E639" s="8" t="s">
        <v>60</v>
      </c>
      <c r="F639" s="70">
        <v>2</v>
      </c>
      <c r="G639" s="87">
        <v>1</v>
      </c>
      <c r="H639" s="115">
        <v>332</v>
      </c>
      <c r="I639" s="101">
        <v>318</v>
      </c>
      <c r="J639" s="73">
        <v>0</v>
      </c>
      <c r="K639" s="118">
        <v>8</v>
      </c>
      <c r="L639" s="9">
        <v>22100</v>
      </c>
      <c r="M639" s="9">
        <v>0</v>
      </c>
      <c r="N639" s="9">
        <v>0</v>
      </c>
      <c r="O639" s="9">
        <f>L639</f>
        <v>22100</v>
      </c>
      <c r="P639" s="16">
        <f t="shared" si="133"/>
        <v>69.496855345911953</v>
      </c>
      <c r="Q639" s="70">
        <v>11111.76</v>
      </c>
      <c r="R639" s="70">
        <v>2019</v>
      </c>
      <c r="S639" s="70" t="s">
        <v>486</v>
      </c>
      <c r="T639" s="70" t="s">
        <v>492</v>
      </c>
      <c r="U639" s="70" t="e">
        <f>'Раздел 2'!#REF!</f>
        <v>#REF!</v>
      </c>
      <c r="V639" s="7">
        <v>1</v>
      </c>
    </row>
    <row r="640" spans="1:85" s="7" customFormat="1" ht="24.95" customHeight="1" x14ac:dyDescent="0.2">
      <c r="A640" s="157">
        <v>564</v>
      </c>
      <c r="B640" s="8" t="s">
        <v>166</v>
      </c>
      <c r="C640" s="70">
        <v>1978</v>
      </c>
      <c r="D640" s="70"/>
      <c r="E640" s="8" t="s">
        <v>185</v>
      </c>
      <c r="F640" s="70">
        <v>1</v>
      </c>
      <c r="G640" s="87">
        <v>1</v>
      </c>
      <c r="H640" s="115">
        <v>290.39999999999998</v>
      </c>
      <c r="I640" s="101">
        <v>276.39999999999998</v>
      </c>
      <c r="J640" s="73">
        <v>73.599999999999994</v>
      </c>
      <c r="K640" s="118">
        <v>5</v>
      </c>
      <c r="L640" s="9">
        <v>19200</v>
      </c>
      <c r="M640" s="9">
        <v>0</v>
      </c>
      <c r="N640" s="9">
        <v>0</v>
      </c>
      <c r="O640" s="9">
        <f t="shared" ref="O640:O659" si="149">L640</f>
        <v>19200</v>
      </c>
      <c r="P640" s="16">
        <f t="shared" si="133"/>
        <v>69.464544138929099</v>
      </c>
      <c r="Q640" s="70">
        <v>11111.76</v>
      </c>
      <c r="R640" s="70">
        <v>2019</v>
      </c>
      <c r="S640" s="70" t="s">
        <v>486</v>
      </c>
      <c r="T640" s="70" t="s">
        <v>492</v>
      </c>
      <c r="U640" s="70" t="e">
        <f>'Раздел 2'!#REF!</f>
        <v>#REF!</v>
      </c>
      <c r="V640" s="7">
        <v>1</v>
      </c>
    </row>
    <row r="641" spans="1:22" s="7" customFormat="1" ht="24.95" customHeight="1" x14ac:dyDescent="0.2">
      <c r="A641" s="487">
        <v>565</v>
      </c>
      <c r="B641" s="8" t="s">
        <v>167</v>
      </c>
      <c r="C641" s="70">
        <v>1967</v>
      </c>
      <c r="D641" s="70"/>
      <c r="E641" s="8" t="s">
        <v>45</v>
      </c>
      <c r="F641" s="70">
        <v>2</v>
      </c>
      <c r="G641" s="87">
        <v>1</v>
      </c>
      <c r="H641" s="115">
        <v>359.2</v>
      </c>
      <c r="I641" s="101">
        <v>332.7</v>
      </c>
      <c r="J641" s="73">
        <v>207.2</v>
      </c>
      <c r="K641" s="118">
        <v>8</v>
      </c>
      <c r="L641" s="9">
        <v>23100</v>
      </c>
      <c r="M641" s="9">
        <v>0</v>
      </c>
      <c r="N641" s="9">
        <v>0</v>
      </c>
      <c r="O641" s="9">
        <f t="shared" si="149"/>
        <v>23100</v>
      </c>
      <c r="P641" s="16">
        <f t="shared" si="133"/>
        <v>69.431920649233547</v>
      </c>
      <c r="Q641" s="70">
        <v>11111.76</v>
      </c>
      <c r="R641" s="70">
        <v>2019</v>
      </c>
      <c r="S641" s="70" t="s">
        <v>486</v>
      </c>
      <c r="T641" s="70" t="s">
        <v>492</v>
      </c>
      <c r="U641" s="70" t="e">
        <f>'Раздел 2'!#REF!</f>
        <v>#REF!</v>
      </c>
      <c r="V641" s="7">
        <v>1</v>
      </c>
    </row>
    <row r="642" spans="1:22" s="7" customFormat="1" ht="24.95" customHeight="1" x14ac:dyDescent="0.2">
      <c r="A642" s="487">
        <v>566</v>
      </c>
      <c r="B642" s="8" t="s">
        <v>384</v>
      </c>
      <c r="C642" s="70">
        <v>1959</v>
      </c>
      <c r="D642" s="70"/>
      <c r="E642" s="8" t="s">
        <v>60</v>
      </c>
      <c r="F642" s="70">
        <v>2</v>
      </c>
      <c r="G642" s="87">
        <v>1</v>
      </c>
      <c r="H642" s="115">
        <v>337.4</v>
      </c>
      <c r="I642" s="101">
        <v>312.60000000000002</v>
      </c>
      <c r="J642" s="73">
        <v>74.400000000000006</v>
      </c>
      <c r="K642" s="87">
        <v>8</v>
      </c>
      <c r="L642" s="9">
        <f>5393.1*I642</f>
        <v>1685883.0600000003</v>
      </c>
      <c r="M642" s="9">
        <v>0</v>
      </c>
      <c r="N642" s="9">
        <v>0</v>
      </c>
      <c r="O642" s="9">
        <f t="shared" si="149"/>
        <v>1685883.0600000003</v>
      </c>
      <c r="P642" s="16">
        <f t="shared" si="133"/>
        <v>5393.1</v>
      </c>
      <c r="Q642" s="70">
        <v>11111.76</v>
      </c>
      <c r="R642" s="70">
        <v>2019</v>
      </c>
      <c r="S642" s="70" t="s">
        <v>488</v>
      </c>
      <c r="T642" s="70" t="s">
        <v>501</v>
      </c>
      <c r="U642" s="70" t="e">
        <f>'Раздел 2'!#REF!</f>
        <v>#REF!</v>
      </c>
      <c r="V642" s="7">
        <v>1</v>
      </c>
    </row>
    <row r="643" spans="1:22" s="7" customFormat="1" ht="24.95" customHeight="1" x14ac:dyDescent="0.2">
      <c r="A643" s="487">
        <v>567</v>
      </c>
      <c r="B643" s="8" t="s">
        <v>385</v>
      </c>
      <c r="C643" s="70">
        <v>1960</v>
      </c>
      <c r="D643" s="70"/>
      <c r="E643" s="8" t="s">
        <v>60</v>
      </c>
      <c r="F643" s="70">
        <v>2</v>
      </c>
      <c r="G643" s="87">
        <v>1</v>
      </c>
      <c r="H643" s="115">
        <v>335.4</v>
      </c>
      <c r="I643" s="101">
        <v>321.89999999999998</v>
      </c>
      <c r="J643" s="73">
        <v>274.29999999999995</v>
      </c>
      <c r="K643" s="87">
        <v>8</v>
      </c>
      <c r="L643" s="9">
        <f t="shared" ref="L643:L649" si="150">5393.1*I643</f>
        <v>1736038.89</v>
      </c>
      <c r="M643" s="9">
        <v>0</v>
      </c>
      <c r="N643" s="9">
        <v>0</v>
      </c>
      <c r="O643" s="9">
        <f t="shared" si="149"/>
        <v>1736038.89</v>
      </c>
      <c r="P643" s="16">
        <f t="shared" si="133"/>
        <v>5393.1</v>
      </c>
      <c r="Q643" s="70">
        <v>11111.76</v>
      </c>
      <c r="R643" s="70">
        <v>2019</v>
      </c>
      <c r="S643" s="70" t="s">
        <v>488</v>
      </c>
      <c r="T643" s="70" t="s">
        <v>501</v>
      </c>
      <c r="U643" s="70" t="e">
        <f>'Раздел 2'!#REF!</f>
        <v>#REF!</v>
      </c>
      <c r="V643" s="7">
        <v>1</v>
      </c>
    </row>
    <row r="644" spans="1:22" s="7" customFormat="1" ht="24.95" customHeight="1" x14ac:dyDescent="0.2">
      <c r="A644" s="487">
        <v>568</v>
      </c>
      <c r="B644" s="8" t="s">
        <v>386</v>
      </c>
      <c r="C644" s="70">
        <v>1960</v>
      </c>
      <c r="D644" s="70"/>
      <c r="E644" s="8" t="s">
        <v>60</v>
      </c>
      <c r="F644" s="70">
        <v>2</v>
      </c>
      <c r="G644" s="87">
        <v>1</v>
      </c>
      <c r="H644" s="115">
        <v>346.7</v>
      </c>
      <c r="I644" s="101">
        <v>320.2</v>
      </c>
      <c r="J644" s="73">
        <v>225.8</v>
      </c>
      <c r="K644" s="87">
        <v>8</v>
      </c>
      <c r="L644" s="9">
        <f t="shared" si="150"/>
        <v>1726870.62</v>
      </c>
      <c r="M644" s="9">
        <v>0</v>
      </c>
      <c r="N644" s="9">
        <v>0</v>
      </c>
      <c r="O644" s="9">
        <f t="shared" si="149"/>
        <v>1726870.62</v>
      </c>
      <c r="P644" s="16">
        <f t="shared" si="133"/>
        <v>5393.1</v>
      </c>
      <c r="Q644" s="70">
        <v>11111.76</v>
      </c>
      <c r="R644" s="70">
        <v>2019</v>
      </c>
      <c r="S644" s="70" t="s">
        <v>488</v>
      </c>
      <c r="T644" s="70" t="s">
        <v>501</v>
      </c>
      <c r="U644" s="70" t="e">
        <f>'Раздел 2'!#REF!</f>
        <v>#REF!</v>
      </c>
      <c r="V644" s="7">
        <v>1</v>
      </c>
    </row>
    <row r="645" spans="1:22" s="7" customFormat="1" ht="24.95" customHeight="1" x14ac:dyDescent="0.2">
      <c r="A645" s="487">
        <v>569</v>
      </c>
      <c r="B645" s="8" t="s">
        <v>387</v>
      </c>
      <c r="C645" s="70">
        <v>1960</v>
      </c>
      <c r="D645" s="70"/>
      <c r="E645" s="8" t="s">
        <v>60</v>
      </c>
      <c r="F645" s="70">
        <v>2</v>
      </c>
      <c r="G645" s="87">
        <v>1</v>
      </c>
      <c r="H645" s="115">
        <v>336.6</v>
      </c>
      <c r="I645" s="101">
        <v>322.3</v>
      </c>
      <c r="J645" s="73">
        <v>322.3</v>
      </c>
      <c r="K645" s="87">
        <v>8</v>
      </c>
      <c r="L645" s="9">
        <f t="shared" si="150"/>
        <v>1738196.1300000001</v>
      </c>
      <c r="M645" s="9">
        <v>0</v>
      </c>
      <c r="N645" s="9">
        <v>0</v>
      </c>
      <c r="O645" s="9">
        <f t="shared" si="149"/>
        <v>1738196.1300000001</v>
      </c>
      <c r="P645" s="16">
        <f t="shared" si="133"/>
        <v>5393.1</v>
      </c>
      <c r="Q645" s="70">
        <v>11111.76</v>
      </c>
      <c r="R645" s="70">
        <v>2019</v>
      </c>
      <c r="S645" s="70" t="s">
        <v>488</v>
      </c>
      <c r="T645" s="70" t="s">
        <v>501</v>
      </c>
      <c r="U645" s="70" t="e">
        <f>'Раздел 2'!#REF!</f>
        <v>#REF!</v>
      </c>
      <c r="V645" s="7">
        <v>1</v>
      </c>
    </row>
    <row r="646" spans="1:22" s="7" customFormat="1" ht="24.95" customHeight="1" x14ac:dyDescent="0.2">
      <c r="A646" s="487">
        <v>570</v>
      </c>
      <c r="B646" s="8" t="s">
        <v>388</v>
      </c>
      <c r="C646" s="70">
        <v>1960</v>
      </c>
      <c r="D646" s="70"/>
      <c r="E646" s="8" t="s">
        <v>60</v>
      </c>
      <c r="F646" s="70">
        <v>2</v>
      </c>
      <c r="G646" s="87">
        <v>1</v>
      </c>
      <c r="H646" s="115">
        <v>335.6</v>
      </c>
      <c r="I646" s="101">
        <v>322.89999999999998</v>
      </c>
      <c r="J646" s="73">
        <v>198.5</v>
      </c>
      <c r="K646" s="87">
        <v>8</v>
      </c>
      <c r="L646" s="9">
        <f t="shared" si="150"/>
        <v>1741431.99</v>
      </c>
      <c r="M646" s="9">
        <v>0</v>
      </c>
      <c r="N646" s="9">
        <v>0</v>
      </c>
      <c r="O646" s="9">
        <f t="shared" si="149"/>
        <v>1741431.99</v>
      </c>
      <c r="P646" s="16">
        <f t="shared" si="133"/>
        <v>5393.1</v>
      </c>
      <c r="Q646" s="70">
        <v>11111.76</v>
      </c>
      <c r="R646" s="70">
        <v>2019</v>
      </c>
      <c r="S646" s="70" t="s">
        <v>488</v>
      </c>
      <c r="T646" s="70" t="s">
        <v>501</v>
      </c>
      <c r="U646" s="70" t="e">
        <f>'Раздел 2'!#REF!</f>
        <v>#REF!</v>
      </c>
      <c r="V646" s="7">
        <v>1</v>
      </c>
    </row>
    <row r="647" spans="1:22" s="7" customFormat="1" ht="24.95" customHeight="1" x14ac:dyDescent="0.2">
      <c r="A647" s="487">
        <v>571</v>
      </c>
      <c r="B647" s="8" t="s">
        <v>374</v>
      </c>
      <c r="C647" s="70">
        <v>1948</v>
      </c>
      <c r="D647" s="70"/>
      <c r="E647" s="8" t="s">
        <v>60</v>
      </c>
      <c r="F647" s="70">
        <v>1</v>
      </c>
      <c r="G647" s="87">
        <v>2</v>
      </c>
      <c r="H647" s="115">
        <v>193.7</v>
      </c>
      <c r="I647" s="101">
        <v>178.9</v>
      </c>
      <c r="J647" s="73">
        <v>178.9</v>
      </c>
      <c r="K647" s="87">
        <v>4</v>
      </c>
      <c r="L647" s="9">
        <f t="shared" si="150"/>
        <v>964825.59000000008</v>
      </c>
      <c r="M647" s="9">
        <v>0</v>
      </c>
      <c r="N647" s="9">
        <v>0</v>
      </c>
      <c r="O647" s="9">
        <f t="shared" si="149"/>
        <v>964825.59000000008</v>
      </c>
      <c r="P647" s="16">
        <f t="shared" si="133"/>
        <v>5393.1</v>
      </c>
      <c r="Q647" s="70">
        <v>11111.76</v>
      </c>
      <c r="R647" s="70">
        <v>2019</v>
      </c>
      <c r="S647" s="70" t="s">
        <v>488</v>
      </c>
      <c r="T647" s="70" t="s">
        <v>501</v>
      </c>
      <c r="U647" s="70" t="e">
        <f>'Раздел 2'!#REF!</f>
        <v>#REF!</v>
      </c>
      <c r="V647" s="7">
        <v>1</v>
      </c>
    </row>
    <row r="648" spans="1:22" s="7" customFormat="1" ht="24.95" customHeight="1" x14ac:dyDescent="0.2">
      <c r="A648" s="487">
        <v>572</v>
      </c>
      <c r="B648" s="8" t="s">
        <v>375</v>
      </c>
      <c r="C648" s="70">
        <v>1918</v>
      </c>
      <c r="D648" s="70"/>
      <c r="E648" s="8" t="s">
        <v>60</v>
      </c>
      <c r="F648" s="70">
        <v>2</v>
      </c>
      <c r="G648" s="87">
        <v>3</v>
      </c>
      <c r="H648" s="115">
        <v>320.10000000000002</v>
      </c>
      <c r="I648" s="101">
        <v>255.82</v>
      </c>
      <c r="J648" s="73">
        <v>171.57999999999998</v>
      </c>
      <c r="K648" s="87">
        <v>6</v>
      </c>
      <c r="L648" s="9">
        <f t="shared" si="150"/>
        <v>1379662.8419999999</v>
      </c>
      <c r="M648" s="9">
        <v>0</v>
      </c>
      <c r="N648" s="9">
        <v>0</v>
      </c>
      <c r="O648" s="9">
        <f t="shared" si="149"/>
        <v>1379662.8419999999</v>
      </c>
      <c r="P648" s="16">
        <f t="shared" si="133"/>
        <v>5393.1</v>
      </c>
      <c r="Q648" s="70">
        <v>11111.76</v>
      </c>
      <c r="R648" s="70">
        <v>2019</v>
      </c>
      <c r="S648" s="70" t="s">
        <v>488</v>
      </c>
      <c r="T648" s="70" t="s">
        <v>501</v>
      </c>
      <c r="U648" s="70" t="e">
        <f>'Раздел 2'!#REF!</f>
        <v>#REF!</v>
      </c>
      <c r="V648" s="7">
        <v>1</v>
      </c>
    </row>
    <row r="649" spans="1:22" s="7" customFormat="1" ht="24.95" customHeight="1" x14ac:dyDescent="0.2">
      <c r="A649" s="487">
        <v>573</v>
      </c>
      <c r="B649" s="8" t="s">
        <v>381</v>
      </c>
      <c r="C649" s="70">
        <v>1961</v>
      </c>
      <c r="D649" s="70"/>
      <c r="E649" s="8" t="s">
        <v>60</v>
      </c>
      <c r="F649" s="70">
        <v>2</v>
      </c>
      <c r="G649" s="87">
        <v>1</v>
      </c>
      <c r="H649" s="115">
        <v>352.7</v>
      </c>
      <c r="I649" s="101">
        <v>323.60000000000002</v>
      </c>
      <c r="J649" s="73">
        <v>323.60000000000002</v>
      </c>
      <c r="K649" s="87">
        <v>8</v>
      </c>
      <c r="L649" s="9">
        <f t="shared" si="150"/>
        <v>1745207.1600000001</v>
      </c>
      <c r="M649" s="9">
        <v>0</v>
      </c>
      <c r="N649" s="9">
        <v>0</v>
      </c>
      <c r="O649" s="9">
        <f t="shared" si="149"/>
        <v>1745207.1600000001</v>
      </c>
      <c r="P649" s="16">
        <f t="shared" si="133"/>
        <v>5393.1</v>
      </c>
      <c r="Q649" s="70">
        <v>11111.76</v>
      </c>
      <c r="R649" s="70">
        <v>2019</v>
      </c>
      <c r="S649" s="70" t="s">
        <v>488</v>
      </c>
      <c r="T649" s="70" t="s">
        <v>501</v>
      </c>
      <c r="U649" s="70" t="e">
        <f>'Раздел 2'!#REF!</f>
        <v>#REF!</v>
      </c>
      <c r="V649" s="7">
        <v>1</v>
      </c>
    </row>
    <row r="650" spans="1:22" s="7" customFormat="1" ht="24.95" customHeight="1" x14ac:dyDescent="0.2">
      <c r="A650" s="487">
        <v>574</v>
      </c>
      <c r="B650" s="8" t="s">
        <v>197</v>
      </c>
      <c r="C650" s="70">
        <v>1964</v>
      </c>
      <c r="D650" s="70"/>
      <c r="E650" s="8" t="s">
        <v>60</v>
      </c>
      <c r="F650" s="70">
        <v>2</v>
      </c>
      <c r="G650" s="87">
        <v>1</v>
      </c>
      <c r="H650" s="115">
        <v>555.6</v>
      </c>
      <c r="I650" s="101">
        <v>494.6</v>
      </c>
      <c r="J650" s="73">
        <v>366.5</v>
      </c>
      <c r="K650" s="118">
        <v>12</v>
      </c>
      <c r="L650" s="9">
        <v>32050</v>
      </c>
      <c r="M650" s="9">
        <v>0</v>
      </c>
      <c r="N650" s="9">
        <v>0</v>
      </c>
      <c r="O650" s="9">
        <f t="shared" si="149"/>
        <v>32050</v>
      </c>
      <c r="P650" s="16">
        <f t="shared" si="133"/>
        <v>64.799838253133842</v>
      </c>
      <c r="Q650" s="70">
        <v>11111.76</v>
      </c>
      <c r="R650" s="70">
        <v>2019</v>
      </c>
      <c r="S650" s="70" t="s">
        <v>486</v>
      </c>
      <c r="T650" s="70" t="s">
        <v>492</v>
      </c>
      <c r="U650" s="70" t="e">
        <f>'Раздел 2'!#REF!</f>
        <v>#REF!</v>
      </c>
      <c r="V650" s="7">
        <v>1</v>
      </c>
    </row>
    <row r="651" spans="1:22" s="7" customFormat="1" ht="24.95" customHeight="1" x14ac:dyDescent="0.2">
      <c r="A651" s="487">
        <v>575</v>
      </c>
      <c r="B651" s="8" t="s">
        <v>389</v>
      </c>
      <c r="C651" s="70">
        <v>1917</v>
      </c>
      <c r="D651" s="70">
        <v>1985</v>
      </c>
      <c r="E651" s="8" t="s">
        <v>60</v>
      </c>
      <c r="F651" s="70">
        <v>2</v>
      </c>
      <c r="G651" s="87">
        <v>2</v>
      </c>
      <c r="H651" s="115">
        <v>545.70000000000005</v>
      </c>
      <c r="I651" s="101">
        <v>473.2</v>
      </c>
      <c r="J651" s="73">
        <v>433.8</v>
      </c>
      <c r="K651" s="118">
        <v>10</v>
      </c>
      <c r="L651" s="9">
        <f t="shared" ref="L651:L659" si="151">5393.1*I651</f>
        <v>2552014.92</v>
      </c>
      <c r="M651" s="9">
        <v>0</v>
      </c>
      <c r="N651" s="9">
        <v>0</v>
      </c>
      <c r="O651" s="9">
        <f t="shared" si="149"/>
        <v>2552014.92</v>
      </c>
      <c r="P651" s="16">
        <f t="shared" si="133"/>
        <v>5393.1</v>
      </c>
      <c r="Q651" s="70">
        <v>11111.76</v>
      </c>
      <c r="R651" s="70">
        <v>2019</v>
      </c>
      <c r="S651" s="70" t="s">
        <v>488</v>
      </c>
      <c r="T651" s="70" t="s">
        <v>501</v>
      </c>
      <c r="U651" s="70" t="e">
        <f>'Раздел 2'!#REF!</f>
        <v>#REF!</v>
      </c>
      <c r="V651" s="7">
        <v>1</v>
      </c>
    </row>
    <row r="652" spans="1:22" s="7" customFormat="1" ht="24.95" customHeight="1" x14ac:dyDescent="0.2">
      <c r="A652" s="487">
        <v>576</v>
      </c>
      <c r="B652" s="8" t="s">
        <v>390</v>
      </c>
      <c r="C652" s="70">
        <v>1965</v>
      </c>
      <c r="D652" s="70"/>
      <c r="E652" s="8" t="s">
        <v>60</v>
      </c>
      <c r="F652" s="70">
        <v>2</v>
      </c>
      <c r="G652" s="87">
        <v>3</v>
      </c>
      <c r="H652" s="115">
        <v>553.70000000000005</v>
      </c>
      <c r="I652" s="101">
        <v>493.5</v>
      </c>
      <c r="J652" s="73">
        <v>493.5</v>
      </c>
      <c r="K652" s="118">
        <v>12</v>
      </c>
      <c r="L652" s="9">
        <f t="shared" si="151"/>
        <v>2661494.85</v>
      </c>
      <c r="M652" s="9">
        <v>0</v>
      </c>
      <c r="N652" s="9">
        <v>0</v>
      </c>
      <c r="O652" s="9">
        <f t="shared" si="149"/>
        <v>2661494.85</v>
      </c>
      <c r="P652" s="16">
        <f t="shared" si="133"/>
        <v>5393.1</v>
      </c>
      <c r="Q652" s="70">
        <v>11111.76</v>
      </c>
      <c r="R652" s="70">
        <v>2019</v>
      </c>
      <c r="S652" s="70" t="s">
        <v>488</v>
      </c>
      <c r="T652" s="70" t="s">
        <v>501</v>
      </c>
      <c r="U652" s="70" t="e">
        <f>'Раздел 2'!#REF!</f>
        <v>#REF!</v>
      </c>
      <c r="V652" s="7">
        <v>1</v>
      </c>
    </row>
    <row r="653" spans="1:22" s="7" customFormat="1" ht="24.95" customHeight="1" x14ac:dyDescent="0.2">
      <c r="A653" s="487">
        <v>577</v>
      </c>
      <c r="B653" s="8" t="s">
        <v>383</v>
      </c>
      <c r="C653" s="70">
        <v>1958</v>
      </c>
      <c r="D653" s="70"/>
      <c r="E653" s="8" t="s">
        <v>60</v>
      </c>
      <c r="F653" s="70">
        <v>2</v>
      </c>
      <c r="G653" s="87">
        <v>1</v>
      </c>
      <c r="H653" s="115">
        <v>101.4</v>
      </c>
      <c r="I653" s="101">
        <v>101.4</v>
      </c>
      <c r="J653" s="73">
        <v>101.4</v>
      </c>
      <c r="K653" s="118">
        <v>3</v>
      </c>
      <c r="L653" s="9">
        <f t="shared" si="151"/>
        <v>546860.34000000008</v>
      </c>
      <c r="M653" s="9">
        <v>0</v>
      </c>
      <c r="N653" s="9">
        <v>0</v>
      </c>
      <c r="O653" s="9">
        <f t="shared" si="149"/>
        <v>546860.34000000008</v>
      </c>
      <c r="P653" s="16">
        <f t="shared" si="133"/>
        <v>5393.1</v>
      </c>
      <c r="Q653" s="70">
        <v>11111.76</v>
      </c>
      <c r="R653" s="70">
        <v>2019</v>
      </c>
      <c r="S653" s="70" t="s">
        <v>488</v>
      </c>
      <c r="T653" s="70" t="s">
        <v>501</v>
      </c>
      <c r="U653" s="70" t="e">
        <f>'Раздел 2'!#REF!</f>
        <v>#REF!</v>
      </c>
      <c r="V653" s="7">
        <v>1</v>
      </c>
    </row>
    <row r="654" spans="1:22" s="7" customFormat="1" ht="24.95" customHeight="1" x14ac:dyDescent="0.2">
      <c r="A654" s="487">
        <v>578</v>
      </c>
      <c r="B654" s="8" t="s">
        <v>378</v>
      </c>
      <c r="C654" s="70">
        <v>1961</v>
      </c>
      <c r="D654" s="70"/>
      <c r="E654" s="8" t="s">
        <v>60</v>
      </c>
      <c r="F654" s="70">
        <v>2</v>
      </c>
      <c r="G654" s="87">
        <v>1</v>
      </c>
      <c r="H654" s="115">
        <v>357.2</v>
      </c>
      <c r="I654" s="101">
        <v>331.11</v>
      </c>
      <c r="J654" s="73">
        <v>292.98999999999995</v>
      </c>
      <c r="K654" s="118">
        <v>8</v>
      </c>
      <c r="L654" s="9">
        <f t="shared" si="151"/>
        <v>1785709.3410000002</v>
      </c>
      <c r="M654" s="9">
        <v>0</v>
      </c>
      <c r="N654" s="9">
        <v>0</v>
      </c>
      <c r="O654" s="9">
        <f t="shared" si="149"/>
        <v>1785709.3410000002</v>
      </c>
      <c r="P654" s="16">
        <f t="shared" ref="P654:P717" si="152">O654/I654</f>
        <v>5393.1</v>
      </c>
      <c r="Q654" s="70">
        <v>11111.76</v>
      </c>
      <c r="R654" s="70">
        <v>2019</v>
      </c>
      <c r="S654" s="70" t="s">
        <v>488</v>
      </c>
      <c r="T654" s="70" t="s">
        <v>501</v>
      </c>
      <c r="U654" s="70" t="e">
        <f>'Раздел 2'!#REF!</f>
        <v>#REF!</v>
      </c>
      <c r="V654" s="7">
        <v>1</v>
      </c>
    </row>
    <row r="655" spans="1:22" s="7" customFormat="1" ht="24.95" customHeight="1" x14ac:dyDescent="0.2">
      <c r="A655" s="487">
        <v>579</v>
      </c>
      <c r="B655" s="8" t="s">
        <v>379</v>
      </c>
      <c r="C655" s="70">
        <v>1962</v>
      </c>
      <c r="D655" s="70"/>
      <c r="E655" s="8" t="s">
        <v>60</v>
      </c>
      <c r="F655" s="70">
        <v>2</v>
      </c>
      <c r="G655" s="87">
        <v>1</v>
      </c>
      <c r="H655" s="115">
        <v>352.3</v>
      </c>
      <c r="I655" s="101">
        <v>329.7</v>
      </c>
      <c r="J655" s="73">
        <v>329.7</v>
      </c>
      <c r="K655" s="118">
        <v>8</v>
      </c>
      <c r="L655" s="9">
        <f t="shared" si="151"/>
        <v>1778105.07</v>
      </c>
      <c r="M655" s="9">
        <v>0</v>
      </c>
      <c r="N655" s="9">
        <v>0</v>
      </c>
      <c r="O655" s="9">
        <f t="shared" si="149"/>
        <v>1778105.07</v>
      </c>
      <c r="P655" s="16">
        <f t="shared" si="152"/>
        <v>5393.1</v>
      </c>
      <c r="Q655" s="70">
        <v>11111.76</v>
      </c>
      <c r="R655" s="70">
        <v>2019</v>
      </c>
      <c r="S655" s="70" t="s">
        <v>488</v>
      </c>
      <c r="T655" s="70" t="s">
        <v>501</v>
      </c>
      <c r="U655" s="70" t="e">
        <f>'Раздел 2'!#REF!</f>
        <v>#REF!</v>
      </c>
      <c r="V655" s="7">
        <v>1</v>
      </c>
    </row>
    <row r="656" spans="1:22" s="7" customFormat="1" ht="24.95" customHeight="1" x14ac:dyDescent="0.2">
      <c r="A656" s="487">
        <v>580</v>
      </c>
      <c r="B656" s="8" t="s">
        <v>380</v>
      </c>
      <c r="C656" s="70">
        <v>1961</v>
      </c>
      <c r="D656" s="70"/>
      <c r="E656" s="8" t="s">
        <v>60</v>
      </c>
      <c r="F656" s="70">
        <v>2</v>
      </c>
      <c r="G656" s="87">
        <v>1</v>
      </c>
      <c r="H656" s="115">
        <v>341.6</v>
      </c>
      <c r="I656" s="101">
        <v>319.3</v>
      </c>
      <c r="J656" s="73">
        <v>234.8</v>
      </c>
      <c r="K656" s="118">
        <v>8</v>
      </c>
      <c r="L656" s="9">
        <f t="shared" si="151"/>
        <v>1722016.83</v>
      </c>
      <c r="M656" s="9">
        <v>0</v>
      </c>
      <c r="N656" s="9">
        <v>0</v>
      </c>
      <c r="O656" s="9">
        <f t="shared" si="149"/>
        <v>1722016.83</v>
      </c>
      <c r="P656" s="16">
        <f t="shared" si="152"/>
        <v>5393.1</v>
      </c>
      <c r="Q656" s="70">
        <v>11111.76</v>
      </c>
      <c r="R656" s="70">
        <v>2019</v>
      </c>
      <c r="S656" s="70" t="s">
        <v>488</v>
      </c>
      <c r="T656" s="70" t="s">
        <v>501</v>
      </c>
      <c r="U656" s="70" t="e">
        <f>'Раздел 2'!#REF!</f>
        <v>#REF!</v>
      </c>
      <c r="V656" s="7">
        <v>1</v>
      </c>
    </row>
    <row r="657" spans="1:85" s="7" customFormat="1" ht="24.95" customHeight="1" x14ac:dyDescent="0.2">
      <c r="A657" s="487">
        <v>581</v>
      </c>
      <c r="B657" s="8" t="s">
        <v>376</v>
      </c>
      <c r="C657" s="70">
        <v>1964</v>
      </c>
      <c r="D657" s="70"/>
      <c r="E657" s="8" t="s">
        <v>60</v>
      </c>
      <c r="F657" s="70">
        <v>1</v>
      </c>
      <c r="G657" s="87">
        <v>2</v>
      </c>
      <c r="H657" s="115">
        <v>183</v>
      </c>
      <c r="I657" s="101">
        <v>139.22</v>
      </c>
      <c r="J657" s="73">
        <v>26.64</v>
      </c>
      <c r="K657" s="118">
        <v>6</v>
      </c>
      <c r="L657" s="9">
        <f t="shared" si="151"/>
        <v>750827.3820000001</v>
      </c>
      <c r="M657" s="9">
        <v>0</v>
      </c>
      <c r="N657" s="9">
        <v>0</v>
      </c>
      <c r="O657" s="9">
        <f t="shared" si="149"/>
        <v>750827.3820000001</v>
      </c>
      <c r="P657" s="16">
        <f t="shared" si="152"/>
        <v>5393.1</v>
      </c>
      <c r="Q657" s="70">
        <v>11111.76</v>
      </c>
      <c r="R657" s="70">
        <v>2019</v>
      </c>
      <c r="S657" s="70" t="s">
        <v>488</v>
      </c>
      <c r="T657" s="70" t="s">
        <v>501</v>
      </c>
      <c r="U657" s="70" t="e">
        <f>'Раздел 2'!#REF!</f>
        <v>#REF!</v>
      </c>
      <c r="V657" s="7">
        <v>1</v>
      </c>
    </row>
    <row r="658" spans="1:85" s="7" customFormat="1" ht="24.95" customHeight="1" x14ac:dyDescent="0.2">
      <c r="A658" s="487">
        <v>582</v>
      </c>
      <c r="B658" s="8" t="s">
        <v>382</v>
      </c>
      <c r="C658" s="70">
        <v>1967</v>
      </c>
      <c r="D658" s="70"/>
      <c r="E658" s="8" t="s">
        <v>60</v>
      </c>
      <c r="F658" s="70">
        <v>2</v>
      </c>
      <c r="G658" s="87">
        <v>1</v>
      </c>
      <c r="H658" s="115">
        <v>429.6</v>
      </c>
      <c r="I658" s="101">
        <v>394.1</v>
      </c>
      <c r="J658" s="73">
        <v>165.7</v>
      </c>
      <c r="K658" s="118">
        <v>8</v>
      </c>
      <c r="L658" s="9">
        <f t="shared" si="151"/>
        <v>2125420.7100000004</v>
      </c>
      <c r="M658" s="9">
        <v>0</v>
      </c>
      <c r="N658" s="9">
        <v>0</v>
      </c>
      <c r="O658" s="9">
        <f t="shared" si="149"/>
        <v>2125420.7100000004</v>
      </c>
      <c r="P658" s="16">
        <f t="shared" si="152"/>
        <v>5393.1</v>
      </c>
      <c r="Q658" s="70">
        <v>11111.76</v>
      </c>
      <c r="R658" s="70">
        <v>2019</v>
      </c>
      <c r="S658" s="70" t="s">
        <v>488</v>
      </c>
      <c r="T658" s="70" t="s">
        <v>501</v>
      </c>
      <c r="U658" s="70" t="e">
        <f>'Раздел 2'!#REF!</f>
        <v>#REF!</v>
      </c>
      <c r="V658" s="7">
        <v>1</v>
      </c>
    </row>
    <row r="659" spans="1:85" s="7" customFormat="1" ht="24.95" customHeight="1" x14ac:dyDescent="0.2">
      <c r="A659" s="487">
        <v>583</v>
      </c>
      <c r="B659" s="8" t="s">
        <v>377</v>
      </c>
      <c r="C659" s="70">
        <v>1962</v>
      </c>
      <c r="D659" s="70"/>
      <c r="E659" s="8" t="s">
        <v>60</v>
      </c>
      <c r="F659" s="70">
        <v>2</v>
      </c>
      <c r="G659" s="87">
        <v>1</v>
      </c>
      <c r="H659" s="115">
        <v>360.6</v>
      </c>
      <c r="I659" s="101">
        <v>333.82</v>
      </c>
      <c r="J659" s="73">
        <v>244.98999999999998</v>
      </c>
      <c r="K659" s="118">
        <v>8</v>
      </c>
      <c r="L659" s="9">
        <f t="shared" si="151"/>
        <v>1800324.642</v>
      </c>
      <c r="M659" s="9">
        <v>0</v>
      </c>
      <c r="N659" s="9">
        <v>0</v>
      </c>
      <c r="O659" s="9">
        <f t="shared" si="149"/>
        <v>1800324.642</v>
      </c>
      <c r="P659" s="16">
        <f t="shared" si="152"/>
        <v>5393.1</v>
      </c>
      <c r="Q659" s="70">
        <v>11111.76</v>
      </c>
      <c r="R659" s="70">
        <v>2019</v>
      </c>
      <c r="S659" s="70" t="s">
        <v>488</v>
      </c>
      <c r="T659" s="70" t="s">
        <v>501</v>
      </c>
      <c r="U659" s="70" t="e">
        <f>'Раздел 2'!#REF!</f>
        <v>#REF!</v>
      </c>
      <c r="V659" s="7">
        <v>1</v>
      </c>
    </row>
    <row r="660" spans="1:85" s="35" customFormat="1" ht="12.75" customHeight="1" x14ac:dyDescent="0.2">
      <c r="A660" s="578" t="s">
        <v>186</v>
      </c>
      <c r="B660" s="579"/>
      <c r="C660" s="25">
        <v>21</v>
      </c>
      <c r="D660" s="25"/>
      <c r="E660" s="68"/>
      <c r="F660" s="25"/>
      <c r="G660" s="86"/>
      <c r="H660" s="14">
        <f>SUM(H639:H659)</f>
        <v>7320.5</v>
      </c>
      <c r="I660" s="14">
        <f t="shared" ref="I660:O660" si="153">SUM(I639:I659)</f>
        <v>6695.2699999999995</v>
      </c>
      <c r="J660" s="14">
        <f t="shared" si="153"/>
        <v>4740.2</v>
      </c>
      <c r="K660" s="14">
        <f t="shared" si="153"/>
        <v>162</v>
      </c>
      <c r="L660" s="14">
        <f t="shared" si="153"/>
        <v>28537340.367000002</v>
      </c>
      <c r="M660" s="14"/>
      <c r="N660" s="14"/>
      <c r="O660" s="14">
        <f t="shared" si="153"/>
        <v>28537340.367000002</v>
      </c>
      <c r="P660" s="238"/>
      <c r="Q660" s="36"/>
      <c r="R660" s="25"/>
      <c r="S660" s="25"/>
      <c r="T660" s="25"/>
      <c r="U660" s="25"/>
      <c r="V660" s="35">
        <f>SUM(V639:V659)</f>
        <v>21</v>
      </c>
      <c r="AT660" s="7"/>
      <c r="AU660" s="7"/>
      <c r="AV660" s="7"/>
      <c r="AW660" s="7"/>
      <c r="AX660" s="7"/>
      <c r="AY660" s="7"/>
      <c r="AZ660" s="7"/>
      <c r="BA660" s="7"/>
      <c r="BB660" s="7"/>
      <c r="BC660" s="7"/>
      <c r="BD660" s="7"/>
      <c r="BE660" s="7"/>
      <c r="BF660" s="7"/>
      <c r="BG660" s="7"/>
      <c r="BH660" s="7"/>
      <c r="BI660" s="7"/>
      <c r="BJ660" s="7"/>
      <c r="BK660" s="7"/>
      <c r="BL660" s="7"/>
      <c r="BM660" s="7"/>
      <c r="BN660" s="7"/>
      <c r="BO660" s="7"/>
      <c r="BP660" s="7"/>
      <c r="BQ660" s="7"/>
      <c r="BR660" s="7"/>
      <c r="BS660" s="7"/>
      <c r="BT660" s="7"/>
      <c r="BU660" s="7"/>
      <c r="BV660" s="7"/>
      <c r="BW660" s="7"/>
      <c r="BX660" s="7"/>
      <c r="BY660" s="7"/>
      <c r="BZ660" s="7"/>
      <c r="CA660" s="7"/>
      <c r="CB660" s="7"/>
      <c r="CC660" s="7"/>
      <c r="CD660" s="7"/>
      <c r="CE660" s="7"/>
      <c r="CF660" s="7"/>
      <c r="CG660" s="7"/>
    </row>
    <row r="661" spans="1:85" s="7" customFormat="1" ht="12.75" customHeight="1" x14ac:dyDescent="0.2">
      <c r="A661" s="288">
        <v>584</v>
      </c>
      <c r="B661" s="251" t="s">
        <v>824</v>
      </c>
      <c r="C661" s="252" t="s">
        <v>826</v>
      </c>
      <c r="D661" s="203"/>
      <c r="E661" s="8" t="s">
        <v>60</v>
      </c>
      <c r="F661" s="205">
        <v>2</v>
      </c>
      <c r="G661" s="255">
        <v>1</v>
      </c>
      <c r="H661" s="210">
        <v>353.2</v>
      </c>
      <c r="I661" s="210">
        <v>328.1</v>
      </c>
      <c r="J661" s="210">
        <v>49.8</v>
      </c>
      <c r="K661" s="256">
        <v>10</v>
      </c>
      <c r="L661" s="209">
        <f>4849*I661</f>
        <v>1590956.9000000001</v>
      </c>
      <c r="M661" s="209">
        <v>0</v>
      </c>
      <c r="N661" s="209">
        <v>0</v>
      </c>
      <c r="O661" s="209">
        <f>L661</f>
        <v>1590956.9000000001</v>
      </c>
      <c r="P661" s="16">
        <f t="shared" si="152"/>
        <v>4849</v>
      </c>
      <c r="Q661" s="241"/>
      <c r="R661" s="205">
        <v>2020</v>
      </c>
      <c r="S661" s="203"/>
      <c r="T661" s="203"/>
      <c r="U661" s="203"/>
    </row>
    <row r="662" spans="1:85" s="7" customFormat="1" ht="12.75" customHeight="1" x14ac:dyDescent="0.2">
      <c r="A662" s="288">
        <v>585</v>
      </c>
      <c r="B662" s="251" t="s">
        <v>825</v>
      </c>
      <c r="C662" s="252" t="s">
        <v>827</v>
      </c>
      <c r="D662" s="203"/>
      <c r="E662" s="8" t="s">
        <v>60</v>
      </c>
      <c r="F662" s="205">
        <v>2</v>
      </c>
      <c r="G662" s="255">
        <v>1</v>
      </c>
      <c r="H662" s="210">
        <v>532.6</v>
      </c>
      <c r="I662" s="210">
        <v>490.8</v>
      </c>
      <c r="J662" s="210">
        <v>255.9</v>
      </c>
      <c r="K662" s="256">
        <v>22</v>
      </c>
      <c r="L662" s="209">
        <f>4849*I662</f>
        <v>2379889.2000000002</v>
      </c>
      <c r="M662" s="209">
        <v>0</v>
      </c>
      <c r="N662" s="209">
        <v>0</v>
      </c>
      <c r="O662" s="209">
        <f>L662</f>
        <v>2379889.2000000002</v>
      </c>
      <c r="P662" s="16">
        <f t="shared" si="152"/>
        <v>4849</v>
      </c>
      <c r="Q662" s="241"/>
      <c r="R662" s="205">
        <v>2020</v>
      </c>
      <c r="S662" s="203"/>
      <c r="T662" s="203"/>
      <c r="U662" s="203"/>
    </row>
    <row r="663" spans="1:85" s="35" customFormat="1" ht="12.75" customHeight="1" x14ac:dyDescent="0.2">
      <c r="A663" s="578" t="s">
        <v>808</v>
      </c>
      <c r="B663" s="579"/>
      <c r="C663" s="204">
        <v>2</v>
      </c>
      <c r="D663" s="204"/>
      <c r="E663" s="161"/>
      <c r="F663" s="204"/>
      <c r="G663" s="235"/>
      <c r="H663" s="236">
        <f>SUM(H661:H662)</f>
        <v>885.8</v>
      </c>
      <c r="I663" s="236">
        <f t="shared" ref="I663:O663" si="154">SUM(I661:I662)</f>
        <v>818.90000000000009</v>
      </c>
      <c r="J663" s="236">
        <f t="shared" si="154"/>
        <v>305.7</v>
      </c>
      <c r="K663" s="236">
        <f t="shared" si="154"/>
        <v>32</v>
      </c>
      <c r="L663" s="236">
        <f t="shared" si="154"/>
        <v>3970846.1000000006</v>
      </c>
      <c r="M663" s="236"/>
      <c r="N663" s="236"/>
      <c r="O663" s="236">
        <f t="shared" si="154"/>
        <v>3970846.1000000006</v>
      </c>
      <c r="P663" s="238"/>
      <c r="Q663" s="238"/>
      <c r="R663" s="257"/>
      <c r="S663" s="204"/>
      <c r="T663" s="204"/>
      <c r="U663" s="204"/>
      <c r="AT663" s="7"/>
      <c r="AU663" s="7"/>
      <c r="AV663" s="7"/>
      <c r="AW663" s="7"/>
      <c r="AX663" s="7"/>
      <c r="AY663" s="7"/>
      <c r="AZ663" s="7"/>
      <c r="BA663" s="7"/>
      <c r="BB663" s="7"/>
      <c r="BC663" s="7"/>
      <c r="BD663" s="7"/>
      <c r="BE663" s="7"/>
      <c r="BF663" s="7"/>
      <c r="BG663" s="7"/>
      <c r="BH663" s="7"/>
      <c r="BI663" s="7"/>
      <c r="BJ663" s="7"/>
      <c r="BK663" s="7"/>
      <c r="BL663" s="7"/>
      <c r="BM663" s="7"/>
      <c r="BN663" s="7"/>
      <c r="BO663" s="7"/>
      <c r="BP663" s="7"/>
      <c r="BQ663" s="7"/>
      <c r="BR663" s="7"/>
      <c r="BS663" s="7"/>
      <c r="BT663" s="7"/>
      <c r="BU663" s="7"/>
      <c r="BV663" s="7"/>
      <c r="BW663" s="7"/>
      <c r="BX663" s="7"/>
      <c r="BY663" s="7"/>
      <c r="BZ663" s="7"/>
      <c r="CA663" s="7"/>
      <c r="CB663" s="7"/>
      <c r="CC663" s="7"/>
      <c r="CD663" s="7"/>
      <c r="CE663" s="7"/>
      <c r="CF663" s="7"/>
      <c r="CG663" s="7"/>
    </row>
    <row r="664" spans="1:85" s="7" customFormat="1" ht="12.75" customHeight="1" x14ac:dyDescent="0.2">
      <c r="A664" s="288">
        <v>586</v>
      </c>
      <c r="B664" s="251" t="s">
        <v>828</v>
      </c>
      <c r="C664" s="205">
        <v>1976</v>
      </c>
      <c r="D664" s="203"/>
      <c r="E664" s="8" t="s">
        <v>60</v>
      </c>
      <c r="F664" s="205">
        <v>2</v>
      </c>
      <c r="G664" s="255">
        <v>1</v>
      </c>
      <c r="H664" s="210">
        <v>548.79999999999995</v>
      </c>
      <c r="I664" s="210">
        <v>486.8</v>
      </c>
      <c r="J664" s="210">
        <v>109.5</v>
      </c>
      <c r="K664" s="256">
        <v>10</v>
      </c>
      <c r="L664" s="209">
        <f>4849*I664</f>
        <v>2360493.2000000002</v>
      </c>
      <c r="M664" s="209">
        <v>0</v>
      </c>
      <c r="N664" s="209">
        <v>0</v>
      </c>
      <c r="O664" s="209">
        <f>L664</f>
        <v>2360493.2000000002</v>
      </c>
      <c r="P664" s="16">
        <f t="shared" si="152"/>
        <v>4849</v>
      </c>
      <c r="Q664" s="241"/>
      <c r="R664" s="205">
        <v>2021</v>
      </c>
      <c r="S664" s="203"/>
      <c r="T664" s="203"/>
      <c r="U664" s="203"/>
    </row>
    <row r="665" spans="1:85" s="7" customFormat="1" ht="12.75" customHeight="1" x14ac:dyDescent="0.2">
      <c r="A665" s="288">
        <v>587</v>
      </c>
      <c r="B665" s="251" t="s">
        <v>829</v>
      </c>
      <c r="C665" s="205">
        <v>1973</v>
      </c>
      <c r="D665" s="203"/>
      <c r="E665" s="8" t="s">
        <v>60</v>
      </c>
      <c r="F665" s="205">
        <v>2</v>
      </c>
      <c r="G665" s="255">
        <v>1</v>
      </c>
      <c r="H665" s="210">
        <v>353.2</v>
      </c>
      <c r="I665" s="210">
        <v>339.6</v>
      </c>
      <c r="J665" s="210">
        <v>119.4</v>
      </c>
      <c r="K665" s="256">
        <v>13</v>
      </c>
      <c r="L665" s="209">
        <f t="shared" ref="L665:L666" si="155">4849*I665</f>
        <v>1646720.4000000001</v>
      </c>
      <c r="M665" s="209">
        <v>0</v>
      </c>
      <c r="N665" s="209">
        <v>0</v>
      </c>
      <c r="O665" s="209">
        <f t="shared" ref="O665:O666" si="156">L665</f>
        <v>1646720.4000000001</v>
      </c>
      <c r="P665" s="16">
        <f t="shared" si="152"/>
        <v>4849</v>
      </c>
      <c r="Q665" s="241"/>
      <c r="R665" s="205">
        <v>2021</v>
      </c>
      <c r="S665" s="203"/>
      <c r="T665" s="203"/>
      <c r="U665" s="203"/>
    </row>
    <row r="666" spans="1:85" s="7" customFormat="1" ht="12.75" customHeight="1" x14ac:dyDescent="0.2">
      <c r="A666" s="288">
        <v>588</v>
      </c>
      <c r="B666" s="251" t="s">
        <v>830</v>
      </c>
      <c r="C666" s="205">
        <v>1978</v>
      </c>
      <c r="D666" s="203"/>
      <c r="E666" s="8" t="s">
        <v>60</v>
      </c>
      <c r="F666" s="205">
        <v>2</v>
      </c>
      <c r="G666" s="255">
        <v>1</v>
      </c>
      <c r="H666" s="210">
        <v>544.20000000000005</v>
      </c>
      <c r="I666" s="210">
        <v>485.4</v>
      </c>
      <c r="J666" s="210">
        <v>188</v>
      </c>
      <c r="K666" s="256">
        <v>13</v>
      </c>
      <c r="L666" s="209">
        <f t="shared" si="155"/>
        <v>2353704.6</v>
      </c>
      <c r="M666" s="209">
        <v>0</v>
      </c>
      <c r="N666" s="209">
        <v>0</v>
      </c>
      <c r="O666" s="209">
        <f t="shared" si="156"/>
        <v>2353704.6</v>
      </c>
      <c r="P666" s="16">
        <f t="shared" si="152"/>
        <v>4849</v>
      </c>
      <c r="Q666" s="241"/>
      <c r="R666" s="205">
        <v>2021</v>
      </c>
      <c r="S666" s="203"/>
      <c r="T666" s="203"/>
      <c r="U666" s="203"/>
    </row>
    <row r="667" spans="1:85" s="35" customFormat="1" ht="12.75" customHeight="1" x14ac:dyDescent="0.2">
      <c r="A667" s="578" t="s">
        <v>809</v>
      </c>
      <c r="B667" s="579"/>
      <c r="C667" s="204">
        <v>3</v>
      </c>
      <c r="D667" s="204"/>
      <c r="E667" s="161"/>
      <c r="F667" s="204"/>
      <c r="G667" s="235"/>
      <c r="H667" s="236">
        <f>SUM(H664:H666)</f>
        <v>1446.2</v>
      </c>
      <c r="I667" s="236">
        <f t="shared" ref="I667:O667" si="157">SUM(I664:I666)</f>
        <v>1311.8000000000002</v>
      </c>
      <c r="J667" s="236">
        <f t="shared" si="157"/>
        <v>416.9</v>
      </c>
      <c r="K667" s="236">
        <f t="shared" si="157"/>
        <v>36</v>
      </c>
      <c r="L667" s="236">
        <f t="shared" si="157"/>
        <v>6360918.2000000011</v>
      </c>
      <c r="M667" s="236"/>
      <c r="N667" s="236"/>
      <c r="O667" s="236">
        <f t="shared" si="157"/>
        <v>6360918.2000000011</v>
      </c>
      <c r="P667" s="238"/>
      <c r="Q667" s="238"/>
      <c r="R667" s="204"/>
      <c r="S667" s="204"/>
      <c r="T667" s="204"/>
      <c r="U667" s="204"/>
      <c r="AT667" s="7"/>
      <c r="AU667" s="7"/>
      <c r="AV667" s="7"/>
      <c r="AW667" s="7"/>
      <c r="AX667" s="7"/>
      <c r="AY667" s="7"/>
      <c r="AZ667" s="7"/>
      <c r="BA667" s="7"/>
      <c r="BB667" s="7"/>
      <c r="BC667" s="7"/>
      <c r="BD667" s="7"/>
      <c r="BE667" s="7"/>
      <c r="BF667" s="7"/>
      <c r="BG667" s="7"/>
      <c r="BH667" s="7"/>
      <c r="BI667" s="7"/>
      <c r="BJ667" s="7"/>
      <c r="BK667" s="7"/>
      <c r="BL667" s="7"/>
      <c r="BM667" s="7"/>
      <c r="BN667" s="7"/>
      <c r="BO667" s="7"/>
      <c r="BP667" s="7"/>
      <c r="BQ667" s="7"/>
      <c r="BR667" s="7"/>
      <c r="BS667" s="7"/>
      <c r="BT667" s="7"/>
      <c r="BU667" s="7"/>
      <c r="BV667" s="7"/>
      <c r="BW667" s="7"/>
      <c r="BX667" s="7"/>
      <c r="BY667" s="7"/>
      <c r="BZ667" s="7"/>
      <c r="CA667" s="7"/>
      <c r="CB667" s="7"/>
      <c r="CC667" s="7"/>
      <c r="CD667" s="7"/>
      <c r="CE667" s="7"/>
      <c r="CF667" s="7"/>
      <c r="CG667" s="7"/>
    </row>
    <row r="668" spans="1:85" s="56" customFormat="1" ht="13.35" customHeight="1" x14ac:dyDescent="0.2">
      <c r="A668" s="580" t="s">
        <v>85</v>
      </c>
      <c r="B668" s="581"/>
      <c r="C668" s="33">
        <f>C667+C663+C660</f>
        <v>26</v>
      </c>
      <c r="D668" s="33"/>
      <c r="E668" s="33"/>
      <c r="F668" s="33"/>
      <c r="G668" s="33"/>
      <c r="H668" s="33">
        <f>H667+H663+H660</f>
        <v>9652.5</v>
      </c>
      <c r="I668" s="33">
        <f t="shared" ref="I668:O668" si="158">I667+I663+I660</f>
        <v>8825.9699999999993</v>
      </c>
      <c r="J668" s="33">
        <f t="shared" si="158"/>
        <v>5462.7999999999993</v>
      </c>
      <c r="K668" s="33">
        <f t="shared" si="158"/>
        <v>230</v>
      </c>
      <c r="L668" s="33">
        <f t="shared" si="158"/>
        <v>38869104.667000003</v>
      </c>
      <c r="M668" s="33"/>
      <c r="N668" s="33"/>
      <c r="O668" s="33">
        <f t="shared" si="158"/>
        <v>38869104.667000003</v>
      </c>
      <c r="P668" s="34"/>
      <c r="Q668" s="34"/>
      <c r="R668" s="22"/>
      <c r="S668" s="22"/>
      <c r="T668" s="22"/>
      <c r="U668" s="22"/>
      <c r="AT668" s="61"/>
      <c r="AU668" s="61"/>
      <c r="AV668" s="61"/>
      <c r="AW668" s="61"/>
      <c r="AX668" s="61"/>
      <c r="AY668" s="61"/>
      <c r="AZ668" s="61"/>
      <c r="BA668" s="61"/>
      <c r="BB668" s="61"/>
      <c r="BC668" s="61"/>
      <c r="BD668" s="61"/>
      <c r="BE668" s="61"/>
      <c r="BF668" s="61"/>
      <c r="BG668" s="61"/>
      <c r="BH668" s="61"/>
      <c r="BI668" s="61"/>
      <c r="BJ668" s="61"/>
      <c r="BK668" s="61"/>
      <c r="BL668" s="61"/>
      <c r="BM668" s="61"/>
      <c r="BN668" s="61"/>
      <c r="BO668" s="61"/>
      <c r="BP668" s="61"/>
      <c r="BQ668" s="61"/>
      <c r="BR668" s="61"/>
      <c r="BS668" s="61"/>
      <c r="BT668" s="61"/>
      <c r="BU668" s="61"/>
      <c r="BV668" s="61"/>
      <c r="BW668" s="61"/>
      <c r="BX668" s="61"/>
      <c r="BY668" s="61"/>
      <c r="BZ668" s="61"/>
      <c r="CA668" s="61"/>
      <c r="CB668" s="61"/>
      <c r="CC668" s="61"/>
      <c r="CD668" s="61"/>
      <c r="CE668" s="61"/>
      <c r="CF668" s="61"/>
      <c r="CG668" s="61"/>
    </row>
    <row r="669" spans="1:85" s="7" customFormat="1" ht="13.35" customHeight="1" x14ac:dyDescent="0.2">
      <c r="A669" s="157"/>
      <c r="B669" s="27" t="s">
        <v>103</v>
      </c>
      <c r="C669" s="28"/>
      <c r="D669" s="70"/>
      <c r="E669" s="8"/>
      <c r="F669" s="70"/>
      <c r="G669" s="87"/>
      <c r="H669" s="115"/>
      <c r="I669" s="101"/>
      <c r="J669" s="73"/>
      <c r="K669" s="87"/>
      <c r="L669" s="9"/>
      <c r="M669" s="9"/>
      <c r="N669" s="9"/>
      <c r="O669" s="29"/>
      <c r="P669" s="16"/>
      <c r="Q669" s="31"/>
      <c r="R669" s="70"/>
      <c r="S669" s="70"/>
      <c r="T669" s="70"/>
      <c r="U669" s="70" t="e">
        <f>'Раздел 2'!#REF!</f>
        <v>#REF!</v>
      </c>
    </row>
    <row r="670" spans="1:85" s="7" customFormat="1" ht="24.95" customHeight="1" x14ac:dyDescent="0.2">
      <c r="A670" s="172">
        <v>589</v>
      </c>
      <c r="B670" s="8" t="s">
        <v>587</v>
      </c>
      <c r="C670" s="172">
        <v>1956</v>
      </c>
      <c r="D670" s="172"/>
      <c r="E670" s="8" t="s">
        <v>598</v>
      </c>
      <c r="F670" s="172">
        <v>2</v>
      </c>
      <c r="G670" s="87">
        <v>1</v>
      </c>
      <c r="H670" s="173">
        <v>378.6</v>
      </c>
      <c r="I670" s="173">
        <v>378.46000000000004</v>
      </c>
      <c r="J670" s="173">
        <v>378.46000000000004</v>
      </c>
      <c r="K670" s="118">
        <v>8</v>
      </c>
      <c r="L670" s="9">
        <f>5393.1*I670</f>
        <v>2041072.6260000004</v>
      </c>
      <c r="M670" s="9">
        <v>0</v>
      </c>
      <c r="N670" s="9">
        <v>0</v>
      </c>
      <c r="O670" s="9">
        <f>L670</f>
        <v>2041072.6260000004</v>
      </c>
      <c r="P670" s="16">
        <f t="shared" si="152"/>
        <v>5393.1</v>
      </c>
      <c r="Q670" s="172">
        <v>12882.22</v>
      </c>
      <c r="R670" s="172">
        <v>2019</v>
      </c>
      <c r="S670" s="172"/>
      <c r="T670" s="172"/>
      <c r="U670" s="172"/>
      <c r="V670" s="7">
        <v>1</v>
      </c>
    </row>
    <row r="671" spans="1:85" s="7" customFormat="1" ht="24.95" customHeight="1" x14ac:dyDescent="0.2">
      <c r="A671" s="172">
        <v>590</v>
      </c>
      <c r="B671" s="8" t="s">
        <v>588</v>
      </c>
      <c r="C671" s="172">
        <v>1958</v>
      </c>
      <c r="D671" s="172"/>
      <c r="E671" s="8" t="s">
        <v>598</v>
      </c>
      <c r="F671" s="172">
        <v>2</v>
      </c>
      <c r="G671" s="87">
        <v>1</v>
      </c>
      <c r="H671" s="173">
        <v>377.5</v>
      </c>
      <c r="I671" s="173">
        <v>377.5</v>
      </c>
      <c r="J671" s="173">
        <v>377.5</v>
      </c>
      <c r="K671" s="118">
        <v>8</v>
      </c>
      <c r="L671" s="9">
        <f t="shared" ref="L671:L690" si="159">5393.1*I671</f>
        <v>2035895.2500000002</v>
      </c>
      <c r="M671" s="9">
        <v>0</v>
      </c>
      <c r="N671" s="9">
        <v>0</v>
      </c>
      <c r="O671" s="9">
        <f t="shared" ref="O671:O690" si="160">L671</f>
        <v>2035895.2500000002</v>
      </c>
      <c r="P671" s="16">
        <f t="shared" si="152"/>
        <v>5393.1</v>
      </c>
      <c r="Q671" s="172">
        <v>12882.22</v>
      </c>
      <c r="R671" s="172">
        <v>2019</v>
      </c>
      <c r="S671" s="172"/>
      <c r="T671" s="172"/>
      <c r="U671" s="172"/>
      <c r="V671" s="7">
        <v>1</v>
      </c>
    </row>
    <row r="672" spans="1:85" s="7" customFormat="1" ht="24.95" customHeight="1" x14ac:dyDescent="0.2">
      <c r="A672" s="487">
        <v>591</v>
      </c>
      <c r="B672" s="8" t="s">
        <v>589</v>
      </c>
      <c r="C672" s="172">
        <v>1957</v>
      </c>
      <c r="D672" s="172"/>
      <c r="E672" s="8" t="s">
        <v>598</v>
      </c>
      <c r="F672" s="172">
        <v>2</v>
      </c>
      <c r="G672" s="87">
        <v>1</v>
      </c>
      <c r="H672" s="173">
        <v>396.08</v>
      </c>
      <c r="I672" s="173">
        <v>396.08</v>
      </c>
      <c r="J672" s="173">
        <v>396.08</v>
      </c>
      <c r="K672" s="118">
        <v>8</v>
      </c>
      <c r="L672" s="9">
        <f t="shared" si="159"/>
        <v>2136099.048</v>
      </c>
      <c r="M672" s="9">
        <v>0</v>
      </c>
      <c r="N672" s="9">
        <v>0</v>
      </c>
      <c r="O672" s="9">
        <f t="shared" si="160"/>
        <v>2136099.048</v>
      </c>
      <c r="P672" s="16">
        <f t="shared" si="152"/>
        <v>5393.1</v>
      </c>
      <c r="Q672" s="172">
        <v>12882.22</v>
      </c>
      <c r="R672" s="172">
        <v>2019</v>
      </c>
      <c r="S672" s="172"/>
      <c r="T672" s="172"/>
      <c r="U672" s="172"/>
      <c r="V672" s="7">
        <v>1</v>
      </c>
    </row>
    <row r="673" spans="1:22" s="7" customFormat="1" ht="24.95" customHeight="1" x14ac:dyDescent="0.2">
      <c r="A673" s="487">
        <v>592</v>
      </c>
      <c r="B673" s="8" t="s">
        <v>590</v>
      </c>
      <c r="C673" s="172">
        <v>1957</v>
      </c>
      <c r="D673" s="172"/>
      <c r="E673" s="8" t="s">
        <v>598</v>
      </c>
      <c r="F673" s="172">
        <v>2</v>
      </c>
      <c r="G673" s="87">
        <v>1</v>
      </c>
      <c r="H673" s="173">
        <v>377.7</v>
      </c>
      <c r="I673" s="173">
        <v>377.7</v>
      </c>
      <c r="J673" s="173">
        <v>377.7</v>
      </c>
      <c r="K673" s="118">
        <v>8</v>
      </c>
      <c r="L673" s="9">
        <f t="shared" si="159"/>
        <v>2036973.87</v>
      </c>
      <c r="M673" s="9">
        <v>0</v>
      </c>
      <c r="N673" s="9">
        <v>0</v>
      </c>
      <c r="O673" s="9">
        <f t="shared" si="160"/>
        <v>2036973.87</v>
      </c>
      <c r="P673" s="16">
        <f t="shared" si="152"/>
        <v>5393.1</v>
      </c>
      <c r="Q673" s="172">
        <v>12882.22</v>
      </c>
      <c r="R673" s="172">
        <v>2019</v>
      </c>
      <c r="S673" s="172"/>
      <c r="T673" s="172"/>
      <c r="U673" s="172"/>
      <c r="V673" s="7">
        <v>1</v>
      </c>
    </row>
    <row r="674" spans="1:22" s="7" customFormat="1" ht="24.95" customHeight="1" x14ac:dyDescent="0.2">
      <c r="A674" s="487">
        <v>593</v>
      </c>
      <c r="B674" s="8" t="s">
        <v>591</v>
      </c>
      <c r="C674" s="172">
        <v>1957</v>
      </c>
      <c r="D674" s="172"/>
      <c r="E674" s="8" t="s">
        <v>598</v>
      </c>
      <c r="F674" s="172">
        <v>2</v>
      </c>
      <c r="G674" s="87">
        <v>1</v>
      </c>
      <c r="H674" s="173">
        <v>386</v>
      </c>
      <c r="I674" s="173">
        <v>384.1</v>
      </c>
      <c r="J674" s="173">
        <v>323.60000000000002</v>
      </c>
      <c r="K674" s="118">
        <v>8</v>
      </c>
      <c r="L674" s="9">
        <f t="shared" si="159"/>
        <v>2071489.7100000002</v>
      </c>
      <c r="M674" s="9">
        <v>0</v>
      </c>
      <c r="N674" s="9">
        <v>0</v>
      </c>
      <c r="O674" s="9">
        <f t="shared" si="160"/>
        <v>2071489.7100000002</v>
      </c>
      <c r="P674" s="16">
        <f t="shared" si="152"/>
        <v>5393.1</v>
      </c>
      <c r="Q674" s="172">
        <v>12882.22</v>
      </c>
      <c r="R674" s="172">
        <v>2019</v>
      </c>
      <c r="S674" s="172"/>
      <c r="T674" s="172"/>
      <c r="U674" s="172"/>
      <c r="V674" s="7">
        <v>1</v>
      </c>
    </row>
    <row r="675" spans="1:22" s="7" customFormat="1" ht="24.95" customHeight="1" x14ac:dyDescent="0.2">
      <c r="A675" s="487">
        <v>594</v>
      </c>
      <c r="B675" s="8" t="s">
        <v>592</v>
      </c>
      <c r="C675" s="172">
        <v>1956</v>
      </c>
      <c r="D675" s="172"/>
      <c r="E675" s="8" t="s">
        <v>598</v>
      </c>
      <c r="F675" s="172">
        <v>2</v>
      </c>
      <c r="G675" s="87">
        <v>1</v>
      </c>
      <c r="H675" s="173">
        <v>380.94</v>
      </c>
      <c r="I675" s="173">
        <v>380.94</v>
      </c>
      <c r="J675" s="173">
        <v>380.94</v>
      </c>
      <c r="K675" s="118">
        <v>8</v>
      </c>
      <c r="L675" s="9">
        <f t="shared" si="159"/>
        <v>2054447.5140000002</v>
      </c>
      <c r="M675" s="9">
        <v>0</v>
      </c>
      <c r="N675" s="9">
        <v>0</v>
      </c>
      <c r="O675" s="9">
        <f t="shared" si="160"/>
        <v>2054447.5140000002</v>
      </c>
      <c r="P675" s="16">
        <f t="shared" si="152"/>
        <v>5393.1</v>
      </c>
      <c r="Q675" s="172">
        <v>12882.22</v>
      </c>
      <c r="R675" s="172">
        <v>2019</v>
      </c>
      <c r="S675" s="172"/>
      <c r="T675" s="172"/>
      <c r="U675" s="172"/>
      <c r="V675" s="7">
        <v>1</v>
      </c>
    </row>
    <row r="676" spans="1:22" s="7" customFormat="1" ht="24.95" customHeight="1" x14ac:dyDescent="0.2">
      <c r="A676" s="487">
        <v>595</v>
      </c>
      <c r="B676" s="8" t="s">
        <v>593</v>
      </c>
      <c r="C676" s="172">
        <v>1957</v>
      </c>
      <c r="D676" s="172"/>
      <c r="E676" s="8" t="s">
        <v>598</v>
      </c>
      <c r="F676" s="172">
        <v>2</v>
      </c>
      <c r="G676" s="87">
        <v>1</v>
      </c>
      <c r="H676" s="173">
        <v>382.3</v>
      </c>
      <c r="I676" s="173">
        <v>382.2</v>
      </c>
      <c r="J676" s="173">
        <v>338.6</v>
      </c>
      <c r="K676" s="118">
        <v>8</v>
      </c>
      <c r="L676" s="9">
        <f t="shared" si="159"/>
        <v>2061242.82</v>
      </c>
      <c r="M676" s="9">
        <v>0</v>
      </c>
      <c r="N676" s="9">
        <v>0</v>
      </c>
      <c r="O676" s="9">
        <f t="shared" si="160"/>
        <v>2061242.82</v>
      </c>
      <c r="P676" s="16">
        <f t="shared" si="152"/>
        <v>5393.1</v>
      </c>
      <c r="Q676" s="172">
        <v>12882.22</v>
      </c>
      <c r="R676" s="172">
        <v>2019</v>
      </c>
      <c r="S676" s="172"/>
      <c r="T676" s="172"/>
      <c r="U676" s="172"/>
      <c r="V676" s="7">
        <v>1</v>
      </c>
    </row>
    <row r="677" spans="1:22" s="7" customFormat="1" ht="24.95" customHeight="1" x14ac:dyDescent="0.2">
      <c r="A677" s="487">
        <v>596</v>
      </c>
      <c r="B677" s="8" t="s">
        <v>594</v>
      </c>
      <c r="C677" s="172">
        <v>1954</v>
      </c>
      <c r="D677" s="172">
        <v>1974</v>
      </c>
      <c r="E677" s="8" t="s">
        <v>55</v>
      </c>
      <c r="F677" s="172">
        <v>2</v>
      </c>
      <c r="G677" s="87">
        <v>1</v>
      </c>
      <c r="H677" s="173">
        <v>438.6</v>
      </c>
      <c r="I677" s="173">
        <v>397.3</v>
      </c>
      <c r="J677" s="173">
        <v>337.7</v>
      </c>
      <c r="K677" s="118">
        <v>8</v>
      </c>
      <c r="L677" s="9">
        <f t="shared" si="159"/>
        <v>2142678.6300000004</v>
      </c>
      <c r="M677" s="9">
        <v>0</v>
      </c>
      <c r="N677" s="9">
        <v>0</v>
      </c>
      <c r="O677" s="9">
        <f t="shared" si="160"/>
        <v>2142678.6300000004</v>
      </c>
      <c r="P677" s="16">
        <f t="shared" si="152"/>
        <v>5393.1</v>
      </c>
      <c r="Q677" s="172">
        <v>12882.22</v>
      </c>
      <c r="R677" s="172">
        <v>2019</v>
      </c>
      <c r="S677" s="172"/>
      <c r="T677" s="172"/>
      <c r="U677" s="172"/>
      <c r="V677" s="7">
        <v>1</v>
      </c>
    </row>
    <row r="678" spans="1:22" s="7" customFormat="1" ht="24.95" customHeight="1" x14ac:dyDescent="0.2">
      <c r="A678" s="487">
        <v>597</v>
      </c>
      <c r="B678" s="8" t="s">
        <v>447</v>
      </c>
      <c r="C678" s="70">
        <v>1954</v>
      </c>
      <c r="D678" s="70">
        <v>1971</v>
      </c>
      <c r="E678" s="8" t="s">
        <v>55</v>
      </c>
      <c r="F678" s="70">
        <v>2</v>
      </c>
      <c r="G678" s="87">
        <v>1</v>
      </c>
      <c r="H678" s="115">
        <v>436.3</v>
      </c>
      <c r="I678" s="101">
        <v>394.3</v>
      </c>
      <c r="J678" s="73">
        <v>348.20000000000005</v>
      </c>
      <c r="K678" s="118">
        <v>8</v>
      </c>
      <c r="L678" s="9">
        <f t="shared" si="159"/>
        <v>2126499.33</v>
      </c>
      <c r="M678" s="9">
        <v>0</v>
      </c>
      <c r="N678" s="9">
        <v>0</v>
      </c>
      <c r="O678" s="9">
        <f t="shared" si="160"/>
        <v>2126499.33</v>
      </c>
      <c r="P678" s="16">
        <f t="shared" si="152"/>
        <v>5393.1</v>
      </c>
      <c r="Q678" s="70">
        <v>11111.76</v>
      </c>
      <c r="R678" s="70">
        <v>2019</v>
      </c>
      <c r="S678" s="70" t="s">
        <v>486</v>
      </c>
      <c r="T678" s="70" t="s">
        <v>501</v>
      </c>
      <c r="U678" s="70" t="e">
        <f>'Раздел 2'!#REF!</f>
        <v>#REF!</v>
      </c>
      <c r="V678" s="7">
        <v>1</v>
      </c>
    </row>
    <row r="679" spans="1:22" s="7" customFormat="1" ht="24.95" customHeight="1" x14ac:dyDescent="0.2">
      <c r="A679" s="487">
        <v>598</v>
      </c>
      <c r="B679" s="8" t="s">
        <v>448</v>
      </c>
      <c r="C679" s="70">
        <v>1959</v>
      </c>
      <c r="D679" s="70">
        <v>1981</v>
      </c>
      <c r="E679" s="8" t="s">
        <v>55</v>
      </c>
      <c r="F679" s="70">
        <v>2</v>
      </c>
      <c r="G679" s="87">
        <v>1</v>
      </c>
      <c r="H679" s="115">
        <v>435.6</v>
      </c>
      <c r="I679" s="101">
        <v>394</v>
      </c>
      <c r="J679" s="73">
        <v>150.69999999999999</v>
      </c>
      <c r="K679" s="118">
        <v>8</v>
      </c>
      <c r="L679" s="9">
        <f t="shared" si="159"/>
        <v>2124881.4000000004</v>
      </c>
      <c r="M679" s="9">
        <v>0</v>
      </c>
      <c r="N679" s="9">
        <v>0</v>
      </c>
      <c r="O679" s="9">
        <f t="shared" si="160"/>
        <v>2124881.4000000004</v>
      </c>
      <c r="P679" s="16">
        <f t="shared" si="152"/>
        <v>5393.1000000000013</v>
      </c>
      <c r="Q679" s="70">
        <v>11111.76</v>
      </c>
      <c r="R679" s="70">
        <v>2019</v>
      </c>
      <c r="S679" s="70" t="s">
        <v>486</v>
      </c>
      <c r="T679" s="70" t="s">
        <v>501</v>
      </c>
      <c r="U679" s="70" t="e">
        <f>'Раздел 2'!#REF!</f>
        <v>#REF!</v>
      </c>
      <c r="V679" s="7">
        <v>1</v>
      </c>
    </row>
    <row r="680" spans="1:22" s="7" customFormat="1" ht="24.95" customHeight="1" x14ac:dyDescent="0.2">
      <c r="A680" s="487">
        <v>599</v>
      </c>
      <c r="B680" s="8" t="s">
        <v>595</v>
      </c>
      <c r="C680" s="172">
        <v>1959</v>
      </c>
      <c r="D680" s="172">
        <v>1983</v>
      </c>
      <c r="E680" s="8" t="s">
        <v>60</v>
      </c>
      <c r="F680" s="172">
        <v>2</v>
      </c>
      <c r="G680" s="87">
        <v>1</v>
      </c>
      <c r="H680" s="173">
        <v>441.5</v>
      </c>
      <c r="I680" s="173">
        <v>407.3</v>
      </c>
      <c r="J680" s="173">
        <v>311.8</v>
      </c>
      <c r="K680" s="118">
        <v>8</v>
      </c>
      <c r="L680" s="9">
        <f t="shared" si="159"/>
        <v>2196609.6300000004</v>
      </c>
      <c r="M680" s="9">
        <v>0</v>
      </c>
      <c r="N680" s="9">
        <v>0</v>
      </c>
      <c r="O680" s="9">
        <f t="shared" si="160"/>
        <v>2196609.6300000004</v>
      </c>
      <c r="P680" s="16">
        <f t="shared" si="152"/>
        <v>5393.1</v>
      </c>
      <c r="Q680" s="172">
        <v>12882.22</v>
      </c>
      <c r="R680" s="172">
        <v>2019</v>
      </c>
      <c r="S680" s="172"/>
      <c r="T680" s="172"/>
      <c r="U680" s="172"/>
      <c r="V680" s="7">
        <v>1</v>
      </c>
    </row>
    <row r="681" spans="1:22" s="7" customFormat="1" ht="24.95" customHeight="1" x14ac:dyDescent="0.2">
      <c r="A681" s="487">
        <v>600</v>
      </c>
      <c r="B681" s="8" t="s">
        <v>596</v>
      </c>
      <c r="C681" s="172">
        <v>1960</v>
      </c>
      <c r="D681" s="172">
        <v>1984</v>
      </c>
      <c r="E681" s="8" t="s">
        <v>60</v>
      </c>
      <c r="F681" s="172">
        <v>2</v>
      </c>
      <c r="G681" s="87">
        <v>1</v>
      </c>
      <c r="H681" s="173">
        <v>440.3</v>
      </c>
      <c r="I681" s="173">
        <v>406.57</v>
      </c>
      <c r="J681" s="173">
        <v>187.97</v>
      </c>
      <c r="K681" s="118">
        <v>8</v>
      </c>
      <c r="L681" s="9">
        <f t="shared" si="159"/>
        <v>2192672.6669999999</v>
      </c>
      <c r="M681" s="9">
        <v>0</v>
      </c>
      <c r="N681" s="9">
        <v>0</v>
      </c>
      <c r="O681" s="9">
        <f t="shared" si="160"/>
        <v>2192672.6669999999</v>
      </c>
      <c r="P681" s="16">
        <f t="shared" si="152"/>
        <v>5393.0999999999995</v>
      </c>
      <c r="Q681" s="172">
        <v>12882.22</v>
      </c>
      <c r="R681" s="172">
        <v>2019</v>
      </c>
      <c r="S681" s="172"/>
      <c r="T681" s="172"/>
      <c r="U681" s="172"/>
      <c r="V681" s="7">
        <v>1</v>
      </c>
    </row>
    <row r="682" spans="1:22" s="7" customFormat="1" ht="24.95" customHeight="1" x14ac:dyDescent="0.2">
      <c r="A682" s="487">
        <v>601</v>
      </c>
      <c r="B682" s="8" t="s">
        <v>597</v>
      </c>
      <c r="C682" s="172">
        <v>1959</v>
      </c>
      <c r="D682" s="172">
        <v>1966</v>
      </c>
      <c r="E682" s="8" t="s">
        <v>60</v>
      </c>
      <c r="F682" s="172">
        <v>2</v>
      </c>
      <c r="G682" s="87">
        <v>1</v>
      </c>
      <c r="H682" s="173">
        <v>439.2</v>
      </c>
      <c r="I682" s="173">
        <v>402</v>
      </c>
      <c r="J682" s="173">
        <v>308.7</v>
      </c>
      <c r="K682" s="118">
        <v>8</v>
      </c>
      <c r="L682" s="9">
        <f t="shared" si="159"/>
        <v>2168026.2000000002</v>
      </c>
      <c r="M682" s="9">
        <v>0</v>
      </c>
      <c r="N682" s="9">
        <v>0</v>
      </c>
      <c r="O682" s="9">
        <f t="shared" si="160"/>
        <v>2168026.2000000002</v>
      </c>
      <c r="P682" s="16">
        <f t="shared" si="152"/>
        <v>5393.1</v>
      </c>
      <c r="Q682" s="172">
        <v>12882.22</v>
      </c>
      <c r="R682" s="172">
        <v>2019</v>
      </c>
      <c r="S682" s="172"/>
      <c r="T682" s="172"/>
      <c r="U682" s="172"/>
      <c r="V682" s="7">
        <v>1</v>
      </c>
    </row>
    <row r="683" spans="1:22" s="7" customFormat="1" ht="24.95" customHeight="1" x14ac:dyDescent="0.2">
      <c r="A683" s="487">
        <v>602</v>
      </c>
      <c r="B683" s="8" t="s">
        <v>423</v>
      </c>
      <c r="C683" s="70" t="s">
        <v>422</v>
      </c>
      <c r="D683" s="70"/>
      <c r="E683" s="8" t="s">
        <v>60</v>
      </c>
      <c r="F683" s="70">
        <v>2</v>
      </c>
      <c r="G683" s="87">
        <v>2</v>
      </c>
      <c r="H683" s="115">
        <v>571</v>
      </c>
      <c r="I683" s="101">
        <v>523.3599999999999</v>
      </c>
      <c r="J683" s="73">
        <v>347.9</v>
      </c>
      <c r="K683" s="118">
        <v>8</v>
      </c>
      <c r="L683" s="9">
        <f t="shared" si="159"/>
        <v>2822532.8159999996</v>
      </c>
      <c r="M683" s="9">
        <v>0</v>
      </c>
      <c r="N683" s="9">
        <v>0</v>
      </c>
      <c r="O683" s="9">
        <f t="shared" si="160"/>
        <v>2822532.8159999996</v>
      </c>
      <c r="P683" s="16">
        <f t="shared" si="152"/>
        <v>5393.1</v>
      </c>
      <c r="Q683" s="70">
        <v>11111.76</v>
      </c>
      <c r="R683" s="70">
        <v>2019</v>
      </c>
      <c r="S683" s="70" t="s">
        <v>486</v>
      </c>
      <c r="T683" s="70" t="s">
        <v>501</v>
      </c>
      <c r="U683" s="70" t="e">
        <f>'Раздел 2'!#REF!</f>
        <v>#REF!</v>
      </c>
      <c r="V683" s="7">
        <v>1</v>
      </c>
    </row>
    <row r="684" spans="1:22" s="7" customFormat="1" ht="24.95" customHeight="1" x14ac:dyDescent="0.2">
      <c r="A684" s="487">
        <v>603</v>
      </c>
      <c r="B684" s="8" t="s">
        <v>419</v>
      </c>
      <c r="C684" s="70" t="s">
        <v>422</v>
      </c>
      <c r="D684" s="70"/>
      <c r="E684" s="8" t="s">
        <v>60</v>
      </c>
      <c r="F684" s="70">
        <v>2</v>
      </c>
      <c r="G684" s="87">
        <v>2</v>
      </c>
      <c r="H684" s="115">
        <v>654.4</v>
      </c>
      <c r="I684" s="101">
        <v>541.1</v>
      </c>
      <c r="J684" s="73">
        <v>385.19999999999993</v>
      </c>
      <c r="K684" s="118">
        <v>8</v>
      </c>
      <c r="L684" s="9">
        <f t="shared" si="159"/>
        <v>2918206.41</v>
      </c>
      <c r="M684" s="9">
        <v>0</v>
      </c>
      <c r="N684" s="9">
        <v>0</v>
      </c>
      <c r="O684" s="9">
        <f t="shared" si="160"/>
        <v>2918206.41</v>
      </c>
      <c r="P684" s="16">
        <f t="shared" si="152"/>
        <v>5393.1</v>
      </c>
      <c r="Q684" s="70">
        <v>11111.76</v>
      </c>
      <c r="R684" s="70">
        <v>2019</v>
      </c>
      <c r="S684" s="70" t="s">
        <v>486</v>
      </c>
      <c r="T684" s="70" t="s">
        <v>501</v>
      </c>
      <c r="U684" s="70" t="e">
        <f>'Раздел 2'!#REF!</f>
        <v>#REF!</v>
      </c>
      <c r="V684" s="7">
        <v>1</v>
      </c>
    </row>
    <row r="685" spans="1:22" s="7" customFormat="1" ht="24.95" customHeight="1" x14ac:dyDescent="0.2">
      <c r="A685" s="487">
        <v>604</v>
      </c>
      <c r="B685" s="8" t="s">
        <v>424</v>
      </c>
      <c r="C685" s="70" t="s">
        <v>67</v>
      </c>
      <c r="D685" s="70"/>
      <c r="E685" s="8" t="s">
        <v>60</v>
      </c>
      <c r="F685" s="70">
        <v>2</v>
      </c>
      <c r="G685" s="87">
        <v>1</v>
      </c>
      <c r="H685" s="115">
        <v>581.4</v>
      </c>
      <c r="I685" s="101">
        <v>500.09999999999997</v>
      </c>
      <c r="J685" s="73">
        <v>337.5</v>
      </c>
      <c r="K685" s="118">
        <v>8</v>
      </c>
      <c r="L685" s="9">
        <f t="shared" si="159"/>
        <v>2697089.31</v>
      </c>
      <c r="M685" s="9">
        <v>0</v>
      </c>
      <c r="N685" s="9">
        <v>0</v>
      </c>
      <c r="O685" s="9">
        <f t="shared" si="160"/>
        <v>2697089.31</v>
      </c>
      <c r="P685" s="16">
        <f t="shared" si="152"/>
        <v>5393.1</v>
      </c>
      <c r="Q685" s="70">
        <v>11111.76</v>
      </c>
      <c r="R685" s="70">
        <v>2019</v>
      </c>
      <c r="S685" s="70" t="s">
        <v>486</v>
      </c>
      <c r="T685" s="70" t="s">
        <v>501</v>
      </c>
      <c r="U685" s="70" t="e">
        <f>'Раздел 2'!#REF!</f>
        <v>#REF!</v>
      </c>
      <c r="V685" s="7">
        <v>1</v>
      </c>
    </row>
    <row r="686" spans="1:22" s="7" customFormat="1" ht="24.95" customHeight="1" x14ac:dyDescent="0.2">
      <c r="A686" s="487">
        <v>605</v>
      </c>
      <c r="B686" s="8" t="s">
        <v>425</v>
      </c>
      <c r="C686" s="70" t="s">
        <v>67</v>
      </c>
      <c r="D686" s="70"/>
      <c r="E686" s="8" t="s">
        <v>60</v>
      </c>
      <c r="F686" s="70">
        <v>2</v>
      </c>
      <c r="G686" s="87">
        <v>1</v>
      </c>
      <c r="H686" s="115">
        <v>567.6</v>
      </c>
      <c r="I686" s="101">
        <v>511.69999999999993</v>
      </c>
      <c r="J686" s="73">
        <v>388.3</v>
      </c>
      <c r="K686" s="118">
        <v>8</v>
      </c>
      <c r="L686" s="9">
        <f t="shared" si="159"/>
        <v>2759649.27</v>
      </c>
      <c r="M686" s="9">
        <v>0</v>
      </c>
      <c r="N686" s="9">
        <v>0</v>
      </c>
      <c r="O686" s="9">
        <f t="shared" si="160"/>
        <v>2759649.27</v>
      </c>
      <c r="P686" s="16">
        <f t="shared" si="152"/>
        <v>5393.1</v>
      </c>
      <c r="Q686" s="70">
        <v>11111.76</v>
      </c>
      <c r="R686" s="70">
        <v>2019</v>
      </c>
      <c r="S686" s="70" t="s">
        <v>486</v>
      </c>
      <c r="T686" s="70" t="s">
        <v>501</v>
      </c>
      <c r="U686" s="70" t="e">
        <f>'Раздел 2'!#REF!</f>
        <v>#REF!</v>
      </c>
      <c r="V686" s="7">
        <v>1</v>
      </c>
    </row>
    <row r="687" spans="1:22" s="7" customFormat="1" ht="24.95" customHeight="1" x14ac:dyDescent="0.2">
      <c r="A687" s="487">
        <v>606</v>
      </c>
      <c r="B687" s="8" t="s">
        <v>420</v>
      </c>
      <c r="C687" s="70" t="s">
        <v>422</v>
      </c>
      <c r="D687" s="70"/>
      <c r="E687" s="8" t="s">
        <v>60</v>
      </c>
      <c r="F687" s="70">
        <v>2</v>
      </c>
      <c r="G687" s="87">
        <v>2</v>
      </c>
      <c r="H687" s="115">
        <v>579</v>
      </c>
      <c r="I687" s="101">
        <v>540.01</v>
      </c>
      <c r="J687" s="73">
        <v>75.2</v>
      </c>
      <c r="K687" s="118">
        <v>8</v>
      </c>
      <c r="L687" s="9">
        <f t="shared" si="159"/>
        <v>2912327.9310000003</v>
      </c>
      <c r="M687" s="9">
        <v>0</v>
      </c>
      <c r="N687" s="9">
        <v>0</v>
      </c>
      <c r="O687" s="9">
        <f t="shared" si="160"/>
        <v>2912327.9310000003</v>
      </c>
      <c r="P687" s="16">
        <f t="shared" si="152"/>
        <v>5393.1</v>
      </c>
      <c r="Q687" s="70">
        <v>11111.76</v>
      </c>
      <c r="R687" s="70">
        <v>2019</v>
      </c>
      <c r="S687" s="70" t="s">
        <v>486</v>
      </c>
      <c r="T687" s="70" t="s">
        <v>501</v>
      </c>
      <c r="U687" s="70" t="e">
        <f>'Раздел 2'!#REF!</f>
        <v>#REF!</v>
      </c>
      <c r="V687" s="7">
        <v>1</v>
      </c>
    </row>
    <row r="688" spans="1:22" s="7" customFormat="1" ht="24.95" customHeight="1" x14ac:dyDescent="0.2">
      <c r="A688" s="487">
        <v>607</v>
      </c>
      <c r="B688" s="8" t="s">
        <v>421</v>
      </c>
      <c r="C688" s="70" t="s">
        <v>422</v>
      </c>
      <c r="D688" s="70"/>
      <c r="E688" s="8" t="s">
        <v>60</v>
      </c>
      <c r="F688" s="70">
        <v>2</v>
      </c>
      <c r="G688" s="87">
        <v>2</v>
      </c>
      <c r="H688" s="115">
        <v>553.79999999999995</v>
      </c>
      <c r="I688" s="101">
        <v>522.9</v>
      </c>
      <c r="J688" s="73">
        <v>446.20000000000005</v>
      </c>
      <c r="K688" s="118">
        <v>8</v>
      </c>
      <c r="L688" s="9">
        <f t="shared" si="159"/>
        <v>2820051.99</v>
      </c>
      <c r="M688" s="9">
        <v>0</v>
      </c>
      <c r="N688" s="9">
        <v>0</v>
      </c>
      <c r="O688" s="9">
        <f t="shared" si="160"/>
        <v>2820051.99</v>
      </c>
      <c r="P688" s="16">
        <f t="shared" si="152"/>
        <v>5393.1</v>
      </c>
      <c r="Q688" s="70">
        <v>11111.76</v>
      </c>
      <c r="R688" s="70">
        <v>2019</v>
      </c>
      <c r="S688" s="70" t="s">
        <v>486</v>
      </c>
      <c r="T688" s="70" t="s">
        <v>501</v>
      </c>
      <c r="U688" s="70" t="e">
        <f>'Раздел 2'!#REF!</f>
        <v>#REF!</v>
      </c>
      <c r="V688" s="7">
        <v>1</v>
      </c>
    </row>
    <row r="689" spans="1:85" s="7" customFormat="1" ht="24.95" customHeight="1" x14ac:dyDescent="0.2">
      <c r="A689" s="487">
        <v>608</v>
      </c>
      <c r="B689" s="8" t="s">
        <v>426</v>
      </c>
      <c r="C689" s="70" t="s">
        <v>422</v>
      </c>
      <c r="D689" s="70"/>
      <c r="E689" s="8" t="s">
        <v>60</v>
      </c>
      <c r="F689" s="70">
        <v>2</v>
      </c>
      <c r="G689" s="87">
        <v>2</v>
      </c>
      <c r="H689" s="115">
        <v>578</v>
      </c>
      <c r="I689" s="101">
        <v>543.79999999999995</v>
      </c>
      <c r="J689" s="73">
        <v>0</v>
      </c>
      <c r="K689" s="118">
        <v>8</v>
      </c>
      <c r="L689" s="9">
        <f t="shared" si="159"/>
        <v>2932767.78</v>
      </c>
      <c r="M689" s="9">
        <v>0</v>
      </c>
      <c r="N689" s="9">
        <v>0</v>
      </c>
      <c r="O689" s="9">
        <f t="shared" si="160"/>
        <v>2932767.78</v>
      </c>
      <c r="P689" s="16">
        <f t="shared" si="152"/>
        <v>5393.1</v>
      </c>
      <c r="Q689" s="70">
        <v>11111.76</v>
      </c>
      <c r="R689" s="70">
        <v>2019</v>
      </c>
      <c r="S689" s="70" t="s">
        <v>486</v>
      </c>
      <c r="T689" s="70" t="s">
        <v>501</v>
      </c>
      <c r="U689" s="70" t="e">
        <f>'Раздел 2'!#REF!</f>
        <v>#REF!</v>
      </c>
      <c r="V689" s="7">
        <v>1</v>
      </c>
    </row>
    <row r="690" spans="1:85" s="7" customFormat="1" ht="24.95" customHeight="1" x14ac:dyDescent="0.2">
      <c r="A690" s="487">
        <v>609</v>
      </c>
      <c r="B690" s="8" t="s">
        <v>405</v>
      </c>
      <c r="C690" s="70" t="s">
        <v>52</v>
      </c>
      <c r="D690" s="70"/>
      <c r="E690" s="8" t="s">
        <v>58</v>
      </c>
      <c r="F690" s="70">
        <v>5</v>
      </c>
      <c r="G690" s="87">
        <v>5</v>
      </c>
      <c r="H690" s="115">
        <v>3513.7</v>
      </c>
      <c r="I690" s="101">
        <v>2830.1200000000008</v>
      </c>
      <c r="J690" s="73">
        <v>2644.74</v>
      </c>
      <c r="K690" s="118">
        <v>42</v>
      </c>
      <c r="L690" s="9">
        <f t="shared" si="159"/>
        <v>15263120.172000006</v>
      </c>
      <c r="M690" s="9">
        <v>0</v>
      </c>
      <c r="N690" s="9">
        <v>0</v>
      </c>
      <c r="O690" s="9">
        <f t="shared" si="160"/>
        <v>15263120.172000006</v>
      </c>
      <c r="P690" s="16">
        <f t="shared" si="152"/>
        <v>5393.1</v>
      </c>
      <c r="Q690" s="70">
        <v>11111.76</v>
      </c>
      <c r="R690" s="70">
        <v>2019</v>
      </c>
      <c r="S690" s="70" t="s">
        <v>486</v>
      </c>
      <c r="T690" s="70" t="s">
        <v>501</v>
      </c>
      <c r="U690" s="70" t="e">
        <f>'Раздел 2'!#REF!</f>
        <v>#REF!</v>
      </c>
      <c r="V690" s="7">
        <v>1</v>
      </c>
    </row>
    <row r="691" spans="1:85" s="35" customFormat="1" ht="12.75" customHeight="1" x14ac:dyDescent="0.2">
      <c r="A691" s="578" t="s">
        <v>187</v>
      </c>
      <c r="B691" s="579"/>
      <c r="C691" s="25">
        <v>21</v>
      </c>
      <c r="D691" s="25"/>
      <c r="E691" s="68"/>
      <c r="F691" s="25"/>
      <c r="G691" s="86"/>
      <c r="H691" s="14">
        <f>SUM(H670:H690)</f>
        <v>12909.52</v>
      </c>
      <c r="I691" s="14">
        <f t="shared" ref="I691:O691" si="161">SUM(I670:I690)</f>
        <v>11591.54</v>
      </c>
      <c r="J691" s="14">
        <f t="shared" si="161"/>
        <v>8842.989999999998</v>
      </c>
      <c r="K691" s="14">
        <f t="shared" si="161"/>
        <v>202</v>
      </c>
      <c r="L691" s="14">
        <f t="shared" si="161"/>
        <v>62514334.374000013</v>
      </c>
      <c r="M691" s="14"/>
      <c r="N691" s="14"/>
      <c r="O691" s="14">
        <f t="shared" si="161"/>
        <v>62514334.374000013</v>
      </c>
      <c r="P691" s="238"/>
      <c r="Q691" s="36"/>
      <c r="R691" s="25"/>
      <c r="S691" s="25"/>
      <c r="T691" s="25"/>
      <c r="U691" s="25"/>
      <c r="V691" s="35">
        <f>SUM(V670:V690)</f>
        <v>21</v>
      </c>
      <c r="AT691" s="7"/>
      <c r="AU691" s="7"/>
      <c r="AV691" s="7"/>
      <c r="AW691" s="7"/>
      <c r="AX691" s="7"/>
      <c r="AY691" s="7"/>
      <c r="AZ691" s="7"/>
      <c r="BA691" s="7"/>
      <c r="BB691" s="7"/>
      <c r="BC691" s="7"/>
      <c r="BD691" s="7"/>
      <c r="BE691" s="7"/>
      <c r="BF691" s="7"/>
      <c r="BG691" s="7"/>
      <c r="BH691" s="7"/>
      <c r="BI691" s="7"/>
      <c r="BJ691" s="7"/>
      <c r="BK691" s="7"/>
      <c r="BL691" s="7"/>
      <c r="BM691" s="7"/>
      <c r="BN691" s="7"/>
      <c r="BO691" s="7"/>
      <c r="BP691" s="7"/>
      <c r="BQ691" s="7"/>
      <c r="BR691" s="7"/>
      <c r="BS691" s="7"/>
      <c r="BT691" s="7"/>
      <c r="BU691" s="7"/>
      <c r="BV691" s="7"/>
      <c r="BW691" s="7"/>
      <c r="BX691" s="7"/>
      <c r="BY691" s="7"/>
      <c r="BZ691" s="7"/>
      <c r="CA691" s="7"/>
      <c r="CB691" s="7"/>
      <c r="CC691" s="7"/>
      <c r="CD691" s="7"/>
      <c r="CE691" s="7"/>
      <c r="CF691" s="7"/>
      <c r="CG691" s="7"/>
    </row>
    <row r="692" spans="1:85" s="7" customFormat="1" ht="12.75" customHeight="1" x14ac:dyDescent="0.2">
      <c r="A692" s="288">
        <v>610</v>
      </c>
      <c r="B692" s="122" t="s">
        <v>1691</v>
      </c>
      <c r="C692" s="330">
        <v>1938</v>
      </c>
      <c r="D692" s="203"/>
      <c r="E692" s="253" t="s">
        <v>640</v>
      </c>
      <c r="F692" s="367">
        <v>1</v>
      </c>
      <c r="G692" s="255">
        <v>2</v>
      </c>
      <c r="H692" s="252">
        <v>176.1</v>
      </c>
      <c r="I692" s="252">
        <v>139.1</v>
      </c>
      <c r="J692" s="368">
        <v>17.3</v>
      </c>
      <c r="K692" s="256">
        <v>7</v>
      </c>
      <c r="L692" s="209">
        <f>4849*I692</f>
        <v>674495.9</v>
      </c>
      <c r="M692" s="209">
        <v>0</v>
      </c>
      <c r="N692" s="209">
        <v>0</v>
      </c>
      <c r="O692" s="209">
        <f>L692</f>
        <v>674495.9</v>
      </c>
      <c r="P692" s="16">
        <f t="shared" si="152"/>
        <v>4849</v>
      </c>
      <c r="Q692" s="360">
        <v>11111.76</v>
      </c>
      <c r="R692" s="360">
        <v>2020</v>
      </c>
      <c r="S692" s="203"/>
      <c r="T692" s="203"/>
      <c r="U692" s="203"/>
    </row>
    <row r="693" spans="1:85" s="7" customFormat="1" ht="12.75" customHeight="1" x14ac:dyDescent="0.2">
      <c r="A693" s="288">
        <v>611</v>
      </c>
      <c r="B693" s="251" t="s">
        <v>1702</v>
      </c>
      <c r="C693" s="354" t="s">
        <v>422</v>
      </c>
      <c r="D693" s="353"/>
      <c r="E693" s="8" t="s">
        <v>60</v>
      </c>
      <c r="F693" s="354">
        <v>2</v>
      </c>
      <c r="G693" s="356">
        <v>1</v>
      </c>
      <c r="H693" s="349">
        <v>567</v>
      </c>
      <c r="I693" s="349">
        <v>537</v>
      </c>
      <c r="J693" s="349">
        <v>351.2</v>
      </c>
      <c r="K693" s="357">
        <v>11</v>
      </c>
      <c r="L693" s="209">
        <f t="shared" ref="L693:L709" si="162">4849*I693</f>
        <v>2603913</v>
      </c>
      <c r="M693" s="209">
        <v>0</v>
      </c>
      <c r="N693" s="209">
        <v>0</v>
      </c>
      <c r="O693" s="209">
        <f t="shared" ref="O693:O698" si="163">L693</f>
        <v>2603913</v>
      </c>
      <c r="P693" s="16">
        <f t="shared" si="152"/>
        <v>4849</v>
      </c>
      <c r="Q693" s="360">
        <v>11111.76</v>
      </c>
      <c r="R693" s="360">
        <v>2020</v>
      </c>
      <c r="S693" s="353"/>
      <c r="T693" s="353"/>
      <c r="U693" s="353"/>
    </row>
    <row r="694" spans="1:85" s="7" customFormat="1" ht="12.75" customHeight="1" x14ac:dyDescent="0.2">
      <c r="A694" s="288">
        <v>612</v>
      </c>
      <c r="B694" s="251" t="s">
        <v>1703</v>
      </c>
      <c r="C694" s="354" t="s">
        <v>422</v>
      </c>
      <c r="D694" s="353"/>
      <c r="E694" s="8" t="s">
        <v>60</v>
      </c>
      <c r="F694" s="354">
        <v>2</v>
      </c>
      <c r="G694" s="356">
        <v>1</v>
      </c>
      <c r="H694" s="349">
        <v>358.6</v>
      </c>
      <c r="I694" s="349">
        <v>338.6</v>
      </c>
      <c r="J694" s="349">
        <v>260.60000000000002</v>
      </c>
      <c r="K694" s="357">
        <v>6</v>
      </c>
      <c r="L694" s="209">
        <f t="shared" si="162"/>
        <v>1641871.4000000001</v>
      </c>
      <c r="M694" s="209">
        <v>0</v>
      </c>
      <c r="N694" s="209">
        <v>0</v>
      </c>
      <c r="O694" s="209">
        <f t="shared" si="163"/>
        <v>1641871.4000000001</v>
      </c>
      <c r="P694" s="16">
        <f t="shared" si="152"/>
        <v>4849</v>
      </c>
      <c r="Q694" s="360">
        <v>11111.76</v>
      </c>
      <c r="R694" s="360">
        <v>2020</v>
      </c>
      <c r="S694" s="353"/>
      <c r="T694" s="353"/>
      <c r="U694" s="353"/>
    </row>
    <row r="695" spans="1:85" s="7" customFormat="1" ht="12.75" customHeight="1" x14ac:dyDescent="0.2">
      <c r="A695" s="288">
        <v>613</v>
      </c>
      <c r="B695" s="251" t="s">
        <v>1704</v>
      </c>
      <c r="C695" s="354" t="s">
        <v>67</v>
      </c>
      <c r="D695" s="353"/>
      <c r="E695" s="8" t="s">
        <v>60</v>
      </c>
      <c r="F695" s="354">
        <v>2</v>
      </c>
      <c r="G695" s="356">
        <v>1</v>
      </c>
      <c r="H695" s="349">
        <v>572.20000000000005</v>
      </c>
      <c r="I695" s="349">
        <v>542.20000000000005</v>
      </c>
      <c r="J695" s="349">
        <v>374.36</v>
      </c>
      <c r="K695" s="357">
        <v>14</v>
      </c>
      <c r="L695" s="209">
        <f t="shared" si="162"/>
        <v>2629127.8000000003</v>
      </c>
      <c r="M695" s="209">
        <v>0</v>
      </c>
      <c r="N695" s="209">
        <v>0</v>
      </c>
      <c r="O695" s="209">
        <f t="shared" si="163"/>
        <v>2629127.8000000003</v>
      </c>
      <c r="P695" s="16">
        <f t="shared" si="152"/>
        <v>4849</v>
      </c>
      <c r="Q695" s="360">
        <v>11111.76</v>
      </c>
      <c r="R695" s="360">
        <v>2020</v>
      </c>
      <c r="S695" s="353"/>
      <c r="T695" s="353"/>
      <c r="U695" s="353"/>
    </row>
    <row r="696" spans="1:85" s="7" customFormat="1" ht="12.75" customHeight="1" x14ac:dyDescent="0.2">
      <c r="A696" s="288">
        <v>614</v>
      </c>
      <c r="B696" s="251" t="s">
        <v>1705</v>
      </c>
      <c r="C696" s="354" t="s">
        <v>54</v>
      </c>
      <c r="D696" s="203"/>
      <c r="E696" s="8" t="s">
        <v>60</v>
      </c>
      <c r="F696" s="367">
        <v>2</v>
      </c>
      <c r="G696" s="255">
        <v>1</v>
      </c>
      <c r="H696" s="368">
        <v>570.9</v>
      </c>
      <c r="I696" s="368">
        <v>541</v>
      </c>
      <c r="J696" s="368">
        <v>0</v>
      </c>
      <c r="K696" s="256">
        <v>8</v>
      </c>
      <c r="L696" s="209">
        <f t="shared" si="162"/>
        <v>2623309</v>
      </c>
      <c r="M696" s="209">
        <v>0</v>
      </c>
      <c r="N696" s="209">
        <v>0</v>
      </c>
      <c r="O696" s="209">
        <f t="shared" si="163"/>
        <v>2623309</v>
      </c>
      <c r="P696" s="16">
        <f t="shared" si="152"/>
        <v>4849</v>
      </c>
      <c r="Q696" s="360">
        <v>11111.76</v>
      </c>
      <c r="R696" s="360">
        <v>2020</v>
      </c>
      <c r="S696" s="203"/>
      <c r="T696" s="203"/>
      <c r="U696" s="203"/>
    </row>
    <row r="697" spans="1:85" s="7" customFormat="1" ht="12.75" customHeight="1" x14ac:dyDescent="0.2">
      <c r="A697" s="288">
        <v>615</v>
      </c>
      <c r="B697" s="251" t="s">
        <v>1706</v>
      </c>
      <c r="C697" s="354" t="s">
        <v>54</v>
      </c>
      <c r="D697" s="203"/>
      <c r="E697" s="8" t="s">
        <v>60</v>
      </c>
      <c r="F697" s="367">
        <v>2</v>
      </c>
      <c r="G697" s="255">
        <v>2</v>
      </c>
      <c r="H697" s="368">
        <v>565.4</v>
      </c>
      <c r="I697" s="368">
        <v>535.4</v>
      </c>
      <c r="J697" s="368">
        <v>0</v>
      </c>
      <c r="K697" s="256">
        <v>8</v>
      </c>
      <c r="L697" s="209">
        <f t="shared" si="162"/>
        <v>2596154.6</v>
      </c>
      <c r="M697" s="209">
        <v>0</v>
      </c>
      <c r="N697" s="209">
        <v>0</v>
      </c>
      <c r="O697" s="209">
        <f t="shared" si="163"/>
        <v>2596154.6</v>
      </c>
      <c r="P697" s="16">
        <f t="shared" si="152"/>
        <v>4849</v>
      </c>
      <c r="Q697" s="360">
        <v>11111.76</v>
      </c>
      <c r="R697" s="360">
        <v>2020</v>
      </c>
      <c r="S697" s="203"/>
      <c r="T697" s="203"/>
      <c r="U697" s="203"/>
    </row>
    <row r="698" spans="1:85" s="7" customFormat="1" ht="12.75" customHeight="1" x14ac:dyDescent="0.2">
      <c r="A698" s="288">
        <v>616</v>
      </c>
      <c r="B698" s="251" t="s">
        <v>1707</v>
      </c>
      <c r="C698" s="354">
        <v>1959</v>
      </c>
      <c r="D698" s="203"/>
      <c r="E698" s="251" t="s">
        <v>640</v>
      </c>
      <c r="F698" s="367">
        <v>2</v>
      </c>
      <c r="G698" s="255">
        <v>1</v>
      </c>
      <c r="H698" s="368">
        <v>334</v>
      </c>
      <c r="I698" s="368">
        <v>274.2</v>
      </c>
      <c r="J698" s="368">
        <v>0</v>
      </c>
      <c r="K698" s="256">
        <v>1</v>
      </c>
      <c r="L698" s="209">
        <f t="shared" si="162"/>
        <v>1329595.8</v>
      </c>
      <c r="M698" s="209">
        <v>0</v>
      </c>
      <c r="N698" s="209">
        <v>0</v>
      </c>
      <c r="O698" s="209">
        <f t="shared" si="163"/>
        <v>1329595.8</v>
      </c>
      <c r="P698" s="16">
        <f t="shared" si="152"/>
        <v>4849</v>
      </c>
      <c r="Q698" s="360">
        <v>11111.76</v>
      </c>
      <c r="R698" s="360">
        <v>2020</v>
      </c>
      <c r="S698" s="203"/>
      <c r="T698" s="203"/>
      <c r="U698" s="203"/>
    </row>
    <row r="699" spans="1:85" s="35" customFormat="1" ht="12.75" customHeight="1" x14ac:dyDescent="0.2">
      <c r="A699" s="578" t="s">
        <v>810</v>
      </c>
      <c r="B699" s="579"/>
      <c r="C699" s="204">
        <v>7</v>
      </c>
      <c r="D699" s="204"/>
      <c r="E699" s="161"/>
      <c r="F699" s="204"/>
      <c r="G699" s="235"/>
      <c r="H699" s="236">
        <f>SUM(H692:H698)</f>
        <v>3144.2000000000003</v>
      </c>
      <c r="I699" s="236">
        <f t="shared" ref="I699:O699" si="164">SUM(I692:I698)</f>
        <v>2907.5</v>
      </c>
      <c r="J699" s="236">
        <f t="shared" si="164"/>
        <v>1003.46</v>
      </c>
      <c r="K699" s="236">
        <f t="shared" si="164"/>
        <v>55</v>
      </c>
      <c r="L699" s="236">
        <f t="shared" si="164"/>
        <v>14098467.5</v>
      </c>
      <c r="M699" s="236"/>
      <c r="N699" s="236"/>
      <c r="O699" s="236">
        <f t="shared" si="164"/>
        <v>14098467.5</v>
      </c>
      <c r="P699" s="238"/>
      <c r="Q699" s="238"/>
      <c r="R699" s="204"/>
      <c r="S699" s="204"/>
      <c r="T699" s="204"/>
      <c r="U699" s="204"/>
      <c r="AT699" s="7"/>
      <c r="AU699" s="7"/>
      <c r="AV699" s="7"/>
      <c r="AW699" s="7"/>
      <c r="AX699" s="7"/>
      <c r="AY699" s="7"/>
      <c r="AZ699" s="7"/>
      <c r="BA699" s="7"/>
      <c r="BB699" s="7"/>
      <c r="BC699" s="7"/>
      <c r="BD699" s="7"/>
      <c r="BE699" s="7"/>
      <c r="BF699" s="7"/>
      <c r="BG699" s="7"/>
      <c r="BH699" s="7"/>
      <c r="BI699" s="7"/>
      <c r="BJ699" s="7"/>
      <c r="BK699" s="7"/>
      <c r="BL699" s="7"/>
      <c r="BM699" s="7"/>
      <c r="BN699" s="7"/>
      <c r="BO699" s="7"/>
      <c r="BP699" s="7"/>
      <c r="BQ699" s="7"/>
      <c r="BR699" s="7"/>
      <c r="BS699" s="7"/>
      <c r="BT699" s="7"/>
      <c r="BU699" s="7"/>
      <c r="BV699" s="7"/>
      <c r="BW699" s="7"/>
      <c r="BX699" s="7"/>
      <c r="BY699" s="7"/>
      <c r="BZ699" s="7"/>
      <c r="CA699" s="7"/>
      <c r="CB699" s="7"/>
      <c r="CC699" s="7"/>
      <c r="CD699" s="7"/>
      <c r="CE699" s="7"/>
      <c r="CF699" s="7"/>
      <c r="CG699" s="7"/>
    </row>
    <row r="700" spans="1:85" s="7" customFormat="1" ht="12.75" customHeight="1" x14ac:dyDescent="0.2">
      <c r="A700" s="367">
        <v>617</v>
      </c>
      <c r="B700" s="122" t="s">
        <v>1701</v>
      </c>
      <c r="C700" s="330">
        <v>1963</v>
      </c>
      <c r="D700" s="203"/>
      <c r="E700" s="253" t="s">
        <v>185</v>
      </c>
      <c r="F700" s="330">
        <v>2</v>
      </c>
      <c r="G700" s="255">
        <v>2</v>
      </c>
      <c r="H700" s="331">
        <v>571.29999999999995</v>
      </c>
      <c r="I700" s="331">
        <v>509</v>
      </c>
      <c r="J700" s="368">
        <v>0</v>
      </c>
      <c r="K700" s="256">
        <v>18</v>
      </c>
      <c r="L700" s="209">
        <f t="shared" si="162"/>
        <v>2468141</v>
      </c>
      <c r="M700" s="209">
        <v>0</v>
      </c>
      <c r="N700" s="209">
        <v>0</v>
      </c>
      <c r="O700" s="209">
        <f>L700</f>
        <v>2468141</v>
      </c>
      <c r="P700" s="16">
        <f t="shared" si="152"/>
        <v>4849</v>
      </c>
      <c r="Q700" s="360">
        <v>11111.76</v>
      </c>
      <c r="R700" s="360">
        <v>2021</v>
      </c>
      <c r="S700" s="203"/>
      <c r="T700" s="203"/>
      <c r="U700" s="203"/>
    </row>
    <row r="701" spans="1:85" s="7" customFormat="1" ht="12.75" customHeight="1" x14ac:dyDescent="0.2">
      <c r="A701" s="354">
        <v>618</v>
      </c>
      <c r="B701" s="251" t="s">
        <v>1700</v>
      </c>
      <c r="C701" s="354">
        <v>1952</v>
      </c>
      <c r="D701" s="353"/>
      <c r="E701" s="355" t="s">
        <v>620</v>
      </c>
      <c r="F701" s="354">
        <v>2</v>
      </c>
      <c r="G701" s="356">
        <v>2</v>
      </c>
      <c r="H701" s="349">
        <v>645.9</v>
      </c>
      <c r="I701" s="349">
        <v>512.9</v>
      </c>
      <c r="J701" s="349">
        <v>393.37</v>
      </c>
      <c r="K701" s="357">
        <v>14</v>
      </c>
      <c r="L701" s="209">
        <f t="shared" si="162"/>
        <v>2487052.1</v>
      </c>
      <c r="M701" s="209">
        <v>0</v>
      </c>
      <c r="N701" s="209">
        <v>0</v>
      </c>
      <c r="O701" s="209">
        <f t="shared" ref="O701:O709" si="165">L701</f>
        <v>2487052.1</v>
      </c>
      <c r="P701" s="16">
        <f t="shared" si="152"/>
        <v>4849</v>
      </c>
      <c r="Q701" s="360">
        <v>11111.76</v>
      </c>
      <c r="R701" s="360">
        <v>2021</v>
      </c>
      <c r="S701" s="353"/>
      <c r="T701" s="353"/>
      <c r="U701" s="353"/>
    </row>
    <row r="702" spans="1:85" s="7" customFormat="1" ht="12.75" customHeight="1" x14ac:dyDescent="0.2">
      <c r="A702" s="488">
        <v>619</v>
      </c>
      <c r="B702" s="251" t="s">
        <v>1692</v>
      </c>
      <c r="C702" s="354">
        <v>1952</v>
      </c>
      <c r="D702" s="353"/>
      <c r="E702" s="355" t="s">
        <v>620</v>
      </c>
      <c r="F702" s="354">
        <v>2</v>
      </c>
      <c r="G702" s="356">
        <v>1</v>
      </c>
      <c r="H702" s="349">
        <v>243.57</v>
      </c>
      <c r="I702" s="349">
        <v>220.4</v>
      </c>
      <c r="J702" s="349">
        <v>55.3</v>
      </c>
      <c r="K702" s="357">
        <v>7</v>
      </c>
      <c r="L702" s="209">
        <f t="shared" si="162"/>
        <v>1068719.6000000001</v>
      </c>
      <c r="M702" s="209">
        <v>0</v>
      </c>
      <c r="N702" s="209">
        <v>0</v>
      </c>
      <c r="O702" s="209">
        <f t="shared" si="165"/>
        <v>1068719.6000000001</v>
      </c>
      <c r="P702" s="16">
        <f t="shared" si="152"/>
        <v>4849</v>
      </c>
      <c r="Q702" s="360">
        <v>11111.76</v>
      </c>
      <c r="R702" s="360">
        <v>2021</v>
      </c>
      <c r="S702" s="353"/>
      <c r="T702" s="353"/>
      <c r="U702" s="353"/>
    </row>
    <row r="703" spans="1:85" s="7" customFormat="1" ht="12.75" customHeight="1" x14ac:dyDescent="0.2">
      <c r="A703" s="354">
        <v>620</v>
      </c>
      <c r="B703" s="251" t="s">
        <v>1693</v>
      </c>
      <c r="C703" s="354">
        <v>1952</v>
      </c>
      <c r="D703" s="353"/>
      <c r="E703" s="355" t="s">
        <v>620</v>
      </c>
      <c r="F703" s="354">
        <v>2</v>
      </c>
      <c r="G703" s="356">
        <v>2</v>
      </c>
      <c r="H703" s="349">
        <v>660.1</v>
      </c>
      <c r="I703" s="349">
        <v>515.20000000000005</v>
      </c>
      <c r="J703" s="349">
        <v>443.1</v>
      </c>
      <c r="K703" s="357">
        <v>15</v>
      </c>
      <c r="L703" s="209">
        <f t="shared" si="162"/>
        <v>2498204.8000000003</v>
      </c>
      <c r="M703" s="209">
        <v>0</v>
      </c>
      <c r="N703" s="209">
        <v>0</v>
      </c>
      <c r="O703" s="209">
        <f t="shared" si="165"/>
        <v>2498204.8000000003</v>
      </c>
      <c r="P703" s="16">
        <f t="shared" si="152"/>
        <v>4849</v>
      </c>
      <c r="Q703" s="360">
        <v>11111.76</v>
      </c>
      <c r="R703" s="360">
        <v>2021</v>
      </c>
      <c r="S703" s="353"/>
      <c r="T703" s="353"/>
      <c r="U703" s="353"/>
    </row>
    <row r="704" spans="1:85" s="7" customFormat="1" ht="12.75" customHeight="1" x14ac:dyDescent="0.2">
      <c r="A704" s="488">
        <v>621</v>
      </c>
      <c r="B704" s="251" t="s">
        <v>1694</v>
      </c>
      <c r="C704" s="354">
        <v>1952</v>
      </c>
      <c r="D704" s="353"/>
      <c r="E704" s="355" t="s">
        <v>620</v>
      </c>
      <c r="F704" s="354">
        <v>2</v>
      </c>
      <c r="G704" s="356">
        <v>1</v>
      </c>
      <c r="H704" s="349">
        <v>272.8</v>
      </c>
      <c r="I704" s="349">
        <v>226.7</v>
      </c>
      <c r="J704" s="349">
        <v>226.7</v>
      </c>
      <c r="K704" s="357">
        <v>4</v>
      </c>
      <c r="L704" s="209">
        <f t="shared" si="162"/>
        <v>1099268.3</v>
      </c>
      <c r="M704" s="209">
        <v>0</v>
      </c>
      <c r="N704" s="209">
        <v>0</v>
      </c>
      <c r="O704" s="209">
        <f t="shared" si="165"/>
        <v>1099268.3</v>
      </c>
      <c r="P704" s="16">
        <f t="shared" si="152"/>
        <v>4849</v>
      </c>
      <c r="Q704" s="360">
        <v>11111.76</v>
      </c>
      <c r="R704" s="360">
        <v>2021</v>
      </c>
      <c r="S704" s="353"/>
      <c r="T704" s="353"/>
      <c r="U704" s="353"/>
    </row>
    <row r="705" spans="1:85" s="7" customFormat="1" ht="12.75" customHeight="1" x14ac:dyDescent="0.2">
      <c r="A705" s="354">
        <v>622</v>
      </c>
      <c r="B705" s="251" t="s">
        <v>1695</v>
      </c>
      <c r="C705" s="354">
        <v>1952</v>
      </c>
      <c r="D705" s="353"/>
      <c r="E705" s="355" t="s">
        <v>620</v>
      </c>
      <c r="F705" s="354">
        <v>2</v>
      </c>
      <c r="G705" s="356">
        <v>2</v>
      </c>
      <c r="H705" s="349">
        <v>662.5</v>
      </c>
      <c r="I705" s="349">
        <v>517.20000000000005</v>
      </c>
      <c r="J705" s="349">
        <v>480</v>
      </c>
      <c r="K705" s="357">
        <v>13</v>
      </c>
      <c r="L705" s="209">
        <f t="shared" si="162"/>
        <v>2507902.8000000003</v>
      </c>
      <c r="M705" s="209">
        <v>0</v>
      </c>
      <c r="N705" s="209">
        <v>0</v>
      </c>
      <c r="O705" s="209">
        <f t="shared" si="165"/>
        <v>2507902.8000000003</v>
      </c>
      <c r="P705" s="16">
        <f t="shared" si="152"/>
        <v>4849</v>
      </c>
      <c r="Q705" s="360">
        <v>11111.76</v>
      </c>
      <c r="R705" s="360">
        <v>2021</v>
      </c>
      <c r="S705" s="353"/>
      <c r="T705" s="353"/>
      <c r="U705" s="353"/>
    </row>
    <row r="706" spans="1:85" s="7" customFormat="1" ht="12.75" customHeight="1" x14ac:dyDescent="0.2">
      <c r="A706" s="488">
        <v>623</v>
      </c>
      <c r="B706" s="251" t="s">
        <v>1696</v>
      </c>
      <c r="C706" s="330">
        <v>1952</v>
      </c>
      <c r="D706" s="203"/>
      <c r="E706" s="355" t="s">
        <v>620</v>
      </c>
      <c r="F706" s="330">
        <v>2</v>
      </c>
      <c r="G706" s="255">
        <v>1</v>
      </c>
      <c r="H706" s="331">
        <v>266.7</v>
      </c>
      <c r="I706" s="331">
        <v>220.7</v>
      </c>
      <c r="J706" s="368">
        <v>220.2</v>
      </c>
      <c r="K706" s="256">
        <v>4</v>
      </c>
      <c r="L706" s="209">
        <f t="shared" si="162"/>
        <v>1070174.3</v>
      </c>
      <c r="M706" s="209">
        <v>0</v>
      </c>
      <c r="N706" s="209">
        <v>0</v>
      </c>
      <c r="O706" s="209">
        <f t="shared" si="165"/>
        <v>1070174.3</v>
      </c>
      <c r="P706" s="16">
        <f t="shared" si="152"/>
        <v>4849.0000000000009</v>
      </c>
      <c r="Q706" s="360">
        <v>11111.76</v>
      </c>
      <c r="R706" s="360">
        <v>2021</v>
      </c>
      <c r="S706" s="203"/>
      <c r="T706" s="203"/>
      <c r="U706" s="203"/>
    </row>
    <row r="707" spans="1:85" s="7" customFormat="1" ht="12.75" customHeight="1" x14ac:dyDescent="0.2">
      <c r="A707" s="354">
        <v>624</v>
      </c>
      <c r="B707" s="251" t="s">
        <v>1697</v>
      </c>
      <c r="C707" s="330">
        <v>1952</v>
      </c>
      <c r="D707" s="203"/>
      <c r="E707" s="355" t="s">
        <v>620</v>
      </c>
      <c r="F707" s="330">
        <v>2</v>
      </c>
      <c r="G707" s="255">
        <v>2</v>
      </c>
      <c r="H707" s="331">
        <v>657.3</v>
      </c>
      <c r="I707" s="331">
        <v>516.9</v>
      </c>
      <c r="J707" s="368">
        <v>516.9</v>
      </c>
      <c r="K707" s="256">
        <v>12</v>
      </c>
      <c r="L707" s="209">
        <f t="shared" si="162"/>
        <v>2506448.1</v>
      </c>
      <c r="M707" s="209">
        <v>0</v>
      </c>
      <c r="N707" s="209">
        <v>0</v>
      </c>
      <c r="O707" s="209">
        <f t="shared" si="165"/>
        <v>2506448.1</v>
      </c>
      <c r="P707" s="16">
        <f t="shared" si="152"/>
        <v>4849</v>
      </c>
      <c r="Q707" s="360">
        <v>11111.76</v>
      </c>
      <c r="R707" s="360">
        <v>2021</v>
      </c>
      <c r="S707" s="203"/>
      <c r="T707" s="203"/>
      <c r="U707" s="203"/>
    </row>
    <row r="708" spans="1:85" s="7" customFormat="1" ht="12.75" customHeight="1" x14ac:dyDescent="0.2">
      <c r="A708" s="488">
        <v>625</v>
      </c>
      <c r="B708" s="251" t="s">
        <v>1698</v>
      </c>
      <c r="C708" s="330">
        <v>1952</v>
      </c>
      <c r="D708" s="203"/>
      <c r="E708" s="355" t="s">
        <v>620</v>
      </c>
      <c r="F708" s="330">
        <v>2</v>
      </c>
      <c r="G708" s="255">
        <v>2</v>
      </c>
      <c r="H708" s="331">
        <v>659.4</v>
      </c>
      <c r="I708" s="331">
        <v>517</v>
      </c>
      <c r="J708" s="368">
        <v>377.8</v>
      </c>
      <c r="K708" s="256">
        <v>15</v>
      </c>
      <c r="L708" s="209">
        <f t="shared" si="162"/>
        <v>2506933</v>
      </c>
      <c r="M708" s="209">
        <v>0</v>
      </c>
      <c r="N708" s="209">
        <v>0</v>
      </c>
      <c r="O708" s="209">
        <f t="shared" si="165"/>
        <v>2506933</v>
      </c>
      <c r="P708" s="16">
        <f t="shared" si="152"/>
        <v>4849</v>
      </c>
      <c r="Q708" s="360">
        <v>11111.76</v>
      </c>
      <c r="R708" s="360">
        <v>2021</v>
      </c>
      <c r="S708" s="203"/>
      <c r="T708" s="203"/>
      <c r="U708" s="203"/>
    </row>
    <row r="709" spans="1:85" s="7" customFormat="1" ht="12.75" customHeight="1" x14ac:dyDescent="0.2">
      <c r="A709" s="354">
        <v>626</v>
      </c>
      <c r="B709" s="251" t="s">
        <v>1699</v>
      </c>
      <c r="C709" s="330">
        <v>1952</v>
      </c>
      <c r="D709" s="203"/>
      <c r="E709" s="355" t="s">
        <v>620</v>
      </c>
      <c r="F709" s="330">
        <v>2</v>
      </c>
      <c r="G709" s="255">
        <v>2</v>
      </c>
      <c r="H709" s="331">
        <v>489.6</v>
      </c>
      <c r="I709" s="331">
        <v>424.7</v>
      </c>
      <c r="J709" s="368">
        <v>424.7</v>
      </c>
      <c r="K709" s="256">
        <v>8</v>
      </c>
      <c r="L709" s="209">
        <f t="shared" si="162"/>
        <v>2059370.3</v>
      </c>
      <c r="M709" s="209">
        <v>0</v>
      </c>
      <c r="N709" s="209">
        <v>0</v>
      </c>
      <c r="O709" s="209">
        <f t="shared" si="165"/>
        <v>2059370.3</v>
      </c>
      <c r="P709" s="16">
        <f t="shared" si="152"/>
        <v>4849</v>
      </c>
      <c r="Q709" s="360">
        <v>11111.76</v>
      </c>
      <c r="R709" s="360">
        <v>2021</v>
      </c>
      <c r="S709" s="203"/>
      <c r="T709" s="203"/>
      <c r="U709" s="203"/>
    </row>
    <row r="710" spans="1:85" s="35" customFormat="1" ht="12.75" customHeight="1" x14ac:dyDescent="0.2">
      <c r="A710" s="578" t="s">
        <v>811</v>
      </c>
      <c r="B710" s="579"/>
      <c r="C710" s="204">
        <v>10</v>
      </c>
      <c r="D710" s="204"/>
      <c r="E710" s="161"/>
      <c r="F710" s="204"/>
      <c r="G710" s="235"/>
      <c r="H710" s="236">
        <f>SUM(H700:H709)</f>
        <v>5129.17</v>
      </c>
      <c r="I710" s="236">
        <f t="shared" ref="I710:O710" si="166">SUM(I700:I709)</f>
        <v>4180.7</v>
      </c>
      <c r="J710" s="236">
        <f t="shared" si="166"/>
        <v>3138.07</v>
      </c>
      <c r="K710" s="236">
        <f t="shared" si="166"/>
        <v>110</v>
      </c>
      <c r="L710" s="236">
        <f t="shared" si="166"/>
        <v>20272214.300000001</v>
      </c>
      <c r="M710" s="236"/>
      <c r="N710" s="236"/>
      <c r="O710" s="236">
        <f t="shared" si="166"/>
        <v>20272214.300000001</v>
      </c>
      <c r="P710" s="238"/>
      <c r="Q710" s="238"/>
      <c r="R710" s="204"/>
      <c r="S710" s="204"/>
      <c r="T710" s="204"/>
      <c r="U710" s="204"/>
      <c r="AT710" s="7"/>
      <c r="AU710" s="7"/>
      <c r="AV710" s="7"/>
      <c r="AW710" s="7"/>
      <c r="AX710" s="7"/>
      <c r="AY710" s="7"/>
      <c r="AZ710" s="7"/>
      <c r="BA710" s="7"/>
      <c r="BB710" s="7"/>
      <c r="BC710" s="7"/>
      <c r="BD710" s="7"/>
      <c r="BE710" s="7"/>
      <c r="BF710" s="7"/>
      <c r="BG710" s="7"/>
      <c r="BH710" s="7"/>
      <c r="BI710" s="7"/>
      <c r="BJ710" s="7"/>
      <c r="BK710" s="7"/>
      <c r="BL710" s="7"/>
      <c r="BM710" s="7"/>
      <c r="BN710" s="7"/>
      <c r="BO710" s="7"/>
      <c r="BP710" s="7"/>
      <c r="BQ710" s="7"/>
      <c r="BR710" s="7"/>
      <c r="BS710" s="7"/>
      <c r="BT710" s="7"/>
      <c r="BU710" s="7"/>
      <c r="BV710" s="7"/>
      <c r="BW710" s="7"/>
      <c r="BX710" s="7"/>
      <c r="BY710" s="7"/>
      <c r="BZ710" s="7"/>
      <c r="CA710" s="7"/>
      <c r="CB710" s="7"/>
      <c r="CC710" s="7"/>
      <c r="CD710" s="7"/>
      <c r="CE710" s="7"/>
      <c r="CF710" s="7"/>
      <c r="CG710" s="7"/>
    </row>
    <row r="711" spans="1:85" s="56" customFormat="1" ht="13.35" customHeight="1" x14ac:dyDescent="0.2">
      <c r="A711" s="580" t="s">
        <v>104</v>
      </c>
      <c r="B711" s="581"/>
      <c r="C711" s="33">
        <f>C710+C699+C691</f>
        <v>38</v>
      </c>
      <c r="D711" s="33"/>
      <c r="E711" s="33"/>
      <c r="F711" s="33"/>
      <c r="G711" s="33"/>
      <c r="H711" s="33">
        <f t="shared" ref="H711:O711" si="167">H710+H699+H691</f>
        <v>21182.89</v>
      </c>
      <c r="I711" s="33">
        <f t="shared" si="167"/>
        <v>18679.740000000002</v>
      </c>
      <c r="J711" s="33">
        <f t="shared" si="167"/>
        <v>12984.519999999999</v>
      </c>
      <c r="K711" s="33">
        <f t="shared" si="167"/>
        <v>367</v>
      </c>
      <c r="L711" s="33">
        <f t="shared" si="167"/>
        <v>96885016.17400001</v>
      </c>
      <c r="M711" s="33"/>
      <c r="N711" s="33"/>
      <c r="O711" s="33">
        <f t="shared" si="167"/>
        <v>96885016.17400001</v>
      </c>
      <c r="P711" s="34"/>
      <c r="Q711" s="34"/>
      <c r="R711" s="22"/>
      <c r="S711" s="22"/>
      <c r="T711" s="22"/>
      <c r="U711" s="22"/>
      <c r="AT711" s="61"/>
      <c r="AU711" s="61"/>
      <c r="AV711" s="61"/>
      <c r="AW711" s="61"/>
      <c r="AX711" s="61"/>
      <c r="AY711" s="61"/>
      <c r="AZ711" s="61"/>
      <c r="BA711" s="61"/>
      <c r="BB711" s="61"/>
      <c r="BC711" s="61"/>
      <c r="BD711" s="61"/>
      <c r="BE711" s="61"/>
      <c r="BF711" s="61"/>
      <c r="BG711" s="61"/>
      <c r="BH711" s="61"/>
      <c r="BI711" s="61"/>
      <c r="BJ711" s="61"/>
      <c r="BK711" s="61"/>
      <c r="BL711" s="61"/>
      <c r="BM711" s="61"/>
      <c r="BN711" s="61"/>
      <c r="BO711" s="61"/>
      <c r="BP711" s="61"/>
      <c r="BQ711" s="61"/>
      <c r="BR711" s="61"/>
      <c r="BS711" s="61"/>
      <c r="BT711" s="61"/>
      <c r="BU711" s="61"/>
      <c r="BV711" s="61"/>
      <c r="BW711" s="61"/>
      <c r="BX711" s="61"/>
      <c r="BY711" s="61"/>
      <c r="BZ711" s="61"/>
      <c r="CA711" s="61"/>
      <c r="CB711" s="61"/>
      <c r="CC711" s="61"/>
      <c r="CD711" s="61"/>
      <c r="CE711" s="61"/>
      <c r="CF711" s="61"/>
      <c r="CG711" s="61"/>
    </row>
    <row r="712" spans="1:85" s="7" customFormat="1" ht="13.35" customHeight="1" x14ac:dyDescent="0.2">
      <c r="A712" s="157"/>
      <c r="B712" s="27" t="s">
        <v>168</v>
      </c>
      <c r="C712" s="28"/>
      <c r="D712" s="70"/>
      <c r="E712" s="8"/>
      <c r="F712" s="70"/>
      <c r="G712" s="87"/>
      <c r="H712" s="115"/>
      <c r="I712" s="101"/>
      <c r="J712" s="73"/>
      <c r="K712" s="87"/>
      <c r="L712" s="9"/>
      <c r="M712" s="9"/>
      <c r="N712" s="9"/>
      <c r="O712" s="29"/>
      <c r="P712" s="16"/>
      <c r="Q712" s="31"/>
      <c r="R712" s="70"/>
      <c r="S712" s="70"/>
      <c r="T712" s="70"/>
      <c r="U712" s="70" t="e">
        <f>'Раздел 2'!#REF!</f>
        <v>#REF!</v>
      </c>
    </row>
    <row r="713" spans="1:85" s="7" customFormat="1" ht="24.95" customHeight="1" x14ac:dyDescent="0.2">
      <c r="A713" s="157">
        <v>627</v>
      </c>
      <c r="B713" s="8" t="s">
        <v>427</v>
      </c>
      <c r="C713" s="70" t="s">
        <v>57</v>
      </c>
      <c r="D713" s="70">
        <v>1965</v>
      </c>
      <c r="E713" s="8" t="s">
        <v>46</v>
      </c>
      <c r="F713" s="70">
        <v>2</v>
      </c>
      <c r="G713" s="87">
        <v>2</v>
      </c>
      <c r="H713" s="115">
        <v>377.5</v>
      </c>
      <c r="I713" s="101">
        <v>365.8</v>
      </c>
      <c r="J713" s="73">
        <v>258</v>
      </c>
      <c r="K713" s="118">
        <v>6</v>
      </c>
      <c r="L713" s="9">
        <f>5393.1*I713</f>
        <v>1972795.9800000002</v>
      </c>
      <c r="M713" s="9">
        <v>0</v>
      </c>
      <c r="N713" s="9">
        <v>0</v>
      </c>
      <c r="O713" s="9">
        <f>L713</f>
        <v>1972795.9800000002</v>
      </c>
      <c r="P713" s="16">
        <f t="shared" si="152"/>
        <v>5393.1</v>
      </c>
      <c r="Q713" s="70">
        <v>11111.76</v>
      </c>
      <c r="R713" s="70">
        <v>2019</v>
      </c>
      <c r="S713" s="70" t="s">
        <v>491</v>
      </c>
      <c r="T713" s="70" t="s">
        <v>495</v>
      </c>
      <c r="U713" s="70" t="e">
        <f>'Раздел 2'!#REF!</f>
        <v>#REF!</v>
      </c>
      <c r="V713" s="7">
        <v>1</v>
      </c>
    </row>
    <row r="714" spans="1:85" s="7" customFormat="1" ht="24.95" customHeight="1" x14ac:dyDescent="0.2">
      <c r="A714" s="157">
        <v>628</v>
      </c>
      <c r="B714" s="8" t="s">
        <v>407</v>
      </c>
      <c r="C714" s="70">
        <v>1939</v>
      </c>
      <c r="D714" s="70"/>
      <c r="E714" s="8" t="s">
        <v>60</v>
      </c>
      <c r="F714" s="70">
        <v>2</v>
      </c>
      <c r="G714" s="87">
        <v>1</v>
      </c>
      <c r="H714" s="115">
        <v>69</v>
      </c>
      <c r="I714" s="101">
        <v>65.099999999999994</v>
      </c>
      <c r="J714" s="73">
        <v>65.099999999999994</v>
      </c>
      <c r="K714" s="118">
        <v>3</v>
      </c>
      <c r="L714" s="9">
        <f t="shared" ref="L714:L729" si="168">5393.1*I714</f>
        <v>351090.81</v>
      </c>
      <c r="M714" s="9">
        <v>0</v>
      </c>
      <c r="N714" s="9">
        <v>0</v>
      </c>
      <c r="O714" s="9">
        <f t="shared" ref="O714:O729" si="169">L714</f>
        <v>351090.81</v>
      </c>
      <c r="P714" s="16">
        <f t="shared" si="152"/>
        <v>5393.1</v>
      </c>
      <c r="Q714" s="70">
        <v>11111.76</v>
      </c>
      <c r="R714" s="70">
        <v>2019</v>
      </c>
      <c r="S714" s="70"/>
      <c r="T714" s="70"/>
      <c r="U714" s="70" t="e">
        <f>'Раздел 2'!#REF!</f>
        <v>#REF!</v>
      </c>
      <c r="V714" s="7">
        <v>1</v>
      </c>
    </row>
    <row r="715" spans="1:85" s="7" customFormat="1" ht="24.95" customHeight="1" x14ac:dyDescent="0.2">
      <c r="A715" s="487">
        <v>629</v>
      </c>
      <c r="B715" s="8" t="s">
        <v>433</v>
      </c>
      <c r="C715" s="70">
        <v>1939</v>
      </c>
      <c r="D715" s="70"/>
      <c r="E715" s="8" t="s">
        <v>60</v>
      </c>
      <c r="F715" s="70">
        <v>2</v>
      </c>
      <c r="G715" s="87"/>
      <c r="H715" s="115">
        <v>115</v>
      </c>
      <c r="I715" s="101">
        <v>65.5</v>
      </c>
      <c r="J715" s="73">
        <v>65.5</v>
      </c>
      <c r="K715" s="118">
        <v>3</v>
      </c>
      <c r="L715" s="9">
        <f t="shared" si="168"/>
        <v>353248.05000000005</v>
      </c>
      <c r="M715" s="9">
        <v>0</v>
      </c>
      <c r="N715" s="9">
        <v>0</v>
      </c>
      <c r="O715" s="9">
        <f t="shared" si="169"/>
        <v>353248.05000000005</v>
      </c>
      <c r="P715" s="16">
        <f t="shared" si="152"/>
        <v>5393.1</v>
      </c>
      <c r="Q715" s="70">
        <v>11111.76</v>
      </c>
      <c r="R715" s="70">
        <v>2019</v>
      </c>
      <c r="S715" s="70"/>
      <c r="T715" s="70"/>
      <c r="U715" s="70" t="e">
        <f>'Раздел 2'!#REF!</f>
        <v>#REF!</v>
      </c>
      <c r="V715" s="7">
        <v>1</v>
      </c>
    </row>
    <row r="716" spans="1:85" s="7" customFormat="1" ht="24.95" customHeight="1" x14ac:dyDescent="0.2">
      <c r="A716" s="487">
        <v>630</v>
      </c>
      <c r="B716" s="8" t="s">
        <v>408</v>
      </c>
      <c r="C716" s="70">
        <v>1939</v>
      </c>
      <c r="D716" s="70"/>
      <c r="E716" s="8" t="s">
        <v>60</v>
      </c>
      <c r="F716" s="70">
        <v>2</v>
      </c>
      <c r="G716" s="87">
        <v>3</v>
      </c>
      <c r="H716" s="115">
        <v>262</v>
      </c>
      <c r="I716" s="101">
        <v>219.6</v>
      </c>
      <c r="J716" s="73">
        <v>163.5</v>
      </c>
      <c r="K716" s="118">
        <v>5</v>
      </c>
      <c r="L716" s="9">
        <f t="shared" si="168"/>
        <v>1184324.76</v>
      </c>
      <c r="M716" s="9">
        <v>0</v>
      </c>
      <c r="N716" s="9">
        <v>0</v>
      </c>
      <c r="O716" s="9">
        <f t="shared" si="169"/>
        <v>1184324.76</v>
      </c>
      <c r="P716" s="16">
        <f t="shared" si="152"/>
        <v>5393.1</v>
      </c>
      <c r="Q716" s="70">
        <v>11111.76</v>
      </c>
      <c r="R716" s="70">
        <v>2019</v>
      </c>
      <c r="S716" s="70"/>
      <c r="T716" s="70"/>
      <c r="U716" s="70" t="e">
        <f>'Раздел 2'!#REF!</f>
        <v>#REF!</v>
      </c>
      <c r="V716" s="7">
        <v>1</v>
      </c>
    </row>
    <row r="717" spans="1:85" s="7" customFormat="1" ht="24.95" customHeight="1" x14ac:dyDescent="0.2">
      <c r="A717" s="487">
        <v>631</v>
      </c>
      <c r="B717" s="8" t="s">
        <v>409</v>
      </c>
      <c r="C717" s="70">
        <v>1890</v>
      </c>
      <c r="D717" s="70"/>
      <c r="E717" s="8" t="s">
        <v>60</v>
      </c>
      <c r="F717" s="70">
        <v>2</v>
      </c>
      <c r="G717" s="87">
        <v>3</v>
      </c>
      <c r="H717" s="115">
        <v>177.6</v>
      </c>
      <c r="I717" s="101">
        <v>174.1</v>
      </c>
      <c r="J717" s="73">
        <v>174.1</v>
      </c>
      <c r="K717" s="118">
        <v>4</v>
      </c>
      <c r="L717" s="9">
        <f t="shared" si="168"/>
        <v>938938.71000000008</v>
      </c>
      <c r="M717" s="9">
        <v>0</v>
      </c>
      <c r="N717" s="9">
        <v>0</v>
      </c>
      <c r="O717" s="9">
        <f t="shared" si="169"/>
        <v>938938.71000000008</v>
      </c>
      <c r="P717" s="16">
        <f t="shared" si="152"/>
        <v>5393.1</v>
      </c>
      <c r="Q717" s="70">
        <v>11111.76</v>
      </c>
      <c r="R717" s="70">
        <v>2019</v>
      </c>
      <c r="S717" s="70"/>
      <c r="T717" s="70"/>
      <c r="U717" s="70" t="e">
        <f>'Раздел 2'!#REF!</f>
        <v>#REF!</v>
      </c>
      <c r="V717" s="7">
        <v>1</v>
      </c>
    </row>
    <row r="718" spans="1:85" s="7" customFormat="1" ht="24.95" customHeight="1" x14ac:dyDescent="0.2">
      <c r="A718" s="487">
        <v>632</v>
      </c>
      <c r="B718" s="8" t="s">
        <v>392</v>
      </c>
      <c r="C718" s="70">
        <v>1952</v>
      </c>
      <c r="D718" s="70"/>
      <c r="E718" s="8" t="s">
        <v>58</v>
      </c>
      <c r="F718" s="70">
        <v>2</v>
      </c>
      <c r="G718" s="87">
        <v>2</v>
      </c>
      <c r="H718" s="115">
        <v>887</v>
      </c>
      <c r="I718" s="101">
        <v>759.3</v>
      </c>
      <c r="J718" s="73">
        <v>759.3</v>
      </c>
      <c r="K718" s="118">
        <v>12</v>
      </c>
      <c r="L718" s="9">
        <f t="shared" si="168"/>
        <v>4094980.83</v>
      </c>
      <c r="M718" s="9">
        <v>0</v>
      </c>
      <c r="N718" s="9">
        <v>0</v>
      </c>
      <c r="O718" s="9">
        <f t="shared" si="169"/>
        <v>4094980.83</v>
      </c>
      <c r="P718" s="16">
        <f t="shared" ref="P718:P772" si="170">O718/I718</f>
        <v>5393.1</v>
      </c>
      <c r="Q718" s="70">
        <v>11111.76</v>
      </c>
      <c r="R718" s="70">
        <v>2019</v>
      </c>
      <c r="S718" s="70"/>
      <c r="T718" s="70"/>
      <c r="U718" s="70" t="e">
        <f>'Раздел 2'!#REF!</f>
        <v>#REF!</v>
      </c>
      <c r="V718" s="7">
        <v>1</v>
      </c>
    </row>
    <row r="719" spans="1:85" s="7" customFormat="1" ht="24.95" customHeight="1" x14ac:dyDescent="0.2">
      <c r="A719" s="487">
        <v>633</v>
      </c>
      <c r="B719" s="8" t="s">
        <v>410</v>
      </c>
      <c r="C719" s="70">
        <v>1939</v>
      </c>
      <c r="D719" s="70"/>
      <c r="E719" s="8" t="s">
        <v>60</v>
      </c>
      <c r="F719" s="70">
        <v>2</v>
      </c>
      <c r="G719" s="87"/>
      <c r="H719" s="115">
        <v>119.9</v>
      </c>
      <c r="I719" s="101">
        <v>119.9</v>
      </c>
      <c r="J719" s="73">
        <v>119.9</v>
      </c>
      <c r="K719" s="118">
        <v>5</v>
      </c>
      <c r="L719" s="9">
        <f t="shared" si="168"/>
        <v>646632.69000000006</v>
      </c>
      <c r="M719" s="9">
        <v>0</v>
      </c>
      <c r="N719" s="9">
        <v>0</v>
      </c>
      <c r="O719" s="9">
        <f t="shared" si="169"/>
        <v>646632.69000000006</v>
      </c>
      <c r="P719" s="16">
        <f t="shared" si="170"/>
        <v>5393.1</v>
      </c>
      <c r="Q719" s="70">
        <v>11111.76</v>
      </c>
      <c r="R719" s="70">
        <v>2019</v>
      </c>
      <c r="S719" s="70"/>
      <c r="T719" s="70"/>
      <c r="U719" s="70" t="e">
        <f>'Раздел 2'!#REF!</f>
        <v>#REF!</v>
      </c>
      <c r="V719" s="7">
        <v>1</v>
      </c>
    </row>
    <row r="720" spans="1:85" s="7" customFormat="1" ht="24.95" customHeight="1" x14ac:dyDescent="0.2">
      <c r="A720" s="487">
        <v>634</v>
      </c>
      <c r="B720" s="8" t="s">
        <v>411</v>
      </c>
      <c r="C720" s="70">
        <v>1939</v>
      </c>
      <c r="D720" s="70"/>
      <c r="E720" s="8" t="s">
        <v>58</v>
      </c>
      <c r="F720" s="70">
        <v>3</v>
      </c>
      <c r="G720" s="87">
        <v>1</v>
      </c>
      <c r="H720" s="115">
        <v>1939.6</v>
      </c>
      <c r="I720" s="101">
        <v>1403.3</v>
      </c>
      <c r="J720" s="73">
        <v>1186.8</v>
      </c>
      <c r="K720" s="118">
        <v>16</v>
      </c>
      <c r="L720" s="9">
        <f t="shared" si="168"/>
        <v>7568137.2300000004</v>
      </c>
      <c r="M720" s="9">
        <v>0</v>
      </c>
      <c r="N720" s="9">
        <v>0</v>
      </c>
      <c r="O720" s="9">
        <f t="shared" si="169"/>
        <v>7568137.2300000004</v>
      </c>
      <c r="P720" s="16">
        <f t="shared" si="170"/>
        <v>5393.1</v>
      </c>
      <c r="Q720" s="70">
        <v>11111.76</v>
      </c>
      <c r="R720" s="70">
        <v>2019</v>
      </c>
      <c r="S720" s="70"/>
      <c r="T720" s="70"/>
      <c r="U720" s="70" t="e">
        <f>'Раздел 2'!#REF!</f>
        <v>#REF!</v>
      </c>
      <c r="V720" s="7">
        <v>1</v>
      </c>
    </row>
    <row r="721" spans="1:85" s="7" customFormat="1" ht="24.95" customHeight="1" x14ac:dyDescent="0.2">
      <c r="A721" s="487">
        <v>635</v>
      </c>
      <c r="B721" s="8" t="s">
        <v>430</v>
      </c>
      <c r="C721" s="70">
        <v>1938</v>
      </c>
      <c r="D721" s="70"/>
      <c r="E721" s="8" t="s">
        <v>45</v>
      </c>
      <c r="F721" s="70">
        <v>2</v>
      </c>
      <c r="G721" s="87">
        <v>3</v>
      </c>
      <c r="H721" s="115">
        <v>192.84</v>
      </c>
      <c r="I721" s="101">
        <v>180.1</v>
      </c>
      <c r="J721" s="73">
        <v>147.6</v>
      </c>
      <c r="K721" s="118">
        <v>6</v>
      </c>
      <c r="L721" s="9">
        <f t="shared" si="168"/>
        <v>971297.31</v>
      </c>
      <c r="M721" s="9">
        <v>0</v>
      </c>
      <c r="N721" s="9">
        <v>0</v>
      </c>
      <c r="O721" s="9">
        <f t="shared" si="169"/>
        <v>971297.31</v>
      </c>
      <c r="P721" s="16">
        <f t="shared" si="170"/>
        <v>5393.1</v>
      </c>
      <c r="Q721" s="70">
        <v>11111.76</v>
      </c>
      <c r="R721" s="70">
        <v>2019</v>
      </c>
      <c r="S721" s="70" t="s">
        <v>491</v>
      </c>
      <c r="T721" s="70" t="s">
        <v>497</v>
      </c>
      <c r="U721" s="70" t="e">
        <f>'Раздел 2'!#REF!</f>
        <v>#REF!</v>
      </c>
      <c r="V721" s="7">
        <v>1</v>
      </c>
    </row>
    <row r="722" spans="1:85" s="7" customFormat="1" ht="24.95" customHeight="1" x14ac:dyDescent="0.2">
      <c r="A722" s="487">
        <v>636</v>
      </c>
      <c r="B722" s="8" t="s">
        <v>431</v>
      </c>
      <c r="C722" s="70" t="s">
        <v>57</v>
      </c>
      <c r="D722" s="70">
        <v>1966</v>
      </c>
      <c r="E722" s="8" t="s">
        <v>45</v>
      </c>
      <c r="F722" s="70">
        <v>2</v>
      </c>
      <c r="G722" s="87">
        <v>2</v>
      </c>
      <c r="H722" s="115">
        <v>410.93</v>
      </c>
      <c r="I722" s="101">
        <v>343.7</v>
      </c>
      <c r="J722" s="73">
        <v>263.8</v>
      </c>
      <c r="K722" s="118">
        <v>12</v>
      </c>
      <c r="L722" s="9">
        <f t="shared" si="168"/>
        <v>1853608.47</v>
      </c>
      <c r="M722" s="9">
        <v>0</v>
      </c>
      <c r="N722" s="9">
        <v>0</v>
      </c>
      <c r="O722" s="9">
        <f t="shared" si="169"/>
        <v>1853608.47</v>
      </c>
      <c r="P722" s="16">
        <f t="shared" si="170"/>
        <v>5393.1</v>
      </c>
      <c r="Q722" s="70">
        <v>11111.76</v>
      </c>
      <c r="R722" s="70">
        <v>2019</v>
      </c>
      <c r="S722" s="70" t="s">
        <v>491</v>
      </c>
      <c r="T722" s="70" t="s">
        <v>497</v>
      </c>
      <c r="U722" s="70" t="e">
        <f>'Раздел 2'!#REF!</f>
        <v>#REF!</v>
      </c>
      <c r="V722" s="7">
        <v>1</v>
      </c>
    </row>
    <row r="723" spans="1:85" s="7" customFormat="1" ht="24.95" customHeight="1" x14ac:dyDescent="0.2">
      <c r="A723" s="487">
        <v>637</v>
      </c>
      <c r="B723" s="8" t="s">
        <v>428</v>
      </c>
      <c r="C723" s="70" t="s">
        <v>57</v>
      </c>
      <c r="D723" s="70"/>
      <c r="E723" s="8" t="s">
        <v>46</v>
      </c>
      <c r="F723" s="70">
        <v>2</v>
      </c>
      <c r="G723" s="87">
        <v>2</v>
      </c>
      <c r="H723" s="115">
        <v>464.2</v>
      </c>
      <c r="I723" s="101">
        <v>404.4</v>
      </c>
      <c r="J723" s="73">
        <v>380.2</v>
      </c>
      <c r="K723" s="118">
        <v>14</v>
      </c>
      <c r="L723" s="9">
        <f t="shared" si="168"/>
        <v>2180969.64</v>
      </c>
      <c r="M723" s="9">
        <v>0</v>
      </c>
      <c r="N723" s="9">
        <v>0</v>
      </c>
      <c r="O723" s="9">
        <f t="shared" si="169"/>
        <v>2180969.64</v>
      </c>
      <c r="P723" s="16">
        <f t="shared" si="170"/>
        <v>5393.1</v>
      </c>
      <c r="Q723" s="70">
        <v>11111.76</v>
      </c>
      <c r="R723" s="70">
        <v>2019</v>
      </c>
      <c r="S723" s="70" t="s">
        <v>491</v>
      </c>
      <c r="T723" s="70" t="s">
        <v>495</v>
      </c>
      <c r="U723" s="70" t="e">
        <f>'Раздел 2'!#REF!</f>
        <v>#REF!</v>
      </c>
      <c r="V723" s="7">
        <v>1</v>
      </c>
    </row>
    <row r="724" spans="1:85" s="7" customFormat="1" ht="24.95" customHeight="1" x14ac:dyDescent="0.2">
      <c r="A724" s="487">
        <v>638</v>
      </c>
      <c r="B724" s="8" t="s">
        <v>429</v>
      </c>
      <c r="C724" s="70" t="s">
        <v>57</v>
      </c>
      <c r="D724" s="70"/>
      <c r="E724" s="8" t="s">
        <v>45</v>
      </c>
      <c r="F724" s="70">
        <v>2</v>
      </c>
      <c r="G724" s="87">
        <v>1</v>
      </c>
      <c r="H724" s="115">
        <v>508.8</v>
      </c>
      <c r="I724" s="101">
        <v>485.5</v>
      </c>
      <c r="J724" s="73">
        <v>210.2</v>
      </c>
      <c r="K724" s="118">
        <v>6</v>
      </c>
      <c r="L724" s="9">
        <f t="shared" si="168"/>
        <v>2618350.0500000003</v>
      </c>
      <c r="M724" s="9">
        <v>0</v>
      </c>
      <c r="N724" s="9">
        <v>0</v>
      </c>
      <c r="O724" s="9">
        <f t="shared" si="169"/>
        <v>2618350.0500000003</v>
      </c>
      <c r="P724" s="16">
        <f t="shared" si="170"/>
        <v>5393.1</v>
      </c>
      <c r="Q724" s="70">
        <v>11111.76</v>
      </c>
      <c r="R724" s="70">
        <v>2019</v>
      </c>
      <c r="S724" s="70" t="s">
        <v>491</v>
      </c>
      <c r="T724" s="70" t="s">
        <v>495</v>
      </c>
      <c r="U724" s="70" t="e">
        <f>'Раздел 2'!#REF!</f>
        <v>#REF!</v>
      </c>
      <c r="V724" s="7">
        <v>1</v>
      </c>
    </row>
    <row r="725" spans="1:85" s="7" customFormat="1" ht="24.95" customHeight="1" x14ac:dyDescent="0.2">
      <c r="A725" s="487">
        <v>639</v>
      </c>
      <c r="B725" s="8" t="s">
        <v>393</v>
      </c>
      <c r="C725" s="70">
        <v>1939</v>
      </c>
      <c r="D725" s="70"/>
      <c r="E725" s="8" t="s">
        <v>58</v>
      </c>
      <c r="F725" s="70">
        <v>2</v>
      </c>
      <c r="G725" s="87">
        <v>2</v>
      </c>
      <c r="H725" s="115">
        <v>1042</v>
      </c>
      <c r="I725" s="101">
        <v>1030.3</v>
      </c>
      <c r="J725" s="73">
        <v>1003.9</v>
      </c>
      <c r="K725" s="118">
        <v>24</v>
      </c>
      <c r="L725" s="9">
        <f t="shared" si="168"/>
        <v>5556510.9299999997</v>
      </c>
      <c r="M725" s="9">
        <v>0</v>
      </c>
      <c r="N725" s="9">
        <v>0</v>
      </c>
      <c r="O725" s="9">
        <f t="shared" si="169"/>
        <v>5556510.9299999997</v>
      </c>
      <c r="P725" s="16">
        <f t="shared" si="170"/>
        <v>5393.1</v>
      </c>
      <c r="Q725" s="70">
        <v>11111.76</v>
      </c>
      <c r="R725" s="70">
        <v>2019</v>
      </c>
      <c r="S725" s="70"/>
      <c r="T725" s="70"/>
      <c r="U725" s="70" t="e">
        <f>'Раздел 2'!#REF!</f>
        <v>#REF!</v>
      </c>
      <c r="V725" s="7">
        <v>1</v>
      </c>
    </row>
    <row r="726" spans="1:85" s="7" customFormat="1" ht="24.95" customHeight="1" x14ac:dyDescent="0.2">
      <c r="A726" s="487">
        <v>640</v>
      </c>
      <c r="B726" s="8" t="s">
        <v>391</v>
      </c>
      <c r="C726" s="70">
        <v>1939</v>
      </c>
      <c r="D726" s="70"/>
      <c r="E726" s="8" t="s">
        <v>60</v>
      </c>
      <c r="F726" s="70">
        <v>2</v>
      </c>
      <c r="G726" s="87">
        <v>1</v>
      </c>
      <c r="H726" s="115">
        <v>383</v>
      </c>
      <c r="I726" s="101">
        <v>326.3</v>
      </c>
      <c r="J726" s="73">
        <v>326.3</v>
      </c>
      <c r="K726" s="118">
        <v>7</v>
      </c>
      <c r="L726" s="9">
        <f t="shared" si="168"/>
        <v>1759768.5300000003</v>
      </c>
      <c r="M726" s="9">
        <v>0</v>
      </c>
      <c r="N726" s="9">
        <v>0</v>
      </c>
      <c r="O726" s="9">
        <f t="shared" si="169"/>
        <v>1759768.5300000003</v>
      </c>
      <c r="P726" s="16">
        <f t="shared" si="170"/>
        <v>5393.1</v>
      </c>
      <c r="Q726" s="70">
        <v>11111.76</v>
      </c>
      <c r="R726" s="70">
        <v>2019</v>
      </c>
      <c r="S726" s="70"/>
      <c r="T726" s="70"/>
      <c r="U726" s="70" t="e">
        <f>'Раздел 2'!#REF!</f>
        <v>#REF!</v>
      </c>
      <c r="V726" s="7">
        <v>1</v>
      </c>
    </row>
    <row r="727" spans="1:85" s="7" customFormat="1" ht="24.95" customHeight="1" x14ac:dyDescent="0.2">
      <c r="A727" s="487">
        <v>641</v>
      </c>
      <c r="B727" s="8" t="s">
        <v>432</v>
      </c>
      <c r="C727" s="70">
        <v>1939</v>
      </c>
      <c r="D727" s="70"/>
      <c r="E727" s="8" t="s">
        <v>60</v>
      </c>
      <c r="F727" s="70">
        <v>2</v>
      </c>
      <c r="G727" s="87">
        <v>3</v>
      </c>
      <c r="H727" s="115">
        <v>510.9</v>
      </c>
      <c r="I727" s="101">
        <v>483.9</v>
      </c>
      <c r="J727" s="73">
        <v>391.9</v>
      </c>
      <c r="K727" s="118">
        <v>6</v>
      </c>
      <c r="L727" s="9">
        <f t="shared" si="168"/>
        <v>2609721.09</v>
      </c>
      <c r="M727" s="9">
        <v>0</v>
      </c>
      <c r="N727" s="9">
        <v>0</v>
      </c>
      <c r="O727" s="9">
        <f t="shared" si="169"/>
        <v>2609721.09</v>
      </c>
      <c r="P727" s="16">
        <f t="shared" si="170"/>
        <v>5393.1</v>
      </c>
      <c r="Q727" s="70">
        <v>11111.76</v>
      </c>
      <c r="R727" s="70">
        <v>2019</v>
      </c>
      <c r="S727" s="70" t="s">
        <v>491</v>
      </c>
      <c r="T727" s="70" t="s">
        <v>497</v>
      </c>
      <c r="U727" s="70" t="e">
        <f>'Раздел 2'!#REF!</f>
        <v>#REF!</v>
      </c>
      <c r="V727" s="7">
        <v>1</v>
      </c>
    </row>
    <row r="728" spans="1:85" s="7" customFormat="1" ht="24.95" customHeight="1" x14ac:dyDescent="0.2">
      <c r="A728" s="487">
        <v>642</v>
      </c>
      <c r="B728" s="8" t="s">
        <v>394</v>
      </c>
      <c r="C728" s="70">
        <v>1966</v>
      </c>
      <c r="D728" s="70"/>
      <c r="E728" s="8" t="s">
        <v>45</v>
      </c>
      <c r="F728" s="70">
        <v>2</v>
      </c>
      <c r="G728" s="87">
        <v>2</v>
      </c>
      <c r="H728" s="115">
        <v>525</v>
      </c>
      <c r="I728" s="101">
        <v>524.4</v>
      </c>
      <c r="J728" s="73">
        <v>261.60000000000002</v>
      </c>
      <c r="K728" s="118">
        <v>12</v>
      </c>
      <c r="L728" s="9">
        <f t="shared" si="168"/>
        <v>2828141.64</v>
      </c>
      <c r="M728" s="9">
        <v>0</v>
      </c>
      <c r="N728" s="9">
        <v>0</v>
      </c>
      <c r="O728" s="9">
        <f t="shared" si="169"/>
        <v>2828141.64</v>
      </c>
      <c r="P728" s="16">
        <f t="shared" si="170"/>
        <v>5393.1</v>
      </c>
      <c r="Q728" s="70">
        <v>11111.76</v>
      </c>
      <c r="R728" s="70">
        <v>2019</v>
      </c>
      <c r="S728" s="70"/>
      <c r="T728" s="70"/>
      <c r="U728" s="70" t="e">
        <f>'Раздел 2'!#REF!</f>
        <v>#REF!</v>
      </c>
      <c r="V728" s="7">
        <v>1</v>
      </c>
    </row>
    <row r="729" spans="1:85" s="7" customFormat="1" ht="24.95" customHeight="1" x14ac:dyDescent="0.2">
      <c r="A729" s="487">
        <v>643</v>
      </c>
      <c r="B729" s="8" t="s">
        <v>395</v>
      </c>
      <c r="C729" s="70">
        <v>1965</v>
      </c>
      <c r="D729" s="70"/>
      <c r="E729" s="8" t="s">
        <v>58</v>
      </c>
      <c r="F729" s="70">
        <v>2</v>
      </c>
      <c r="G729" s="87">
        <v>2</v>
      </c>
      <c r="H729" s="115">
        <v>410</v>
      </c>
      <c r="I729" s="101">
        <v>369</v>
      </c>
      <c r="J729" s="73">
        <v>276.8</v>
      </c>
      <c r="K729" s="118">
        <v>8</v>
      </c>
      <c r="L729" s="9">
        <f t="shared" si="168"/>
        <v>1990053.9000000001</v>
      </c>
      <c r="M729" s="9">
        <v>0</v>
      </c>
      <c r="N729" s="9">
        <v>0</v>
      </c>
      <c r="O729" s="9">
        <f t="shared" si="169"/>
        <v>1990053.9000000001</v>
      </c>
      <c r="P729" s="16">
        <f t="shared" si="170"/>
        <v>5393.1</v>
      </c>
      <c r="Q729" s="70">
        <v>11111.76</v>
      </c>
      <c r="R729" s="70">
        <v>2019</v>
      </c>
      <c r="S729" s="70"/>
      <c r="T729" s="70"/>
      <c r="U729" s="70" t="e">
        <f>'Раздел 2'!#REF!</f>
        <v>#REF!</v>
      </c>
      <c r="V729" s="7">
        <v>1</v>
      </c>
    </row>
    <row r="730" spans="1:85" s="35" customFormat="1" ht="12.75" customHeight="1" x14ac:dyDescent="0.2">
      <c r="A730" s="591" t="s">
        <v>188</v>
      </c>
      <c r="B730" s="591"/>
      <c r="C730" s="25">
        <v>17</v>
      </c>
      <c r="D730" s="25"/>
      <c r="E730" s="68"/>
      <c r="F730" s="25"/>
      <c r="G730" s="86"/>
      <c r="H730" s="14">
        <f>SUM(H713:H729)</f>
        <v>8395.27</v>
      </c>
      <c r="I730" s="14">
        <f t="shared" ref="I730:O730" si="171">SUM(I713:I729)</f>
        <v>7320.2</v>
      </c>
      <c r="J730" s="14">
        <f t="shared" si="171"/>
        <v>6054.5</v>
      </c>
      <c r="K730" s="14">
        <f t="shared" si="171"/>
        <v>149</v>
      </c>
      <c r="L730" s="14">
        <f t="shared" si="171"/>
        <v>39478570.619999997</v>
      </c>
      <c r="M730" s="14"/>
      <c r="N730" s="14"/>
      <c r="O730" s="14">
        <f t="shared" si="171"/>
        <v>39478570.619999997</v>
      </c>
      <c r="P730" s="238"/>
      <c r="Q730" s="36"/>
      <c r="R730" s="25"/>
      <c r="S730" s="25"/>
      <c r="T730" s="25"/>
      <c r="U730" s="25"/>
      <c r="V730" s="35">
        <f>SUM(V713:V729)</f>
        <v>17</v>
      </c>
      <c r="AT730" s="7"/>
      <c r="AU730" s="7"/>
      <c r="AV730" s="7"/>
      <c r="AW730" s="7"/>
      <c r="AX730" s="7"/>
      <c r="AY730" s="7"/>
      <c r="AZ730" s="7"/>
      <c r="BA730" s="7"/>
      <c r="BB730" s="7"/>
      <c r="BC730" s="7"/>
      <c r="BD730" s="7"/>
      <c r="BE730" s="7"/>
      <c r="BF730" s="7"/>
      <c r="BG730" s="7"/>
      <c r="BH730" s="7"/>
      <c r="BI730" s="7"/>
      <c r="BJ730" s="7"/>
      <c r="BK730" s="7"/>
      <c r="BL730" s="7"/>
      <c r="BM730" s="7"/>
      <c r="BN730" s="7"/>
      <c r="BO730" s="7"/>
      <c r="BP730" s="7"/>
      <c r="BQ730" s="7"/>
      <c r="BR730" s="7"/>
      <c r="BS730" s="7"/>
      <c r="BT730" s="7"/>
      <c r="BU730" s="7"/>
      <c r="BV730" s="7"/>
      <c r="BW730" s="7"/>
      <c r="BX730" s="7"/>
      <c r="BY730" s="7"/>
      <c r="BZ730" s="7"/>
      <c r="CA730" s="7"/>
      <c r="CB730" s="7"/>
      <c r="CC730" s="7"/>
      <c r="CD730" s="7"/>
      <c r="CE730" s="7"/>
      <c r="CF730" s="7"/>
      <c r="CG730" s="7"/>
    </row>
    <row r="731" spans="1:85" s="7" customFormat="1" ht="12.75" customHeight="1" x14ac:dyDescent="0.2">
      <c r="A731" s="354">
        <v>644</v>
      </c>
      <c r="B731" s="251" t="s">
        <v>1777</v>
      </c>
      <c r="C731" s="354">
        <v>1939</v>
      </c>
      <c r="D731" s="353"/>
      <c r="E731" s="355" t="s">
        <v>640</v>
      </c>
      <c r="F731" s="354">
        <v>2</v>
      </c>
      <c r="G731" s="356">
        <v>2</v>
      </c>
      <c r="H731" s="349">
        <v>138</v>
      </c>
      <c r="I731" s="349">
        <v>132</v>
      </c>
      <c r="J731" s="349">
        <v>0</v>
      </c>
      <c r="K731" s="357">
        <v>1</v>
      </c>
      <c r="L731" s="348">
        <f>4849*I731</f>
        <v>640068</v>
      </c>
      <c r="M731" s="209">
        <v>0</v>
      </c>
      <c r="N731" s="209">
        <v>0</v>
      </c>
      <c r="O731" s="348">
        <f>L731</f>
        <v>640068</v>
      </c>
      <c r="P731" s="16">
        <f t="shared" si="170"/>
        <v>4849</v>
      </c>
      <c r="Q731" s="360">
        <v>11111.76</v>
      </c>
      <c r="R731" s="360">
        <v>2020</v>
      </c>
      <c r="S731" s="353"/>
      <c r="T731" s="353"/>
      <c r="U731" s="353"/>
    </row>
    <row r="732" spans="1:85" s="7" customFormat="1" ht="12.75" customHeight="1" x14ac:dyDescent="0.2">
      <c r="A732" s="354">
        <v>645</v>
      </c>
      <c r="B732" s="251" t="s">
        <v>1732</v>
      </c>
      <c r="C732" s="354">
        <v>1939</v>
      </c>
      <c r="D732" s="353"/>
      <c r="E732" s="355" t="s">
        <v>640</v>
      </c>
      <c r="F732" s="354">
        <v>2</v>
      </c>
      <c r="G732" s="356">
        <v>4</v>
      </c>
      <c r="H732" s="349">
        <v>752</v>
      </c>
      <c r="I732" s="349">
        <v>295.7</v>
      </c>
      <c r="J732" s="349">
        <v>0</v>
      </c>
      <c r="K732" s="357">
        <v>1</v>
      </c>
      <c r="L732" s="348">
        <f t="shared" ref="L732:L742" si="172">4849*I732</f>
        <v>1433849.3</v>
      </c>
      <c r="M732" s="209">
        <v>0</v>
      </c>
      <c r="N732" s="209">
        <v>0</v>
      </c>
      <c r="O732" s="348">
        <f t="shared" ref="O732:O735" si="173">L732</f>
        <v>1433849.3</v>
      </c>
      <c r="P732" s="16">
        <f t="shared" si="170"/>
        <v>4849</v>
      </c>
      <c r="Q732" s="360">
        <v>11111.76</v>
      </c>
      <c r="R732" s="360">
        <v>2020</v>
      </c>
      <c r="S732" s="353"/>
      <c r="T732" s="353"/>
      <c r="U732" s="353"/>
    </row>
    <row r="733" spans="1:85" s="7" customFormat="1" ht="12.75" customHeight="1" x14ac:dyDescent="0.2">
      <c r="A733" s="354">
        <v>646</v>
      </c>
      <c r="B733" s="251" t="s">
        <v>1724</v>
      </c>
      <c r="C733" s="354">
        <v>1954</v>
      </c>
      <c r="D733" s="353"/>
      <c r="E733" s="8" t="s">
        <v>60</v>
      </c>
      <c r="F733" s="354">
        <v>2</v>
      </c>
      <c r="G733" s="356">
        <v>1</v>
      </c>
      <c r="H733" s="349">
        <v>337.4</v>
      </c>
      <c r="I733" s="349">
        <v>324.5</v>
      </c>
      <c r="J733" s="349">
        <v>0</v>
      </c>
      <c r="K733" s="357">
        <v>8</v>
      </c>
      <c r="L733" s="348">
        <f t="shared" si="172"/>
        <v>1573500.5</v>
      </c>
      <c r="M733" s="209">
        <v>0</v>
      </c>
      <c r="N733" s="209">
        <v>0</v>
      </c>
      <c r="O733" s="348">
        <f t="shared" si="173"/>
        <v>1573500.5</v>
      </c>
      <c r="P733" s="16">
        <f t="shared" si="170"/>
        <v>4849</v>
      </c>
      <c r="Q733" s="360">
        <v>11111.76</v>
      </c>
      <c r="R733" s="360">
        <v>2020</v>
      </c>
      <c r="S733" s="353"/>
      <c r="T733" s="353"/>
      <c r="U733" s="353"/>
    </row>
    <row r="734" spans="1:85" s="7" customFormat="1" ht="12.75" customHeight="1" x14ac:dyDescent="0.2">
      <c r="A734" s="354">
        <v>647</v>
      </c>
      <c r="B734" s="251" t="s">
        <v>1730</v>
      </c>
      <c r="C734" s="354">
        <v>1933</v>
      </c>
      <c r="D734" s="353"/>
      <c r="E734" s="355" t="s">
        <v>640</v>
      </c>
      <c r="F734" s="354">
        <v>2</v>
      </c>
      <c r="G734" s="356">
        <v>2</v>
      </c>
      <c r="H734" s="349">
        <v>482</v>
      </c>
      <c r="I734" s="349">
        <v>265</v>
      </c>
      <c r="J734" s="349">
        <v>0</v>
      </c>
      <c r="K734" s="357">
        <v>1</v>
      </c>
      <c r="L734" s="348">
        <f t="shared" si="172"/>
        <v>1284985</v>
      </c>
      <c r="M734" s="209">
        <v>0</v>
      </c>
      <c r="N734" s="209">
        <v>0</v>
      </c>
      <c r="O734" s="348">
        <f t="shared" si="173"/>
        <v>1284985</v>
      </c>
      <c r="P734" s="16">
        <f t="shared" si="170"/>
        <v>4849</v>
      </c>
      <c r="Q734" s="360">
        <v>11111.76</v>
      </c>
      <c r="R734" s="360">
        <v>2020</v>
      </c>
      <c r="S734" s="353"/>
      <c r="T734" s="353"/>
      <c r="U734" s="353"/>
    </row>
    <row r="735" spans="1:85" s="7" customFormat="1" ht="12.75" customHeight="1" x14ac:dyDescent="0.2">
      <c r="A735" s="354">
        <v>648</v>
      </c>
      <c r="B735" s="251" t="s">
        <v>1778</v>
      </c>
      <c r="C735" s="354">
        <v>1939</v>
      </c>
      <c r="D735" s="353"/>
      <c r="E735" s="355" t="s">
        <v>58</v>
      </c>
      <c r="F735" s="354">
        <v>2</v>
      </c>
      <c r="G735" s="356">
        <v>1</v>
      </c>
      <c r="H735" s="349">
        <v>332</v>
      </c>
      <c r="I735" s="349">
        <v>296.7</v>
      </c>
      <c r="J735" s="349">
        <v>0</v>
      </c>
      <c r="K735" s="357">
        <v>5</v>
      </c>
      <c r="L735" s="348">
        <f t="shared" si="172"/>
        <v>1438698.3</v>
      </c>
      <c r="M735" s="209">
        <v>0</v>
      </c>
      <c r="N735" s="209">
        <v>0</v>
      </c>
      <c r="O735" s="348">
        <f t="shared" si="173"/>
        <v>1438698.3</v>
      </c>
      <c r="P735" s="16">
        <f t="shared" si="170"/>
        <v>4849</v>
      </c>
      <c r="Q735" s="360">
        <v>11111.76</v>
      </c>
      <c r="R735" s="360">
        <v>2020</v>
      </c>
      <c r="S735" s="353"/>
      <c r="T735" s="353"/>
      <c r="U735" s="353"/>
    </row>
    <row r="736" spans="1:85" s="35" customFormat="1" ht="12.75" customHeight="1" x14ac:dyDescent="0.2">
      <c r="A736" s="591" t="s">
        <v>812</v>
      </c>
      <c r="B736" s="591"/>
      <c r="C736" s="204">
        <v>5</v>
      </c>
      <c r="D736" s="204"/>
      <c r="E736" s="161"/>
      <c r="F736" s="204"/>
      <c r="G736" s="235"/>
      <c r="H736" s="236">
        <f>SUM(H731:H735)</f>
        <v>2041.4</v>
      </c>
      <c r="I736" s="236">
        <f t="shared" ref="I736:O736" si="174">SUM(I731:I735)</f>
        <v>1313.9</v>
      </c>
      <c r="J736" s="236">
        <f t="shared" si="174"/>
        <v>0</v>
      </c>
      <c r="K736" s="236">
        <f t="shared" si="174"/>
        <v>16</v>
      </c>
      <c r="L736" s="236">
        <f t="shared" si="174"/>
        <v>6371101.0999999996</v>
      </c>
      <c r="M736" s="236"/>
      <c r="N736" s="236"/>
      <c r="O736" s="236">
        <f t="shared" si="174"/>
        <v>6371101.0999999996</v>
      </c>
      <c r="P736" s="238"/>
      <c r="Q736" s="238"/>
      <c r="R736" s="204"/>
      <c r="S736" s="204"/>
      <c r="T736" s="204"/>
      <c r="U736" s="204"/>
      <c r="AT736" s="7"/>
      <c r="AU736" s="7"/>
      <c r="AV736" s="7"/>
      <c r="AW736" s="7"/>
      <c r="AX736" s="7"/>
      <c r="AY736" s="7"/>
      <c r="AZ736" s="7"/>
      <c r="BA736" s="7"/>
      <c r="BB736" s="7"/>
      <c r="BC736" s="7"/>
      <c r="BD736" s="7"/>
      <c r="BE736" s="7"/>
      <c r="BF736" s="7"/>
      <c r="BG736" s="7"/>
      <c r="BH736" s="7"/>
      <c r="BI736" s="7"/>
      <c r="BJ736" s="7"/>
      <c r="BK736" s="7"/>
      <c r="BL736" s="7"/>
      <c r="BM736" s="7"/>
      <c r="BN736" s="7"/>
      <c r="BO736" s="7"/>
      <c r="BP736" s="7"/>
      <c r="BQ736" s="7"/>
      <c r="BR736" s="7"/>
      <c r="BS736" s="7"/>
      <c r="BT736" s="7"/>
      <c r="BU736" s="7"/>
      <c r="BV736" s="7"/>
      <c r="BW736" s="7"/>
      <c r="BX736" s="7"/>
      <c r="BY736" s="7"/>
      <c r="BZ736" s="7"/>
      <c r="CA736" s="7"/>
      <c r="CB736" s="7"/>
      <c r="CC736" s="7"/>
      <c r="CD736" s="7"/>
      <c r="CE736" s="7"/>
      <c r="CF736" s="7"/>
      <c r="CG736" s="7"/>
    </row>
    <row r="737" spans="1:85" s="7" customFormat="1" ht="12.75" customHeight="1" x14ac:dyDescent="0.2">
      <c r="A737" s="367">
        <v>649</v>
      </c>
      <c r="B737" s="251" t="s">
        <v>1731</v>
      </c>
      <c r="C737" s="360" t="s">
        <v>1729</v>
      </c>
      <c r="D737" s="203"/>
      <c r="E737" s="253" t="s">
        <v>620</v>
      </c>
      <c r="F737" s="360">
        <v>5</v>
      </c>
      <c r="G737" s="255">
        <v>2</v>
      </c>
      <c r="H737" s="361">
        <v>1958</v>
      </c>
      <c r="I737" s="361">
        <v>1831.5</v>
      </c>
      <c r="J737" s="361">
        <v>251.9</v>
      </c>
      <c r="K737" s="256">
        <v>1</v>
      </c>
      <c r="L737" s="348">
        <f t="shared" si="172"/>
        <v>8880943.5</v>
      </c>
      <c r="M737" s="209">
        <v>0</v>
      </c>
      <c r="N737" s="209">
        <v>0</v>
      </c>
      <c r="O737" s="209">
        <f>L737</f>
        <v>8880943.5</v>
      </c>
      <c r="P737" s="16">
        <f t="shared" si="170"/>
        <v>4849</v>
      </c>
      <c r="Q737" s="360">
        <v>11111.76</v>
      </c>
      <c r="R737" s="360">
        <v>2021</v>
      </c>
      <c r="S737" s="203"/>
      <c r="T737" s="203"/>
      <c r="U737" s="203"/>
    </row>
    <row r="738" spans="1:85" s="7" customFormat="1" ht="12.75" customHeight="1" x14ac:dyDescent="0.2">
      <c r="A738" s="354">
        <v>650</v>
      </c>
      <c r="B738" s="251" t="s">
        <v>1725</v>
      </c>
      <c r="C738" s="354" t="s">
        <v>422</v>
      </c>
      <c r="D738" s="353"/>
      <c r="E738" s="355" t="s">
        <v>640</v>
      </c>
      <c r="F738" s="354">
        <v>2</v>
      </c>
      <c r="G738" s="255">
        <v>2</v>
      </c>
      <c r="H738" s="349">
        <v>126.9</v>
      </c>
      <c r="I738" s="349">
        <v>120.9</v>
      </c>
      <c r="J738" s="349">
        <v>85.3</v>
      </c>
      <c r="K738" s="357">
        <v>4</v>
      </c>
      <c r="L738" s="348">
        <f t="shared" si="172"/>
        <v>586244.1</v>
      </c>
      <c r="M738" s="209">
        <v>0</v>
      </c>
      <c r="N738" s="209">
        <v>0</v>
      </c>
      <c r="O738" s="209">
        <f t="shared" ref="O738:O742" si="175">L738</f>
        <v>586244.1</v>
      </c>
      <c r="P738" s="16">
        <f t="shared" si="170"/>
        <v>4849</v>
      </c>
      <c r="Q738" s="360">
        <v>11111.76</v>
      </c>
      <c r="R738" s="360">
        <v>2021</v>
      </c>
      <c r="S738" s="353"/>
      <c r="T738" s="353"/>
      <c r="U738" s="353"/>
    </row>
    <row r="739" spans="1:85" s="7" customFormat="1" ht="12.75" customHeight="1" x14ac:dyDescent="0.2">
      <c r="A739" s="354">
        <v>651</v>
      </c>
      <c r="B739" s="251" t="s">
        <v>1726</v>
      </c>
      <c r="C739" s="354" t="s">
        <v>1729</v>
      </c>
      <c r="D739" s="353"/>
      <c r="E739" s="355" t="s">
        <v>640</v>
      </c>
      <c r="F739" s="354">
        <v>2</v>
      </c>
      <c r="G739" s="255">
        <v>2</v>
      </c>
      <c r="H739" s="349">
        <v>250</v>
      </c>
      <c r="I739" s="349">
        <v>146.6</v>
      </c>
      <c r="J739" s="349">
        <v>280.7</v>
      </c>
      <c r="K739" s="357">
        <v>1</v>
      </c>
      <c r="L739" s="348">
        <f t="shared" si="172"/>
        <v>710863.4</v>
      </c>
      <c r="M739" s="209">
        <v>0</v>
      </c>
      <c r="N739" s="209">
        <v>0</v>
      </c>
      <c r="O739" s="209">
        <f t="shared" si="175"/>
        <v>710863.4</v>
      </c>
      <c r="P739" s="16">
        <f t="shared" si="170"/>
        <v>4849</v>
      </c>
      <c r="Q739" s="360">
        <v>11111.76</v>
      </c>
      <c r="R739" s="360">
        <v>2021</v>
      </c>
      <c r="S739" s="353"/>
      <c r="T739" s="353"/>
      <c r="U739" s="353"/>
    </row>
    <row r="740" spans="1:85" s="7" customFormat="1" ht="12.75" customHeight="1" x14ac:dyDescent="0.2">
      <c r="A740" s="354">
        <v>652</v>
      </c>
      <c r="B740" s="251" t="s">
        <v>1727</v>
      </c>
      <c r="C740" s="354" t="s">
        <v>1729</v>
      </c>
      <c r="D740" s="353"/>
      <c r="E740" s="355" t="s">
        <v>640</v>
      </c>
      <c r="F740" s="354">
        <v>2</v>
      </c>
      <c r="G740" s="255">
        <v>2</v>
      </c>
      <c r="H740" s="349">
        <v>247.8</v>
      </c>
      <c r="I740" s="349">
        <v>222.3</v>
      </c>
      <c r="J740" s="349">
        <v>130.19999999999999</v>
      </c>
      <c r="K740" s="357">
        <v>4</v>
      </c>
      <c r="L740" s="348">
        <f t="shared" si="172"/>
        <v>1077932.7</v>
      </c>
      <c r="M740" s="209">
        <v>0</v>
      </c>
      <c r="N740" s="209">
        <v>0</v>
      </c>
      <c r="O740" s="209">
        <f t="shared" si="175"/>
        <v>1077932.7</v>
      </c>
      <c r="P740" s="16">
        <f t="shared" si="170"/>
        <v>4848.9999999999991</v>
      </c>
      <c r="Q740" s="360">
        <v>11111.76</v>
      </c>
      <c r="R740" s="360">
        <v>2021</v>
      </c>
      <c r="S740" s="353"/>
      <c r="T740" s="353"/>
      <c r="U740" s="353"/>
    </row>
    <row r="741" spans="1:85" s="7" customFormat="1" ht="12.75" customHeight="1" x14ac:dyDescent="0.2">
      <c r="A741" s="367">
        <v>653</v>
      </c>
      <c r="B741" s="251" t="s">
        <v>1728</v>
      </c>
      <c r="C741" s="360" t="s">
        <v>1729</v>
      </c>
      <c r="D741" s="203"/>
      <c r="E741" s="355" t="s">
        <v>640</v>
      </c>
      <c r="F741" s="360">
        <v>2</v>
      </c>
      <c r="G741" s="255">
        <v>2</v>
      </c>
      <c r="H741" s="361">
        <v>124.2</v>
      </c>
      <c r="I741" s="361">
        <v>118.2</v>
      </c>
      <c r="J741" s="361">
        <v>123.6</v>
      </c>
      <c r="K741" s="256">
        <v>4</v>
      </c>
      <c r="L741" s="348">
        <f t="shared" si="172"/>
        <v>573151.80000000005</v>
      </c>
      <c r="M741" s="209">
        <v>0</v>
      </c>
      <c r="N741" s="209">
        <v>0</v>
      </c>
      <c r="O741" s="209">
        <f t="shared" si="175"/>
        <v>573151.80000000005</v>
      </c>
      <c r="P741" s="16">
        <f t="shared" si="170"/>
        <v>4849</v>
      </c>
      <c r="Q741" s="360">
        <v>11111.76</v>
      </c>
      <c r="R741" s="360">
        <v>2021</v>
      </c>
      <c r="S741" s="203"/>
      <c r="T741" s="203"/>
      <c r="U741" s="203"/>
    </row>
    <row r="742" spans="1:85" s="7" customFormat="1" ht="12.75" customHeight="1" x14ac:dyDescent="0.2">
      <c r="A742" s="354">
        <v>654</v>
      </c>
      <c r="B742" s="251" t="s">
        <v>1779</v>
      </c>
      <c r="C742" s="381">
        <v>1939</v>
      </c>
      <c r="D742" s="353"/>
      <c r="E742" s="355" t="s">
        <v>640</v>
      </c>
      <c r="F742" s="360">
        <v>2</v>
      </c>
      <c r="G742" s="356">
        <v>3</v>
      </c>
      <c r="H742" s="349">
        <v>383</v>
      </c>
      <c r="I742" s="349">
        <v>358.6</v>
      </c>
      <c r="J742" s="349">
        <v>0</v>
      </c>
      <c r="K742" s="357">
        <v>8</v>
      </c>
      <c r="L742" s="348">
        <f t="shared" si="172"/>
        <v>1738851.4000000001</v>
      </c>
      <c r="M742" s="209">
        <v>0</v>
      </c>
      <c r="N742" s="209">
        <v>0</v>
      </c>
      <c r="O742" s="209">
        <f t="shared" si="175"/>
        <v>1738851.4000000001</v>
      </c>
      <c r="P742" s="16">
        <f t="shared" si="170"/>
        <v>4849</v>
      </c>
      <c r="Q742" s="360">
        <v>11111.76</v>
      </c>
      <c r="R742" s="360">
        <v>2021</v>
      </c>
      <c r="S742" s="353"/>
      <c r="T742" s="353"/>
      <c r="U742" s="353"/>
    </row>
    <row r="743" spans="1:85" s="35" customFormat="1" ht="12.75" customHeight="1" x14ac:dyDescent="0.2">
      <c r="A743" s="591" t="s">
        <v>813</v>
      </c>
      <c r="B743" s="591"/>
      <c r="C743" s="204">
        <v>6</v>
      </c>
      <c r="D743" s="204"/>
      <c r="E743" s="161"/>
      <c r="F743" s="204"/>
      <c r="G743" s="235"/>
      <c r="H743" s="236">
        <f>SUM(H737:H742)</f>
        <v>3089.9</v>
      </c>
      <c r="I743" s="236">
        <f t="shared" ref="I743:O743" si="176">SUM(I737:I742)</f>
        <v>2798.1</v>
      </c>
      <c r="J743" s="236">
        <f t="shared" si="176"/>
        <v>871.69999999999993</v>
      </c>
      <c r="K743" s="236">
        <f t="shared" si="176"/>
        <v>22</v>
      </c>
      <c r="L743" s="236">
        <f t="shared" si="176"/>
        <v>13567986.9</v>
      </c>
      <c r="M743" s="236"/>
      <c r="N743" s="236"/>
      <c r="O743" s="236">
        <f t="shared" si="176"/>
        <v>13567986.9</v>
      </c>
      <c r="P743" s="257"/>
      <c r="Q743" s="238"/>
      <c r="R743" s="204"/>
      <c r="S743" s="204"/>
      <c r="T743" s="204"/>
      <c r="U743" s="204"/>
      <c r="AT743" s="7"/>
      <c r="AU743" s="7"/>
      <c r="AV743" s="7"/>
      <c r="AW743" s="7"/>
      <c r="AX743" s="7"/>
      <c r="AY743" s="7"/>
      <c r="AZ743" s="7"/>
      <c r="BA743" s="7"/>
      <c r="BB743" s="7"/>
      <c r="BC743" s="7"/>
      <c r="BD743" s="7"/>
      <c r="BE743" s="7"/>
      <c r="BF743" s="7"/>
      <c r="BG743" s="7"/>
      <c r="BH743" s="7"/>
      <c r="BI743" s="7"/>
      <c r="BJ743" s="7"/>
      <c r="BK743" s="7"/>
      <c r="BL743" s="7"/>
      <c r="BM743" s="7"/>
      <c r="BN743" s="7"/>
      <c r="BO743" s="7"/>
      <c r="BP743" s="7"/>
      <c r="BQ743" s="7"/>
      <c r="BR743" s="7"/>
      <c r="BS743" s="7"/>
      <c r="BT743" s="7"/>
      <c r="BU743" s="7"/>
      <c r="BV743" s="7"/>
      <c r="BW743" s="7"/>
      <c r="BX743" s="7"/>
      <c r="BY743" s="7"/>
      <c r="BZ743" s="7"/>
      <c r="CA743" s="7"/>
      <c r="CB743" s="7"/>
      <c r="CC743" s="7"/>
      <c r="CD743" s="7"/>
      <c r="CE743" s="7"/>
      <c r="CF743" s="7"/>
      <c r="CG743" s="7"/>
    </row>
    <row r="744" spans="1:85" s="56" customFormat="1" ht="13.35" customHeight="1" x14ac:dyDescent="0.2">
      <c r="A744" s="592" t="s">
        <v>105</v>
      </c>
      <c r="B744" s="592"/>
      <c r="C744" s="33">
        <f>C743+C736+C730</f>
        <v>28</v>
      </c>
      <c r="D744" s="33"/>
      <c r="E744" s="33"/>
      <c r="F744" s="33"/>
      <c r="G744" s="33"/>
      <c r="H744" s="33">
        <f t="shared" ref="H744:O744" si="177">H743+H736+H730</f>
        <v>13526.57</v>
      </c>
      <c r="I744" s="33">
        <f t="shared" si="177"/>
        <v>11432.2</v>
      </c>
      <c r="J744" s="33">
        <f t="shared" si="177"/>
        <v>6926.2</v>
      </c>
      <c r="K744" s="33">
        <f t="shared" si="177"/>
        <v>187</v>
      </c>
      <c r="L744" s="33">
        <f t="shared" si="177"/>
        <v>59417658.619999997</v>
      </c>
      <c r="M744" s="33"/>
      <c r="N744" s="33"/>
      <c r="O744" s="33">
        <f t="shared" si="177"/>
        <v>59417658.619999997</v>
      </c>
      <c r="P744" s="34"/>
      <c r="Q744" s="34"/>
      <c r="R744" s="22"/>
      <c r="S744" s="22"/>
      <c r="T744" s="22"/>
      <c r="U744" s="22"/>
      <c r="AT744" s="61"/>
      <c r="AU744" s="61"/>
      <c r="AV744" s="61"/>
      <c r="AW744" s="61"/>
      <c r="AX744" s="61"/>
      <c r="AY744" s="61"/>
      <c r="AZ744" s="61"/>
      <c r="BA744" s="61"/>
      <c r="BB744" s="61"/>
      <c r="BC744" s="61"/>
      <c r="BD744" s="61"/>
      <c r="BE744" s="61"/>
      <c r="BF744" s="61"/>
      <c r="BG744" s="61"/>
      <c r="BH744" s="61"/>
      <c r="BI744" s="61"/>
      <c r="BJ744" s="61"/>
      <c r="BK744" s="61"/>
      <c r="BL744" s="61"/>
      <c r="BM744" s="61"/>
      <c r="BN744" s="61"/>
      <c r="BO744" s="61"/>
      <c r="BP744" s="61"/>
      <c r="BQ744" s="61"/>
      <c r="BR744" s="61"/>
      <c r="BS744" s="61"/>
      <c r="BT744" s="61"/>
      <c r="BU744" s="61"/>
      <c r="BV744" s="61"/>
      <c r="BW744" s="61"/>
      <c r="BX744" s="61"/>
      <c r="BY744" s="61"/>
      <c r="BZ744" s="61"/>
      <c r="CA744" s="61"/>
      <c r="CB744" s="61"/>
      <c r="CC744" s="61"/>
      <c r="CD744" s="61"/>
      <c r="CE744" s="61"/>
      <c r="CF744" s="61"/>
      <c r="CG744" s="61"/>
    </row>
    <row r="745" spans="1:85" s="7" customFormat="1" ht="13.35" customHeight="1" x14ac:dyDescent="0.2">
      <c r="A745" s="157"/>
      <c r="B745" s="27" t="s">
        <v>106</v>
      </c>
      <c r="C745" s="28"/>
      <c r="D745" s="70"/>
      <c r="E745" s="8"/>
      <c r="F745" s="70"/>
      <c r="G745" s="87"/>
      <c r="H745" s="115"/>
      <c r="I745" s="101"/>
      <c r="J745" s="73"/>
      <c r="K745" s="87"/>
      <c r="L745" s="9"/>
      <c r="M745" s="9"/>
      <c r="N745" s="9"/>
      <c r="O745" s="29"/>
      <c r="P745" s="16"/>
      <c r="Q745" s="31"/>
      <c r="R745" s="70"/>
      <c r="S745" s="70"/>
      <c r="T745" s="70"/>
      <c r="U745" s="70" t="e">
        <f>'Раздел 2'!#REF!</f>
        <v>#REF!</v>
      </c>
    </row>
    <row r="746" spans="1:85" s="7" customFormat="1" ht="24.95" customHeight="1" x14ac:dyDescent="0.2">
      <c r="A746" s="157">
        <v>655</v>
      </c>
      <c r="B746" s="8" t="s">
        <v>439</v>
      </c>
      <c r="C746" s="134">
        <v>1961</v>
      </c>
      <c r="D746" s="134"/>
      <c r="E746" s="8" t="s">
        <v>41</v>
      </c>
      <c r="F746" s="134">
        <v>2</v>
      </c>
      <c r="G746" s="87">
        <v>1</v>
      </c>
      <c r="H746" s="135">
        <v>330.84</v>
      </c>
      <c r="I746" s="135">
        <v>322.10000000000002</v>
      </c>
      <c r="J746" s="135">
        <v>0</v>
      </c>
      <c r="K746" s="118">
        <v>8</v>
      </c>
      <c r="L746" s="9">
        <v>20850</v>
      </c>
      <c r="M746" s="9">
        <v>0</v>
      </c>
      <c r="N746" s="9">
        <v>0</v>
      </c>
      <c r="O746" s="9">
        <f>L746</f>
        <v>20850</v>
      </c>
      <c r="P746" s="16">
        <f t="shared" si="170"/>
        <v>64.731449860291832</v>
      </c>
      <c r="Q746" s="134">
        <v>11111.76</v>
      </c>
      <c r="R746" s="134">
        <v>2019</v>
      </c>
      <c r="S746" s="134"/>
      <c r="T746" s="134"/>
      <c r="U746" s="134" t="e">
        <f>'Раздел 2'!#REF!</f>
        <v>#REF!</v>
      </c>
      <c r="V746" s="7">
        <v>1</v>
      </c>
    </row>
    <row r="747" spans="1:85" s="7" customFormat="1" ht="24.95" customHeight="1" x14ac:dyDescent="0.2">
      <c r="A747" s="157">
        <v>656</v>
      </c>
      <c r="B747" s="8" t="s">
        <v>440</v>
      </c>
      <c r="C747" s="70">
        <v>1962</v>
      </c>
      <c r="D747" s="70"/>
      <c r="E747" s="8" t="s">
        <v>41</v>
      </c>
      <c r="F747" s="70">
        <v>2</v>
      </c>
      <c r="G747" s="87">
        <v>1</v>
      </c>
      <c r="H747" s="115">
        <v>321</v>
      </c>
      <c r="I747" s="101">
        <v>316.02</v>
      </c>
      <c r="J747" s="73">
        <v>0</v>
      </c>
      <c r="K747" s="118">
        <v>8</v>
      </c>
      <c r="L747" s="9">
        <f>5393.1*I747</f>
        <v>1704327.4620000001</v>
      </c>
      <c r="M747" s="9">
        <v>0</v>
      </c>
      <c r="N747" s="9">
        <v>0</v>
      </c>
      <c r="O747" s="9">
        <f t="shared" ref="O747:O762" si="178">L747</f>
        <v>1704327.4620000001</v>
      </c>
      <c r="P747" s="16">
        <f t="shared" si="170"/>
        <v>5393.1</v>
      </c>
      <c r="Q747" s="70">
        <v>11111.76</v>
      </c>
      <c r="R747" s="70">
        <v>2019</v>
      </c>
      <c r="S747" s="70"/>
      <c r="T747" s="70"/>
      <c r="U747" s="70" t="e">
        <f>'Раздел 2'!#REF!</f>
        <v>#REF!</v>
      </c>
      <c r="V747" s="7">
        <v>1</v>
      </c>
    </row>
    <row r="748" spans="1:85" s="7" customFormat="1" ht="24.95" customHeight="1" x14ac:dyDescent="0.2">
      <c r="A748" s="487">
        <v>657</v>
      </c>
      <c r="B748" s="8" t="s">
        <v>441</v>
      </c>
      <c r="C748" s="70">
        <v>1968</v>
      </c>
      <c r="D748" s="70"/>
      <c r="E748" s="8" t="s">
        <v>41</v>
      </c>
      <c r="F748" s="70">
        <v>2</v>
      </c>
      <c r="G748" s="87">
        <v>3</v>
      </c>
      <c r="H748" s="115">
        <v>504</v>
      </c>
      <c r="I748" s="101">
        <v>327</v>
      </c>
      <c r="J748" s="73">
        <v>147.71</v>
      </c>
      <c r="K748" s="118">
        <v>12</v>
      </c>
      <c r="L748" s="9">
        <f t="shared" ref="L748:L762" si="179">5393.1*I748</f>
        <v>1763543.7000000002</v>
      </c>
      <c r="M748" s="9">
        <v>0</v>
      </c>
      <c r="N748" s="9">
        <v>0</v>
      </c>
      <c r="O748" s="9">
        <f t="shared" si="178"/>
        <v>1763543.7000000002</v>
      </c>
      <c r="P748" s="16">
        <f t="shared" si="170"/>
        <v>5393.1</v>
      </c>
      <c r="Q748" s="70">
        <v>11111.76</v>
      </c>
      <c r="R748" s="70">
        <v>2019</v>
      </c>
      <c r="S748" s="70"/>
      <c r="T748" s="70"/>
      <c r="U748" s="70" t="e">
        <f>'Раздел 2'!#REF!</f>
        <v>#REF!</v>
      </c>
      <c r="V748" s="7">
        <v>1</v>
      </c>
    </row>
    <row r="749" spans="1:85" s="7" customFormat="1" ht="24.95" customHeight="1" x14ac:dyDescent="0.2">
      <c r="A749" s="487">
        <v>658</v>
      </c>
      <c r="B749" s="8" t="s">
        <v>434</v>
      </c>
      <c r="C749" s="70">
        <v>1962</v>
      </c>
      <c r="D749" s="70">
        <v>1972</v>
      </c>
      <c r="E749" s="8" t="s">
        <v>58</v>
      </c>
      <c r="F749" s="70">
        <v>2</v>
      </c>
      <c r="G749" s="87">
        <v>1</v>
      </c>
      <c r="H749" s="115">
        <v>441</v>
      </c>
      <c r="I749" s="101">
        <v>300.89999999999998</v>
      </c>
      <c r="J749" s="73">
        <v>78.900000000000006</v>
      </c>
      <c r="K749" s="118">
        <v>8</v>
      </c>
      <c r="L749" s="9">
        <f t="shared" si="179"/>
        <v>1622783.79</v>
      </c>
      <c r="M749" s="9">
        <v>0</v>
      </c>
      <c r="N749" s="9">
        <v>0</v>
      </c>
      <c r="O749" s="9">
        <f t="shared" si="178"/>
        <v>1622783.79</v>
      </c>
      <c r="P749" s="16">
        <f t="shared" si="170"/>
        <v>5393.1</v>
      </c>
      <c r="Q749" s="70">
        <v>11111.76</v>
      </c>
      <c r="R749" s="70">
        <v>2019</v>
      </c>
      <c r="S749" s="70"/>
      <c r="T749" s="70"/>
      <c r="U749" s="70" t="e">
        <f>'Раздел 2'!#REF!</f>
        <v>#REF!</v>
      </c>
      <c r="V749" s="7">
        <v>1</v>
      </c>
    </row>
    <row r="750" spans="1:85" s="7" customFormat="1" ht="24.95" customHeight="1" x14ac:dyDescent="0.2">
      <c r="A750" s="487">
        <v>659</v>
      </c>
      <c r="B750" s="8" t="s">
        <v>438</v>
      </c>
      <c r="C750" s="70">
        <v>1964</v>
      </c>
      <c r="D750" s="70"/>
      <c r="E750" s="8" t="s">
        <v>58</v>
      </c>
      <c r="F750" s="70">
        <v>2</v>
      </c>
      <c r="G750" s="87">
        <v>1</v>
      </c>
      <c r="H750" s="115">
        <v>617</v>
      </c>
      <c r="I750" s="101">
        <v>317.40000000000003</v>
      </c>
      <c r="J750" s="73">
        <v>0</v>
      </c>
      <c r="K750" s="118">
        <v>8</v>
      </c>
      <c r="L750" s="9">
        <f t="shared" si="179"/>
        <v>1711769.9400000004</v>
      </c>
      <c r="M750" s="9">
        <v>0</v>
      </c>
      <c r="N750" s="9">
        <v>0</v>
      </c>
      <c r="O750" s="9">
        <f t="shared" si="178"/>
        <v>1711769.9400000004</v>
      </c>
      <c r="P750" s="16">
        <f t="shared" si="170"/>
        <v>5393.1</v>
      </c>
      <c r="Q750" s="70">
        <v>11111.76</v>
      </c>
      <c r="R750" s="70">
        <v>2019</v>
      </c>
      <c r="S750" s="70"/>
      <c r="T750" s="70"/>
      <c r="U750" s="70" t="e">
        <f>'Раздел 2'!#REF!</f>
        <v>#REF!</v>
      </c>
      <c r="V750" s="7">
        <v>1</v>
      </c>
    </row>
    <row r="751" spans="1:85" s="7" customFormat="1" ht="24.95" customHeight="1" x14ac:dyDescent="0.2">
      <c r="A751" s="487">
        <v>660</v>
      </c>
      <c r="B751" s="8" t="s">
        <v>442</v>
      </c>
      <c r="C751" s="70">
        <v>1961</v>
      </c>
      <c r="D751" s="70">
        <v>1972</v>
      </c>
      <c r="E751" s="8" t="s">
        <v>60</v>
      </c>
      <c r="F751" s="70">
        <v>2</v>
      </c>
      <c r="G751" s="87">
        <v>1</v>
      </c>
      <c r="H751" s="115">
        <v>418</v>
      </c>
      <c r="I751" s="101">
        <v>318.3</v>
      </c>
      <c r="J751" s="73">
        <v>0</v>
      </c>
      <c r="K751" s="118">
        <v>8</v>
      </c>
      <c r="L751" s="9">
        <f t="shared" si="179"/>
        <v>1716623.7300000002</v>
      </c>
      <c r="M751" s="9">
        <v>0</v>
      </c>
      <c r="N751" s="9">
        <v>0</v>
      </c>
      <c r="O751" s="9">
        <f t="shared" si="178"/>
        <v>1716623.7300000002</v>
      </c>
      <c r="P751" s="16">
        <f t="shared" si="170"/>
        <v>5393.1</v>
      </c>
      <c r="Q751" s="70">
        <v>11111.76</v>
      </c>
      <c r="R751" s="70">
        <v>2019</v>
      </c>
      <c r="S751" s="70"/>
      <c r="T751" s="70"/>
      <c r="U751" s="70" t="e">
        <f>'Раздел 2'!#REF!</f>
        <v>#REF!</v>
      </c>
      <c r="V751" s="7">
        <v>1</v>
      </c>
    </row>
    <row r="752" spans="1:85" s="7" customFormat="1" ht="24.95" customHeight="1" x14ac:dyDescent="0.2">
      <c r="A752" s="487">
        <v>661</v>
      </c>
      <c r="B752" s="8" t="s">
        <v>435</v>
      </c>
      <c r="C752" s="134">
        <v>1958</v>
      </c>
      <c r="D752" s="134"/>
      <c r="E752" s="8" t="s">
        <v>60</v>
      </c>
      <c r="F752" s="134">
        <v>2</v>
      </c>
      <c r="G752" s="87">
        <v>1</v>
      </c>
      <c r="H752" s="135">
        <v>665</v>
      </c>
      <c r="I752" s="135">
        <v>326.60000000000002</v>
      </c>
      <c r="J752" s="135">
        <v>85.1</v>
      </c>
      <c r="K752" s="118">
        <v>8</v>
      </c>
      <c r="L752" s="9">
        <v>21150</v>
      </c>
      <c r="M752" s="9">
        <v>0</v>
      </c>
      <c r="N752" s="9">
        <v>0</v>
      </c>
      <c r="O752" s="9">
        <f t="shared" si="178"/>
        <v>21150</v>
      </c>
      <c r="P752" s="16">
        <f t="shared" si="170"/>
        <v>64.758113900796076</v>
      </c>
      <c r="Q752" s="134">
        <v>11111.76</v>
      </c>
      <c r="R752" s="134">
        <v>2019</v>
      </c>
      <c r="S752" s="134"/>
      <c r="T752" s="134"/>
      <c r="U752" s="134" t="e">
        <f>'Раздел 2'!#REF!</f>
        <v>#REF!</v>
      </c>
      <c r="V752" s="7">
        <v>1</v>
      </c>
    </row>
    <row r="753" spans="1:85" s="7" customFormat="1" ht="24.95" customHeight="1" x14ac:dyDescent="0.2">
      <c r="A753" s="487">
        <v>662</v>
      </c>
      <c r="B753" s="8" t="s">
        <v>443</v>
      </c>
      <c r="C753" s="70">
        <v>1966</v>
      </c>
      <c r="D753" s="70"/>
      <c r="E753" s="8" t="s">
        <v>60</v>
      </c>
      <c r="F753" s="70">
        <v>2</v>
      </c>
      <c r="G753" s="87">
        <v>1</v>
      </c>
      <c r="H753" s="115">
        <v>675</v>
      </c>
      <c r="I753" s="101">
        <v>337.9</v>
      </c>
      <c r="J753" s="73">
        <v>38.1</v>
      </c>
      <c r="K753" s="118">
        <v>8</v>
      </c>
      <c r="L753" s="9">
        <f t="shared" si="179"/>
        <v>1822328.49</v>
      </c>
      <c r="M753" s="9">
        <v>0</v>
      </c>
      <c r="N753" s="9">
        <v>0</v>
      </c>
      <c r="O753" s="9">
        <f t="shared" si="178"/>
        <v>1822328.49</v>
      </c>
      <c r="P753" s="16">
        <f t="shared" si="170"/>
        <v>5393.1</v>
      </c>
      <c r="Q753" s="70">
        <v>11111.76</v>
      </c>
      <c r="R753" s="70">
        <v>2019</v>
      </c>
      <c r="S753" s="70"/>
      <c r="T753" s="70"/>
      <c r="U753" s="70" t="e">
        <f>'Раздел 2'!#REF!</f>
        <v>#REF!</v>
      </c>
      <c r="V753" s="7">
        <v>1</v>
      </c>
    </row>
    <row r="754" spans="1:85" s="7" customFormat="1" ht="24.95" customHeight="1" x14ac:dyDescent="0.2">
      <c r="A754" s="487">
        <v>663</v>
      </c>
      <c r="B754" s="8" t="s">
        <v>436</v>
      </c>
      <c r="C754" s="70">
        <v>1966</v>
      </c>
      <c r="D754" s="70"/>
      <c r="E754" s="8" t="s">
        <v>60</v>
      </c>
      <c r="F754" s="70">
        <v>2</v>
      </c>
      <c r="G754" s="87">
        <v>1</v>
      </c>
      <c r="H754" s="115">
        <v>644</v>
      </c>
      <c r="I754" s="101">
        <v>314.60000000000002</v>
      </c>
      <c r="J754" s="73">
        <v>73.599999999999994</v>
      </c>
      <c r="K754" s="118">
        <v>8</v>
      </c>
      <c r="L754" s="9">
        <f t="shared" si="179"/>
        <v>1696669.2600000002</v>
      </c>
      <c r="M754" s="9">
        <v>0</v>
      </c>
      <c r="N754" s="9">
        <v>0</v>
      </c>
      <c r="O754" s="9">
        <f t="shared" si="178"/>
        <v>1696669.2600000002</v>
      </c>
      <c r="P754" s="16">
        <f t="shared" si="170"/>
        <v>5393.1</v>
      </c>
      <c r="Q754" s="70">
        <v>11111.76</v>
      </c>
      <c r="R754" s="70">
        <v>2019</v>
      </c>
      <c r="S754" s="70"/>
      <c r="T754" s="70"/>
      <c r="U754" s="70" t="e">
        <f>'Раздел 2'!#REF!</f>
        <v>#REF!</v>
      </c>
      <c r="V754" s="7">
        <v>1</v>
      </c>
    </row>
    <row r="755" spans="1:85" s="7" customFormat="1" ht="24.95" customHeight="1" x14ac:dyDescent="0.2">
      <c r="A755" s="487">
        <v>664</v>
      </c>
      <c r="B755" s="8" t="s">
        <v>444</v>
      </c>
      <c r="C755" s="70">
        <v>1965</v>
      </c>
      <c r="D755" s="70"/>
      <c r="E755" s="8" t="s">
        <v>60</v>
      </c>
      <c r="F755" s="70">
        <v>2</v>
      </c>
      <c r="G755" s="87">
        <v>3</v>
      </c>
      <c r="H755" s="115">
        <v>671.2</v>
      </c>
      <c r="I755" s="101">
        <v>498.4</v>
      </c>
      <c r="J755" s="73">
        <v>247</v>
      </c>
      <c r="K755" s="118">
        <v>12</v>
      </c>
      <c r="L755" s="9">
        <f t="shared" si="179"/>
        <v>2687921.04</v>
      </c>
      <c r="M755" s="9">
        <v>0</v>
      </c>
      <c r="N755" s="9">
        <v>0</v>
      </c>
      <c r="O755" s="9">
        <f t="shared" si="178"/>
        <v>2687921.04</v>
      </c>
      <c r="P755" s="16">
        <f t="shared" si="170"/>
        <v>5393.1</v>
      </c>
      <c r="Q755" s="70">
        <v>11111.76</v>
      </c>
      <c r="R755" s="70">
        <v>2019</v>
      </c>
      <c r="S755" s="70"/>
      <c r="T755" s="70"/>
      <c r="U755" s="70" t="e">
        <f>'Раздел 2'!#REF!</f>
        <v>#REF!</v>
      </c>
      <c r="V755" s="7">
        <v>1</v>
      </c>
    </row>
    <row r="756" spans="1:85" s="7" customFormat="1" ht="24.95" customHeight="1" x14ac:dyDescent="0.2">
      <c r="A756" s="487">
        <v>665</v>
      </c>
      <c r="B756" s="8" t="s">
        <v>445</v>
      </c>
      <c r="C756" s="70">
        <v>1965</v>
      </c>
      <c r="D756" s="70"/>
      <c r="E756" s="8" t="s">
        <v>60</v>
      </c>
      <c r="F756" s="70">
        <v>2</v>
      </c>
      <c r="G756" s="87">
        <v>1</v>
      </c>
      <c r="H756" s="115">
        <v>416</v>
      </c>
      <c r="I756" s="101">
        <v>335.1</v>
      </c>
      <c r="J756" s="73">
        <v>167.7</v>
      </c>
      <c r="K756" s="118">
        <v>8</v>
      </c>
      <c r="L756" s="9">
        <f t="shared" si="179"/>
        <v>1807227.8100000003</v>
      </c>
      <c r="M756" s="9">
        <v>0</v>
      </c>
      <c r="N756" s="9">
        <v>0</v>
      </c>
      <c r="O756" s="9">
        <f t="shared" si="178"/>
        <v>1807227.8100000003</v>
      </c>
      <c r="P756" s="16">
        <f t="shared" si="170"/>
        <v>5393.1</v>
      </c>
      <c r="Q756" s="70">
        <v>11111.76</v>
      </c>
      <c r="R756" s="70">
        <v>2019</v>
      </c>
      <c r="S756" s="70"/>
      <c r="T756" s="70"/>
      <c r="U756" s="70" t="e">
        <f>'Раздел 2'!#REF!</f>
        <v>#REF!</v>
      </c>
      <c r="V756" s="7">
        <v>1</v>
      </c>
    </row>
    <row r="757" spans="1:85" s="7" customFormat="1" ht="24.95" customHeight="1" x14ac:dyDescent="0.2">
      <c r="A757" s="487">
        <v>666</v>
      </c>
      <c r="B757" s="8" t="s">
        <v>446</v>
      </c>
      <c r="C757" s="70">
        <v>1960</v>
      </c>
      <c r="D757" s="70"/>
      <c r="E757" s="8" t="s">
        <v>58</v>
      </c>
      <c r="F757" s="70">
        <v>2</v>
      </c>
      <c r="G757" s="87">
        <v>2</v>
      </c>
      <c r="H757" s="115">
        <v>614.79999999999995</v>
      </c>
      <c r="I757" s="101">
        <v>453</v>
      </c>
      <c r="J757" s="73">
        <v>453</v>
      </c>
      <c r="K757" s="118">
        <v>11</v>
      </c>
      <c r="L757" s="9">
        <f t="shared" si="179"/>
        <v>2443074.3000000003</v>
      </c>
      <c r="M757" s="9">
        <v>0</v>
      </c>
      <c r="N757" s="9">
        <v>0</v>
      </c>
      <c r="O757" s="9">
        <f t="shared" si="178"/>
        <v>2443074.3000000003</v>
      </c>
      <c r="P757" s="16">
        <f t="shared" si="170"/>
        <v>5393.1</v>
      </c>
      <c r="Q757" s="70">
        <v>11111.76</v>
      </c>
      <c r="R757" s="70">
        <v>2019</v>
      </c>
      <c r="S757" s="70"/>
      <c r="T757" s="70"/>
      <c r="U757" s="70" t="e">
        <f>'Раздел 2'!#REF!</f>
        <v>#REF!</v>
      </c>
      <c r="V757" s="7">
        <v>1</v>
      </c>
    </row>
    <row r="758" spans="1:85" s="7" customFormat="1" ht="24.95" customHeight="1" x14ac:dyDescent="0.2">
      <c r="A758" s="487">
        <v>667</v>
      </c>
      <c r="B758" s="8" t="s">
        <v>437</v>
      </c>
      <c r="C758" s="70">
        <v>1950</v>
      </c>
      <c r="D758" s="70"/>
      <c r="E758" s="8" t="s">
        <v>60</v>
      </c>
      <c r="F758" s="70">
        <v>2</v>
      </c>
      <c r="G758" s="87">
        <v>1</v>
      </c>
      <c r="H758" s="115">
        <v>405</v>
      </c>
      <c r="I758" s="101">
        <v>334.90000000000003</v>
      </c>
      <c r="J758" s="73">
        <v>334.90000000000003</v>
      </c>
      <c r="K758" s="118">
        <v>8</v>
      </c>
      <c r="L758" s="9">
        <f t="shared" si="179"/>
        <v>1806149.1900000004</v>
      </c>
      <c r="M758" s="9">
        <v>0</v>
      </c>
      <c r="N758" s="9">
        <v>0</v>
      </c>
      <c r="O758" s="9">
        <f t="shared" si="178"/>
        <v>1806149.1900000004</v>
      </c>
      <c r="P758" s="16">
        <f t="shared" si="170"/>
        <v>5393.1</v>
      </c>
      <c r="Q758" s="70">
        <v>11111.76</v>
      </c>
      <c r="R758" s="70">
        <v>2019</v>
      </c>
      <c r="S758" s="70"/>
      <c r="T758" s="70"/>
      <c r="U758" s="70" t="e">
        <f>'Раздел 2'!#REF!</f>
        <v>#REF!</v>
      </c>
      <c r="V758" s="7">
        <v>1</v>
      </c>
    </row>
    <row r="759" spans="1:85" s="7" customFormat="1" ht="24.95" customHeight="1" x14ac:dyDescent="0.2">
      <c r="A759" s="487">
        <v>668</v>
      </c>
      <c r="B759" s="8" t="s">
        <v>599</v>
      </c>
      <c r="C759" s="172">
        <v>1958</v>
      </c>
      <c r="D759" s="172"/>
      <c r="E759" s="8" t="s">
        <v>60</v>
      </c>
      <c r="F759" s="172">
        <v>2</v>
      </c>
      <c r="G759" s="87">
        <v>7</v>
      </c>
      <c r="H759" s="173">
        <v>398.4</v>
      </c>
      <c r="I759" s="173">
        <v>396.8</v>
      </c>
      <c r="J759" s="173">
        <v>396.8</v>
      </c>
      <c r="K759" s="118">
        <v>8</v>
      </c>
      <c r="L759" s="9">
        <f t="shared" si="179"/>
        <v>2139982.08</v>
      </c>
      <c r="M759" s="9">
        <v>0</v>
      </c>
      <c r="N759" s="9">
        <v>0</v>
      </c>
      <c r="O759" s="9">
        <f t="shared" si="178"/>
        <v>2139982.08</v>
      </c>
      <c r="P759" s="16">
        <f t="shared" si="170"/>
        <v>5393.1</v>
      </c>
      <c r="Q759" s="172">
        <v>12882.22</v>
      </c>
      <c r="R759" s="172">
        <v>2019</v>
      </c>
      <c r="S759" s="172"/>
      <c r="T759" s="172"/>
      <c r="U759" s="172"/>
      <c r="V759" s="7">
        <v>1</v>
      </c>
    </row>
    <row r="760" spans="1:85" s="7" customFormat="1" ht="24.95" customHeight="1" x14ac:dyDescent="0.2">
      <c r="A760" s="487">
        <v>669</v>
      </c>
      <c r="B760" s="109" t="s">
        <v>600</v>
      </c>
      <c r="C760" s="175">
        <v>1966</v>
      </c>
      <c r="D760" s="175"/>
      <c r="E760" s="109" t="s">
        <v>58</v>
      </c>
      <c r="F760" s="175">
        <v>3</v>
      </c>
      <c r="G760" s="121">
        <v>2</v>
      </c>
      <c r="H760" s="174">
        <v>1032.5</v>
      </c>
      <c r="I760" s="174">
        <v>935.4</v>
      </c>
      <c r="J760" s="174">
        <v>935.4</v>
      </c>
      <c r="K760" s="182">
        <v>22</v>
      </c>
      <c r="L760" s="9">
        <f t="shared" si="179"/>
        <v>5044705.74</v>
      </c>
      <c r="M760" s="110">
        <v>0</v>
      </c>
      <c r="N760" s="110">
        <v>0</v>
      </c>
      <c r="O760" s="9">
        <f t="shared" si="178"/>
        <v>5044705.74</v>
      </c>
      <c r="P760" s="16">
        <f t="shared" si="170"/>
        <v>5393.1</v>
      </c>
      <c r="Q760" s="175">
        <v>12882.22</v>
      </c>
      <c r="R760" s="175">
        <v>2019</v>
      </c>
      <c r="S760" s="175"/>
      <c r="T760" s="175"/>
      <c r="U760" s="175"/>
      <c r="V760" s="7">
        <v>1</v>
      </c>
    </row>
    <row r="761" spans="1:85" s="181" customFormat="1" ht="24.95" customHeight="1" x14ac:dyDescent="0.2">
      <c r="A761" s="555">
        <v>670</v>
      </c>
      <c r="B761" s="117" t="s">
        <v>637</v>
      </c>
      <c r="C761" s="94">
        <v>1963</v>
      </c>
      <c r="D761" s="94"/>
      <c r="E761" s="473" t="s">
        <v>640</v>
      </c>
      <c r="F761" s="94">
        <v>2</v>
      </c>
      <c r="G761" s="274">
        <v>1</v>
      </c>
      <c r="H761" s="464">
        <v>417.6</v>
      </c>
      <c r="I761" s="464">
        <v>333.1</v>
      </c>
      <c r="J761" s="95">
        <v>0</v>
      </c>
      <c r="K761" s="275">
        <v>4</v>
      </c>
      <c r="L761" s="9">
        <f t="shared" si="179"/>
        <v>1796441.6100000003</v>
      </c>
      <c r="M761" s="110">
        <v>0</v>
      </c>
      <c r="N761" s="110">
        <v>0</v>
      </c>
      <c r="O761" s="9">
        <f t="shared" si="178"/>
        <v>1796441.6100000003</v>
      </c>
      <c r="P761" s="16">
        <f t="shared" si="170"/>
        <v>5393.1</v>
      </c>
      <c r="Q761" s="94">
        <v>12968.01</v>
      </c>
      <c r="R761" s="557">
        <v>2019</v>
      </c>
      <c r="S761" s="276"/>
      <c r="T761" s="94"/>
      <c r="U761" s="94"/>
    </row>
    <row r="762" spans="1:85" s="7" customFormat="1" ht="24.95" customHeight="1" x14ac:dyDescent="0.2">
      <c r="A762" s="555">
        <v>671</v>
      </c>
      <c r="B762" s="117" t="s">
        <v>638</v>
      </c>
      <c r="C762" s="558">
        <v>1964</v>
      </c>
      <c r="D762" s="558"/>
      <c r="E762" s="473" t="s">
        <v>640</v>
      </c>
      <c r="F762" s="558">
        <v>2</v>
      </c>
      <c r="G762" s="304">
        <v>1</v>
      </c>
      <c r="H762" s="464">
        <v>420</v>
      </c>
      <c r="I762" s="464">
        <v>321.2</v>
      </c>
      <c r="J762" s="95">
        <v>0</v>
      </c>
      <c r="K762" s="337">
        <v>6</v>
      </c>
      <c r="L762" s="9">
        <f t="shared" si="179"/>
        <v>1732263.72</v>
      </c>
      <c r="M762" s="110">
        <v>0</v>
      </c>
      <c r="N762" s="110">
        <v>0</v>
      </c>
      <c r="O762" s="9">
        <f t="shared" si="178"/>
        <v>1732263.72</v>
      </c>
      <c r="P762" s="16">
        <f t="shared" si="170"/>
        <v>5393.1</v>
      </c>
      <c r="Q762" s="94">
        <v>12968.01</v>
      </c>
      <c r="R762" s="557">
        <v>2019</v>
      </c>
      <c r="S762" s="307"/>
      <c r="T762" s="558"/>
      <c r="U762" s="558"/>
    </row>
    <row r="763" spans="1:85" s="35" customFormat="1" ht="12.75" customHeight="1" x14ac:dyDescent="0.2">
      <c r="A763" s="591" t="s">
        <v>189</v>
      </c>
      <c r="B763" s="591"/>
      <c r="C763" s="25">
        <v>17</v>
      </c>
      <c r="D763" s="25"/>
      <c r="E763" s="68"/>
      <c r="F763" s="25"/>
      <c r="G763" s="86"/>
      <c r="H763" s="14">
        <f>SUM(H746:H762)</f>
        <v>8991.34</v>
      </c>
      <c r="I763" s="14">
        <f t="shared" ref="I763:O763" si="180">SUM(I746:I762)</f>
        <v>6488.7199999999993</v>
      </c>
      <c r="J763" s="14">
        <f t="shared" si="180"/>
        <v>2958.21</v>
      </c>
      <c r="K763" s="14">
        <f t="shared" si="180"/>
        <v>155</v>
      </c>
      <c r="L763" s="14">
        <f t="shared" si="180"/>
        <v>31537811.862000003</v>
      </c>
      <c r="M763" s="14"/>
      <c r="N763" s="14"/>
      <c r="O763" s="14">
        <f t="shared" si="180"/>
        <v>31537811.862000003</v>
      </c>
      <c r="P763" s="257"/>
      <c r="Q763" s="32"/>
      <c r="R763" s="25"/>
      <c r="S763" s="6"/>
      <c r="T763" s="25"/>
      <c r="U763" s="25"/>
      <c r="V763" s="35">
        <f>SUM(V746:V760)</f>
        <v>15</v>
      </c>
      <c r="AT763" s="7"/>
      <c r="AU763" s="7"/>
      <c r="AV763" s="7"/>
      <c r="AW763" s="7"/>
      <c r="AX763" s="7"/>
      <c r="AY763" s="7"/>
      <c r="AZ763" s="7"/>
      <c r="BA763" s="7"/>
      <c r="BB763" s="7"/>
      <c r="BC763" s="7"/>
      <c r="BD763" s="7"/>
      <c r="BE763" s="7"/>
      <c r="BF763" s="7"/>
      <c r="BG763" s="7"/>
      <c r="BH763" s="7"/>
      <c r="BI763" s="7"/>
      <c r="BJ763" s="7"/>
      <c r="BK763" s="7"/>
      <c r="BL763" s="7"/>
      <c r="BM763" s="7"/>
      <c r="BN763" s="7"/>
      <c r="BO763" s="7"/>
      <c r="BP763" s="7"/>
      <c r="BQ763" s="7"/>
      <c r="BR763" s="7"/>
      <c r="BS763" s="7"/>
      <c r="BT763" s="7"/>
      <c r="BU763" s="7"/>
      <c r="BV763" s="7"/>
      <c r="BW763" s="7"/>
      <c r="BX763" s="7"/>
      <c r="BY763" s="7"/>
      <c r="BZ763" s="7"/>
      <c r="CA763" s="7"/>
      <c r="CB763" s="7"/>
      <c r="CC763" s="7"/>
      <c r="CD763" s="7"/>
      <c r="CE763" s="7"/>
      <c r="CF763" s="7"/>
      <c r="CG763" s="7"/>
    </row>
    <row r="764" spans="1:85" s="7" customFormat="1" ht="24.95" customHeight="1" x14ac:dyDescent="0.2">
      <c r="A764" s="555">
        <v>672</v>
      </c>
      <c r="B764" s="117" t="s">
        <v>639</v>
      </c>
      <c r="C764" s="94">
        <v>1975</v>
      </c>
      <c r="D764" s="94"/>
      <c r="E764" s="473" t="s">
        <v>640</v>
      </c>
      <c r="F764" s="94">
        <v>2</v>
      </c>
      <c r="G764" s="274">
        <v>1</v>
      </c>
      <c r="H764" s="95">
        <v>355.4</v>
      </c>
      <c r="I764" s="95">
        <v>327.5</v>
      </c>
      <c r="J764" s="95">
        <v>0</v>
      </c>
      <c r="K764" s="275">
        <v>8</v>
      </c>
      <c r="L764" s="348">
        <f t="shared" ref="L764:L772" si="181">4849*I764</f>
        <v>1588047.5</v>
      </c>
      <c r="M764" s="110">
        <v>0</v>
      </c>
      <c r="N764" s="110">
        <v>0</v>
      </c>
      <c r="O764" s="276">
        <f>L764</f>
        <v>1588047.5</v>
      </c>
      <c r="P764" s="16">
        <f t="shared" si="170"/>
        <v>4849</v>
      </c>
      <c r="Q764" s="94">
        <v>12968.01</v>
      </c>
      <c r="R764" s="557">
        <v>2020</v>
      </c>
      <c r="S764" s="276"/>
      <c r="T764" s="94"/>
      <c r="U764" s="94"/>
    </row>
    <row r="765" spans="1:85" s="7" customFormat="1" ht="12.75" customHeight="1" x14ac:dyDescent="0.2">
      <c r="A765" s="488">
        <v>673</v>
      </c>
      <c r="B765" s="254" t="s">
        <v>821</v>
      </c>
      <c r="C765" s="252" t="s">
        <v>70</v>
      </c>
      <c r="D765" s="203"/>
      <c r="E765" s="253" t="s">
        <v>820</v>
      </c>
      <c r="F765" s="488">
        <v>2</v>
      </c>
      <c r="G765" s="255">
        <v>1</v>
      </c>
      <c r="H765" s="252">
        <v>419</v>
      </c>
      <c r="I765" s="252">
        <v>336.3</v>
      </c>
      <c r="J765" s="209">
        <v>238.3</v>
      </c>
      <c r="K765" s="256">
        <v>8</v>
      </c>
      <c r="L765" s="348">
        <f t="shared" si="181"/>
        <v>1630718.7</v>
      </c>
      <c r="M765" s="209">
        <v>0</v>
      </c>
      <c r="N765" s="209">
        <v>0</v>
      </c>
      <c r="O765" s="276">
        <f t="shared" ref="O765:O768" si="182">L765</f>
        <v>1630718.7</v>
      </c>
      <c r="P765" s="16">
        <f t="shared" si="170"/>
        <v>4849</v>
      </c>
      <c r="Q765" s="488">
        <v>12968.01</v>
      </c>
      <c r="R765" s="488">
        <v>2020</v>
      </c>
      <c r="S765" s="240"/>
      <c r="T765" s="203"/>
      <c r="U765" s="203"/>
    </row>
    <row r="766" spans="1:85" s="7" customFormat="1" ht="12.75" customHeight="1" x14ac:dyDescent="0.2">
      <c r="A766" s="488">
        <v>674</v>
      </c>
      <c r="B766" s="251" t="s">
        <v>822</v>
      </c>
      <c r="C766" s="252" t="s">
        <v>78</v>
      </c>
      <c r="D766" s="203"/>
      <c r="E766" s="253" t="s">
        <v>820</v>
      </c>
      <c r="F766" s="488">
        <v>2</v>
      </c>
      <c r="G766" s="255">
        <v>1</v>
      </c>
      <c r="H766" s="252">
        <v>774</v>
      </c>
      <c r="I766" s="252">
        <v>379.3</v>
      </c>
      <c r="J766" s="209">
        <v>287.5</v>
      </c>
      <c r="K766" s="256">
        <v>8</v>
      </c>
      <c r="L766" s="348">
        <f t="shared" si="181"/>
        <v>1839225.7</v>
      </c>
      <c r="M766" s="209">
        <v>0</v>
      </c>
      <c r="N766" s="209">
        <v>0</v>
      </c>
      <c r="O766" s="276">
        <f t="shared" si="182"/>
        <v>1839225.7</v>
      </c>
      <c r="P766" s="16">
        <f t="shared" si="170"/>
        <v>4849</v>
      </c>
      <c r="Q766" s="488">
        <v>12968.01</v>
      </c>
      <c r="R766" s="488">
        <v>2020</v>
      </c>
      <c r="S766" s="240"/>
      <c r="T766" s="203"/>
      <c r="U766" s="203"/>
    </row>
    <row r="767" spans="1:85" s="7" customFormat="1" ht="12.75" customHeight="1" x14ac:dyDescent="0.2">
      <c r="A767" s="488">
        <v>675</v>
      </c>
      <c r="B767" s="251" t="s">
        <v>1776</v>
      </c>
      <c r="C767" s="252">
        <v>1961</v>
      </c>
      <c r="D767" s="203"/>
      <c r="E767" s="253" t="s">
        <v>640</v>
      </c>
      <c r="F767" s="488">
        <v>2</v>
      </c>
      <c r="G767" s="255">
        <v>1</v>
      </c>
      <c r="H767" s="437">
        <v>432</v>
      </c>
      <c r="I767" s="437">
        <v>326.7</v>
      </c>
      <c r="J767" s="209">
        <v>0</v>
      </c>
      <c r="K767" s="256">
        <v>9</v>
      </c>
      <c r="L767" s="348">
        <f t="shared" si="181"/>
        <v>1584168.3</v>
      </c>
      <c r="M767" s="209">
        <v>0</v>
      </c>
      <c r="N767" s="209">
        <v>0</v>
      </c>
      <c r="O767" s="276">
        <f t="shared" si="182"/>
        <v>1584168.3</v>
      </c>
      <c r="P767" s="16">
        <f t="shared" si="170"/>
        <v>4849</v>
      </c>
      <c r="Q767" s="488">
        <v>12968.01</v>
      </c>
      <c r="R767" s="488">
        <v>2020</v>
      </c>
      <c r="S767" s="240"/>
      <c r="T767" s="203"/>
      <c r="U767" s="203"/>
    </row>
    <row r="768" spans="1:85" s="7" customFormat="1" ht="12.75" customHeight="1" x14ac:dyDescent="0.2">
      <c r="A768" s="488">
        <v>676</v>
      </c>
      <c r="B768" s="251" t="s">
        <v>823</v>
      </c>
      <c r="C768" s="488">
        <v>1965</v>
      </c>
      <c r="D768" s="203"/>
      <c r="E768" s="253" t="s">
        <v>640</v>
      </c>
      <c r="F768" s="488">
        <v>2</v>
      </c>
      <c r="G768" s="255">
        <v>1</v>
      </c>
      <c r="H768" s="252">
        <v>417</v>
      </c>
      <c r="I768" s="252">
        <v>319.3</v>
      </c>
      <c r="J768" s="209">
        <v>0</v>
      </c>
      <c r="K768" s="256">
        <v>8</v>
      </c>
      <c r="L768" s="348">
        <f t="shared" si="181"/>
        <v>1548285.7</v>
      </c>
      <c r="M768" s="209">
        <v>0</v>
      </c>
      <c r="N768" s="209">
        <v>0</v>
      </c>
      <c r="O768" s="276">
        <f t="shared" si="182"/>
        <v>1548285.7</v>
      </c>
      <c r="P768" s="16">
        <f t="shared" si="170"/>
        <v>4849</v>
      </c>
      <c r="Q768" s="488">
        <v>12968.01</v>
      </c>
      <c r="R768" s="488">
        <v>2020</v>
      </c>
      <c r="S768" s="240"/>
      <c r="T768" s="203"/>
      <c r="U768" s="203"/>
    </row>
    <row r="769" spans="1:85" s="35" customFormat="1" ht="12.75" customHeight="1" x14ac:dyDescent="0.2">
      <c r="A769" s="591" t="s">
        <v>814</v>
      </c>
      <c r="B769" s="591"/>
      <c r="C769" s="204">
        <v>5</v>
      </c>
      <c r="D769" s="204"/>
      <c r="E769" s="161"/>
      <c r="F769" s="204"/>
      <c r="G769" s="235"/>
      <c r="H769" s="236">
        <f>SUM(H764:H768)</f>
        <v>2397.4</v>
      </c>
      <c r="I769" s="236">
        <f t="shared" ref="I769:O769" si="183">SUM(I764:I768)</f>
        <v>1689.1</v>
      </c>
      <c r="J769" s="236">
        <f t="shared" si="183"/>
        <v>525.79999999999995</v>
      </c>
      <c r="K769" s="236">
        <f t="shared" si="183"/>
        <v>41</v>
      </c>
      <c r="L769" s="236">
        <f t="shared" si="183"/>
        <v>8190445.9000000004</v>
      </c>
      <c r="M769" s="236"/>
      <c r="N769" s="236"/>
      <c r="O769" s="236">
        <f t="shared" si="183"/>
        <v>8190445.9000000004</v>
      </c>
      <c r="P769" s="257"/>
      <c r="Q769" s="257"/>
      <c r="R769" s="204"/>
      <c r="S769" s="208"/>
      <c r="T769" s="204"/>
      <c r="U769" s="204"/>
      <c r="AT769" s="7"/>
      <c r="AU769" s="7"/>
      <c r="AV769" s="7"/>
      <c r="AW769" s="7"/>
      <c r="AX769" s="7"/>
      <c r="AY769" s="7"/>
      <c r="AZ769" s="7"/>
      <c r="BA769" s="7"/>
      <c r="BB769" s="7"/>
      <c r="BC769" s="7"/>
      <c r="BD769" s="7"/>
      <c r="BE769" s="7"/>
      <c r="BF769" s="7"/>
      <c r="BG769" s="7"/>
      <c r="BH769" s="7"/>
      <c r="BI769" s="7"/>
      <c r="BJ769" s="7"/>
      <c r="BK769" s="7"/>
      <c r="BL769" s="7"/>
      <c r="BM769" s="7"/>
      <c r="BN769" s="7"/>
      <c r="BO769" s="7"/>
      <c r="BP769" s="7"/>
      <c r="BQ769" s="7"/>
      <c r="BR769" s="7"/>
      <c r="BS769" s="7"/>
      <c r="BT769" s="7"/>
      <c r="BU769" s="7"/>
      <c r="BV769" s="7"/>
      <c r="BW769" s="7"/>
      <c r="BX769" s="7"/>
      <c r="BY769" s="7"/>
      <c r="BZ769" s="7"/>
      <c r="CA769" s="7"/>
      <c r="CB769" s="7"/>
      <c r="CC769" s="7"/>
      <c r="CD769" s="7"/>
      <c r="CE769" s="7"/>
      <c r="CF769" s="7"/>
      <c r="CG769" s="7"/>
    </row>
    <row r="770" spans="1:85" s="7" customFormat="1" ht="12.75" customHeight="1" x14ac:dyDescent="0.2">
      <c r="A770" s="367">
        <v>677</v>
      </c>
      <c r="B770" s="254" t="s">
        <v>816</v>
      </c>
      <c r="C770" s="252" t="s">
        <v>70</v>
      </c>
      <c r="D770" s="203"/>
      <c r="E770" s="251" t="s">
        <v>819</v>
      </c>
      <c r="F770" s="252">
        <v>4</v>
      </c>
      <c r="G770" s="252">
        <v>2</v>
      </c>
      <c r="H770" s="252">
        <v>1290</v>
      </c>
      <c r="I770" s="252">
        <v>1188</v>
      </c>
      <c r="J770" s="209">
        <v>1155.5999999999999</v>
      </c>
      <c r="K770" s="252">
        <v>34</v>
      </c>
      <c r="L770" s="348">
        <f t="shared" si="181"/>
        <v>5760612</v>
      </c>
      <c r="M770" s="209">
        <v>0</v>
      </c>
      <c r="N770" s="209">
        <v>0</v>
      </c>
      <c r="O770" s="209">
        <f>L770</f>
        <v>5760612</v>
      </c>
      <c r="P770" s="16">
        <f t="shared" si="170"/>
        <v>4849</v>
      </c>
      <c r="Q770" s="205">
        <v>12968.01</v>
      </c>
      <c r="R770" s="205">
        <v>2021</v>
      </c>
      <c r="S770" s="240"/>
      <c r="T770" s="203"/>
      <c r="U770" s="203"/>
    </row>
    <row r="771" spans="1:85" s="7" customFormat="1" ht="12.75" customHeight="1" x14ac:dyDescent="0.2">
      <c r="A771" s="367">
        <v>678</v>
      </c>
      <c r="B771" s="251" t="s">
        <v>817</v>
      </c>
      <c r="C771" s="252" t="s">
        <v>72</v>
      </c>
      <c r="D771" s="203"/>
      <c r="E771" s="253" t="s">
        <v>640</v>
      </c>
      <c r="F771" s="252">
        <v>2</v>
      </c>
      <c r="G771" s="252">
        <v>2</v>
      </c>
      <c r="H771" s="252">
        <v>536</v>
      </c>
      <c r="I771" s="252">
        <v>482</v>
      </c>
      <c r="J771" s="209">
        <v>501.2</v>
      </c>
      <c r="K771" s="252">
        <v>18</v>
      </c>
      <c r="L771" s="348">
        <f t="shared" si="181"/>
        <v>2337218</v>
      </c>
      <c r="M771" s="209">
        <v>0</v>
      </c>
      <c r="N771" s="209">
        <v>0</v>
      </c>
      <c r="O771" s="209">
        <f t="shared" ref="O771:O772" si="184">L771</f>
        <v>2337218</v>
      </c>
      <c r="P771" s="16">
        <f t="shared" si="170"/>
        <v>4849</v>
      </c>
      <c r="Q771" s="205">
        <v>12968.01</v>
      </c>
      <c r="R771" s="205">
        <v>2021</v>
      </c>
      <c r="S771" s="240"/>
      <c r="T771" s="203"/>
      <c r="U771" s="203"/>
    </row>
    <row r="772" spans="1:85" s="7" customFormat="1" ht="12.75" customHeight="1" x14ac:dyDescent="0.2">
      <c r="A772" s="367">
        <v>679</v>
      </c>
      <c r="B772" s="251" t="s">
        <v>818</v>
      </c>
      <c r="C772" s="252" t="s">
        <v>69</v>
      </c>
      <c r="D772" s="203"/>
      <c r="E772" s="253" t="s">
        <v>640</v>
      </c>
      <c r="F772" s="252">
        <v>2</v>
      </c>
      <c r="G772" s="252">
        <v>1</v>
      </c>
      <c r="H772" s="252">
        <v>312</v>
      </c>
      <c r="I772" s="252">
        <v>288</v>
      </c>
      <c r="J772" s="209">
        <v>220.4</v>
      </c>
      <c r="K772" s="252">
        <v>11</v>
      </c>
      <c r="L772" s="348">
        <f t="shared" si="181"/>
        <v>1396512</v>
      </c>
      <c r="M772" s="209">
        <v>0</v>
      </c>
      <c r="N772" s="209">
        <v>0</v>
      </c>
      <c r="O772" s="209">
        <f t="shared" si="184"/>
        <v>1396512</v>
      </c>
      <c r="P772" s="16">
        <f t="shared" si="170"/>
        <v>4849</v>
      </c>
      <c r="Q772" s="205">
        <v>12968.01</v>
      </c>
      <c r="R772" s="205">
        <v>2021</v>
      </c>
      <c r="S772" s="240"/>
      <c r="T772" s="203"/>
      <c r="U772" s="203"/>
    </row>
    <row r="773" spans="1:85" s="35" customFormat="1" ht="12.75" customHeight="1" x14ac:dyDescent="0.2">
      <c r="A773" s="591" t="s">
        <v>815</v>
      </c>
      <c r="B773" s="591"/>
      <c r="C773" s="204">
        <v>3</v>
      </c>
      <c r="D773" s="204"/>
      <c r="E773" s="161"/>
      <c r="F773" s="204"/>
      <c r="G773" s="235"/>
      <c r="H773" s="236">
        <f>SUM(H770:H772)</f>
        <v>2138</v>
      </c>
      <c r="I773" s="236">
        <f t="shared" ref="I773:O773" si="185">SUM(I770:I772)</f>
        <v>1958</v>
      </c>
      <c r="J773" s="236">
        <f t="shared" si="185"/>
        <v>1877.2</v>
      </c>
      <c r="K773" s="236">
        <f t="shared" si="185"/>
        <v>63</v>
      </c>
      <c r="L773" s="236">
        <f t="shared" si="185"/>
        <v>9494342</v>
      </c>
      <c r="M773" s="236"/>
      <c r="N773" s="236"/>
      <c r="O773" s="236">
        <f t="shared" si="185"/>
        <v>9494342</v>
      </c>
      <c r="P773" s="249"/>
      <c r="Q773" s="237"/>
      <c r="R773" s="204"/>
      <c r="S773" s="208"/>
      <c r="T773" s="204"/>
      <c r="U773" s="204"/>
      <c r="AT773" s="7"/>
      <c r="AU773" s="7"/>
      <c r="AV773" s="7"/>
      <c r="AW773" s="7"/>
      <c r="AX773" s="7"/>
      <c r="AY773" s="7"/>
      <c r="AZ773" s="7"/>
      <c r="BA773" s="7"/>
      <c r="BB773" s="7"/>
      <c r="BC773" s="7"/>
      <c r="BD773" s="7"/>
      <c r="BE773" s="7"/>
      <c r="BF773" s="7"/>
      <c r="BG773" s="7"/>
      <c r="BH773" s="7"/>
      <c r="BI773" s="7"/>
      <c r="BJ773" s="7"/>
      <c r="BK773" s="7"/>
      <c r="BL773" s="7"/>
      <c r="BM773" s="7"/>
      <c r="BN773" s="7"/>
      <c r="BO773" s="7"/>
      <c r="BP773" s="7"/>
      <c r="BQ773" s="7"/>
      <c r="BR773" s="7"/>
      <c r="BS773" s="7"/>
      <c r="BT773" s="7"/>
      <c r="BU773" s="7"/>
      <c r="BV773" s="7"/>
      <c r="BW773" s="7"/>
      <c r="BX773" s="7"/>
      <c r="BY773" s="7"/>
      <c r="BZ773" s="7"/>
      <c r="CA773" s="7"/>
      <c r="CB773" s="7"/>
      <c r="CC773" s="7"/>
      <c r="CD773" s="7"/>
      <c r="CE773" s="7"/>
      <c r="CF773" s="7"/>
      <c r="CG773" s="7"/>
    </row>
    <row r="774" spans="1:85" s="56" customFormat="1" ht="13.35" customHeight="1" x14ac:dyDescent="0.2">
      <c r="A774" s="592" t="s">
        <v>449</v>
      </c>
      <c r="B774" s="592"/>
      <c r="C774" s="33">
        <f>C773+C769+C763</f>
        <v>25</v>
      </c>
      <c r="D774" s="33"/>
      <c r="E774" s="33"/>
      <c r="F774" s="33"/>
      <c r="G774" s="33"/>
      <c r="H774" s="33">
        <f t="shared" ref="H774:O774" si="186">H773+H769+H763</f>
        <v>13526.74</v>
      </c>
      <c r="I774" s="33">
        <f t="shared" si="186"/>
        <v>10135.82</v>
      </c>
      <c r="J774" s="33">
        <f t="shared" si="186"/>
        <v>5361.21</v>
      </c>
      <c r="K774" s="33">
        <f t="shared" si="186"/>
        <v>259</v>
      </c>
      <c r="L774" s="33">
        <f t="shared" si="186"/>
        <v>49222599.762000002</v>
      </c>
      <c r="M774" s="33"/>
      <c r="N774" s="33"/>
      <c r="O774" s="33">
        <f t="shared" si="186"/>
        <v>49222599.762000002</v>
      </c>
      <c r="P774" s="23"/>
      <c r="Q774" s="34"/>
      <c r="R774" s="22"/>
      <c r="S774" s="22"/>
      <c r="T774" s="22"/>
      <c r="U774" s="22" t="e">
        <f>SUM(U13:U763)</f>
        <v>#REF!</v>
      </c>
      <c r="AT774" s="61"/>
      <c r="AU774" s="61"/>
      <c r="AV774" s="61"/>
      <c r="AW774" s="61"/>
      <c r="AX774" s="61"/>
      <c r="AY774" s="61"/>
      <c r="AZ774" s="61"/>
      <c r="BA774" s="61"/>
      <c r="BB774" s="61"/>
      <c r="BC774" s="61"/>
      <c r="BD774" s="61"/>
      <c r="BE774" s="61"/>
      <c r="BF774" s="61"/>
      <c r="BG774" s="61"/>
      <c r="BH774" s="61"/>
      <c r="BI774" s="61"/>
      <c r="BJ774" s="61"/>
      <c r="BK774" s="61"/>
      <c r="BL774" s="61"/>
      <c r="BM774" s="61"/>
      <c r="BN774" s="61"/>
      <c r="BO774" s="61"/>
      <c r="BP774" s="61"/>
      <c r="BQ774" s="61"/>
      <c r="BR774" s="61"/>
      <c r="BS774" s="61"/>
      <c r="BT774" s="61"/>
      <c r="BU774" s="61"/>
      <c r="BV774" s="61"/>
      <c r="BW774" s="61"/>
      <c r="BX774" s="61"/>
      <c r="BY774" s="61"/>
      <c r="BZ774" s="61"/>
      <c r="CA774" s="61"/>
      <c r="CB774" s="61"/>
      <c r="CC774" s="61"/>
      <c r="CD774" s="61"/>
      <c r="CE774" s="61"/>
      <c r="CF774" s="61"/>
      <c r="CG774" s="61"/>
    </row>
    <row r="775" spans="1:85" s="39" customFormat="1" ht="13.35" customHeight="1" x14ac:dyDescent="0.2">
      <c r="A775" s="155"/>
      <c r="B775" s="78"/>
      <c r="C775" s="77"/>
      <c r="D775" s="74"/>
      <c r="E775" s="77"/>
      <c r="F775" s="77"/>
      <c r="G775" s="119"/>
      <c r="H775" s="114"/>
      <c r="I775" s="79"/>
      <c r="J775" s="79"/>
      <c r="K775" s="119"/>
      <c r="L775" s="63"/>
      <c r="M775" s="63"/>
      <c r="N775" s="63"/>
      <c r="O775" s="63"/>
      <c r="P775" s="80"/>
      <c r="Q775" s="77"/>
      <c r="R775" s="77"/>
      <c r="S775" s="77"/>
      <c r="T775" s="77"/>
      <c r="U775" s="81"/>
      <c r="V775" s="7"/>
      <c r="W775" s="7"/>
    </row>
    <row r="778" spans="1:85" x14ac:dyDescent="0.2">
      <c r="B778" s="7" t="s">
        <v>199</v>
      </c>
    </row>
    <row r="779" spans="1:85" x14ac:dyDescent="0.2">
      <c r="J779" s="82" t="s">
        <v>199</v>
      </c>
    </row>
  </sheetData>
  <sheetProtection sort="0" autoFilter="0"/>
  <autoFilter ref="A7:W774"/>
  <customSheetViews>
    <customSheetView guid="{B38E19AB-A25C-412D-B8A7-63B87F7485CB}" showAutoFilter="1">
      <pane ySplit="7" topLeftCell="A8" activePane="bottomLeft" state="frozen"/>
      <selection pane="bottomLeft" activeCell="J5" sqref="J5"/>
      <pageMargins left="0.70866141732283472" right="0.70866141732283472" top="0.74803149606299213" bottom="0.74803149606299213" header="0.31496062992125984" footer="0.31496062992125984"/>
      <pageSetup paperSize="9" scale="50" fitToHeight="0" orientation="landscape" r:id="rId1"/>
      <autoFilter ref="A7:AA955"/>
    </customSheetView>
    <customSheetView guid="{4F0BDF49-A609-43F2-A1D1-6D99D003CEC4}" showAutoFilter="1">
      <pane ySplit="7" topLeftCell="A710" activePane="bottomLeft" state="frozen"/>
      <selection pane="bottomLeft" activeCell="C697" sqref="C697"/>
      <pageMargins left="0.70866141732283472" right="0.70866141732283472" top="0.74803149606299213" bottom="0.74803149606299213" header="0.31496062992125984" footer="0.31496062992125984"/>
      <pageSetup paperSize="9" scale="50" fitToHeight="0" orientation="landscape" r:id="rId2"/>
      <autoFilter ref="A7:AA962"/>
    </customSheetView>
    <customSheetView guid="{9914400A-93D7-44F0-9C2B-2D9BD19EDB2A}" showAutoFilter="1">
      <pane ySplit="7" topLeftCell="A950" activePane="bottomLeft" state="frozen"/>
      <selection pane="bottomLeft" activeCell="B948" sqref="B948:B960"/>
      <pageMargins left="0.70866141732283472" right="0.70866141732283472" top="0.74803149606299213" bottom="0.74803149606299213" header="0.31496062992125984" footer="0.31496062992125984"/>
      <pageSetup paperSize="9" scale="50" fitToHeight="0" orientation="landscape" r:id="rId3"/>
      <autoFilter ref="A7:AA962"/>
    </customSheetView>
    <customSheetView guid="{D230237E-3FD4-4AFA-9B06-7782AC8D5B69}" showAutoFilter="1">
      <pane ySplit="7" topLeftCell="A115" activePane="bottomLeft" state="frozen"/>
      <selection pane="bottomLeft" activeCell="B120" sqref="B120"/>
      <pageMargins left="0.70866141732283472" right="0.70866141732283472" top="0.74803149606299213" bottom="0.74803149606299213" header="0.31496062992125984" footer="0.31496062992125984"/>
      <pageSetup paperSize="9" scale="50" fitToHeight="0" orientation="landscape" r:id="rId4"/>
      <autoFilter ref="A7:AA965"/>
    </customSheetView>
  </customSheetViews>
  <mergeCells count="93">
    <mergeCell ref="A743:B743"/>
    <mergeCell ref="A769:B769"/>
    <mergeCell ref="A660:B660"/>
    <mergeCell ref="A668:B668"/>
    <mergeCell ref="A773:B773"/>
    <mergeCell ref="A667:B667"/>
    <mergeCell ref="A699:B699"/>
    <mergeCell ref="A710:B710"/>
    <mergeCell ref="A691:B691"/>
    <mergeCell ref="A296:B296"/>
    <mergeCell ref="A302:B302"/>
    <mergeCell ref="A585:B585"/>
    <mergeCell ref="A603:B603"/>
    <mergeCell ref="A736:B736"/>
    <mergeCell ref="A299:B299"/>
    <mergeCell ref="A301:B301"/>
    <mergeCell ref="A340:B340"/>
    <mergeCell ref="A347:B347"/>
    <mergeCell ref="A371:B371"/>
    <mergeCell ref="A506:B506"/>
    <mergeCell ref="A565:B565"/>
    <mergeCell ref="A439:B439"/>
    <mergeCell ref="A637:B637"/>
    <mergeCell ref="A492:B492"/>
    <mergeCell ref="A498:B498"/>
    <mergeCell ref="A11:B11"/>
    <mergeCell ref="A211:B211"/>
    <mergeCell ref="A237:B237"/>
    <mergeCell ref="A279:B279"/>
    <mergeCell ref="A286:B286"/>
    <mergeCell ref="O1:R1"/>
    <mergeCell ref="A2:R2"/>
    <mergeCell ref="A3:R3"/>
    <mergeCell ref="A4:A6"/>
    <mergeCell ref="B4:B6"/>
    <mergeCell ref="C4:D4"/>
    <mergeCell ref="E4:E6"/>
    <mergeCell ref="F4:F6"/>
    <mergeCell ref="G4:G6"/>
    <mergeCell ref="H4:H5"/>
    <mergeCell ref="R4:R6"/>
    <mergeCell ref="P4:P5"/>
    <mergeCell ref="D5:D6"/>
    <mergeCell ref="C5:C6"/>
    <mergeCell ref="A774:B774"/>
    <mergeCell ref="A348:B348"/>
    <mergeCell ref="A730:B730"/>
    <mergeCell ref="A744:B744"/>
    <mergeCell ref="A711:B711"/>
    <mergeCell ref="A513:B513"/>
    <mergeCell ref="A612:B612"/>
    <mergeCell ref="A763:B763"/>
    <mergeCell ref="A545:B545"/>
    <mergeCell ref="A534:B534"/>
    <mergeCell ref="A392:B392"/>
    <mergeCell ref="A376:B376"/>
    <mergeCell ref="A663:B663"/>
    <mergeCell ref="A484:B484"/>
    <mergeCell ref="A630:B630"/>
    <mergeCell ref="A586:B586"/>
    <mergeCell ref="A607:B607"/>
    <mergeCell ref="A611:B611"/>
    <mergeCell ref="A633:B633"/>
    <mergeCell ref="A636:B636"/>
    <mergeCell ref="A499:B499"/>
    <mergeCell ref="A509:B509"/>
    <mergeCell ref="A512:B512"/>
    <mergeCell ref="A539:B539"/>
    <mergeCell ref="A544:B544"/>
    <mergeCell ref="A575:B575"/>
    <mergeCell ref="S4:S6"/>
    <mergeCell ref="T4:T6"/>
    <mergeCell ref="U4:U6"/>
    <mergeCell ref="A396:B396"/>
    <mergeCell ref="A400:B400"/>
    <mergeCell ref="Q4:Q5"/>
    <mergeCell ref="I4:J4"/>
    <mergeCell ref="K4:K5"/>
    <mergeCell ref="L4:O4"/>
    <mergeCell ref="A274:B274"/>
    <mergeCell ref="A287:B287"/>
    <mergeCell ref="A238:B238"/>
    <mergeCell ref="A8:B8"/>
    <mergeCell ref="A190:B190"/>
    <mergeCell ref="A9:B9"/>
    <mergeCell ref="A10:B10"/>
    <mergeCell ref="A435:B435"/>
    <mergeCell ref="A438:B438"/>
    <mergeCell ref="A335:B335"/>
    <mergeCell ref="A363:B363"/>
    <mergeCell ref="A401:B401"/>
    <mergeCell ref="A432:B432"/>
    <mergeCell ref="A375:B375"/>
  </mergeCells>
  <pageMargins left="0.70866141732283472" right="0.70866141732283472" top="0.74803149606299213" bottom="0.74803149606299213" header="0.31496062992125984" footer="0.31496062992125984"/>
  <pageSetup paperSize="9" scale="49" fitToHeight="0" orientation="landscape" r:id="rId5"/>
  <rowBreaks count="2" manualBreakCount="2">
    <brk id="255" max="87" man="1"/>
    <brk id="30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76"/>
  <sheetViews>
    <sheetView view="pageBreakPreview" zoomScale="80" zoomScaleNormal="115" zoomScaleSheetLayoutView="80" workbookViewId="0">
      <pane ySplit="6" topLeftCell="A7" activePane="bottomLeft" state="frozen"/>
      <selection pane="bottomLeft" activeCell="B1" sqref="A1:V776"/>
    </sheetView>
  </sheetViews>
  <sheetFormatPr defaultColWidth="9.33203125" defaultRowHeight="12.75" x14ac:dyDescent="0.2"/>
  <cols>
    <col min="1" max="1" width="5.33203125" style="3" customWidth="1"/>
    <col min="2" max="2" width="79.83203125" style="1" customWidth="1"/>
    <col min="3" max="3" width="20.5" style="50" customWidth="1"/>
    <col min="4" max="4" width="18.5" style="51" customWidth="1"/>
    <col min="5" max="5" width="15.5" style="51" customWidth="1"/>
    <col min="6" max="6" width="14.83203125" style="51" customWidth="1"/>
    <col min="7" max="7" width="15.83203125" style="51" customWidth="1"/>
    <col min="8" max="8" width="18.33203125" style="51" customWidth="1"/>
    <col min="9" max="9" width="16.33203125" style="51" customWidth="1"/>
    <col min="10" max="10" width="9.1640625" style="51" customWidth="1"/>
    <col min="11" max="11" width="9.33203125" style="51" customWidth="1"/>
    <col min="12" max="12" width="15.83203125" style="395" customWidth="1"/>
    <col min="13" max="13" width="17.83203125" style="51" customWidth="1"/>
    <col min="14" max="14" width="11.83203125" style="51" customWidth="1"/>
    <col min="15" max="15" width="16.1640625" style="50" customWidth="1"/>
    <col min="16" max="16" width="15.33203125" style="414" customWidth="1"/>
    <col min="17" max="17" width="19" style="51" customWidth="1"/>
    <col min="18" max="18" width="17.33203125" style="51" customWidth="1"/>
    <col min="19" max="21" width="16" style="51" customWidth="1"/>
    <col min="22" max="22" width="17" style="42" customWidth="1"/>
    <col min="23" max="46" width="9.33203125" customWidth="1"/>
  </cols>
  <sheetData>
    <row r="1" spans="1:22" ht="12.75" customHeight="1" x14ac:dyDescent="0.2">
      <c r="A1" s="43"/>
      <c r="B1" s="5"/>
      <c r="C1" s="45"/>
      <c r="D1" s="46"/>
      <c r="E1" s="46"/>
      <c r="F1" s="46"/>
      <c r="G1" s="46"/>
      <c r="H1" s="46"/>
      <c r="I1" s="46"/>
      <c r="J1" s="46"/>
      <c r="K1" s="46"/>
      <c r="L1" s="384"/>
      <c r="M1" s="46"/>
      <c r="N1" s="46"/>
      <c r="O1" s="45"/>
      <c r="P1" s="413"/>
      <c r="Q1" s="46"/>
      <c r="R1" s="46"/>
      <c r="S1" s="46"/>
      <c r="T1" s="46"/>
      <c r="U1" s="46"/>
      <c r="V1" s="153"/>
    </row>
    <row r="2" spans="1:22" s="1" customFormat="1" ht="25.5" customHeight="1" x14ac:dyDescent="0.2">
      <c r="A2" s="184"/>
      <c r="B2" s="406"/>
      <c r="C2" s="614" t="s">
        <v>450</v>
      </c>
      <c r="D2" s="614"/>
      <c r="E2" s="614"/>
      <c r="F2" s="614"/>
      <c r="G2" s="614"/>
      <c r="H2" s="614"/>
      <c r="I2" s="614"/>
      <c r="J2" s="614"/>
      <c r="K2" s="614"/>
      <c r="L2" s="614"/>
      <c r="M2" s="614"/>
      <c r="N2" s="614"/>
      <c r="O2" s="614"/>
      <c r="P2" s="406"/>
      <c r="Q2" s="186"/>
      <c r="R2" s="186"/>
      <c r="S2" s="186"/>
      <c r="T2" s="186"/>
      <c r="U2" s="186"/>
      <c r="V2" s="153"/>
    </row>
    <row r="3" spans="1:22" x14ac:dyDescent="0.2">
      <c r="A3" s="184"/>
      <c r="B3" s="185"/>
      <c r="C3" s="187"/>
      <c r="D3" s="186"/>
      <c r="E3" s="187"/>
      <c r="F3" s="186"/>
      <c r="G3" s="186"/>
      <c r="H3" s="186"/>
      <c r="I3" s="186"/>
      <c r="J3" s="186"/>
      <c r="K3" s="186"/>
      <c r="L3" s="385"/>
      <c r="M3" s="186"/>
      <c r="N3" s="186"/>
      <c r="O3" s="187"/>
      <c r="P3" s="406"/>
      <c r="Q3" s="186"/>
      <c r="R3" s="186"/>
      <c r="S3" s="186"/>
      <c r="T3" s="186"/>
      <c r="U3" s="186"/>
      <c r="V3" s="153"/>
    </row>
    <row r="4" spans="1:22" s="1" customFormat="1" ht="13.35" customHeight="1" x14ac:dyDescent="0.2">
      <c r="A4" s="616" t="s">
        <v>1</v>
      </c>
      <c r="B4" s="616" t="s">
        <v>82</v>
      </c>
      <c r="C4" s="611" t="s">
        <v>451</v>
      </c>
      <c r="D4" s="611" t="s">
        <v>452</v>
      </c>
      <c r="E4" s="611"/>
      <c r="F4" s="611"/>
      <c r="G4" s="611"/>
      <c r="H4" s="611"/>
      <c r="I4" s="611"/>
      <c r="J4" s="611" t="s">
        <v>453</v>
      </c>
      <c r="K4" s="611"/>
      <c r="L4" s="611" t="s">
        <v>454</v>
      </c>
      <c r="M4" s="611"/>
      <c r="N4" s="611" t="s">
        <v>455</v>
      </c>
      <c r="O4" s="611"/>
      <c r="P4" s="611" t="s">
        <v>456</v>
      </c>
      <c r="Q4" s="611"/>
      <c r="R4" s="611" t="s">
        <v>457</v>
      </c>
      <c r="S4" s="611" t="s">
        <v>458</v>
      </c>
      <c r="T4" s="611" t="s">
        <v>459</v>
      </c>
      <c r="U4" s="611" t="s">
        <v>460</v>
      </c>
      <c r="V4" s="601" t="s">
        <v>11</v>
      </c>
    </row>
    <row r="5" spans="1:22" s="1" customFormat="1" ht="150" customHeight="1" x14ac:dyDescent="0.2">
      <c r="A5" s="616"/>
      <c r="B5" s="616"/>
      <c r="C5" s="611"/>
      <c r="D5" s="187" t="s">
        <v>461</v>
      </c>
      <c r="E5" s="187" t="s">
        <v>462</v>
      </c>
      <c r="F5" s="187" t="s">
        <v>463</v>
      </c>
      <c r="G5" s="187" t="s">
        <v>464</v>
      </c>
      <c r="H5" s="187" t="s">
        <v>465</v>
      </c>
      <c r="I5" s="187" t="s">
        <v>466</v>
      </c>
      <c r="J5" s="611"/>
      <c r="K5" s="611"/>
      <c r="L5" s="611"/>
      <c r="M5" s="611"/>
      <c r="N5" s="611"/>
      <c r="O5" s="611"/>
      <c r="P5" s="611"/>
      <c r="Q5" s="611"/>
      <c r="R5" s="611"/>
      <c r="S5" s="611"/>
      <c r="T5" s="611"/>
      <c r="U5" s="611"/>
      <c r="V5" s="601"/>
    </row>
    <row r="6" spans="1:22" s="1" customFormat="1" ht="11.25" customHeight="1" x14ac:dyDescent="0.2">
      <c r="A6" s="616"/>
      <c r="B6" s="616"/>
      <c r="C6" s="187" t="s">
        <v>21</v>
      </c>
      <c r="D6" s="187" t="s">
        <v>21</v>
      </c>
      <c r="E6" s="187" t="s">
        <v>21</v>
      </c>
      <c r="F6" s="187" t="s">
        <v>21</v>
      </c>
      <c r="G6" s="187" t="s">
        <v>21</v>
      </c>
      <c r="H6" s="187" t="s">
        <v>21</v>
      </c>
      <c r="I6" s="187" t="s">
        <v>21</v>
      </c>
      <c r="J6" s="187" t="s">
        <v>83</v>
      </c>
      <c r="K6" s="187" t="s">
        <v>21</v>
      </c>
      <c r="L6" s="386" t="s">
        <v>467</v>
      </c>
      <c r="M6" s="187" t="s">
        <v>21</v>
      </c>
      <c r="N6" s="187" t="s">
        <v>467</v>
      </c>
      <c r="O6" s="187" t="s">
        <v>21</v>
      </c>
      <c r="P6" s="191" t="s">
        <v>467</v>
      </c>
      <c r="Q6" s="187" t="s">
        <v>21</v>
      </c>
      <c r="R6" s="187" t="s">
        <v>21</v>
      </c>
      <c r="S6" s="187" t="s">
        <v>21</v>
      </c>
      <c r="T6" s="187" t="s">
        <v>21</v>
      </c>
      <c r="U6" s="187" t="s">
        <v>21</v>
      </c>
      <c r="V6" s="601"/>
    </row>
    <row r="7" spans="1:22" s="1" customFormat="1" ht="12.75" customHeight="1" x14ac:dyDescent="0.2">
      <c r="A7" s="184" t="s">
        <v>23</v>
      </c>
      <c r="B7" s="184" t="s">
        <v>24</v>
      </c>
      <c r="C7" s="187"/>
      <c r="D7" s="187"/>
      <c r="E7" s="187"/>
      <c r="F7" s="187"/>
      <c r="G7" s="187"/>
      <c r="H7" s="187"/>
      <c r="I7" s="187"/>
      <c r="J7" s="187"/>
      <c r="K7" s="187"/>
      <c r="L7" s="386"/>
      <c r="M7" s="187"/>
      <c r="N7" s="187"/>
      <c r="O7" s="187"/>
      <c r="P7" s="191"/>
      <c r="Q7" s="187"/>
      <c r="R7" s="187"/>
      <c r="S7" s="187"/>
      <c r="T7" s="187"/>
      <c r="U7" s="187"/>
      <c r="V7" s="153"/>
    </row>
    <row r="8" spans="1:22" s="47" customFormat="1" x14ac:dyDescent="0.2">
      <c r="A8" s="615" t="s">
        <v>86</v>
      </c>
      <c r="B8" s="615"/>
      <c r="C8" s="189">
        <f>C9+C10+C11</f>
        <v>1541788923.6910002</v>
      </c>
      <c r="D8" s="189">
        <f t="shared" ref="D8:U8" si="0">D9+D10+D11</f>
        <v>107698500.09704003</v>
      </c>
      <c r="E8" s="189">
        <f t="shared" si="0"/>
        <v>51977280.857617006</v>
      </c>
      <c r="F8" s="189">
        <f t="shared" si="0"/>
        <v>3598623.1393600004</v>
      </c>
      <c r="G8" s="189">
        <f t="shared" si="0"/>
        <v>70330501.156499997</v>
      </c>
      <c r="H8" s="189">
        <f t="shared" si="0"/>
        <v>28306824.592100002</v>
      </c>
      <c r="I8" s="189">
        <f t="shared" si="0"/>
        <v>55622144.159150004</v>
      </c>
      <c r="J8" s="189">
        <f t="shared" si="0"/>
        <v>0</v>
      </c>
      <c r="K8" s="189">
        <f t="shared" si="0"/>
        <v>0</v>
      </c>
      <c r="L8" s="189">
        <f t="shared" si="0"/>
        <v>238587.63000000003</v>
      </c>
      <c r="M8" s="189">
        <f t="shared" si="0"/>
        <v>384588155.03275007</v>
      </c>
      <c r="N8" s="189">
        <f t="shared" si="0"/>
        <v>25889.91</v>
      </c>
      <c r="O8" s="189">
        <f t="shared" si="0"/>
        <v>12792531.976439999</v>
      </c>
      <c r="P8" s="189">
        <f t="shared" si="0"/>
        <v>336083.69</v>
      </c>
      <c r="Q8" s="189">
        <f t="shared" si="0"/>
        <v>462655850.08329999</v>
      </c>
      <c r="R8" s="189">
        <f t="shared" si="0"/>
        <v>76641032.010549992</v>
      </c>
      <c r="S8" s="189">
        <f t="shared" si="0"/>
        <v>0</v>
      </c>
      <c r="T8" s="189">
        <f t="shared" si="0"/>
        <v>64153571.264439985</v>
      </c>
      <c r="U8" s="189">
        <f t="shared" si="0"/>
        <v>32966919.1411574</v>
      </c>
      <c r="V8" s="429"/>
    </row>
    <row r="9" spans="1:22" s="48" customFormat="1" x14ac:dyDescent="0.2">
      <c r="A9" s="612" t="s">
        <v>468</v>
      </c>
      <c r="B9" s="612"/>
      <c r="C9" s="190">
        <f>C190+C274+C296+C335+C363+C392+C432+C484+C506+C534+C565+C603+C630+C660+C691+C730+C763</f>
        <v>967670814.97100008</v>
      </c>
      <c r="D9" s="190">
        <f t="shared" ref="D9:U9" si="1">D190+D274+D296+D335+D363+D392+D432+D484+D506+D534+D565+D603+D630+D660+D691+D730+D763</f>
        <v>67510232.486640021</v>
      </c>
      <c r="E9" s="190">
        <f t="shared" si="1"/>
        <v>29147206.935117006</v>
      </c>
      <c r="F9" s="190">
        <f t="shared" si="1"/>
        <v>3598623.1393600004</v>
      </c>
      <c r="G9" s="190">
        <f t="shared" si="1"/>
        <v>42001757.729099996</v>
      </c>
      <c r="H9" s="190">
        <f t="shared" si="1"/>
        <v>14334843.257100003</v>
      </c>
      <c r="I9" s="190">
        <f t="shared" si="1"/>
        <v>33935270.476650007</v>
      </c>
      <c r="J9" s="190">
        <f t="shared" si="1"/>
        <v>0</v>
      </c>
      <c r="K9" s="190">
        <f t="shared" si="1"/>
        <v>0</v>
      </c>
      <c r="L9" s="190">
        <f t="shared" si="1"/>
        <v>154438.93000000002</v>
      </c>
      <c r="M9" s="190">
        <f t="shared" si="1"/>
        <v>241058627.85275003</v>
      </c>
      <c r="N9" s="190">
        <f t="shared" si="1"/>
        <v>12482.11</v>
      </c>
      <c r="O9" s="190">
        <f t="shared" si="1"/>
        <v>5872785.9224399999</v>
      </c>
      <c r="P9" s="190">
        <f t="shared" si="1"/>
        <v>211392.92</v>
      </c>
      <c r="Q9" s="190">
        <f t="shared" si="1"/>
        <v>290420417.4673</v>
      </c>
      <c r="R9" s="190">
        <f t="shared" si="1"/>
        <v>47935126.574549995</v>
      </c>
      <c r="S9" s="190">
        <f t="shared" si="1"/>
        <v>0</v>
      </c>
      <c r="T9" s="190">
        <f t="shared" si="1"/>
        <v>41188846.915639989</v>
      </c>
      <c r="U9" s="190">
        <f t="shared" si="1"/>
        <v>20680791.614549402</v>
      </c>
      <c r="V9" s="429"/>
    </row>
    <row r="10" spans="1:22" s="48" customFormat="1" x14ac:dyDescent="0.2">
      <c r="A10" s="612" t="s">
        <v>1736</v>
      </c>
      <c r="B10" s="612"/>
      <c r="C10" s="190">
        <f>C211+C279+C299+C340+C371+C396+C435+C492+C509+C539+C575+C607+C633+C663+C699+C736+C769</f>
        <v>307525907.52000004</v>
      </c>
      <c r="D10" s="190">
        <f t="shared" ref="D10:U10" si="2">D211+D279+D299+D340+D371+D396+D435+D492+D509+D539+D575+D607+D633+D663+D699+D736+D769</f>
        <v>21526813.526400004</v>
      </c>
      <c r="E10" s="190">
        <f t="shared" si="2"/>
        <v>13520406.0875</v>
      </c>
      <c r="F10" s="190">
        <f t="shared" si="2"/>
        <v>0</v>
      </c>
      <c r="G10" s="190">
        <f t="shared" si="2"/>
        <v>15951864.887400001</v>
      </c>
      <c r="H10" s="190">
        <f t="shared" si="2"/>
        <v>8516929.0700000003</v>
      </c>
      <c r="I10" s="190">
        <f t="shared" si="2"/>
        <v>12138513.822500002</v>
      </c>
      <c r="J10" s="190">
        <f t="shared" si="2"/>
        <v>0</v>
      </c>
      <c r="K10" s="190">
        <f t="shared" si="2"/>
        <v>0</v>
      </c>
      <c r="L10" s="190">
        <f t="shared" si="2"/>
        <v>42695.8</v>
      </c>
      <c r="M10" s="190">
        <f t="shared" si="2"/>
        <v>76881476.88000001</v>
      </c>
      <c r="N10" s="190">
        <f t="shared" si="2"/>
        <v>6599.54</v>
      </c>
      <c r="O10" s="190">
        <f t="shared" si="2"/>
        <v>3516053.5409999997</v>
      </c>
      <c r="P10" s="190">
        <f t="shared" si="2"/>
        <v>63440.29</v>
      </c>
      <c r="Q10" s="190">
        <f t="shared" si="2"/>
        <v>92257772.255999997</v>
      </c>
      <c r="R10" s="190">
        <f t="shared" si="2"/>
        <v>15376295.376000002</v>
      </c>
      <c r="S10" s="190">
        <f t="shared" si="2"/>
        <v>0</v>
      </c>
      <c r="T10" s="190">
        <f t="shared" si="2"/>
        <v>12301036.300799998</v>
      </c>
      <c r="U10" s="190">
        <f t="shared" si="2"/>
        <v>6581054.4209279986</v>
      </c>
      <c r="V10" s="429"/>
    </row>
    <row r="11" spans="1:22" s="48" customFormat="1" x14ac:dyDescent="0.2">
      <c r="A11" s="612" t="s">
        <v>1737</v>
      </c>
      <c r="B11" s="612"/>
      <c r="C11" s="190">
        <f>C237+C286+C301+C347+C375+C400+C438+C498+C512+C544+C585+C611+C636+C667+C710+C743+C773</f>
        <v>266592201.19999996</v>
      </c>
      <c r="D11" s="190">
        <f t="shared" ref="D11:U11" si="3">D237+D286+D301+D347+D375+D400+D438+D498+D512+D544+D585+D611+D636+D667+D710+D743+D773</f>
        <v>18661454.084000003</v>
      </c>
      <c r="E11" s="190">
        <f t="shared" si="3"/>
        <v>9309667.834999999</v>
      </c>
      <c r="F11" s="190">
        <f t="shared" si="3"/>
        <v>0</v>
      </c>
      <c r="G11" s="190">
        <f t="shared" si="3"/>
        <v>12376878.539999999</v>
      </c>
      <c r="H11" s="190">
        <f t="shared" si="3"/>
        <v>5455052.2650000006</v>
      </c>
      <c r="I11" s="190">
        <f t="shared" si="3"/>
        <v>9548359.8600000013</v>
      </c>
      <c r="J11" s="190">
        <f t="shared" si="3"/>
        <v>0</v>
      </c>
      <c r="K11" s="190">
        <f t="shared" si="3"/>
        <v>0</v>
      </c>
      <c r="L11" s="190">
        <f t="shared" si="3"/>
        <v>41452.9</v>
      </c>
      <c r="M11" s="190">
        <f t="shared" si="3"/>
        <v>66648050.29999999</v>
      </c>
      <c r="N11" s="190">
        <f t="shared" si="3"/>
        <v>6808.2599999999993</v>
      </c>
      <c r="O11" s="190">
        <f t="shared" si="3"/>
        <v>3403692.5129999998</v>
      </c>
      <c r="P11" s="190">
        <f t="shared" si="3"/>
        <v>61250.479999999996</v>
      </c>
      <c r="Q11" s="190">
        <f t="shared" si="3"/>
        <v>79977660.359999985</v>
      </c>
      <c r="R11" s="190">
        <f t="shared" si="3"/>
        <v>13329610.060000002</v>
      </c>
      <c r="S11" s="190">
        <f t="shared" si="3"/>
        <v>0</v>
      </c>
      <c r="T11" s="190">
        <f t="shared" si="3"/>
        <v>10663688.048000002</v>
      </c>
      <c r="U11" s="190">
        <f t="shared" si="3"/>
        <v>5705073.10568</v>
      </c>
      <c r="V11" s="429"/>
    </row>
    <row r="12" spans="1:22" s="7" customFormat="1" x14ac:dyDescent="0.2">
      <c r="A12" s="613" t="s">
        <v>71</v>
      </c>
      <c r="B12" s="613"/>
      <c r="C12" s="187"/>
      <c r="D12" s="187"/>
      <c r="E12" s="187"/>
      <c r="F12" s="187"/>
      <c r="G12" s="187"/>
      <c r="H12" s="187"/>
      <c r="I12" s="187"/>
      <c r="J12" s="187"/>
      <c r="K12" s="187"/>
      <c r="L12" s="386"/>
      <c r="M12" s="191"/>
      <c r="N12" s="187"/>
      <c r="O12" s="187"/>
      <c r="P12" s="191"/>
      <c r="Q12" s="191"/>
      <c r="R12" s="191"/>
      <c r="S12" s="187"/>
      <c r="T12" s="191"/>
      <c r="U12" s="191"/>
      <c r="V12" s="135"/>
    </row>
    <row r="13" spans="1:22" s="7" customFormat="1" x14ac:dyDescent="0.2">
      <c r="A13" s="184">
        <v>1</v>
      </c>
      <c r="B13" s="192" t="s">
        <v>205</v>
      </c>
      <c r="C13" s="191">
        <f>'Раздел 1'!O13</f>
        <v>2023491.12</v>
      </c>
      <c r="D13" s="191">
        <f>C13*0.07</f>
        <v>141644.37840000002</v>
      </c>
      <c r="E13" s="191">
        <f>C13*0.05</f>
        <v>101174.55600000001</v>
      </c>
      <c r="F13" s="191"/>
      <c r="G13" s="191">
        <f>0.06*C13</f>
        <v>121409.4672</v>
      </c>
      <c r="H13" s="191"/>
      <c r="I13" s="191">
        <f>0.05*C13</f>
        <v>101174.55600000001</v>
      </c>
      <c r="J13" s="187"/>
      <c r="K13" s="187"/>
      <c r="L13" s="386">
        <v>375</v>
      </c>
      <c r="M13" s="191">
        <f>0.25*C13</f>
        <v>505872.78</v>
      </c>
      <c r="N13" s="187"/>
      <c r="O13" s="187"/>
      <c r="P13" s="191">
        <v>263</v>
      </c>
      <c r="Q13" s="191">
        <f>0.3*C13</f>
        <v>607047.33600000001</v>
      </c>
      <c r="R13" s="191">
        <f>0.05*C13</f>
        <v>101174.55600000001</v>
      </c>
      <c r="S13" s="191"/>
      <c r="T13" s="191">
        <f>C13*0.04</f>
        <v>80939.644800000009</v>
      </c>
      <c r="U13" s="191">
        <f>C13*0.0214</f>
        <v>43302.709968000003</v>
      </c>
      <c r="V13" s="173">
        <v>2019</v>
      </c>
    </row>
    <row r="14" spans="1:22" s="7" customFormat="1" x14ac:dyDescent="0.2">
      <c r="A14" s="184">
        <v>2</v>
      </c>
      <c r="B14" s="192" t="s">
        <v>473</v>
      </c>
      <c r="C14" s="191">
        <f>'Раздел 1'!O14</f>
        <v>1668085.83</v>
      </c>
      <c r="D14" s="191">
        <f t="shared" ref="D14:D18" si="4">C14*0.07</f>
        <v>116766.00810000002</v>
      </c>
      <c r="E14" s="191">
        <f t="shared" ref="E14:E17" si="5">C14*0.05</f>
        <v>83404.291500000007</v>
      </c>
      <c r="F14" s="191"/>
      <c r="G14" s="191">
        <f t="shared" ref="G14:G18" si="6">0.06*C14</f>
        <v>100085.1498</v>
      </c>
      <c r="H14" s="191">
        <f>C14*0.1</f>
        <v>166808.58300000001</v>
      </c>
      <c r="I14" s="191">
        <f t="shared" ref="I14:I18" si="7">0.05*C14</f>
        <v>83404.291500000007</v>
      </c>
      <c r="J14" s="187"/>
      <c r="K14" s="187"/>
      <c r="L14" s="386">
        <v>270</v>
      </c>
      <c r="M14" s="191">
        <f>0.25*C14</f>
        <v>417021.45750000002</v>
      </c>
      <c r="N14" s="187"/>
      <c r="O14" s="187"/>
      <c r="P14" s="191">
        <v>437</v>
      </c>
      <c r="Q14" s="191">
        <f t="shared" ref="Q14:Q18" si="8">0.3*C14</f>
        <v>500425.74900000001</v>
      </c>
      <c r="R14" s="191">
        <f t="shared" ref="R14:R18" si="9">0.05*C14</f>
        <v>83404.291500000007</v>
      </c>
      <c r="S14" s="191"/>
      <c r="T14" s="191">
        <f t="shared" ref="T14:T18" si="10">C14*0.04</f>
        <v>66723.433199999999</v>
      </c>
      <c r="U14" s="191">
        <f t="shared" ref="U14:U18" si="11">C14*0.0214</f>
        <v>35697.036762000003</v>
      </c>
      <c r="V14" s="173">
        <v>2019</v>
      </c>
    </row>
    <row r="15" spans="1:22" s="7" customFormat="1" x14ac:dyDescent="0.2">
      <c r="A15" s="184">
        <v>3</v>
      </c>
      <c r="B15" s="192" t="s">
        <v>206</v>
      </c>
      <c r="C15" s="191">
        <f>'Раздел 1'!O15</f>
        <v>3565378.41</v>
      </c>
      <c r="D15" s="191">
        <f t="shared" si="4"/>
        <v>249576.48870000005</v>
      </c>
      <c r="E15" s="191">
        <f t="shared" si="5"/>
        <v>178268.92050000001</v>
      </c>
      <c r="F15" s="191"/>
      <c r="G15" s="191">
        <f t="shared" si="6"/>
        <v>213922.7046</v>
      </c>
      <c r="H15" s="191"/>
      <c r="I15" s="191">
        <f t="shared" si="7"/>
        <v>178268.92050000001</v>
      </c>
      <c r="J15" s="187"/>
      <c r="K15" s="187"/>
      <c r="L15" s="386">
        <v>642</v>
      </c>
      <c r="M15" s="191">
        <f t="shared" ref="M15:M18" si="12">0.25*C15</f>
        <v>891344.60250000004</v>
      </c>
      <c r="N15" s="187"/>
      <c r="O15" s="187"/>
      <c r="P15" s="191">
        <v>1020.1</v>
      </c>
      <c r="Q15" s="191">
        <f t="shared" si="8"/>
        <v>1069613.523</v>
      </c>
      <c r="R15" s="191">
        <f t="shared" si="9"/>
        <v>178268.92050000001</v>
      </c>
      <c r="S15" s="191"/>
      <c r="T15" s="191">
        <f t="shared" si="10"/>
        <v>142615.13640000002</v>
      </c>
      <c r="U15" s="191">
        <f t="shared" si="11"/>
        <v>76299.097974000004</v>
      </c>
      <c r="V15" s="173">
        <v>2019</v>
      </c>
    </row>
    <row r="16" spans="1:22" s="7" customFormat="1" x14ac:dyDescent="0.2">
      <c r="A16" s="369">
        <v>4</v>
      </c>
      <c r="B16" s="192" t="s">
        <v>208</v>
      </c>
      <c r="C16" s="191">
        <f>'Раздел 1'!O16</f>
        <v>7329222.9000000004</v>
      </c>
      <c r="D16" s="191">
        <f t="shared" si="4"/>
        <v>513045.60300000006</v>
      </c>
      <c r="E16" s="191">
        <f t="shared" si="5"/>
        <v>366461.14500000002</v>
      </c>
      <c r="F16" s="191">
        <v>619759.12320000003</v>
      </c>
      <c r="G16" s="191">
        <f t="shared" si="6"/>
        <v>439753.37400000001</v>
      </c>
      <c r="H16" s="191"/>
      <c r="I16" s="191">
        <f t="shared" si="7"/>
        <v>366461.14500000002</v>
      </c>
      <c r="J16" s="187"/>
      <c r="K16" s="187"/>
      <c r="L16" s="386">
        <v>572</v>
      </c>
      <c r="M16" s="191">
        <f t="shared" si="12"/>
        <v>1832305.7250000001</v>
      </c>
      <c r="N16" s="187">
        <v>438</v>
      </c>
      <c r="O16" s="187">
        <f>0.03*C16</f>
        <v>219876.68700000001</v>
      </c>
      <c r="P16" s="191">
        <v>1325</v>
      </c>
      <c r="Q16" s="191">
        <f t="shared" si="8"/>
        <v>2198766.87</v>
      </c>
      <c r="R16" s="191">
        <f t="shared" si="9"/>
        <v>366461.14500000002</v>
      </c>
      <c r="S16" s="191"/>
      <c r="T16" s="191">
        <f t="shared" si="10"/>
        <v>293168.91600000003</v>
      </c>
      <c r="U16" s="191">
        <f t="shared" si="11"/>
        <v>156845.37005999999</v>
      </c>
      <c r="V16" s="173">
        <v>2019</v>
      </c>
    </row>
    <row r="17" spans="1:22" s="7" customFormat="1" x14ac:dyDescent="0.2">
      <c r="A17" s="369">
        <v>5</v>
      </c>
      <c r="B17" s="192" t="s">
        <v>204</v>
      </c>
      <c r="C17" s="191">
        <f>'Раздел 1'!O17</f>
        <v>2674438.29</v>
      </c>
      <c r="D17" s="191">
        <f t="shared" si="4"/>
        <v>187210.68030000001</v>
      </c>
      <c r="E17" s="191">
        <f t="shared" si="5"/>
        <v>133721.91450000001</v>
      </c>
      <c r="F17" s="191"/>
      <c r="G17" s="191">
        <f t="shared" si="6"/>
        <v>160466.29740000001</v>
      </c>
      <c r="H17" s="191"/>
      <c r="I17" s="191">
        <f t="shared" si="7"/>
        <v>133721.91450000001</v>
      </c>
      <c r="J17" s="187"/>
      <c r="K17" s="187"/>
      <c r="L17" s="386">
        <v>412</v>
      </c>
      <c r="M17" s="191">
        <f t="shared" si="12"/>
        <v>668609.57250000001</v>
      </c>
      <c r="N17" s="187"/>
      <c r="O17" s="187"/>
      <c r="P17" s="191">
        <v>580</v>
      </c>
      <c r="Q17" s="191">
        <f t="shared" si="8"/>
        <v>802331.48699999996</v>
      </c>
      <c r="R17" s="191">
        <f t="shared" si="9"/>
        <v>133721.91450000001</v>
      </c>
      <c r="S17" s="191"/>
      <c r="T17" s="191">
        <f t="shared" si="10"/>
        <v>106977.5316</v>
      </c>
      <c r="U17" s="191">
        <f t="shared" si="11"/>
        <v>57232.979405999999</v>
      </c>
      <c r="V17" s="173">
        <v>2019</v>
      </c>
    </row>
    <row r="18" spans="1:22" s="7" customFormat="1" x14ac:dyDescent="0.2">
      <c r="A18" s="369">
        <v>6</v>
      </c>
      <c r="B18" s="192" t="s">
        <v>209</v>
      </c>
      <c r="C18" s="191">
        <f>'Раздел 1'!O18</f>
        <v>2814119.58</v>
      </c>
      <c r="D18" s="191">
        <f t="shared" si="4"/>
        <v>196988.37060000002</v>
      </c>
      <c r="E18" s="191"/>
      <c r="F18" s="191"/>
      <c r="G18" s="191">
        <f t="shared" si="6"/>
        <v>168847.17480000001</v>
      </c>
      <c r="H18" s="191"/>
      <c r="I18" s="191">
        <f t="shared" si="7"/>
        <v>140705.97900000002</v>
      </c>
      <c r="J18" s="187"/>
      <c r="K18" s="187"/>
      <c r="L18" s="386">
        <v>450</v>
      </c>
      <c r="M18" s="191">
        <f t="shared" si="12"/>
        <v>703529.89500000002</v>
      </c>
      <c r="N18" s="187"/>
      <c r="O18" s="187"/>
      <c r="P18" s="191">
        <v>578</v>
      </c>
      <c r="Q18" s="191">
        <f t="shared" si="8"/>
        <v>844235.87399999995</v>
      </c>
      <c r="R18" s="191">
        <f t="shared" si="9"/>
        <v>140705.97900000002</v>
      </c>
      <c r="S18" s="191"/>
      <c r="T18" s="191">
        <f t="shared" si="10"/>
        <v>112564.78320000001</v>
      </c>
      <c r="U18" s="191">
        <f t="shared" si="11"/>
        <v>60222.159011999996</v>
      </c>
      <c r="V18" s="173">
        <v>2019</v>
      </c>
    </row>
    <row r="19" spans="1:22" s="7" customFormat="1" x14ac:dyDescent="0.2">
      <c r="A19" s="369">
        <v>7</v>
      </c>
      <c r="B19" s="192" t="s">
        <v>200</v>
      </c>
      <c r="C19" s="191">
        <f>'Раздел 1'!O19</f>
        <v>38040</v>
      </c>
      <c r="D19" s="191"/>
      <c r="E19" s="191"/>
      <c r="F19" s="191"/>
      <c r="G19" s="191"/>
      <c r="H19" s="191"/>
      <c r="I19" s="191"/>
      <c r="J19" s="191"/>
      <c r="K19" s="191"/>
      <c r="L19" s="386"/>
      <c r="M19" s="191"/>
      <c r="N19" s="191"/>
      <c r="O19" s="191"/>
      <c r="P19" s="191"/>
      <c r="Q19" s="191"/>
      <c r="R19" s="191"/>
      <c r="S19" s="191"/>
      <c r="T19" s="191">
        <f>C19</f>
        <v>38040</v>
      </c>
      <c r="U19" s="191"/>
      <c r="V19" s="173">
        <v>2019</v>
      </c>
    </row>
    <row r="20" spans="1:22" s="7" customFormat="1" x14ac:dyDescent="0.2">
      <c r="A20" s="369">
        <v>8</v>
      </c>
      <c r="B20" s="192" t="s">
        <v>133</v>
      </c>
      <c r="C20" s="191">
        <f>'Раздел 1'!O20</f>
        <v>37742</v>
      </c>
      <c r="D20" s="191"/>
      <c r="E20" s="191"/>
      <c r="F20" s="191"/>
      <c r="G20" s="191"/>
      <c r="H20" s="191"/>
      <c r="I20" s="191"/>
      <c r="J20" s="191"/>
      <c r="K20" s="191"/>
      <c r="L20" s="386"/>
      <c r="M20" s="191"/>
      <c r="N20" s="191"/>
      <c r="O20" s="191"/>
      <c r="P20" s="191"/>
      <c r="Q20" s="191"/>
      <c r="R20" s="191"/>
      <c r="S20" s="191"/>
      <c r="T20" s="191">
        <f t="shared" ref="T20:T24" si="13">C20</f>
        <v>37742</v>
      </c>
      <c r="U20" s="191"/>
      <c r="V20" s="173">
        <v>2019</v>
      </c>
    </row>
    <row r="21" spans="1:22" s="7" customFormat="1" x14ac:dyDescent="0.2">
      <c r="A21" s="369">
        <v>9</v>
      </c>
      <c r="B21" s="192" t="s">
        <v>134</v>
      </c>
      <c r="C21" s="191">
        <f>'Раздел 1'!O21</f>
        <v>35880</v>
      </c>
      <c r="D21" s="191"/>
      <c r="E21" s="191"/>
      <c r="F21" s="191"/>
      <c r="G21" s="191"/>
      <c r="H21" s="191"/>
      <c r="I21" s="191"/>
      <c r="J21" s="191"/>
      <c r="K21" s="191"/>
      <c r="L21" s="386"/>
      <c r="M21" s="191"/>
      <c r="N21" s="191"/>
      <c r="O21" s="191"/>
      <c r="P21" s="191"/>
      <c r="Q21" s="191"/>
      <c r="R21" s="191"/>
      <c r="S21" s="191"/>
      <c r="T21" s="191">
        <f t="shared" si="13"/>
        <v>35880</v>
      </c>
      <c r="U21" s="191"/>
      <c r="V21" s="173">
        <v>2019</v>
      </c>
    </row>
    <row r="22" spans="1:22" s="7" customFormat="1" x14ac:dyDescent="0.2">
      <c r="A22" s="369">
        <v>10</v>
      </c>
      <c r="B22" s="192" t="s">
        <v>146</v>
      </c>
      <c r="C22" s="191">
        <f>'Раздел 1'!O22</f>
        <v>36750</v>
      </c>
      <c r="D22" s="191"/>
      <c r="E22" s="191"/>
      <c r="F22" s="191"/>
      <c r="G22" s="191"/>
      <c r="H22" s="191"/>
      <c r="I22" s="191"/>
      <c r="J22" s="191"/>
      <c r="K22" s="191"/>
      <c r="L22" s="386"/>
      <c r="M22" s="191"/>
      <c r="N22" s="191"/>
      <c r="O22" s="191"/>
      <c r="P22" s="191"/>
      <c r="Q22" s="191"/>
      <c r="R22" s="191"/>
      <c r="S22" s="191"/>
      <c r="T22" s="191">
        <f t="shared" si="13"/>
        <v>36750</v>
      </c>
      <c r="U22" s="191"/>
      <c r="V22" s="173">
        <v>2019</v>
      </c>
    </row>
    <row r="23" spans="1:22" s="7" customFormat="1" x14ac:dyDescent="0.2">
      <c r="A23" s="369">
        <v>11</v>
      </c>
      <c r="B23" s="192" t="s">
        <v>147</v>
      </c>
      <c r="C23" s="191">
        <f>'Раздел 1'!O23</f>
        <v>36950</v>
      </c>
      <c r="D23" s="191"/>
      <c r="E23" s="191"/>
      <c r="F23" s="191"/>
      <c r="G23" s="191"/>
      <c r="H23" s="191"/>
      <c r="I23" s="191"/>
      <c r="J23" s="191"/>
      <c r="K23" s="191"/>
      <c r="L23" s="386"/>
      <c r="M23" s="191"/>
      <c r="N23" s="191"/>
      <c r="O23" s="191"/>
      <c r="P23" s="191"/>
      <c r="Q23" s="191"/>
      <c r="R23" s="191"/>
      <c r="S23" s="191"/>
      <c r="T23" s="191">
        <f t="shared" si="13"/>
        <v>36950</v>
      </c>
      <c r="U23" s="191"/>
      <c r="V23" s="173">
        <v>2019</v>
      </c>
    </row>
    <row r="24" spans="1:22" s="7" customFormat="1" x14ac:dyDescent="0.2">
      <c r="A24" s="369">
        <v>12</v>
      </c>
      <c r="B24" s="192" t="s">
        <v>148</v>
      </c>
      <c r="C24" s="191">
        <f>'Раздел 1'!O24</f>
        <v>28950</v>
      </c>
      <c r="D24" s="191"/>
      <c r="E24" s="191"/>
      <c r="F24" s="191"/>
      <c r="G24" s="191"/>
      <c r="H24" s="191"/>
      <c r="I24" s="191"/>
      <c r="J24" s="191"/>
      <c r="K24" s="191"/>
      <c r="L24" s="386"/>
      <c r="M24" s="191"/>
      <c r="N24" s="191"/>
      <c r="O24" s="191"/>
      <c r="P24" s="191"/>
      <c r="Q24" s="191"/>
      <c r="R24" s="191"/>
      <c r="S24" s="191"/>
      <c r="T24" s="191">
        <f t="shared" si="13"/>
        <v>28950</v>
      </c>
      <c r="U24" s="191"/>
      <c r="V24" s="173">
        <v>2019</v>
      </c>
    </row>
    <row r="25" spans="1:22" s="7" customFormat="1" x14ac:dyDescent="0.2">
      <c r="A25" s="369">
        <v>13</v>
      </c>
      <c r="B25" s="192" t="s">
        <v>210</v>
      </c>
      <c r="C25" s="191">
        <f>'Раздел 1'!O25</f>
        <v>3939659.5500000003</v>
      </c>
      <c r="D25" s="191">
        <f>C25*0.07</f>
        <v>275776.16850000003</v>
      </c>
      <c r="E25" s="191"/>
      <c r="F25" s="191"/>
      <c r="G25" s="191">
        <f t="shared" ref="G25" si="14">0.06*C25</f>
        <v>236379.573</v>
      </c>
      <c r="H25" s="191"/>
      <c r="I25" s="191">
        <f t="shared" ref="I25" si="15">0.05*C25</f>
        <v>196982.97750000004</v>
      </c>
      <c r="J25" s="187"/>
      <c r="K25" s="187"/>
      <c r="L25" s="386">
        <v>642</v>
      </c>
      <c r="M25" s="191">
        <f t="shared" ref="M25" si="16">0.25*C25</f>
        <v>984914.88750000007</v>
      </c>
      <c r="N25" s="187"/>
      <c r="O25" s="187"/>
      <c r="P25" s="191">
        <v>1007.2</v>
      </c>
      <c r="Q25" s="191">
        <f>0.3*C25</f>
        <v>1181897.865</v>
      </c>
      <c r="R25" s="191">
        <f t="shared" ref="R25" si="17">0.05*C25</f>
        <v>196982.97750000004</v>
      </c>
      <c r="S25" s="191"/>
      <c r="T25" s="191">
        <f t="shared" ref="T25:T27" si="18">C25*0.04</f>
        <v>157586.38200000001</v>
      </c>
      <c r="U25" s="191">
        <f>C25*0.0214</f>
        <v>84308.714370000002</v>
      </c>
      <c r="V25" s="173">
        <v>2019</v>
      </c>
    </row>
    <row r="26" spans="1:22" s="7" customFormat="1" x14ac:dyDescent="0.2">
      <c r="A26" s="369">
        <v>14</v>
      </c>
      <c r="B26" s="192" t="s">
        <v>211</v>
      </c>
      <c r="C26" s="191">
        <f>'Раздел 1'!O26</f>
        <v>44880</v>
      </c>
      <c r="D26" s="191"/>
      <c r="E26" s="191"/>
      <c r="F26" s="191"/>
      <c r="G26" s="191"/>
      <c r="H26" s="191"/>
      <c r="I26" s="191"/>
      <c r="J26" s="191"/>
      <c r="K26" s="191"/>
      <c r="L26" s="386"/>
      <c r="M26" s="191"/>
      <c r="N26" s="191"/>
      <c r="O26" s="191"/>
      <c r="P26" s="191"/>
      <c r="Q26" s="191"/>
      <c r="R26" s="191"/>
      <c r="S26" s="191"/>
      <c r="T26" s="191">
        <f>C26</f>
        <v>44880</v>
      </c>
      <c r="U26" s="191"/>
      <c r="V26" s="173">
        <v>2019</v>
      </c>
    </row>
    <row r="27" spans="1:22" s="7" customFormat="1" x14ac:dyDescent="0.2">
      <c r="A27" s="369">
        <v>15</v>
      </c>
      <c r="B27" s="192" t="s">
        <v>212</v>
      </c>
      <c r="C27" s="191">
        <f>'Раздел 1'!O27</f>
        <v>2753177.5500000003</v>
      </c>
      <c r="D27" s="191">
        <f>C27*0.07</f>
        <v>192722.42850000004</v>
      </c>
      <c r="E27" s="191"/>
      <c r="F27" s="191"/>
      <c r="G27" s="191">
        <f t="shared" ref="G27" si="19">0.06*C27</f>
        <v>165190.65300000002</v>
      </c>
      <c r="H27" s="191"/>
      <c r="I27" s="191">
        <f t="shared" ref="I27" si="20">0.05*C27</f>
        <v>137658.87750000003</v>
      </c>
      <c r="J27" s="187"/>
      <c r="K27" s="187"/>
      <c r="L27" s="386">
        <v>428</v>
      </c>
      <c r="M27" s="191">
        <f t="shared" ref="M27" si="21">0.25*C27</f>
        <v>688294.38750000007</v>
      </c>
      <c r="N27" s="187"/>
      <c r="O27" s="187"/>
      <c r="P27" s="191">
        <v>564</v>
      </c>
      <c r="Q27" s="191">
        <f>0.3*C27</f>
        <v>825953.26500000001</v>
      </c>
      <c r="R27" s="191">
        <f t="shared" ref="R27" si="22">0.05*C27</f>
        <v>137658.87750000003</v>
      </c>
      <c r="S27" s="191"/>
      <c r="T27" s="191">
        <f t="shared" si="18"/>
        <v>110127.10200000001</v>
      </c>
      <c r="U27" s="191">
        <f>C27*0.0214</f>
        <v>58917.99957</v>
      </c>
      <c r="V27" s="173">
        <v>2019</v>
      </c>
    </row>
    <row r="28" spans="1:22" s="7" customFormat="1" x14ac:dyDescent="0.2">
      <c r="A28" s="369">
        <v>16</v>
      </c>
      <c r="B28" s="192" t="s">
        <v>135</v>
      </c>
      <c r="C28" s="191">
        <f>'Раздел 1'!O28</f>
        <v>0</v>
      </c>
      <c r="D28" s="191"/>
      <c r="E28" s="191"/>
      <c r="F28" s="191"/>
      <c r="G28" s="191"/>
      <c r="H28" s="191"/>
      <c r="I28" s="191"/>
      <c r="J28" s="191"/>
      <c r="K28" s="191"/>
      <c r="L28" s="386"/>
      <c r="M28" s="191"/>
      <c r="N28" s="191"/>
      <c r="O28" s="191"/>
      <c r="P28" s="191"/>
      <c r="Q28" s="191"/>
      <c r="R28" s="191"/>
      <c r="S28" s="191"/>
      <c r="T28" s="191">
        <f t="shared" ref="T28:T29" si="23">C28</f>
        <v>0</v>
      </c>
      <c r="U28" s="191"/>
      <c r="V28" s="173">
        <v>2019</v>
      </c>
    </row>
    <row r="29" spans="1:22" s="7" customFormat="1" x14ac:dyDescent="0.2">
      <c r="A29" s="369">
        <v>17</v>
      </c>
      <c r="B29" s="192" t="s">
        <v>125</v>
      </c>
      <c r="C29" s="191">
        <f>'Раздел 1'!O29</f>
        <v>0</v>
      </c>
      <c r="D29" s="191"/>
      <c r="E29" s="191"/>
      <c r="F29" s="191"/>
      <c r="G29" s="191"/>
      <c r="H29" s="191"/>
      <c r="I29" s="191"/>
      <c r="J29" s="191"/>
      <c r="K29" s="191"/>
      <c r="L29" s="386"/>
      <c r="M29" s="191"/>
      <c r="N29" s="191"/>
      <c r="O29" s="191"/>
      <c r="P29" s="191"/>
      <c r="Q29" s="191"/>
      <c r="R29" s="191"/>
      <c r="S29" s="191"/>
      <c r="T29" s="191">
        <f t="shared" si="23"/>
        <v>0</v>
      </c>
      <c r="U29" s="191"/>
      <c r="V29" s="173">
        <v>2019</v>
      </c>
    </row>
    <row r="30" spans="1:22" s="7" customFormat="1" x14ac:dyDescent="0.2">
      <c r="A30" s="561">
        <v>18</v>
      </c>
      <c r="B30" s="192" t="s">
        <v>213</v>
      </c>
      <c r="C30" s="191">
        <f>'Раздел 1'!O30</f>
        <v>2614574.8800000004</v>
      </c>
      <c r="D30" s="191">
        <f>C30*0.07</f>
        <v>183020.24160000004</v>
      </c>
      <c r="E30" s="191">
        <f t="shared" ref="E30" si="24">C30*0.05</f>
        <v>130728.74400000002</v>
      </c>
      <c r="F30" s="191"/>
      <c r="G30" s="191">
        <f t="shared" ref="G30" si="25">0.06*C30</f>
        <v>156874.49280000001</v>
      </c>
      <c r="H30" s="191"/>
      <c r="I30" s="191">
        <f t="shared" ref="I30" si="26">0.05*C30</f>
        <v>130728.74400000002</v>
      </c>
      <c r="J30" s="191"/>
      <c r="K30" s="191"/>
      <c r="L30" s="386">
        <v>344</v>
      </c>
      <c r="M30" s="191">
        <f t="shared" ref="M30" si="27">0.25*C30</f>
        <v>653643.72000000009</v>
      </c>
      <c r="N30" s="191"/>
      <c r="O30" s="191"/>
      <c r="P30" s="191">
        <v>448</v>
      </c>
      <c r="Q30" s="191">
        <f>0.3*C30</f>
        <v>784372.46400000004</v>
      </c>
      <c r="R30" s="191">
        <f t="shared" ref="R30" si="28">0.05*C30</f>
        <v>130728.74400000002</v>
      </c>
      <c r="S30" s="191"/>
      <c r="T30" s="191">
        <f t="shared" ref="T30" si="29">C30*0.04</f>
        <v>104582.99520000002</v>
      </c>
      <c r="U30" s="191">
        <f>C30*0.0214</f>
        <v>55951.902432000003</v>
      </c>
      <c r="V30" s="559">
        <v>2019</v>
      </c>
    </row>
    <row r="31" spans="1:22" s="7" customFormat="1" x14ac:dyDescent="0.2">
      <c r="A31" s="369">
        <v>19</v>
      </c>
      <c r="B31" s="192" t="s">
        <v>136</v>
      </c>
      <c r="C31" s="191">
        <f>'Раздел 1'!O31</f>
        <v>0</v>
      </c>
      <c r="D31" s="191"/>
      <c r="E31" s="191"/>
      <c r="F31" s="191"/>
      <c r="G31" s="191"/>
      <c r="H31" s="191"/>
      <c r="I31" s="191"/>
      <c r="J31" s="191"/>
      <c r="K31" s="191"/>
      <c r="L31" s="386"/>
      <c r="M31" s="191"/>
      <c r="N31" s="191"/>
      <c r="O31" s="191"/>
      <c r="P31" s="191"/>
      <c r="Q31" s="191"/>
      <c r="R31" s="191"/>
      <c r="S31" s="191"/>
      <c r="T31" s="191">
        <f>C31</f>
        <v>0</v>
      </c>
      <c r="U31" s="191"/>
      <c r="V31" s="173">
        <v>2019</v>
      </c>
    </row>
    <row r="32" spans="1:22" s="7" customFormat="1" x14ac:dyDescent="0.2">
      <c r="A32" s="369">
        <v>20</v>
      </c>
      <c r="B32" s="192" t="s">
        <v>214</v>
      </c>
      <c r="C32" s="191">
        <f>'Раздел 1'!O32</f>
        <v>0</v>
      </c>
      <c r="D32" s="191"/>
      <c r="E32" s="191"/>
      <c r="F32" s="191"/>
      <c r="G32" s="191"/>
      <c r="H32" s="191"/>
      <c r="I32" s="191"/>
      <c r="J32" s="191"/>
      <c r="K32" s="191"/>
      <c r="L32" s="386"/>
      <c r="M32" s="191"/>
      <c r="N32" s="191"/>
      <c r="O32" s="191"/>
      <c r="P32" s="191"/>
      <c r="Q32" s="191"/>
      <c r="R32" s="191"/>
      <c r="S32" s="191"/>
      <c r="T32" s="191">
        <f t="shared" ref="T32:T35" si="30">C32</f>
        <v>0</v>
      </c>
      <c r="U32" s="191"/>
      <c r="V32" s="173">
        <v>2019</v>
      </c>
    </row>
    <row r="33" spans="1:22" s="7" customFormat="1" x14ac:dyDescent="0.2">
      <c r="A33" s="369">
        <v>21</v>
      </c>
      <c r="B33" s="192" t="s">
        <v>126</v>
      </c>
      <c r="C33" s="191">
        <f>'Раздел 1'!O33</f>
        <v>0</v>
      </c>
      <c r="D33" s="191"/>
      <c r="E33" s="191"/>
      <c r="F33" s="191"/>
      <c r="G33" s="191"/>
      <c r="H33" s="191"/>
      <c r="I33" s="191"/>
      <c r="J33" s="191"/>
      <c r="K33" s="191"/>
      <c r="L33" s="386"/>
      <c r="M33" s="191"/>
      <c r="N33" s="191"/>
      <c r="O33" s="191"/>
      <c r="P33" s="191"/>
      <c r="Q33" s="191"/>
      <c r="R33" s="191"/>
      <c r="S33" s="191"/>
      <c r="T33" s="191">
        <f t="shared" si="30"/>
        <v>0</v>
      </c>
      <c r="U33" s="191"/>
      <c r="V33" s="173">
        <v>2019</v>
      </c>
    </row>
    <row r="34" spans="1:22" s="7" customFormat="1" x14ac:dyDescent="0.2">
      <c r="A34" s="369">
        <v>22</v>
      </c>
      <c r="B34" s="192" t="s">
        <v>215</v>
      </c>
      <c r="C34" s="191">
        <f>'Раздел 1'!O34</f>
        <v>0</v>
      </c>
      <c r="D34" s="191"/>
      <c r="E34" s="191"/>
      <c r="F34" s="191"/>
      <c r="G34" s="191"/>
      <c r="H34" s="191"/>
      <c r="I34" s="191"/>
      <c r="J34" s="191"/>
      <c r="K34" s="191"/>
      <c r="L34" s="386"/>
      <c r="M34" s="191"/>
      <c r="N34" s="191"/>
      <c r="O34" s="191"/>
      <c r="P34" s="191"/>
      <c r="Q34" s="191"/>
      <c r="R34" s="191"/>
      <c r="S34" s="191"/>
      <c r="T34" s="191">
        <f t="shared" si="30"/>
        <v>0</v>
      </c>
      <c r="U34" s="191"/>
      <c r="V34" s="173">
        <v>2019</v>
      </c>
    </row>
    <row r="35" spans="1:22" s="7" customFormat="1" x14ac:dyDescent="0.2">
      <c r="A35" s="369">
        <v>23</v>
      </c>
      <c r="B35" s="192" t="s">
        <v>216</v>
      </c>
      <c r="C35" s="191">
        <f>'Раздел 1'!O35</f>
        <v>27700</v>
      </c>
      <c r="D35" s="191"/>
      <c r="E35" s="191"/>
      <c r="F35" s="191"/>
      <c r="G35" s="191"/>
      <c r="H35" s="191"/>
      <c r="I35" s="191"/>
      <c r="J35" s="187"/>
      <c r="K35" s="187"/>
      <c r="L35" s="386"/>
      <c r="M35" s="191"/>
      <c r="N35" s="187"/>
      <c r="O35" s="187"/>
      <c r="P35" s="191"/>
      <c r="Q35" s="191"/>
      <c r="R35" s="191"/>
      <c r="S35" s="191"/>
      <c r="T35" s="191">
        <f t="shared" si="30"/>
        <v>27700</v>
      </c>
      <c r="U35" s="191"/>
      <c r="V35" s="173">
        <v>2019</v>
      </c>
    </row>
    <row r="36" spans="1:22" s="7" customFormat="1" x14ac:dyDescent="0.2">
      <c r="A36" s="369">
        <v>24</v>
      </c>
      <c r="B36" s="192" t="s">
        <v>115</v>
      </c>
      <c r="C36" s="191">
        <f>'Раздел 1'!O36</f>
        <v>2559025.9500000002</v>
      </c>
      <c r="D36" s="191">
        <f t="shared" ref="D36:D47" si="31">C36*0.07</f>
        <v>179131.81650000004</v>
      </c>
      <c r="E36" s="191"/>
      <c r="F36" s="191"/>
      <c r="G36" s="191">
        <f t="shared" ref="G36:G47" si="32">0.06*C36</f>
        <v>153541.557</v>
      </c>
      <c r="H36" s="191"/>
      <c r="I36" s="191">
        <f t="shared" ref="I36:I47" si="33">0.05*C36</f>
        <v>127951.29750000002</v>
      </c>
      <c r="J36" s="187"/>
      <c r="K36" s="187"/>
      <c r="L36" s="386">
        <v>415</v>
      </c>
      <c r="M36" s="191">
        <f t="shared" ref="M36:M47" si="34">0.25*C36</f>
        <v>639756.48750000005</v>
      </c>
      <c r="N36" s="187"/>
      <c r="O36" s="187"/>
      <c r="P36" s="191">
        <v>326</v>
      </c>
      <c r="Q36" s="191">
        <f t="shared" ref="Q36:Q47" si="35">0.3*C36</f>
        <v>767707.78500000003</v>
      </c>
      <c r="R36" s="191">
        <f t="shared" ref="R36:R47" si="36">0.05*C36</f>
        <v>127951.29750000002</v>
      </c>
      <c r="S36" s="191"/>
      <c r="T36" s="191">
        <f t="shared" ref="T36:T46" si="37">C36*0.04</f>
        <v>102361.03800000002</v>
      </c>
      <c r="U36" s="191">
        <f t="shared" ref="U36:U47" si="38">C36*0.0214</f>
        <v>54763.155330000001</v>
      </c>
      <c r="V36" s="173">
        <v>2019</v>
      </c>
    </row>
    <row r="37" spans="1:22" s="7" customFormat="1" x14ac:dyDescent="0.2">
      <c r="A37" s="369">
        <v>25</v>
      </c>
      <c r="B37" s="192" t="s">
        <v>512</v>
      </c>
      <c r="C37" s="191">
        <f>'Раздел 1'!O37</f>
        <v>3125301.45</v>
      </c>
      <c r="D37" s="191">
        <f t="shared" si="31"/>
        <v>218771.10150000005</v>
      </c>
      <c r="E37" s="191"/>
      <c r="F37" s="191"/>
      <c r="G37" s="191">
        <f t="shared" si="32"/>
        <v>187518.087</v>
      </c>
      <c r="H37" s="191"/>
      <c r="I37" s="191">
        <f t="shared" si="33"/>
        <v>156265.07250000001</v>
      </c>
      <c r="J37" s="212"/>
      <c r="K37" s="212"/>
      <c r="L37" s="386">
        <v>550</v>
      </c>
      <c r="M37" s="191">
        <f t="shared" si="34"/>
        <v>781325.36250000005</v>
      </c>
      <c r="N37" s="212"/>
      <c r="O37" s="212"/>
      <c r="P37" s="191">
        <v>536</v>
      </c>
      <c r="Q37" s="191">
        <f t="shared" si="35"/>
        <v>937590.43500000006</v>
      </c>
      <c r="R37" s="191">
        <f t="shared" si="36"/>
        <v>156265.07250000001</v>
      </c>
      <c r="S37" s="191"/>
      <c r="T37" s="191">
        <f t="shared" si="37"/>
        <v>125012.058</v>
      </c>
      <c r="U37" s="191">
        <f t="shared" si="38"/>
        <v>66881.451029999997</v>
      </c>
      <c r="V37" s="211">
        <v>2019</v>
      </c>
    </row>
    <row r="38" spans="1:22" s="7" customFormat="1" x14ac:dyDescent="0.2">
      <c r="A38" s="369">
        <v>26</v>
      </c>
      <c r="B38" s="192" t="s">
        <v>217</v>
      </c>
      <c r="C38" s="191">
        <f>'Раздел 1'!O38</f>
        <v>2137285.5300000003</v>
      </c>
      <c r="D38" s="191">
        <f t="shared" si="31"/>
        <v>149609.98710000003</v>
      </c>
      <c r="E38" s="191"/>
      <c r="F38" s="191"/>
      <c r="G38" s="191">
        <f t="shared" si="32"/>
        <v>128237.13180000002</v>
      </c>
      <c r="H38" s="191"/>
      <c r="I38" s="191">
        <f t="shared" si="33"/>
        <v>106864.27650000002</v>
      </c>
      <c r="J38" s="187"/>
      <c r="K38" s="187"/>
      <c r="L38" s="386">
        <v>349</v>
      </c>
      <c r="M38" s="191">
        <f t="shared" si="34"/>
        <v>534321.38250000007</v>
      </c>
      <c r="N38" s="187"/>
      <c r="O38" s="187"/>
      <c r="P38" s="191">
        <v>272</v>
      </c>
      <c r="Q38" s="191">
        <f t="shared" si="35"/>
        <v>641185.6590000001</v>
      </c>
      <c r="R38" s="191">
        <f t="shared" si="36"/>
        <v>106864.27650000002</v>
      </c>
      <c r="S38" s="191"/>
      <c r="T38" s="191">
        <f t="shared" si="37"/>
        <v>85491.421200000012</v>
      </c>
      <c r="U38" s="191">
        <f t="shared" si="38"/>
        <v>45737.910342000003</v>
      </c>
      <c r="V38" s="135">
        <v>2019</v>
      </c>
    </row>
    <row r="39" spans="1:22" s="7" customFormat="1" x14ac:dyDescent="0.2">
      <c r="A39" s="369">
        <v>27</v>
      </c>
      <c r="B39" s="192" t="s">
        <v>218</v>
      </c>
      <c r="C39" s="191">
        <f>'Раздел 1'!O39</f>
        <v>2132431.7400000002</v>
      </c>
      <c r="D39" s="191">
        <f t="shared" si="31"/>
        <v>149270.22180000003</v>
      </c>
      <c r="E39" s="191"/>
      <c r="F39" s="191"/>
      <c r="G39" s="191">
        <f t="shared" si="32"/>
        <v>127945.90440000001</v>
      </c>
      <c r="H39" s="191"/>
      <c r="I39" s="191">
        <f t="shared" si="33"/>
        <v>106621.58700000001</v>
      </c>
      <c r="J39" s="187"/>
      <c r="K39" s="187"/>
      <c r="L39" s="386">
        <v>360</v>
      </c>
      <c r="M39" s="191">
        <f t="shared" si="34"/>
        <v>533107.93500000006</v>
      </c>
      <c r="N39" s="187"/>
      <c r="O39" s="187"/>
      <c r="P39" s="191">
        <v>575</v>
      </c>
      <c r="Q39" s="191">
        <f t="shared" si="35"/>
        <v>639729.522</v>
      </c>
      <c r="R39" s="191">
        <f t="shared" si="36"/>
        <v>106621.58700000001</v>
      </c>
      <c r="S39" s="191"/>
      <c r="T39" s="191">
        <f t="shared" si="37"/>
        <v>85297.269600000014</v>
      </c>
      <c r="U39" s="191">
        <f t="shared" si="38"/>
        <v>45634.039236000004</v>
      </c>
      <c r="V39" s="135">
        <v>2019</v>
      </c>
    </row>
    <row r="40" spans="1:22" s="7" customFormat="1" x14ac:dyDescent="0.2">
      <c r="A40" s="369">
        <v>28</v>
      </c>
      <c r="B40" s="192" t="s">
        <v>219</v>
      </c>
      <c r="C40" s="191">
        <f>'Раздел 1'!O40</f>
        <v>1796980.9200000002</v>
      </c>
      <c r="D40" s="191">
        <f t="shared" si="31"/>
        <v>125788.66440000002</v>
      </c>
      <c r="E40" s="191">
        <f t="shared" ref="E40:E41" si="39">C40*0.05</f>
        <v>89849.046000000017</v>
      </c>
      <c r="F40" s="191"/>
      <c r="G40" s="191">
        <f t="shared" si="32"/>
        <v>107818.85520000001</v>
      </c>
      <c r="H40" s="191">
        <f>C40*0.1</f>
        <v>179698.09200000003</v>
      </c>
      <c r="I40" s="191">
        <f t="shared" si="33"/>
        <v>89849.046000000017</v>
      </c>
      <c r="J40" s="187"/>
      <c r="K40" s="187"/>
      <c r="L40" s="386">
        <v>281</v>
      </c>
      <c r="M40" s="191">
        <f t="shared" si="34"/>
        <v>449245.23000000004</v>
      </c>
      <c r="N40" s="187"/>
      <c r="O40" s="187"/>
      <c r="P40" s="191">
        <v>402</v>
      </c>
      <c r="Q40" s="191">
        <f t="shared" si="35"/>
        <v>539094.27600000007</v>
      </c>
      <c r="R40" s="191">
        <f t="shared" si="36"/>
        <v>89849.046000000017</v>
      </c>
      <c r="S40" s="191"/>
      <c r="T40" s="191">
        <f t="shared" si="37"/>
        <v>71879.236800000013</v>
      </c>
      <c r="U40" s="191">
        <f t="shared" si="38"/>
        <v>38455.391688000003</v>
      </c>
      <c r="V40" s="135">
        <v>2019</v>
      </c>
    </row>
    <row r="41" spans="1:22" s="7" customFormat="1" x14ac:dyDescent="0.2">
      <c r="A41" s="369">
        <v>29</v>
      </c>
      <c r="B41" s="192" t="s">
        <v>220</v>
      </c>
      <c r="C41" s="191">
        <f>'Раздел 1'!O41</f>
        <v>2087669.0100000002</v>
      </c>
      <c r="D41" s="191">
        <f t="shared" si="31"/>
        <v>146136.83070000002</v>
      </c>
      <c r="E41" s="191">
        <f t="shared" si="39"/>
        <v>104383.45050000002</v>
      </c>
      <c r="F41" s="191"/>
      <c r="G41" s="191">
        <f t="shared" si="32"/>
        <v>125260.14060000001</v>
      </c>
      <c r="H41" s="191"/>
      <c r="I41" s="191">
        <f t="shared" si="33"/>
        <v>104383.45050000002</v>
      </c>
      <c r="J41" s="187"/>
      <c r="K41" s="187"/>
      <c r="L41" s="386">
        <v>343</v>
      </c>
      <c r="M41" s="191">
        <f t="shared" si="34"/>
        <v>521917.25250000006</v>
      </c>
      <c r="N41" s="187"/>
      <c r="O41" s="187"/>
      <c r="P41" s="191">
        <v>422</v>
      </c>
      <c r="Q41" s="191">
        <f t="shared" si="35"/>
        <v>626300.7030000001</v>
      </c>
      <c r="R41" s="191">
        <f t="shared" si="36"/>
        <v>104383.45050000002</v>
      </c>
      <c r="S41" s="191"/>
      <c r="T41" s="191">
        <f t="shared" si="37"/>
        <v>83506.760400000014</v>
      </c>
      <c r="U41" s="191">
        <f t="shared" si="38"/>
        <v>44676.116814000001</v>
      </c>
      <c r="V41" s="135">
        <v>2019</v>
      </c>
    </row>
    <row r="42" spans="1:22" s="7" customFormat="1" x14ac:dyDescent="0.2">
      <c r="A42" s="369">
        <v>30</v>
      </c>
      <c r="B42" s="192" t="s">
        <v>221</v>
      </c>
      <c r="C42" s="191">
        <f>'Раздел 1'!O42</f>
        <v>1950684.27</v>
      </c>
      <c r="D42" s="191">
        <f t="shared" si="31"/>
        <v>136547.8989</v>
      </c>
      <c r="E42" s="191"/>
      <c r="F42" s="191"/>
      <c r="G42" s="191">
        <f t="shared" si="32"/>
        <v>117041.05619999999</v>
      </c>
      <c r="H42" s="191"/>
      <c r="I42" s="191">
        <f t="shared" si="33"/>
        <v>97534.213500000013</v>
      </c>
      <c r="J42" s="187"/>
      <c r="K42" s="187"/>
      <c r="L42" s="386">
        <v>345</v>
      </c>
      <c r="M42" s="191">
        <f t="shared" si="34"/>
        <v>487671.0675</v>
      </c>
      <c r="N42" s="187"/>
      <c r="O42" s="187"/>
      <c r="P42" s="191">
        <v>423</v>
      </c>
      <c r="Q42" s="191">
        <f t="shared" si="35"/>
        <v>585205.28099999996</v>
      </c>
      <c r="R42" s="191">
        <f t="shared" si="36"/>
        <v>97534.213500000013</v>
      </c>
      <c r="S42" s="191"/>
      <c r="T42" s="191">
        <f t="shared" si="37"/>
        <v>78027.370800000004</v>
      </c>
      <c r="U42" s="191">
        <f t="shared" si="38"/>
        <v>41744.643378000001</v>
      </c>
      <c r="V42" s="135">
        <v>2019</v>
      </c>
    </row>
    <row r="43" spans="1:22" s="7" customFormat="1" x14ac:dyDescent="0.2">
      <c r="A43" s="369">
        <v>31</v>
      </c>
      <c r="B43" s="192" t="s">
        <v>222</v>
      </c>
      <c r="C43" s="191">
        <f>'Раздел 1'!O43</f>
        <v>2686303.1100000003</v>
      </c>
      <c r="D43" s="191">
        <f t="shared" si="31"/>
        <v>188041.21770000004</v>
      </c>
      <c r="E43" s="191"/>
      <c r="F43" s="191"/>
      <c r="G43" s="191">
        <f t="shared" si="32"/>
        <v>161178.18660000002</v>
      </c>
      <c r="H43" s="191"/>
      <c r="I43" s="191">
        <f t="shared" si="33"/>
        <v>134315.15550000002</v>
      </c>
      <c r="J43" s="187"/>
      <c r="K43" s="187"/>
      <c r="L43" s="386">
        <v>431</v>
      </c>
      <c r="M43" s="191">
        <f t="shared" si="34"/>
        <v>671575.77750000008</v>
      </c>
      <c r="N43" s="187"/>
      <c r="O43" s="187"/>
      <c r="P43" s="191">
        <v>528</v>
      </c>
      <c r="Q43" s="191">
        <f t="shared" si="35"/>
        <v>805890.93300000008</v>
      </c>
      <c r="R43" s="191">
        <f t="shared" si="36"/>
        <v>134315.15550000002</v>
      </c>
      <c r="S43" s="191"/>
      <c r="T43" s="191">
        <f t="shared" si="37"/>
        <v>107452.12440000002</v>
      </c>
      <c r="U43" s="191">
        <f t="shared" si="38"/>
        <v>57486.886554000004</v>
      </c>
      <c r="V43" s="135">
        <v>2019</v>
      </c>
    </row>
    <row r="44" spans="1:22" s="7" customFormat="1" x14ac:dyDescent="0.2">
      <c r="A44" s="369">
        <v>32</v>
      </c>
      <c r="B44" s="192" t="s">
        <v>223</v>
      </c>
      <c r="C44" s="191">
        <f>'Раздел 1'!O44</f>
        <v>3397653</v>
      </c>
      <c r="D44" s="191">
        <f t="shared" si="31"/>
        <v>237835.71000000002</v>
      </c>
      <c r="E44" s="191"/>
      <c r="F44" s="191"/>
      <c r="G44" s="191">
        <f t="shared" si="32"/>
        <v>203859.18</v>
      </c>
      <c r="H44" s="191"/>
      <c r="I44" s="191">
        <f t="shared" si="33"/>
        <v>169882.65000000002</v>
      </c>
      <c r="J44" s="187"/>
      <c r="K44" s="187"/>
      <c r="L44" s="386">
        <v>547</v>
      </c>
      <c r="M44" s="191">
        <f t="shared" si="34"/>
        <v>849413.25</v>
      </c>
      <c r="N44" s="187"/>
      <c r="O44" s="187"/>
      <c r="P44" s="191">
        <v>542</v>
      </c>
      <c r="Q44" s="191">
        <f t="shared" si="35"/>
        <v>1019295.8999999999</v>
      </c>
      <c r="R44" s="191">
        <f t="shared" si="36"/>
        <v>169882.65000000002</v>
      </c>
      <c r="S44" s="191"/>
      <c r="T44" s="191">
        <f t="shared" si="37"/>
        <v>135906.12</v>
      </c>
      <c r="U44" s="191">
        <f t="shared" si="38"/>
        <v>72709.7742</v>
      </c>
      <c r="V44" s="135">
        <v>2019</v>
      </c>
    </row>
    <row r="45" spans="1:22" s="7" customFormat="1" x14ac:dyDescent="0.2">
      <c r="A45" s="369">
        <v>33</v>
      </c>
      <c r="B45" s="192" t="s">
        <v>224</v>
      </c>
      <c r="C45" s="191">
        <f>'Раздел 1'!O45</f>
        <v>2736998.25</v>
      </c>
      <c r="D45" s="191">
        <f t="shared" si="31"/>
        <v>191589.87750000003</v>
      </c>
      <c r="E45" s="191"/>
      <c r="F45" s="191"/>
      <c r="G45" s="191">
        <f t="shared" si="32"/>
        <v>164219.89499999999</v>
      </c>
      <c r="H45" s="191"/>
      <c r="I45" s="191">
        <f t="shared" si="33"/>
        <v>136849.91250000001</v>
      </c>
      <c r="J45" s="187"/>
      <c r="K45" s="187"/>
      <c r="L45" s="386">
        <v>466</v>
      </c>
      <c r="M45" s="191">
        <f t="shared" si="34"/>
        <v>684249.5625</v>
      </c>
      <c r="N45" s="187"/>
      <c r="O45" s="187"/>
      <c r="P45" s="191">
        <v>132.9</v>
      </c>
      <c r="Q45" s="191">
        <f t="shared" si="35"/>
        <v>821099.47499999998</v>
      </c>
      <c r="R45" s="191">
        <f t="shared" si="36"/>
        <v>136849.91250000001</v>
      </c>
      <c r="S45" s="191"/>
      <c r="T45" s="191">
        <f t="shared" si="37"/>
        <v>109479.93000000001</v>
      </c>
      <c r="U45" s="191">
        <f t="shared" si="38"/>
        <v>58571.762549999999</v>
      </c>
      <c r="V45" s="135">
        <v>2019</v>
      </c>
    </row>
    <row r="46" spans="1:22" s="7" customFormat="1" x14ac:dyDescent="0.2">
      <c r="A46" s="369">
        <v>34</v>
      </c>
      <c r="B46" s="192" t="s">
        <v>225</v>
      </c>
      <c r="C46" s="191">
        <f>'Раздел 1'!O46</f>
        <v>2043984.9000000001</v>
      </c>
      <c r="D46" s="191">
        <f t="shared" si="31"/>
        <v>143078.94300000003</v>
      </c>
      <c r="E46" s="191"/>
      <c r="F46" s="191"/>
      <c r="G46" s="191">
        <f t="shared" si="32"/>
        <v>122639.094</v>
      </c>
      <c r="H46" s="191"/>
      <c r="I46" s="191">
        <f t="shared" si="33"/>
        <v>102199.24500000001</v>
      </c>
      <c r="J46" s="187"/>
      <c r="K46" s="187"/>
      <c r="L46" s="386">
        <v>314</v>
      </c>
      <c r="M46" s="191">
        <f t="shared" si="34"/>
        <v>510996.22500000003</v>
      </c>
      <c r="N46" s="187"/>
      <c r="O46" s="187"/>
      <c r="P46" s="191">
        <v>440</v>
      </c>
      <c r="Q46" s="191">
        <f t="shared" si="35"/>
        <v>613195.47</v>
      </c>
      <c r="R46" s="191">
        <f t="shared" si="36"/>
        <v>102199.24500000001</v>
      </c>
      <c r="S46" s="191"/>
      <c r="T46" s="191">
        <f t="shared" si="37"/>
        <v>81759.396000000008</v>
      </c>
      <c r="U46" s="191">
        <f t="shared" si="38"/>
        <v>43741.276859999998</v>
      </c>
      <c r="V46" s="135">
        <v>2019</v>
      </c>
    </row>
    <row r="47" spans="1:22" s="7" customFormat="1" x14ac:dyDescent="0.2">
      <c r="A47" s="369">
        <v>35</v>
      </c>
      <c r="B47" s="192" t="s">
        <v>226</v>
      </c>
      <c r="C47" s="191">
        <f>'Раздел 1'!O47</f>
        <v>3887346.48</v>
      </c>
      <c r="D47" s="191">
        <f t="shared" si="31"/>
        <v>272114.2536</v>
      </c>
      <c r="E47" s="191">
        <f t="shared" ref="E47" si="40">C47*0.05</f>
        <v>194367.32400000002</v>
      </c>
      <c r="F47" s="191"/>
      <c r="G47" s="191">
        <f t="shared" si="32"/>
        <v>233240.78879999998</v>
      </c>
      <c r="H47" s="191"/>
      <c r="I47" s="191">
        <f t="shared" si="33"/>
        <v>194367.32400000002</v>
      </c>
      <c r="J47" s="187"/>
      <c r="K47" s="187"/>
      <c r="L47" s="386">
        <v>690</v>
      </c>
      <c r="M47" s="191">
        <f t="shared" si="34"/>
        <v>971836.62</v>
      </c>
      <c r="N47" s="187"/>
      <c r="O47" s="187"/>
      <c r="P47" s="191">
        <v>885</v>
      </c>
      <c r="Q47" s="191">
        <f t="shared" si="35"/>
        <v>1166203.9439999999</v>
      </c>
      <c r="R47" s="191">
        <f t="shared" si="36"/>
        <v>194367.32400000002</v>
      </c>
      <c r="S47" s="191"/>
      <c r="T47" s="191">
        <f>C47*0.04</f>
        <v>155493.85920000001</v>
      </c>
      <c r="U47" s="191">
        <f t="shared" si="38"/>
        <v>83189.214672000002</v>
      </c>
      <c r="V47" s="135">
        <v>2019</v>
      </c>
    </row>
    <row r="48" spans="1:22" s="7" customFormat="1" x14ac:dyDescent="0.2">
      <c r="A48" s="369">
        <v>36</v>
      </c>
      <c r="B48" s="192" t="s">
        <v>137</v>
      </c>
      <c r="C48" s="191">
        <f>'Раздел 1'!O48</f>
        <v>33600</v>
      </c>
      <c r="D48" s="191"/>
      <c r="E48" s="191"/>
      <c r="F48" s="191"/>
      <c r="G48" s="191"/>
      <c r="H48" s="191"/>
      <c r="I48" s="191"/>
      <c r="J48" s="191"/>
      <c r="K48" s="191"/>
      <c r="L48" s="386"/>
      <c r="M48" s="191"/>
      <c r="N48" s="191"/>
      <c r="O48" s="191"/>
      <c r="P48" s="191"/>
      <c r="Q48" s="191"/>
      <c r="R48" s="191"/>
      <c r="S48" s="191"/>
      <c r="T48" s="191">
        <f>C48</f>
        <v>33600</v>
      </c>
      <c r="U48" s="191"/>
      <c r="V48" s="173">
        <v>2019</v>
      </c>
    </row>
    <row r="49" spans="1:22" s="7" customFormat="1" x14ac:dyDescent="0.2">
      <c r="A49" s="369">
        <v>37</v>
      </c>
      <c r="B49" s="192" t="s">
        <v>138</v>
      </c>
      <c r="C49" s="191">
        <f>'Раздел 1'!O49</f>
        <v>33925</v>
      </c>
      <c r="D49" s="191"/>
      <c r="E49" s="191"/>
      <c r="F49" s="191"/>
      <c r="G49" s="191"/>
      <c r="H49" s="191"/>
      <c r="I49" s="191"/>
      <c r="J49" s="191"/>
      <c r="K49" s="191"/>
      <c r="L49" s="386"/>
      <c r="M49" s="191"/>
      <c r="N49" s="191"/>
      <c r="O49" s="191"/>
      <c r="P49" s="191"/>
      <c r="Q49" s="191"/>
      <c r="R49" s="191"/>
      <c r="S49" s="191"/>
      <c r="T49" s="191">
        <f>C49</f>
        <v>33925</v>
      </c>
      <c r="U49" s="191"/>
      <c r="V49" s="173">
        <v>2019</v>
      </c>
    </row>
    <row r="50" spans="1:22" s="7" customFormat="1" x14ac:dyDescent="0.2">
      <c r="A50" s="369">
        <v>38</v>
      </c>
      <c r="B50" s="192" t="s">
        <v>227</v>
      </c>
      <c r="C50" s="191">
        <f>'Раздел 1'!O50</f>
        <v>2783378.91</v>
      </c>
      <c r="D50" s="191">
        <f t="shared" ref="D50:D53" si="41">C50*0.07</f>
        <v>194836.52370000002</v>
      </c>
      <c r="E50" s="191">
        <f t="shared" ref="E50:E51" si="42">C50*0.05</f>
        <v>139168.9455</v>
      </c>
      <c r="F50" s="191"/>
      <c r="G50" s="191">
        <f t="shared" ref="G50:G53" si="43">0.06*C50</f>
        <v>167002.7346</v>
      </c>
      <c r="H50" s="191"/>
      <c r="I50" s="191">
        <f t="shared" ref="I50:I53" si="44">0.05*C50</f>
        <v>139168.9455</v>
      </c>
      <c r="J50" s="187"/>
      <c r="K50" s="187"/>
      <c r="L50" s="386">
        <v>432</v>
      </c>
      <c r="M50" s="191">
        <f t="shared" ref="M50:M53" si="45">0.25*C50</f>
        <v>695844.72750000004</v>
      </c>
      <c r="N50" s="187"/>
      <c r="O50" s="187"/>
      <c r="P50" s="191">
        <v>939.72</v>
      </c>
      <c r="Q50" s="191">
        <f t="shared" ref="Q50:Q53" si="46">0.3*C50</f>
        <v>835013.67300000007</v>
      </c>
      <c r="R50" s="191">
        <f t="shared" ref="R50:R53" si="47">0.05*C50</f>
        <v>139168.9455</v>
      </c>
      <c r="S50" s="191"/>
      <c r="T50" s="191">
        <f t="shared" ref="T50:T57" si="48">C50*0.04</f>
        <v>111335.15640000001</v>
      </c>
      <c r="U50" s="191">
        <f t="shared" ref="U50:U53" si="49">C50*0.0214</f>
        <v>59564.308674</v>
      </c>
      <c r="V50" s="173">
        <v>2019</v>
      </c>
    </row>
    <row r="51" spans="1:22" s="7" customFormat="1" x14ac:dyDescent="0.2">
      <c r="A51" s="369">
        <v>39</v>
      </c>
      <c r="B51" s="192" t="s">
        <v>228</v>
      </c>
      <c r="C51" s="191">
        <f>'Раздел 1'!O51</f>
        <v>2977530.5100000002</v>
      </c>
      <c r="D51" s="191">
        <f t="shared" si="41"/>
        <v>208427.13570000004</v>
      </c>
      <c r="E51" s="191">
        <f t="shared" si="42"/>
        <v>148876.52550000002</v>
      </c>
      <c r="F51" s="191"/>
      <c r="G51" s="191">
        <f t="shared" si="43"/>
        <v>178651.83060000002</v>
      </c>
      <c r="H51" s="191"/>
      <c r="I51" s="191">
        <f t="shared" si="44"/>
        <v>148876.52550000002</v>
      </c>
      <c r="J51" s="187"/>
      <c r="K51" s="187"/>
      <c r="L51" s="386">
        <v>408</v>
      </c>
      <c r="M51" s="191">
        <f t="shared" si="45"/>
        <v>744382.62750000006</v>
      </c>
      <c r="N51" s="187"/>
      <c r="O51" s="187"/>
      <c r="P51" s="191">
        <v>1050.72</v>
      </c>
      <c r="Q51" s="191">
        <f t="shared" si="46"/>
        <v>893259.15300000005</v>
      </c>
      <c r="R51" s="191">
        <f t="shared" si="47"/>
        <v>148876.52550000002</v>
      </c>
      <c r="S51" s="191"/>
      <c r="T51" s="191">
        <f t="shared" si="48"/>
        <v>119101.22040000001</v>
      </c>
      <c r="U51" s="191">
        <f t="shared" si="49"/>
        <v>63719.152913999998</v>
      </c>
      <c r="V51" s="173">
        <v>2019</v>
      </c>
    </row>
    <row r="52" spans="1:22" s="7" customFormat="1" x14ac:dyDescent="0.2">
      <c r="A52" s="369">
        <v>40</v>
      </c>
      <c r="B52" s="192" t="s">
        <v>229</v>
      </c>
      <c r="C52" s="191">
        <f>'Раздел 1'!O52</f>
        <v>2397232.9500000002</v>
      </c>
      <c r="D52" s="191">
        <f t="shared" si="41"/>
        <v>167806.30650000004</v>
      </c>
      <c r="E52" s="191"/>
      <c r="F52" s="191"/>
      <c r="G52" s="191">
        <f t="shared" si="43"/>
        <v>143833.97700000001</v>
      </c>
      <c r="H52" s="191"/>
      <c r="I52" s="191">
        <f t="shared" si="44"/>
        <v>119861.64750000002</v>
      </c>
      <c r="J52" s="187"/>
      <c r="K52" s="187"/>
      <c r="L52" s="386">
        <v>404</v>
      </c>
      <c r="M52" s="191">
        <f t="shared" si="45"/>
        <v>599308.23750000005</v>
      </c>
      <c r="N52" s="187"/>
      <c r="O52" s="187"/>
      <c r="P52" s="191">
        <v>810</v>
      </c>
      <c r="Q52" s="191">
        <f t="shared" si="46"/>
        <v>719169.88500000001</v>
      </c>
      <c r="R52" s="191">
        <f t="shared" si="47"/>
        <v>119861.64750000002</v>
      </c>
      <c r="S52" s="191"/>
      <c r="T52" s="191">
        <f t="shared" si="48"/>
        <v>95889.318000000014</v>
      </c>
      <c r="U52" s="191">
        <f t="shared" si="49"/>
        <v>51300.785130000004</v>
      </c>
      <c r="V52" s="173">
        <v>2019</v>
      </c>
    </row>
    <row r="53" spans="1:22" s="7" customFormat="1" x14ac:dyDescent="0.2">
      <c r="A53" s="369">
        <v>41</v>
      </c>
      <c r="B53" s="192" t="s">
        <v>230</v>
      </c>
      <c r="C53" s="191">
        <f>'Раздел 1'!O53</f>
        <v>1048957.9500000002</v>
      </c>
      <c r="D53" s="191">
        <f t="shared" si="41"/>
        <v>73427.056500000021</v>
      </c>
      <c r="E53" s="191">
        <f t="shared" ref="E53" si="50">C53*0.05</f>
        <v>52447.897500000014</v>
      </c>
      <c r="F53" s="191"/>
      <c r="G53" s="191">
        <f t="shared" si="43"/>
        <v>62937.477000000006</v>
      </c>
      <c r="H53" s="191"/>
      <c r="I53" s="191">
        <f t="shared" si="44"/>
        <v>52447.897500000014</v>
      </c>
      <c r="J53" s="187"/>
      <c r="K53" s="187"/>
      <c r="L53" s="386">
        <v>199</v>
      </c>
      <c r="M53" s="191">
        <f t="shared" si="45"/>
        <v>262239.48750000005</v>
      </c>
      <c r="N53" s="187"/>
      <c r="O53" s="187"/>
      <c r="P53" s="191">
        <v>220</v>
      </c>
      <c r="Q53" s="191">
        <f t="shared" si="46"/>
        <v>314687.38500000007</v>
      </c>
      <c r="R53" s="191">
        <f t="shared" si="47"/>
        <v>52447.897500000014</v>
      </c>
      <c r="S53" s="191"/>
      <c r="T53" s="191">
        <f t="shared" si="48"/>
        <v>41958.318000000007</v>
      </c>
      <c r="U53" s="191">
        <f t="shared" si="49"/>
        <v>22447.700130000001</v>
      </c>
      <c r="V53" s="173">
        <v>2019</v>
      </c>
    </row>
    <row r="54" spans="1:22" s="7" customFormat="1" x14ac:dyDescent="0.2">
      <c r="A54" s="369">
        <v>42</v>
      </c>
      <c r="B54" s="192" t="s">
        <v>231</v>
      </c>
      <c r="C54" s="191">
        <f>'Раздел 1'!O54</f>
        <v>0</v>
      </c>
      <c r="D54" s="191"/>
      <c r="E54" s="191"/>
      <c r="F54" s="191"/>
      <c r="G54" s="191"/>
      <c r="H54" s="191"/>
      <c r="I54" s="191"/>
      <c r="J54" s="187"/>
      <c r="K54" s="187"/>
      <c r="L54" s="386"/>
      <c r="M54" s="191"/>
      <c r="N54" s="187"/>
      <c r="O54" s="187"/>
      <c r="P54" s="191"/>
      <c r="Q54" s="191"/>
      <c r="R54" s="191"/>
      <c r="S54" s="191"/>
      <c r="T54" s="191">
        <f>C54</f>
        <v>0</v>
      </c>
      <c r="U54" s="191"/>
      <c r="V54" s="173">
        <v>2019</v>
      </c>
    </row>
    <row r="55" spans="1:22" s="7" customFormat="1" x14ac:dyDescent="0.2">
      <c r="A55" s="369">
        <v>43</v>
      </c>
      <c r="B55" s="192" t="s">
        <v>513</v>
      </c>
      <c r="C55" s="191">
        <f>'Раздел 1'!O55</f>
        <v>5177915.3100000005</v>
      </c>
      <c r="D55" s="191">
        <f t="shared" ref="D55:D57" si="51">C55*0.07</f>
        <v>362454.07170000009</v>
      </c>
      <c r="E55" s="191">
        <f t="shared" ref="E55:E57" si="52">C55*0.05</f>
        <v>258895.76550000004</v>
      </c>
      <c r="F55" s="191">
        <v>486638.20800000004</v>
      </c>
      <c r="G55" s="191">
        <f t="shared" ref="G55:G57" si="53">0.06*C55</f>
        <v>310674.91860000003</v>
      </c>
      <c r="H55" s="191"/>
      <c r="I55" s="191">
        <f t="shared" ref="I55:I57" si="54">0.05*C55</f>
        <v>258895.76550000004</v>
      </c>
      <c r="J55" s="187"/>
      <c r="K55" s="187"/>
      <c r="L55" s="386">
        <v>586</v>
      </c>
      <c r="M55" s="191">
        <f t="shared" ref="M55:M57" si="55">0.25*C55</f>
        <v>1294478.8275000001</v>
      </c>
      <c r="N55" s="187"/>
      <c r="O55" s="187"/>
      <c r="P55" s="191">
        <v>1628.64</v>
      </c>
      <c r="Q55" s="191">
        <f t="shared" ref="Q55:Q57" si="56">0.3*C55</f>
        <v>1553374.5930000001</v>
      </c>
      <c r="R55" s="191">
        <f t="shared" ref="R55:R57" si="57">0.05*C55</f>
        <v>258895.76550000004</v>
      </c>
      <c r="S55" s="191"/>
      <c r="T55" s="191">
        <f t="shared" si="48"/>
        <v>207116.61240000001</v>
      </c>
      <c r="U55" s="191">
        <f t="shared" ref="U55:U57" si="58">C55*0.0214</f>
        <v>110807.387634</v>
      </c>
      <c r="V55" s="173">
        <v>2019</v>
      </c>
    </row>
    <row r="56" spans="1:22" s="7" customFormat="1" x14ac:dyDescent="0.2">
      <c r="A56" s="369">
        <v>44</v>
      </c>
      <c r="B56" s="192" t="s">
        <v>514</v>
      </c>
      <c r="C56" s="191">
        <f>'Раздел 1'!O56</f>
        <v>2266665.9990000003</v>
      </c>
      <c r="D56" s="191">
        <f t="shared" si="51"/>
        <v>158666.61993000004</v>
      </c>
      <c r="E56" s="191">
        <f t="shared" si="52"/>
        <v>113333.29995000002</v>
      </c>
      <c r="F56" s="191"/>
      <c r="G56" s="191">
        <f t="shared" si="53"/>
        <v>135999.95994</v>
      </c>
      <c r="H56" s="191"/>
      <c r="I56" s="191">
        <f t="shared" si="54"/>
        <v>113333.29995000002</v>
      </c>
      <c r="J56" s="187"/>
      <c r="K56" s="187"/>
      <c r="L56" s="386">
        <v>352</v>
      </c>
      <c r="M56" s="191">
        <f t="shared" si="55"/>
        <v>566666.49975000008</v>
      </c>
      <c r="N56" s="187"/>
      <c r="O56" s="187"/>
      <c r="P56" s="191">
        <v>688.84</v>
      </c>
      <c r="Q56" s="191">
        <f t="shared" si="56"/>
        <v>679999.79970000009</v>
      </c>
      <c r="R56" s="191">
        <f t="shared" si="57"/>
        <v>113333.29995000002</v>
      </c>
      <c r="S56" s="191"/>
      <c r="T56" s="191">
        <f t="shared" si="48"/>
        <v>90666.639960000015</v>
      </c>
      <c r="U56" s="191">
        <f t="shared" si="58"/>
        <v>48506.652378600003</v>
      </c>
      <c r="V56" s="173">
        <v>2019</v>
      </c>
    </row>
    <row r="57" spans="1:22" s="7" customFormat="1" x14ac:dyDescent="0.2">
      <c r="A57" s="369">
        <v>45</v>
      </c>
      <c r="B57" s="192" t="s">
        <v>232</v>
      </c>
      <c r="C57" s="191">
        <f>'Раздел 1'!O57</f>
        <v>4002273.4410000006</v>
      </c>
      <c r="D57" s="191">
        <f t="shared" si="51"/>
        <v>280159.14087000006</v>
      </c>
      <c r="E57" s="191">
        <f t="shared" si="52"/>
        <v>200113.67205000005</v>
      </c>
      <c r="F57" s="191">
        <v>342431.712</v>
      </c>
      <c r="G57" s="191">
        <f t="shared" si="53"/>
        <v>240136.40646000003</v>
      </c>
      <c r="H57" s="191"/>
      <c r="I57" s="191">
        <f t="shared" si="54"/>
        <v>200113.67205000005</v>
      </c>
      <c r="J57" s="187"/>
      <c r="K57" s="187"/>
      <c r="L57" s="386">
        <v>661</v>
      </c>
      <c r="M57" s="191">
        <f t="shared" si="55"/>
        <v>1000568.3602500001</v>
      </c>
      <c r="N57" s="187"/>
      <c r="O57" s="187"/>
      <c r="P57" s="191">
        <v>703</v>
      </c>
      <c r="Q57" s="191">
        <f t="shared" si="56"/>
        <v>1200682.0323000001</v>
      </c>
      <c r="R57" s="191">
        <f t="shared" si="57"/>
        <v>200113.67205000005</v>
      </c>
      <c r="S57" s="191"/>
      <c r="T57" s="191">
        <f t="shared" si="48"/>
        <v>160090.93764000002</v>
      </c>
      <c r="U57" s="191">
        <f t="shared" si="58"/>
        <v>85648.651637400006</v>
      </c>
      <c r="V57" s="173">
        <v>2019</v>
      </c>
    </row>
    <row r="58" spans="1:22" s="7" customFormat="1" x14ac:dyDescent="0.2">
      <c r="A58" s="369">
        <v>46</v>
      </c>
      <c r="B58" s="192" t="s">
        <v>130</v>
      </c>
      <c r="C58" s="191">
        <f>'Раздел 1'!O58</f>
        <v>33400</v>
      </c>
      <c r="D58" s="191"/>
      <c r="E58" s="191"/>
      <c r="F58" s="191"/>
      <c r="G58" s="191"/>
      <c r="H58" s="191"/>
      <c r="I58" s="191"/>
      <c r="J58" s="191"/>
      <c r="K58" s="191"/>
      <c r="L58" s="386"/>
      <c r="M58" s="191"/>
      <c r="N58" s="191"/>
      <c r="O58" s="191"/>
      <c r="P58" s="191"/>
      <c r="Q58" s="191"/>
      <c r="R58" s="191"/>
      <c r="S58" s="191"/>
      <c r="T58" s="191">
        <f t="shared" ref="T58:T60" si="59">C58</f>
        <v>33400</v>
      </c>
      <c r="U58" s="191"/>
      <c r="V58" s="173">
        <v>2019</v>
      </c>
    </row>
    <row r="59" spans="1:22" s="7" customFormat="1" x14ac:dyDescent="0.2">
      <c r="A59" s="369">
        <v>47</v>
      </c>
      <c r="B59" s="192" t="s">
        <v>139</v>
      </c>
      <c r="C59" s="191">
        <f>'Раздел 1'!O59</f>
        <v>33500</v>
      </c>
      <c r="D59" s="191"/>
      <c r="E59" s="191"/>
      <c r="F59" s="191"/>
      <c r="G59" s="191"/>
      <c r="H59" s="191"/>
      <c r="I59" s="191"/>
      <c r="J59" s="191"/>
      <c r="K59" s="191"/>
      <c r="L59" s="386"/>
      <c r="M59" s="191"/>
      <c r="N59" s="191"/>
      <c r="O59" s="191"/>
      <c r="P59" s="191"/>
      <c r="Q59" s="191"/>
      <c r="R59" s="191"/>
      <c r="S59" s="191"/>
      <c r="T59" s="191">
        <f t="shared" si="59"/>
        <v>33500</v>
      </c>
      <c r="U59" s="191"/>
      <c r="V59" s="173">
        <v>2019</v>
      </c>
    </row>
    <row r="60" spans="1:22" s="7" customFormat="1" x14ac:dyDescent="0.2">
      <c r="A60" s="369">
        <v>48</v>
      </c>
      <c r="B60" s="192" t="s">
        <v>233</v>
      </c>
      <c r="C60" s="191">
        <f>'Раздел 1'!O60</f>
        <v>0</v>
      </c>
      <c r="D60" s="191"/>
      <c r="E60" s="191"/>
      <c r="F60" s="191"/>
      <c r="G60" s="191"/>
      <c r="H60" s="191"/>
      <c r="I60" s="191"/>
      <c r="J60" s="191"/>
      <c r="K60" s="191"/>
      <c r="L60" s="386"/>
      <c r="M60" s="191"/>
      <c r="N60" s="191"/>
      <c r="O60" s="191"/>
      <c r="P60" s="191"/>
      <c r="Q60" s="191"/>
      <c r="R60" s="191"/>
      <c r="S60" s="191"/>
      <c r="T60" s="191">
        <f t="shared" si="59"/>
        <v>0</v>
      </c>
      <c r="U60" s="191"/>
      <c r="V60" s="173">
        <v>2019</v>
      </c>
    </row>
    <row r="61" spans="1:22" s="7" customFormat="1" x14ac:dyDescent="0.2">
      <c r="A61" s="369">
        <v>49</v>
      </c>
      <c r="B61" s="192" t="s">
        <v>201</v>
      </c>
      <c r="C61" s="191">
        <f>'Раздел 1'!O61</f>
        <v>2639922.4500000002</v>
      </c>
      <c r="D61" s="191">
        <f t="shared" ref="D61:D66" si="60">C61*0.07</f>
        <v>184794.57150000002</v>
      </c>
      <c r="E61" s="191">
        <f t="shared" ref="E61:E62" si="61">C61*0.05</f>
        <v>131996.12250000003</v>
      </c>
      <c r="F61" s="191"/>
      <c r="G61" s="191">
        <f>0.06*C61</f>
        <v>158395.34700000001</v>
      </c>
      <c r="H61" s="191"/>
      <c r="I61" s="191">
        <f t="shared" ref="I61:I66" si="62">0.05*C61</f>
        <v>131996.12250000003</v>
      </c>
      <c r="J61" s="187"/>
      <c r="K61" s="187"/>
      <c r="L61" s="386">
        <v>420</v>
      </c>
      <c r="M61" s="191">
        <f t="shared" ref="M61:M66" si="63">0.25*C61</f>
        <v>659980.61250000005</v>
      </c>
      <c r="N61" s="187"/>
      <c r="O61" s="187"/>
      <c r="P61" s="191">
        <v>331</v>
      </c>
      <c r="Q61" s="191">
        <f t="shared" ref="Q61:Q66" si="64">0.3*C61</f>
        <v>791976.73499999999</v>
      </c>
      <c r="R61" s="191">
        <f t="shared" ref="R61:R66" si="65">0.05*C61</f>
        <v>131996.12250000003</v>
      </c>
      <c r="S61" s="191"/>
      <c r="T61" s="191">
        <f t="shared" ref="T61:T65" si="66">C61*0.04</f>
        <v>105596.89800000002</v>
      </c>
      <c r="U61" s="191">
        <f t="shared" ref="U61:U66" si="67">C61*0.0214</f>
        <v>56494.340430000004</v>
      </c>
      <c r="V61" s="173">
        <v>2019</v>
      </c>
    </row>
    <row r="62" spans="1:22" s="7" customFormat="1" x14ac:dyDescent="0.2">
      <c r="A62" s="369">
        <v>50</v>
      </c>
      <c r="B62" s="192" t="s">
        <v>234</v>
      </c>
      <c r="C62" s="191">
        <f>'Раздел 1'!O62</f>
        <v>1463148.0300000003</v>
      </c>
      <c r="D62" s="191">
        <f t="shared" si="60"/>
        <v>102420.36210000003</v>
      </c>
      <c r="E62" s="191">
        <f t="shared" si="61"/>
        <v>73157.401500000022</v>
      </c>
      <c r="F62" s="191"/>
      <c r="G62" s="191">
        <f t="shared" ref="G62:G66" si="68">0.06*C62</f>
        <v>87788.881800000017</v>
      </c>
      <c r="H62" s="191"/>
      <c r="I62" s="191">
        <f t="shared" si="62"/>
        <v>73157.401500000022</v>
      </c>
      <c r="J62" s="187"/>
      <c r="K62" s="187"/>
      <c r="L62" s="386">
        <v>241</v>
      </c>
      <c r="M62" s="191">
        <f t="shared" si="63"/>
        <v>365787.00750000007</v>
      </c>
      <c r="N62" s="187"/>
      <c r="O62" s="187"/>
      <c r="P62" s="191">
        <v>629.28</v>
      </c>
      <c r="Q62" s="191">
        <f t="shared" si="64"/>
        <v>438944.40900000004</v>
      </c>
      <c r="R62" s="191">
        <f t="shared" si="65"/>
        <v>73157.401500000022</v>
      </c>
      <c r="S62" s="191"/>
      <c r="T62" s="191">
        <f t="shared" si="66"/>
        <v>58525.921200000012</v>
      </c>
      <c r="U62" s="191">
        <f t="shared" si="67"/>
        <v>31311.367842000003</v>
      </c>
      <c r="V62" s="173">
        <v>2019</v>
      </c>
    </row>
    <row r="63" spans="1:22" s="7" customFormat="1" x14ac:dyDescent="0.2">
      <c r="A63" s="369">
        <v>51</v>
      </c>
      <c r="B63" s="192" t="s">
        <v>235</v>
      </c>
      <c r="C63" s="191">
        <f>'Раздел 1'!O63</f>
        <v>2450085.33</v>
      </c>
      <c r="D63" s="191">
        <f t="shared" si="60"/>
        <v>171505.97310000003</v>
      </c>
      <c r="E63" s="191"/>
      <c r="F63" s="191"/>
      <c r="G63" s="191">
        <f t="shared" si="68"/>
        <v>147005.11979999999</v>
      </c>
      <c r="H63" s="191"/>
      <c r="I63" s="191">
        <f t="shared" si="62"/>
        <v>122504.26650000001</v>
      </c>
      <c r="J63" s="187"/>
      <c r="K63" s="187"/>
      <c r="L63" s="386">
        <v>413</v>
      </c>
      <c r="M63" s="191">
        <f t="shared" si="63"/>
        <v>612521.33250000002</v>
      </c>
      <c r="N63" s="187"/>
      <c r="O63" s="187"/>
      <c r="P63" s="191">
        <v>459</v>
      </c>
      <c r="Q63" s="191">
        <f t="shared" si="64"/>
        <v>735025.59900000005</v>
      </c>
      <c r="R63" s="191">
        <f t="shared" si="65"/>
        <v>122504.26650000001</v>
      </c>
      <c r="S63" s="191"/>
      <c r="T63" s="191">
        <f t="shared" si="66"/>
        <v>98003.41320000001</v>
      </c>
      <c r="U63" s="191">
        <f t="shared" si="67"/>
        <v>52431.826062</v>
      </c>
      <c r="V63" s="173">
        <v>2019</v>
      </c>
    </row>
    <row r="64" spans="1:22" s="7" customFormat="1" x14ac:dyDescent="0.2">
      <c r="A64" s="369">
        <v>52</v>
      </c>
      <c r="B64" s="192" t="s">
        <v>236</v>
      </c>
      <c r="C64" s="191">
        <f>'Раздел 1'!O64</f>
        <v>1486877.67</v>
      </c>
      <c r="D64" s="191">
        <f t="shared" si="60"/>
        <v>104081.4369</v>
      </c>
      <c r="E64" s="191"/>
      <c r="F64" s="191"/>
      <c r="G64" s="191">
        <f t="shared" si="68"/>
        <v>89212.660199999998</v>
      </c>
      <c r="H64" s="191"/>
      <c r="I64" s="191">
        <f t="shared" si="62"/>
        <v>74343.883499999996</v>
      </c>
      <c r="J64" s="185"/>
      <c r="K64" s="185"/>
      <c r="L64" s="386">
        <v>258</v>
      </c>
      <c r="M64" s="191">
        <f t="shared" si="63"/>
        <v>371719.41749999998</v>
      </c>
      <c r="N64" s="184"/>
      <c r="O64" s="187"/>
      <c r="P64" s="191">
        <v>276</v>
      </c>
      <c r="Q64" s="191">
        <f t="shared" si="64"/>
        <v>446063.30099999998</v>
      </c>
      <c r="R64" s="191">
        <f t="shared" si="65"/>
        <v>74343.883499999996</v>
      </c>
      <c r="S64" s="191"/>
      <c r="T64" s="191">
        <f t="shared" si="66"/>
        <v>59475.106800000001</v>
      </c>
      <c r="U64" s="191">
        <f t="shared" si="67"/>
        <v>31819.182137999996</v>
      </c>
      <c r="V64" s="173">
        <v>2019</v>
      </c>
    </row>
    <row r="65" spans="1:22" s="7" customFormat="1" x14ac:dyDescent="0.2">
      <c r="A65" s="369">
        <v>53</v>
      </c>
      <c r="B65" s="192" t="s">
        <v>116</v>
      </c>
      <c r="C65" s="191">
        <f>'Раздел 1'!O65</f>
        <v>5844286.7460000012</v>
      </c>
      <c r="D65" s="191">
        <f t="shared" si="60"/>
        <v>409100.07222000015</v>
      </c>
      <c r="E65" s="191">
        <f t="shared" ref="E65:E66" si="69">C65*0.05</f>
        <v>292214.33730000007</v>
      </c>
      <c r="F65" s="191"/>
      <c r="G65" s="191">
        <f t="shared" si="68"/>
        <v>350657.20476000005</v>
      </c>
      <c r="H65" s="191"/>
      <c r="I65" s="191">
        <f t="shared" si="62"/>
        <v>292214.33730000007</v>
      </c>
      <c r="J65" s="185"/>
      <c r="K65" s="185"/>
      <c r="L65" s="386">
        <v>635</v>
      </c>
      <c r="M65" s="191">
        <f t="shared" si="63"/>
        <v>1461071.6865000003</v>
      </c>
      <c r="N65" s="184"/>
      <c r="O65" s="187"/>
      <c r="P65" s="191">
        <v>863</v>
      </c>
      <c r="Q65" s="191">
        <f t="shared" si="64"/>
        <v>1753286.0238000003</v>
      </c>
      <c r="R65" s="191">
        <f t="shared" si="65"/>
        <v>292214.33730000007</v>
      </c>
      <c r="S65" s="191"/>
      <c r="T65" s="191">
        <f t="shared" si="66"/>
        <v>233771.46984000006</v>
      </c>
      <c r="U65" s="191">
        <f t="shared" si="67"/>
        <v>125067.73636440001</v>
      </c>
      <c r="V65" s="173">
        <v>2019</v>
      </c>
    </row>
    <row r="66" spans="1:22" s="7" customFormat="1" x14ac:dyDescent="0.2">
      <c r="A66" s="369">
        <v>54</v>
      </c>
      <c r="B66" s="192" t="s">
        <v>237</v>
      </c>
      <c r="C66" s="191">
        <f>'Раздел 1'!O66</f>
        <v>6302376.6600000001</v>
      </c>
      <c r="D66" s="191">
        <f t="shared" si="60"/>
        <v>441166.36620000005</v>
      </c>
      <c r="E66" s="191">
        <f t="shared" si="69"/>
        <v>315118.83300000004</v>
      </c>
      <c r="F66" s="191"/>
      <c r="G66" s="191">
        <f t="shared" si="68"/>
        <v>378142.59960000002</v>
      </c>
      <c r="H66" s="191"/>
      <c r="I66" s="191">
        <f t="shared" si="62"/>
        <v>315118.83300000004</v>
      </c>
      <c r="J66" s="185"/>
      <c r="K66" s="185"/>
      <c r="L66" s="386">
        <v>653</v>
      </c>
      <c r="M66" s="191">
        <f t="shared" si="63"/>
        <v>1575594.165</v>
      </c>
      <c r="N66" s="184"/>
      <c r="O66" s="187"/>
      <c r="P66" s="191">
        <v>1575.86</v>
      </c>
      <c r="Q66" s="191">
        <f t="shared" si="64"/>
        <v>1890712.9979999999</v>
      </c>
      <c r="R66" s="191">
        <f t="shared" si="65"/>
        <v>315118.83300000004</v>
      </c>
      <c r="S66" s="191"/>
      <c r="T66" s="191">
        <f>C66*0.04</f>
        <v>252095.06640000001</v>
      </c>
      <c r="U66" s="191">
        <f t="shared" si="67"/>
        <v>134870.86052399999</v>
      </c>
      <c r="V66" s="173">
        <v>2019</v>
      </c>
    </row>
    <row r="67" spans="1:22" s="7" customFormat="1" x14ac:dyDescent="0.2">
      <c r="A67" s="369">
        <v>55</v>
      </c>
      <c r="B67" s="192" t="s">
        <v>128</v>
      </c>
      <c r="C67" s="191">
        <f>'Раздел 1'!O67</f>
        <v>30100</v>
      </c>
      <c r="D67" s="191"/>
      <c r="E67" s="191"/>
      <c r="F67" s="191"/>
      <c r="G67" s="191"/>
      <c r="H67" s="191"/>
      <c r="I67" s="191"/>
      <c r="J67" s="191"/>
      <c r="K67" s="191"/>
      <c r="L67" s="386"/>
      <c r="M67" s="191"/>
      <c r="N67" s="191"/>
      <c r="O67" s="191"/>
      <c r="P67" s="191"/>
      <c r="Q67" s="191"/>
      <c r="R67" s="191"/>
      <c r="S67" s="191"/>
      <c r="T67" s="191">
        <f t="shared" ref="T67" si="70">C67</f>
        <v>30100</v>
      </c>
      <c r="U67" s="191"/>
      <c r="V67" s="173">
        <v>2019</v>
      </c>
    </row>
    <row r="68" spans="1:22" s="7" customFormat="1" x14ac:dyDescent="0.2">
      <c r="A68" s="369">
        <v>56</v>
      </c>
      <c r="B68" s="192" t="s">
        <v>238</v>
      </c>
      <c r="C68" s="191">
        <f>'Раздел 1'!O68</f>
        <v>1757071.9800000002</v>
      </c>
      <c r="D68" s="191">
        <f t="shared" ref="D68:D70" si="71">C68*0.07</f>
        <v>122995.03860000003</v>
      </c>
      <c r="E68" s="191">
        <f t="shared" ref="E68" si="72">C68*0.05</f>
        <v>87853.599000000017</v>
      </c>
      <c r="F68" s="191"/>
      <c r="G68" s="191">
        <f t="shared" ref="G68:G70" si="73">0.06*C68</f>
        <v>105424.31880000001</v>
      </c>
      <c r="H68" s="191"/>
      <c r="I68" s="191">
        <f t="shared" ref="I68:I70" si="74">0.05*C68</f>
        <v>87853.599000000017</v>
      </c>
      <c r="J68" s="185"/>
      <c r="K68" s="185"/>
      <c r="L68" s="386">
        <v>313</v>
      </c>
      <c r="M68" s="191">
        <f t="shared" ref="M68:M70" si="75">0.25*C68</f>
        <v>439267.99500000005</v>
      </c>
      <c r="N68" s="184"/>
      <c r="O68" s="187"/>
      <c r="P68" s="191">
        <v>403</v>
      </c>
      <c r="Q68" s="191">
        <f t="shared" ref="Q68:Q70" si="76">0.3*C68</f>
        <v>527121.59400000004</v>
      </c>
      <c r="R68" s="191">
        <f t="shared" ref="R68:R70" si="77">0.05*C68</f>
        <v>87853.599000000017</v>
      </c>
      <c r="S68" s="191"/>
      <c r="T68" s="191">
        <f t="shared" ref="T68:T72" si="78">C68*0.04</f>
        <v>70282.87920000001</v>
      </c>
      <c r="U68" s="191">
        <f t="shared" ref="U68:U70" si="79">C68*0.0214</f>
        <v>37601.340372000006</v>
      </c>
      <c r="V68" s="173">
        <v>2019</v>
      </c>
    </row>
    <row r="69" spans="1:22" s="7" customFormat="1" x14ac:dyDescent="0.2">
      <c r="A69" s="369">
        <v>57</v>
      </c>
      <c r="B69" s="192" t="s">
        <v>117</v>
      </c>
      <c r="C69" s="191">
        <f>'Раздел 1'!O69</f>
        <v>3414371.6100000003</v>
      </c>
      <c r="D69" s="191">
        <f t="shared" si="71"/>
        <v>239006.01270000005</v>
      </c>
      <c r="E69" s="191"/>
      <c r="F69" s="191"/>
      <c r="G69" s="191">
        <f t="shared" si="73"/>
        <v>204862.2966</v>
      </c>
      <c r="H69" s="191"/>
      <c r="I69" s="191">
        <f t="shared" si="74"/>
        <v>170718.58050000004</v>
      </c>
      <c r="J69" s="185"/>
      <c r="K69" s="185"/>
      <c r="L69" s="386">
        <v>534</v>
      </c>
      <c r="M69" s="191">
        <f t="shared" si="75"/>
        <v>853592.90250000008</v>
      </c>
      <c r="N69" s="184"/>
      <c r="O69" s="187"/>
      <c r="P69" s="191">
        <v>401</v>
      </c>
      <c r="Q69" s="191">
        <f t="shared" si="76"/>
        <v>1024311.483</v>
      </c>
      <c r="R69" s="191">
        <f t="shared" si="77"/>
        <v>170718.58050000004</v>
      </c>
      <c r="S69" s="191"/>
      <c r="T69" s="191">
        <f t="shared" si="78"/>
        <v>136574.86440000002</v>
      </c>
      <c r="U69" s="191">
        <f t="shared" si="79"/>
        <v>73067.552454000004</v>
      </c>
      <c r="V69" s="173">
        <v>2019</v>
      </c>
    </row>
    <row r="70" spans="1:22" s="7" customFormat="1" x14ac:dyDescent="0.2">
      <c r="A70" s="369">
        <v>58</v>
      </c>
      <c r="B70" s="192" t="s">
        <v>239</v>
      </c>
      <c r="C70" s="191">
        <f>'Раздел 1'!O70</f>
        <v>718900.2300000001</v>
      </c>
      <c r="D70" s="191">
        <f t="shared" si="71"/>
        <v>50323.016100000008</v>
      </c>
      <c r="E70" s="191"/>
      <c r="F70" s="191"/>
      <c r="G70" s="191">
        <f t="shared" si="73"/>
        <v>43134.013800000008</v>
      </c>
      <c r="H70" s="191"/>
      <c r="I70" s="191">
        <f t="shared" si="74"/>
        <v>35945.011500000008</v>
      </c>
      <c r="J70" s="185"/>
      <c r="K70" s="185"/>
      <c r="L70" s="386">
        <v>217</v>
      </c>
      <c r="M70" s="191">
        <f t="shared" si="75"/>
        <v>179725.05750000002</v>
      </c>
      <c r="N70" s="184"/>
      <c r="O70" s="187"/>
      <c r="P70" s="191">
        <v>195</v>
      </c>
      <c r="Q70" s="191">
        <f t="shared" si="76"/>
        <v>215670.06900000002</v>
      </c>
      <c r="R70" s="191">
        <f t="shared" si="77"/>
        <v>35945.011500000008</v>
      </c>
      <c r="S70" s="191"/>
      <c r="T70" s="191">
        <f t="shared" si="78"/>
        <v>28756.009200000004</v>
      </c>
      <c r="U70" s="191">
        <f t="shared" si="79"/>
        <v>15384.464922000001</v>
      </c>
      <c r="V70" s="173">
        <v>2019</v>
      </c>
    </row>
    <row r="71" spans="1:22" s="7" customFormat="1" x14ac:dyDescent="0.2">
      <c r="A71" s="369">
        <v>59</v>
      </c>
      <c r="B71" s="192" t="s">
        <v>140</v>
      </c>
      <c r="C71" s="191">
        <f>'Раздел 1'!O71</f>
        <v>23700</v>
      </c>
      <c r="D71" s="191"/>
      <c r="E71" s="191"/>
      <c r="F71" s="191"/>
      <c r="G71" s="191"/>
      <c r="H71" s="191"/>
      <c r="I71" s="191"/>
      <c r="J71" s="191"/>
      <c r="K71" s="191"/>
      <c r="L71" s="386"/>
      <c r="M71" s="191"/>
      <c r="N71" s="191"/>
      <c r="O71" s="191"/>
      <c r="P71" s="191"/>
      <c r="Q71" s="191"/>
      <c r="R71" s="191"/>
      <c r="S71" s="191"/>
      <c r="T71" s="191">
        <f t="shared" ref="T71:T80" si="80">C71</f>
        <v>23700</v>
      </c>
      <c r="U71" s="191"/>
      <c r="V71" s="173">
        <v>2019</v>
      </c>
    </row>
    <row r="72" spans="1:22" s="7" customFormat="1" x14ac:dyDescent="0.2">
      <c r="A72" s="369">
        <v>60</v>
      </c>
      <c r="B72" s="192" t="s">
        <v>240</v>
      </c>
      <c r="C72" s="191">
        <f>'Раздел 1'!O72</f>
        <v>2309864.7300000004</v>
      </c>
      <c r="D72" s="191">
        <f>C72*0.07</f>
        <v>161690.53110000005</v>
      </c>
      <c r="E72" s="191">
        <f t="shared" ref="E72" si="81">C72*0.05</f>
        <v>115493.23650000003</v>
      </c>
      <c r="F72" s="191"/>
      <c r="G72" s="191">
        <f t="shared" ref="G72" si="82">0.06*C72</f>
        <v>138591.88380000001</v>
      </c>
      <c r="H72" s="191"/>
      <c r="I72" s="191">
        <f t="shared" ref="I72" si="83">0.05*C72</f>
        <v>115493.23650000003</v>
      </c>
      <c r="J72" s="193"/>
      <c r="K72" s="193"/>
      <c r="L72" s="386">
        <v>351</v>
      </c>
      <c r="M72" s="191">
        <f t="shared" ref="M72" si="84">0.25*C72</f>
        <v>577466.18250000011</v>
      </c>
      <c r="N72" s="187"/>
      <c r="O72" s="187"/>
      <c r="P72" s="191">
        <v>735.48</v>
      </c>
      <c r="Q72" s="191">
        <f>0.3*C72</f>
        <v>692959.41900000011</v>
      </c>
      <c r="R72" s="191">
        <f t="shared" ref="R72" si="85">0.05*C72</f>
        <v>115493.23650000003</v>
      </c>
      <c r="S72" s="191"/>
      <c r="T72" s="191">
        <f t="shared" si="78"/>
        <v>92394.589200000017</v>
      </c>
      <c r="U72" s="191">
        <f>C72*0.0214</f>
        <v>49431.105222000006</v>
      </c>
      <c r="V72" s="173">
        <v>2019</v>
      </c>
    </row>
    <row r="73" spans="1:22" s="7" customFormat="1" x14ac:dyDescent="0.2">
      <c r="A73" s="369">
        <v>61</v>
      </c>
      <c r="B73" s="192" t="s">
        <v>141</v>
      </c>
      <c r="C73" s="191">
        <f>'Раздел 1'!O73</f>
        <v>28200</v>
      </c>
      <c r="D73" s="191"/>
      <c r="E73" s="191"/>
      <c r="F73" s="191"/>
      <c r="G73" s="191"/>
      <c r="H73" s="191"/>
      <c r="I73" s="191"/>
      <c r="J73" s="191"/>
      <c r="K73" s="191"/>
      <c r="L73" s="386"/>
      <c r="M73" s="191"/>
      <c r="N73" s="191"/>
      <c r="O73" s="191"/>
      <c r="P73" s="191"/>
      <c r="Q73" s="191"/>
      <c r="R73" s="191"/>
      <c r="S73" s="191"/>
      <c r="T73" s="191">
        <f t="shared" si="80"/>
        <v>28200</v>
      </c>
      <c r="U73" s="191"/>
      <c r="V73" s="173">
        <v>2019</v>
      </c>
    </row>
    <row r="74" spans="1:22" s="7" customFormat="1" x14ac:dyDescent="0.2">
      <c r="A74" s="369">
        <v>62</v>
      </c>
      <c r="B74" s="192" t="s">
        <v>118</v>
      </c>
      <c r="C74" s="191">
        <f>'Раздел 1'!O74</f>
        <v>26000</v>
      </c>
      <c r="D74" s="191"/>
      <c r="E74" s="191"/>
      <c r="F74" s="191"/>
      <c r="G74" s="191"/>
      <c r="H74" s="191"/>
      <c r="I74" s="191"/>
      <c r="J74" s="191"/>
      <c r="K74" s="191"/>
      <c r="L74" s="386"/>
      <c r="M74" s="191"/>
      <c r="N74" s="191"/>
      <c r="O74" s="191"/>
      <c r="P74" s="191"/>
      <c r="Q74" s="191"/>
      <c r="R74" s="191"/>
      <c r="S74" s="191"/>
      <c r="T74" s="191">
        <f t="shared" si="80"/>
        <v>26000</v>
      </c>
      <c r="U74" s="191"/>
      <c r="V74" s="173">
        <v>2019</v>
      </c>
    </row>
    <row r="75" spans="1:22" s="7" customFormat="1" x14ac:dyDescent="0.2">
      <c r="A75" s="369">
        <v>63</v>
      </c>
      <c r="B75" s="192" t="s">
        <v>142</v>
      </c>
      <c r="C75" s="191">
        <f>'Раздел 1'!O75</f>
        <v>34150</v>
      </c>
      <c r="D75" s="191"/>
      <c r="E75" s="191"/>
      <c r="F75" s="191"/>
      <c r="G75" s="191"/>
      <c r="H75" s="191"/>
      <c r="I75" s="191"/>
      <c r="J75" s="191"/>
      <c r="K75" s="191"/>
      <c r="L75" s="386"/>
      <c r="M75" s="191"/>
      <c r="N75" s="191"/>
      <c r="O75" s="191"/>
      <c r="P75" s="191"/>
      <c r="Q75" s="191"/>
      <c r="R75" s="191"/>
      <c r="S75" s="191"/>
      <c r="T75" s="191">
        <f t="shared" si="80"/>
        <v>34150</v>
      </c>
      <c r="U75" s="191"/>
      <c r="V75" s="173">
        <v>2019</v>
      </c>
    </row>
    <row r="76" spans="1:22" s="7" customFormat="1" x14ac:dyDescent="0.2">
      <c r="A76" s="369">
        <v>64</v>
      </c>
      <c r="B76" s="192" t="s">
        <v>127</v>
      </c>
      <c r="C76" s="191">
        <f>'Раздел 1'!O76</f>
        <v>33900</v>
      </c>
      <c r="D76" s="191"/>
      <c r="E76" s="191"/>
      <c r="F76" s="191"/>
      <c r="G76" s="191"/>
      <c r="H76" s="191"/>
      <c r="I76" s="191"/>
      <c r="J76" s="191"/>
      <c r="K76" s="191"/>
      <c r="L76" s="386"/>
      <c r="M76" s="191"/>
      <c r="N76" s="191"/>
      <c r="O76" s="191"/>
      <c r="P76" s="191"/>
      <c r="Q76" s="191"/>
      <c r="R76" s="191"/>
      <c r="S76" s="191"/>
      <c r="T76" s="191">
        <f t="shared" si="80"/>
        <v>33900</v>
      </c>
      <c r="U76" s="191"/>
      <c r="V76" s="173">
        <v>2019</v>
      </c>
    </row>
    <row r="77" spans="1:22" s="7" customFormat="1" x14ac:dyDescent="0.2">
      <c r="A77" s="369">
        <v>65</v>
      </c>
      <c r="B77" s="192" t="s">
        <v>241</v>
      </c>
      <c r="C77" s="191">
        <f>'Раздел 1'!O77</f>
        <v>2693314.14</v>
      </c>
      <c r="D77" s="191">
        <f>C77*0.07</f>
        <v>188531.98980000004</v>
      </c>
      <c r="E77" s="191">
        <f t="shared" ref="E77" si="86">C77*0.05</f>
        <v>134665.70700000002</v>
      </c>
      <c r="F77" s="191"/>
      <c r="G77" s="191">
        <f t="shared" ref="G77" si="87">0.06*C77</f>
        <v>161598.84839999999</v>
      </c>
      <c r="H77" s="191"/>
      <c r="I77" s="191">
        <f t="shared" ref="I77" si="88">0.05*C77</f>
        <v>134665.70700000002</v>
      </c>
      <c r="J77" s="187"/>
      <c r="K77" s="187"/>
      <c r="L77" s="386">
        <v>405</v>
      </c>
      <c r="M77" s="191">
        <f t="shared" ref="M77" si="89">0.25*C77</f>
        <v>673328.53500000003</v>
      </c>
      <c r="N77" s="187"/>
      <c r="O77" s="187"/>
      <c r="P77" s="191">
        <v>581</v>
      </c>
      <c r="Q77" s="191">
        <f>0.3*C77</f>
        <v>807994.24199999997</v>
      </c>
      <c r="R77" s="191">
        <f t="shared" ref="R77" si="90">0.05*C77</f>
        <v>134665.70700000002</v>
      </c>
      <c r="S77" s="191"/>
      <c r="T77" s="191">
        <f t="shared" ref="T77" si="91">C77*0.04</f>
        <v>107732.5656</v>
      </c>
      <c r="U77" s="191">
        <f>C77*0.0214</f>
        <v>57636.922595999997</v>
      </c>
      <c r="V77" s="173">
        <v>2019</v>
      </c>
    </row>
    <row r="78" spans="1:22" s="7" customFormat="1" x14ac:dyDescent="0.2">
      <c r="A78" s="369">
        <v>66</v>
      </c>
      <c r="B78" s="192" t="s">
        <v>119</v>
      </c>
      <c r="C78" s="191">
        <f>'Раздел 1'!O78</f>
        <v>26400</v>
      </c>
      <c r="D78" s="191"/>
      <c r="E78" s="191"/>
      <c r="F78" s="191"/>
      <c r="G78" s="191"/>
      <c r="H78" s="191"/>
      <c r="I78" s="191"/>
      <c r="J78" s="187"/>
      <c r="K78" s="187"/>
      <c r="L78" s="386"/>
      <c r="M78" s="191"/>
      <c r="N78" s="187"/>
      <c r="O78" s="187"/>
      <c r="P78" s="191"/>
      <c r="Q78" s="191"/>
      <c r="R78" s="191"/>
      <c r="S78" s="191"/>
      <c r="T78" s="191">
        <f t="shared" si="80"/>
        <v>26400</v>
      </c>
      <c r="U78" s="191"/>
      <c r="V78" s="173">
        <v>2019</v>
      </c>
    </row>
    <row r="79" spans="1:22" s="7" customFormat="1" x14ac:dyDescent="0.2">
      <c r="A79" s="369">
        <v>67</v>
      </c>
      <c r="B79" s="192" t="s">
        <v>242</v>
      </c>
      <c r="C79" s="191">
        <f>'Раздел 1'!O79</f>
        <v>2409097.77</v>
      </c>
      <c r="D79" s="191">
        <f>C79*0.07</f>
        <v>168636.84390000001</v>
      </c>
      <c r="E79" s="191">
        <f t="shared" ref="E79" si="92">C79*0.05</f>
        <v>120454.8885</v>
      </c>
      <c r="F79" s="191"/>
      <c r="G79" s="191">
        <f t="shared" ref="G79" si="93">0.06*C79</f>
        <v>144545.86619999999</v>
      </c>
      <c r="H79" s="191"/>
      <c r="I79" s="191">
        <f t="shared" ref="I79" si="94">0.05*C79</f>
        <v>120454.8885</v>
      </c>
      <c r="J79" s="187"/>
      <c r="K79" s="187"/>
      <c r="L79" s="386">
        <v>492.1</v>
      </c>
      <c r="M79" s="191">
        <f t="shared" ref="M79" si="95">0.25*C79</f>
        <v>602274.4425</v>
      </c>
      <c r="N79" s="187"/>
      <c r="O79" s="187"/>
      <c r="P79" s="191">
        <v>342</v>
      </c>
      <c r="Q79" s="191">
        <f>0.3*C79</f>
        <v>722729.33100000001</v>
      </c>
      <c r="R79" s="191">
        <f t="shared" ref="R79" si="96">0.05*C79</f>
        <v>120454.8885</v>
      </c>
      <c r="S79" s="191"/>
      <c r="T79" s="191">
        <f t="shared" ref="T79:T85" si="97">C79*0.04</f>
        <v>96363.910799999998</v>
      </c>
      <c r="U79" s="191">
        <f>C79*0.0214</f>
        <v>51554.692277999995</v>
      </c>
      <c r="V79" s="173">
        <v>2019</v>
      </c>
    </row>
    <row r="80" spans="1:22" s="7" customFormat="1" x14ac:dyDescent="0.2">
      <c r="A80" s="369">
        <v>68</v>
      </c>
      <c r="B80" s="192" t="s">
        <v>143</v>
      </c>
      <c r="C80" s="191">
        <f>'Раздел 1'!O80</f>
        <v>38112</v>
      </c>
      <c r="D80" s="191"/>
      <c r="E80" s="191"/>
      <c r="F80" s="191"/>
      <c r="G80" s="191"/>
      <c r="H80" s="191"/>
      <c r="I80" s="191"/>
      <c r="J80" s="191"/>
      <c r="K80" s="191"/>
      <c r="L80" s="386"/>
      <c r="M80" s="191"/>
      <c r="N80" s="191"/>
      <c r="O80" s="191"/>
      <c r="P80" s="191"/>
      <c r="Q80" s="191"/>
      <c r="R80" s="191"/>
      <c r="S80" s="191"/>
      <c r="T80" s="191">
        <f t="shared" si="80"/>
        <v>38112</v>
      </c>
      <c r="U80" s="191"/>
      <c r="V80" s="173">
        <v>2019</v>
      </c>
    </row>
    <row r="81" spans="1:22" s="7" customFormat="1" x14ac:dyDescent="0.2">
      <c r="A81" s="369">
        <v>69</v>
      </c>
      <c r="B81" s="192" t="s">
        <v>243</v>
      </c>
      <c r="C81" s="191">
        <f>'Раздел 1'!O81</f>
        <v>3075145.6200000006</v>
      </c>
      <c r="D81" s="191">
        <f t="shared" ref="D81:D83" si="98">C81*0.07</f>
        <v>215260.19340000005</v>
      </c>
      <c r="E81" s="191">
        <f t="shared" ref="E81:E83" si="99">C81*0.05</f>
        <v>153757.28100000005</v>
      </c>
      <c r="F81" s="191"/>
      <c r="G81" s="191">
        <f t="shared" ref="G81:G83" si="100">0.06*C81</f>
        <v>184508.73720000003</v>
      </c>
      <c r="H81" s="191"/>
      <c r="I81" s="191">
        <f t="shared" ref="I81:I83" si="101">0.05*C81</f>
        <v>153757.28100000005</v>
      </c>
      <c r="J81" s="187"/>
      <c r="K81" s="187"/>
      <c r="L81" s="386">
        <v>570.20000000000005</v>
      </c>
      <c r="M81" s="191">
        <f t="shared" ref="M81:M83" si="102">0.25*C81</f>
        <v>768786.40500000014</v>
      </c>
      <c r="N81" s="187"/>
      <c r="O81" s="187"/>
      <c r="P81" s="191">
        <v>473.7</v>
      </c>
      <c r="Q81" s="191">
        <f t="shared" ref="Q81:Q83" si="103">0.3*C81</f>
        <v>922543.6860000001</v>
      </c>
      <c r="R81" s="191">
        <f t="shared" ref="R81:R83" si="104">0.05*C81</f>
        <v>153757.28100000005</v>
      </c>
      <c r="S81" s="191"/>
      <c r="T81" s="191">
        <f t="shared" si="97"/>
        <v>123005.82480000003</v>
      </c>
      <c r="U81" s="191">
        <f t="shared" ref="U81:U83" si="105">C81*0.0214</f>
        <v>65808.116268000012</v>
      </c>
      <c r="V81" s="173">
        <v>2019</v>
      </c>
    </row>
    <row r="82" spans="1:22" s="7" customFormat="1" x14ac:dyDescent="0.2">
      <c r="A82" s="369">
        <v>70</v>
      </c>
      <c r="B82" s="192" t="s">
        <v>244</v>
      </c>
      <c r="C82" s="191">
        <f>'Раздел 1'!O82</f>
        <v>3639263.88</v>
      </c>
      <c r="D82" s="191">
        <f t="shared" si="98"/>
        <v>254748.47160000002</v>
      </c>
      <c r="E82" s="191">
        <f t="shared" si="99"/>
        <v>181963.19400000002</v>
      </c>
      <c r="F82" s="191"/>
      <c r="G82" s="191">
        <f t="shared" si="100"/>
        <v>218355.83279999997</v>
      </c>
      <c r="H82" s="191"/>
      <c r="I82" s="191">
        <f t="shared" si="101"/>
        <v>181963.19400000002</v>
      </c>
      <c r="J82" s="187"/>
      <c r="K82" s="187"/>
      <c r="L82" s="386">
        <v>670.9</v>
      </c>
      <c r="M82" s="191">
        <f t="shared" si="102"/>
        <v>909815.97</v>
      </c>
      <c r="N82" s="187"/>
      <c r="O82" s="187"/>
      <c r="P82" s="191">
        <v>442.9</v>
      </c>
      <c r="Q82" s="191">
        <f t="shared" si="103"/>
        <v>1091779.1639999999</v>
      </c>
      <c r="R82" s="191">
        <f t="shared" si="104"/>
        <v>181963.19400000002</v>
      </c>
      <c r="S82" s="191"/>
      <c r="T82" s="191">
        <f t="shared" si="97"/>
        <v>145570.5552</v>
      </c>
      <c r="U82" s="191">
        <f t="shared" si="105"/>
        <v>77880.247031999999</v>
      </c>
      <c r="V82" s="173">
        <v>2019</v>
      </c>
    </row>
    <row r="83" spans="1:22" s="7" customFormat="1" x14ac:dyDescent="0.2">
      <c r="A83" s="369">
        <v>71</v>
      </c>
      <c r="B83" s="192" t="s">
        <v>245</v>
      </c>
      <c r="C83" s="191">
        <f>'Раздел 1'!O83</f>
        <v>1038711.06</v>
      </c>
      <c r="D83" s="191">
        <f t="shared" si="98"/>
        <v>72709.774200000014</v>
      </c>
      <c r="E83" s="191">
        <f t="shared" si="99"/>
        <v>51935.553000000007</v>
      </c>
      <c r="F83" s="191"/>
      <c r="G83" s="191">
        <f t="shared" si="100"/>
        <v>62322.6636</v>
      </c>
      <c r="H83" s="191"/>
      <c r="I83" s="191">
        <f t="shared" si="101"/>
        <v>51935.553000000007</v>
      </c>
      <c r="J83" s="187"/>
      <c r="K83" s="187"/>
      <c r="L83" s="386">
        <v>193.1</v>
      </c>
      <c r="M83" s="191">
        <f t="shared" si="102"/>
        <v>259677.76500000001</v>
      </c>
      <c r="N83" s="187"/>
      <c r="O83" s="187"/>
      <c r="P83" s="191">
        <v>117.7</v>
      </c>
      <c r="Q83" s="191">
        <f t="shared" si="103"/>
        <v>311613.31800000003</v>
      </c>
      <c r="R83" s="191">
        <f t="shared" si="104"/>
        <v>51935.553000000007</v>
      </c>
      <c r="S83" s="191"/>
      <c r="T83" s="191">
        <f t="shared" si="97"/>
        <v>41548.4424</v>
      </c>
      <c r="U83" s="191">
        <f t="shared" si="105"/>
        <v>22228.416684</v>
      </c>
      <c r="V83" s="173">
        <v>2019</v>
      </c>
    </row>
    <row r="84" spans="1:22" s="7" customFormat="1" x14ac:dyDescent="0.2">
      <c r="A84" s="369">
        <v>72</v>
      </c>
      <c r="B84" s="192" t="s">
        <v>120</v>
      </c>
      <c r="C84" s="191">
        <f>'Раздел 1'!O84</f>
        <v>25900</v>
      </c>
      <c r="D84" s="191"/>
      <c r="E84" s="191"/>
      <c r="F84" s="191"/>
      <c r="G84" s="191"/>
      <c r="H84" s="191"/>
      <c r="I84" s="191"/>
      <c r="J84" s="191"/>
      <c r="K84" s="191"/>
      <c r="L84" s="386"/>
      <c r="M84" s="191"/>
      <c r="N84" s="191"/>
      <c r="O84" s="191"/>
      <c r="P84" s="191"/>
      <c r="Q84" s="191"/>
      <c r="R84" s="191"/>
      <c r="S84" s="191"/>
      <c r="T84" s="191">
        <f>C84</f>
        <v>25900</v>
      </c>
      <c r="U84" s="191"/>
      <c r="V84" s="173">
        <v>2019</v>
      </c>
    </row>
    <row r="85" spans="1:22" s="7" customFormat="1" x14ac:dyDescent="0.2">
      <c r="A85" s="369">
        <v>73</v>
      </c>
      <c r="B85" s="192" t="s">
        <v>121</v>
      </c>
      <c r="C85" s="191">
        <f>'Раздел 1'!O85</f>
        <v>6576346.1400000006</v>
      </c>
      <c r="D85" s="191">
        <f>C85*0.07</f>
        <v>460344.22980000009</v>
      </c>
      <c r="E85" s="191">
        <f t="shared" ref="E85" si="106">C85*0.05</f>
        <v>328817.30700000003</v>
      </c>
      <c r="F85" s="191">
        <v>331280.36927999998</v>
      </c>
      <c r="G85" s="191">
        <f t="shared" ref="G85:G88" si="107">0.06*C85</f>
        <v>394580.7684</v>
      </c>
      <c r="H85" s="191">
        <f>C85*0.1</f>
        <v>657634.61400000006</v>
      </c>
      <c r="I85" s="191">
        <f t="shared" ref="I85" si="108">0.05*C85</f>
        <v>328817.30700000003</v>
      </c>
      <c r="J85" s="187"/>
      <c r="K85" s="187"/>
      <c r="L85" s="386">
        <v>600</v>
      </c>
      <c r="M85" s="191">
        <f t="shared" ref="M85" si="109">0.25*C85</f>
        <v>1644086.5350000001</v>
      </c>
      <c r="N85" s="187"/>
      <c r="O85" s="187"/>
      <c r="P85" s="191">
        <v>335.2</v>
      </c>
      <c r="Q85" s="191">
        <f>0.3*C85</f>
        <v>1972903.8420000002</v>
      </c>
      <c r="R85" s="191">
        <f t="shared" ref="R85:R90" si="110">0.05*C85</f>
        <v>328817.30700000003</v>
      </c>
      <c r="S85" s="191"/>
      <c r="T85" s="191">
        <f t="shared" si="97"/>
        <v>263053.8456</v>
      </c>
      <c r="U85" s="191">
        <f>C85*0.0214</f>
        <v>140733.80739600002</v>
      </c>
      <c r="V85" s="173">
        <v>2019</v>
      </c>
    </row>
    <row r="86" spans="1:22" s="7" customFormat="1" x14ac:dyDescent="0.2">
      <c r="A86" s="369">
        <v>74</v>
      </c>
      <c r="B86" s="192" t="s">
        <v>510</v>
      </c>
      <c r="C86" s="191">
        <f>'Раздел 1'!O86</f>
        <v>0</v>
      </c>
      <c r="D86" s="191">
        <v>0</v>
      </c>
      <c r="E86" s="187"/>
      <c r="F86" s="187"/>
      <c r="G86" s="191">
        <f t="shared" si="107"/>
        <v>0</v>
      </c>
      <c r="H86" s="187"/>
      <c r="I86" s="191">
        <v>0</v>
      </c>
      <c r="J86" s="186"/>
      <c r="K86" s="186"/>
      <c r="L86" s="386">
        <v>0</v>
      </c>
      <c r="M86" s="191">
        <v>0</v>
      </c>
      <c r="N86" s="187"/>
      <c r="O86" s="187"/>
      <c r="P86" s="191">
        <v>0</v>
      </c>
      <c r="Q86" s="191">
        <v>0</v>
      </c>
      <c r="R86" s="191">
        <f t="shared" si="110"/>
        <v>0</v>
      </c>
      <c r="S86" s="191"/>
      <c r="T86" s="191">
        <f>C86</f>
        <v>0</v>
      </c>
      <c r="U86" s="191">
        <v>0</v>
      </c>
      <c r="V86" s="173">
        <v>2019</v>
      </c>
    </row>
    <row r="87" spans="1:22" s="7" customFormat="1" x14ac:dyDescent="0.2">
      <c r="A87" s="369">
        <v>75</v>
      </c>
      <c r="B87" s="192" t="s">
        <v>246</v>
      </c>
      <c r="C87" s="191">
        <f>'Раздел 1'!O87</f>
        <v>2553632.85</v>
      </c>
      <c r="D87" s="191">
        <f t="shared" ref="D87:D90" si="111">C87*0.07</f>
        <v>178754.29950000002</v>
      </c>
      <c r="E87" s="191"/>
      <c r="F87" s="191"/>
      <c r="G87" s="191">
        <f t="shared" si="107"/>
        <v>153217.97099999999</v>
      </c>
      <c r="H87" s="191"/>
      <c r="I87" s="191">
        <f t="shared" ref="I87:I88" si="112">0.05*C87</f>
        <v>127681.64250000002</v>
      </c>
      <c r="J87" s="187"/>
      <c r="K87" s="187"/>
      <c r="L87" s="386">
        <v>402</v>
      </c>
      <c r="M87" s="191">
        <f t="shared" ref="M87:M90" si="113">0.25*C87</f>
        <v>638408.21250000002</v>
      </c>
      <c r="N87" s="187"/>
      <c r="O87" s="187"/>
      <c r="P87" s="191">
        <v>561</v>
      </c>
      <c r="Q87" s="191">
        <f t="shared" ref="Q87:Q90" si="114">0.3*C87</f>
        <v>766089.85499999998</v>
      </c>
      <c r="R87" s="191">
        <f t="shared" si="110"/>
        <v>127681.64250000002</v>
      </c>
      <c r="S87" s="191"/>
      <c r="T87" s="191">
        <f>C87*0.04</f>
        <v>102145.31400000001</v>
      </c>
      <c r="U87" s="191">
        <f t="shared" ref="U87:U90" si="115">C87*0.0214</f>
        <v>54647.742989999999</v>
      </c>
      <c r="V87" s="173">
        <v>2019</v>
      </c>
    </row>
    <row r="88" spans="1:22" s="7" customFormat="1" x14ac:dyDescent="0.2">
      <c r="A88" s="369">
        <v>76</v>
      </c>
      <c r="B88" s="192" t="s">
        <v>247</v>
      </c>
      <c r="C88" s="191">
        <f>'Раздел 1'!O88</f>
        <v>2587070.0700000003</v>
      </c>
      <c r="D88" s="191">
        <f t="shared" si="111"/>
        <v>181094.90490000005</v>
      </c>
      <c r="E88" s="191">
        <f t="shared" ref="E88" si="116">C88*0.05</f>
        <v>129353.50350000002</v>
      </c>
      <c r="F88" s="191"/>
      <c r="G88" s="191">
        <f t="shared" si="107"/>
        <v>155224.20420000001</v>
      </c>
      <c r="H88" s="191"/>
      <c r="I88" s="191">
        <f t="shared" si="112"/>
        <v>129353.50350000002</v>
      </c>
      <c r="J88" s="187"/>
      <c r="K88" s="187"/>
      <c r="L88" s="386">
        <v>401</v>
      </c>
      <c r="M88" s="191">
        <f t="shared" si="113"/>
        <v>646767.51750000007</v>
      </c>
      <c r="N88" s="187"/>
      <c r="O88" s="187"/>
      <c r="P88" s="191">
        <v>816.75</v>
      </c>
      <c r="Q88" s="191">
        <f t="shared" si="114"/>
        <v>776121.02100000007</v>
      </c>
      <c r="R88" s="191">
        <f t="shared" si="110"/>
        <v>129353.50350000002</v>
      </c>
      <c r="S88" s="191"/>
      <c r="T88" s="191">
        <f t="shared" ref="T88:T110" si="117">C88*0.04</f>
        <v>103482.80280000002</v>
      </c>
      <c r="U88" s="191">
        <f t="shared" si="115"/>
        <v>55363.299498</v>
      </c>
      <c r="V88" s="173">
        <v>2019</v>
      </c>
    </row>
    <row r="89" spans="1:22" s="7" customFormat="1" x14ac:dyDescent="0.2">
      <c r="A89" s="369">
        <v>77</v>
      </c>
      <c r="B89" s="192" t="s">
        <v>476</v>
      </c>
      <c r="C89" s="191">
        <f>'Раздел 1'!O89</f>
        <v>2427973.62</v>
      </c>
      <c r="D89" s="191">
        <f t="shared" si="111"/>
        <v>169958.15340000001</v>
      </c>
      <c r="E89" s="191"/>
      <c r="F89" s="191"/>
      <c r="G89" s="191"/>
      <c r="H89" s="191"/>
      <c r="I89" s="191"/>
      <c r="J89" s="187"/>
      <c r="K89" s="187"/>
      <c r="L89" s="386">
        <v>262</v>
      </c>
      <c r="M89" s="191">
        <f t="shared" si="113"/>
        <v>606993.40500000003</v>
      </c>
      <c r="N89" s="187"/>
      <c r="O89" s="187"/>
      <c r="P89" s="191">
        <v>402</v>
      </c>
      <c r="Q89" s="191">
        <f t="shared" si="114"/>
        <v>728392.08600000001</v>
      </c>
      <c r="R89" s="191">
        <f t="shared" si="110"/>
        <v>121398.68100000001</v>
      </c>
      <c r="S89" s="191"/>
      <c r="T89" s="191">
        <f t="shared" si="117"/>
        <v>97118.944800000012</v>
      </c>
      <c r="U89" s="191">
        <f t="shared" si="115"/>
        <v>51958.635468</v>
      </c>
      <c r="V89" s="173">
        <v>2019</v>
      </c>
    </row>
    <row r="90" spans="1:22" s="7" customFormat="1" x14ac:dyDescent="0.2">
      <c r="A90" s="369">
        <v>78</v>
      </c>
      <c r="B90" s="192" t="s">
        <v>202</v>
      </c>
      <c r="C90" s="191">
        <f>'Раздел 1'!O90</f>
        <v>1226390.9400000002</v>
      </c>
      <c r="D90" s="191">
        <f t="shared" si="111"/>
        <v>85847.365800000014</v>
      </c>
      <c r="E90" s="191"/>
      <c r="F90" s="191"/>
      <c r="G90" s="191">
        <f t="shared" ref="G90" si="118">0.06*C90</f>
        <v>73583.45640000001</v>
      </c>
      <c r="H90" s="191"/>
      <c r="I90" s="191">
        <f t="shared" ref="I90" si="119">0.05*C90</f>
        <v>61319.547000000013</v>
      </c>
      <c r="J90" s="187"/>
      <c r="K90" s="187"/>
      <c r="L90" s="386">
        <v>375</v>
      </c>
      <c r="M90" s="191">
        <f t="shared" si="113"/>
        <v>306597.73500000004</v>
      </c>
      <c r="N90" s="187"/>
      <c r="O90" s="187"/>
      <c r="P90" s="191">
        <v>492</v>
      </c>
      <c r="Q90" s="191">
        <f t="shared" si="114"/>
        <v>367917.28200000006</v>
      </c>
      <c r="R90" s="191">
        <f t="shared" si="110"/>
        <v>61319.547000000013</v>
      </c>
      <c r="S90" s="191"/>
      <c r="T90" s="191">
        <f t="shared" si="117"/>
        <v>49055.637600000009</v>
      </c>
      <c r="U90" s="191">
        <f t="shared" si="115"/>
        <v>26244.766116000003</v>
      </c>
      <c r="V90" s="173">
        <v>2019</v>
      </c>
    </row>
    <row r="91" spans="1:22" s="7" customFormat="1" x14ac:dyDescent="0.2">
      <c r="A91" s="369">
        <v>79</v>
      </c>
      <c r="B91" s="192" t="s">
        <v>144</v>
      </c>
      <c r="C91" s="191">
        <f>'Раздел 1'!O91</f>
        <v>27770</v>
      </c>
      <c r="D91" s="191"/>
      <c r="E91" s="191"/>
      <c r="F91" s="191"/>
      <c r="G91" s="191"/>
      <c r="H91" s="191"/>
      <c r="I91" s="191"/>
      <c r="J91" s="191"/>
      <c r="K91" s="191"/>
      <c r="L91" s="386"/>
      <c r="M91" s="191"/>
      <c r="N91" s="191"/>
      <c r="O91" s="191"/>
      <c r="P91" s="191"/>
      <c r="Q91" s="191"/>
      <c r="R91" s="191"/>
      <c r="S91" s="191"/>
      <c r="T91" s="191">
        <v>27770</v>
      </c>
      <c r="U91" s="191"/>
      <c r="V91" s="173">
        <v>2019</v>
      </c>
    </row>
    <row r="92" spans="1:22" s="7" customFormat="1" x14ac:dyDescent="0.2">
      <c r="A92" s="369">
        <v>80</v>
      </c>
      <c r="B92" s="192" t="s">
        <v>248</v>
      </c>
      <c r="C92" s="191">
        <f>'Раздел 1'!O92</f>
        <v>1589885.8800000001</v>
      </c>
      <c r="D92" s="191">
        <f>C92*0.07</f>
        <v>111292.01160000001</v>
      </c>
      <c r="E92" s="191">
        <f t="shared" ref="E92" si="120">C92*0.05</f>
        <v>79494.294000000009</v>
      </c>
      <c r="F92" s="191"/>
      <c r="G92" s="191">
        <f t="shared" ref="G92" si="121">0.06*C92</f>
        <v>95393.152800000011</v>
      </c>
      <c r="H92" s="191"/>
      <c r="I92" s="191">
        <f t="shared" ref="I92" si="122">0.05*C92</f>
        <v>79494.294000000009</v>
      </c>
      <c r="J92" s="187"/>
      <c r="K92" s="187"/>
      <c r="L92" s="386">
        <v>502</v>
      </c>
      <c r="M92" s="191">
        <f t="shared" ref="M92" si="123">0.25*C92</f>
        <v>397471.47000000003</v>
      </c>
      <c r="N92" s="187"/>
      <c r="O92" s="187"/>
      <c r="P92" s="191">
        <v>321</v>
      </c>
      <c r="Q92" s="191">
        <f>0.3*C92</f>
        <v>476965.76400000002</v>
      </c>
      <c r="R92" s="191">
        <f t="shared" ref="R92" si="124">0.05*C92</f>
        <v>79494.294000000009</v>
      </c>
      <c r="S92" s="191"/>
      <c r="T92" s="191">
        <f t="shared" si="117"/>
        <v>63595.435200000007</v>
      </c>
      <c r="U92" s="191">
        <f>C92*0.0214</f>
        <v>34023.557831999999</v>
      </c>
      <c r="V92" s="173">
        <v>2019</v>
      </c>
    </row>
    <row r="93" spans="1:22" s="7" customFormat="1" x14ac:dyDescent="0.2">
      <c r="A93" s="369">
        <v>81</v>
      </c>
      <c r="B93" s="192" t="s">
        <v>145</v>
      </c>
      <c r="C93" s="191">
        <f>'Раздел 1'!O93</f>
        <v>32850</v>
      </c>
      <c r="D93" s="191"/>
      <c r="E93" s="191"/>
      <c r="F93" s="191"/>
      <c r="G93" s="191"/>
      <c r="H93" s="191"/>
      <c r="I93" s="191"/>
      <c r="J93" s="191"/>
      <c r="K93" s="191"/>
      <c r="L93" s="386"/>
      <c r="M93" s="191"/>
      <c r="N93" s="191"/>
      <c r="O93" s="191"/>
      <c r="P93" s="191"/>
      <c r="Q93" s="191"/>
      <c r="R93" s="191"/>
      <c r="S93" s="191"/>
      <c r="T93" s="191">
        <v>32850</v>
      </c>
      <c r="U93" s="191"/>
      <c r="V93" s="173">
        <v>2019</v>
      </c>
    </row>
    <row r="94" spans="1:22" s="7" customFormat="1" x14ac:dyDescent="0.2">
      <c r="A94" s="369">
        <v>82</v>
      </c>
      <c r="B94" s="192" t="s">
        <v>249</v>
      </c>
      <c r="C94" s="191">
        <f>'Раздел 1'!O94</f>
        <v>2135667.6</v>
      </c>
      <c r="D94" s="191">
        <f t="shared" ref="D94:D95" si="125">C94*0.07</f>
        <v>149496.73200000002</v>
      </c>
      <c r="E94" s="191">
        <f t="shared" ref="E94:E95" si="126">C94*0.05</f>
        <v>106783.38</v>
      </c>
      <c r="F94" s="191"/>
      <c r="G94" s="191">
        <f t="shared" ref="G94:G95" si="127">0.06*C94</f>
        <v>128140.056</v>
      </c>
      <c r="H94" s="191"/>
      <c r="I94" s="191">
        <f t="shared" ref="I94:I95" si="128">0.05*C94</f>
        <v>106783.38</v>
      </c>
      <c r="J94" s="187"/>
      <c r="K94" s="187"/>
      <c r="L94" s="386">
        <v>360</v>
      </c>
      <c r="M94" s="191">
        <f t="shared" ref="M94:M95" si="129">0.25*C94</f>
        <v>533916.9</v>
      </c>
      <c r="N94" s="187"/>
      <c r="O94" s="187"/>
      <c r="P94" s="191">
        <v>551</v>
      </c>
      <c r="Q94" s="191">
        <f t="shared" ref="Q94:Q95" si="130">0.3*C94</f>
        <v>640700.28</v>
      </c>
      <c r="R94" s="191">
        <f t="shared" ref="R94:R95" si="131">0.05*C94</f>
        <v>106783.38</v>
      </c>
      <c r="S94" s="191"/>
      <c r="T94" s="191">
        <f t="shared" si="117"/>
        <v>85426.704000000012</v>
      </c>
      <c r="U94" s="191">
        <f t="shared" ref="U94:U95" si="132">C94*0.0214</f>
        <v>45703.286639999998</v>
      </c>
      <c r="V94" s="173">
        <v>2019</v>
      </c>
    </row>
    <row r="95" spans="1:22" s="7" customFormat="1" x14ac:dyDescent="0.2">
      <c r="A95" s="369">
        <v>83</v>
      </c>
      <c r="B95" s="192" t="s">
        <v>250</v>
      </c>
      <c r="C95" s="191">
        <f>'Раздел 1'!O95</f>
        <v>2252158.56</v>
      </c>
      <c r="D95" s="191">
        <f t="shared" si="125"/>
        <v>157651.09920000003</v>
      </c>
      <c r="E95" s="191">
        <f t="shared" si="126"/>
        <v>112607.92800000001</v>
      </c>
      <c r="F95" s="191"/>
      <c r="G95" s="191">
        <f t="shared" si="127"/>
        <v>135129.51360000001</v>
      </c>
      <c r="H95" s="191"/>
      <c r="I95" s="191">
        <f t="shared" si="128"/>
        <v>112607.92800000001</v>
      </c>
      <c r="J95" s="187"/>
      <c r="K95" s="187"/>
      <c r="L95" s="386">
        <v>355</v>
      </c>
      <c r="M95" s="191">
        <f t="shared" si="129"/>
        <v>563039.64</v>
      </c>
      <c r="N95" s="187"/>
      <c r="O95" s="187"/>
      <c r="P95" s="191">
        <v>547</v>
      </c>
      <c r="Q95" s="191">
        <f t="shared" si="130"/>
        <v>675647.56799999997</v>
      </c>
      <c r="R95" s="191">
        <f t="shared" si="131"/>
        <v>112607.92800000001</v>
      </c>
      <c r="S95" s="191"/>
      <c r="T95" s="191">
        <f t="shared" si="117"/>
        <v>90086.342400000009</v>
      </c>
      <c r="U95" s="191">
        <f t="shared" si="132"/>
        <v>48196.193183999996</v>
      </c>
      <c r="V95" s="173">
        <v>2019</v>
      </c>
    </row>
    <row r="96" spans="1:22" s="7" customFormat="1" x14ac:dyDescent="0.2">
      <c r="A96" s="369">
        <v>84</v>
      </c>
      <c r="B96" s="192" t="s">
        <v>251</v>
      </c>
      <c r="C96" s="191">
        <f>'Раздел 1'!O96</f>
        <v>32050</v>
      </c>
      <c r="D96" s="191"/>
      <c r="E96" s="191"/>
      <c r="F96" s="191"/>
      <c r="G96" s="191"/>
      <c r="H96" s="191"/>
      <c r="I96" s="191"/>
      <c r="J96" s="191"/>
      <c r="K96" s="191"/>
      <c r="L96" s="386"/>
      <c r="M96" s="191"/>
      <c r="N96" s="191"/>
      <c r="O96" s="191"/>
      <c r="P96" s="191"/>
      <c r="Q96" s="191"/>
      <c r="R96" s="191"/>
      <c r="S96" s="191"/>
      <c r="T96" s="191">
        <v>32050</v>
      </c>
      <c r="U96" s="191"/>
      <c r="V96" s="173">
        <v>2019</v>
      </c>
    </row>
    <row r="97" spans="1:22" s="7" customFormat="1" x14ac:dyDescent="0.2">
      <c r="A97" s="369">
        <v>85</v>
      </c>
      <c r="B97" s="192" t="s">
        <v>203</v>
      </c>
      <c r="C97" s="191">
        <f>'Раздел 1'!O97</f>
        <v>3905683.0200000005</v>
      </c>
      <c r="D97" s="191">
        <f t="shared" ref="D97:D98" si="133">C97*0.07</f>
        <v>273397.81140000006</v>
      </c>
      <c r="E97" s="191">
        <f t="shared" ref="E97:E98" si="134">C97*0.05</f>
        <v>195284.15100000004</v>
      </c>
      <c r="F97" s="191"/>
      <c r="G97" s="191">
        <f t="shared" ref="G97:G98" si="135">0.06*C97</f>
        <v>234340.98120000001</v>
      </c>
      <c r="H97" s="191"/>
      <c r="I97" s="191">
        <f t="shared" ref="I97:I98" si="136">0.05*C97</f>
        <v>195284.15100000004</v>
      </c>
      <c r="J97" s="187"/>
      <c r="K97" s="187"/>
      <c r="L97" s="386">
        <v>658</v>
      </c>
      <c r="M97" s="191">
        <f t="shared" ref="M97:M98" si="137">0.25*C97</f>
        <v>976420.75500000012</v>
      </c>
      <c r="N97" s="187"/>
      <c r="O97" s="187"/>
      <c r="P97" s="191">
        <v>830</v>
      </c>
      <c r="Q97" s="191">
        <f t="shared" ref="Q97:Q98" si="138">0.3*C97</f>
        <v>1171704.9060000002</v>
      </c>
      <c r="R97" s="191">
        <f t="shared" ref="R97:R98" si="139">0.05*C97</f>
        <v>195284.15100000004</v>
      </c>
      <c r="S97" s="191"/>
      <c r="T97" s="191">
        <f t="shared" si="117"/>
        <v>156227.32080000002</v>
      </c>
      <c r="U97" s="191">
        <f t="shared" ref="U97:U98" si="140">C97*0.0214</f>
        <v>83581.616628000003</v>
      </c>
      <c r="V97" s="173">
        <v>2019</v>
      </c>
    </row>
    <row r="98" spans="1:22" s="7" customFormat="1" x14ac:dyDescent="0.2">
      <c r="A98" s="369">
        <v>86</v>
      </c>
      <c r="B98" s="192" t="s">
        <v>252</v>
      </c>
      <c r="C98" s="191">
        <f>'Раздел 1'!O98</f>
        <v>2647472.79</v>
      </c>
      <c r="D98" s="191">
        <f t="shared" si="133"/>
        <v>185323.09530000002</v>
      </c>
      <c r="E98" s="191">
        <f t="shared" si="134"/>
        <v>132373.63950000002</v>
      </c>
      <c r="F98" s="191"/>
      <c r="G98" s="191">
        <f t="shared" si="135"/>
        <v>158848.36739999999</v>
      </c>
      <c r="H98" s="191"/>
      <c r="I98" s="191">
        <f t="shared" si="136"/>
        <v>132373.63950000002</v>
      </c>
      <c r="J98" s="187"/>
      <c r="K98" s="187"/>
      <c r="L98" s="386">
        <v>407</v>
      </c>
      <c r="M98" s="191">
        <f t="shared" si="137"/>
        <v>661868.19750000001</v>
      </c>
      <c r="N98" s="187"/>
      <c r="O98" s="187"/>
      <c r="P98" s="191">
        <v>580</v>
      </c>
      <c r="Q98" s="191">
        <f t="shared" si="138"/>
        <v>794241.83699999994</v>
      </c>
      <c r="R98" s="191">
        <f t="shared" si="139"/>
        <v>132373.63950000002</v>
      </c>
      <c r="S98" s="191"/>
      <c r="T98" s="191">
        <f t="shared" si="117"/>
        <v>105898.91160000001</v>
      </c>
      <c r="U98" s="191">
        <f t="shared" si="140"/>
        <v>56655.917706</v>
      </c>
      <c r="V98" s="173">
        <v>2019</v>
      </c>
    </row>
    <row r="99" spans="1:22" s="7" customFormat="1" x14ac:dyDescent="0.2">
      <c r="A99" s="369">
        <v>87</v>
      </c>
      <c r="B99" s="192" t="s">
        <v>129</v>
      </c>
      <c r="C99" s="191">
        <f>'Раздел 1'!O99</f>
        <v>33800</v>
      </c>
      <c r="D99" s="191"/>
      <c r="E99" s="191"/>
      <c r="F99" s="191"/>
      <c r="G99" s="191"/>
      <c r="H99" s="191"/>
      <c r="I99" s="191"/>
      <c r="J99" s="191"/>
      <c r="K99" s="191"/>
      <c r="L99" s="386"/>
      <c r="M99" s="191"/>
      <c r="N99" s="191"/>
      <c r="O99" s="191"/>
      <c r="P99" s="191"/>
      <c r="Q99" s="191"/>
      <c r="R99" s="191"/>
      <c r="S99" s="191"/>
      <c r="T99" s="191">
        <v>33800</v>
      </c>
      <c r="U99" s="191"/>
      <c r="V99" s="173">
        <v>2019</v>
      </c>
    </row>
    <row r="100" spans="1:22" s="7" customFormat="1" x14ac:dyDescent="0.2">
      <c r="A100" s="369">
        <v>88</v>
      </c>
      <c r="B100" s="192" t="s">
        <v>253</v>
      </c>
      <c r="C100" s="191">
        <f>'Раздел 1'!O100</f>
        <v>2622125.2200000002</v>
      </c>
      <c r="D100" s="191">
        <f t="shared" ref="D100:D107" si="141">C100*0.07</f>
        <v>183548.76540000003</v>
      </c>
      <c r="E100" s="191">
        <f t="shared" ref="E100" si="142">C100*0.05</f>
        <v>131106.26100000003</v>
      </c>
      <c r="F100" s="191"/>
      <c r="G100" s="191">
        <f t="shared" ref="G100" si="143">0.06*C100</f>
        <v>157327.51320000002</v>
      </c>
      <c r="H100" s="191"/>
      <c r="I100" s="191">
        <f t="shared" ref="I100" si="144">0.05*C100</f>
        <v>131106.26100000003</v>
      </c>
      <c r="J100" s="187"/>
      <c r="K100" s="187"/>
      <c r="L100" s="386">
        <v>401</v>
      </c>
      <c r="M100" s="191">
        <f t="shared" ref="M100:M107" si="145">0.25*C100</f>
        <v>655531.30500000005</v>
      </c>
      <c r="N100" s="187"/>
      <c r="O100" s="187"/>
      <c r="P100" s="191">
        <v>575</v>
      </c>
      <c r="Q100" s="191">
        <f t="shared" ref="Q100:Q107" si="146">0.3*C100</f>
        <v>786637.56599999999</v>
      </c>
      <c r="R100" s="191">
        <f t="shared" ref="R100:R107" si="147">0.05*C100</f>
        <v>131106.26100000003</v>
      </c>
      <c r="S100" s="191"/>
      <c r="T100" s="191">
        <f t="shared" si="117"/>
        <v>104885.00880000001</v>
      </c>
      <c r="U100" s="191">
        <f t="shared" ref="U100:U107" si="148">C100*0.0214</f>
        <v>56113.479707999999</v>
      </c>
      <c r="V100" s="173">
        <v>2019</v>
      </c>
    </row>
    <row r="101" spans="1:22" s="7" customFormat="1" x14ac:dyDescent="0.2">
      <c r="A101" s="369">
        <v>89</v>
      </c>
      <c r="B101" s="192" t="s">
        <v>254</v>
      </c>
      <c r="C101" s="191">
        <f>'Раздел 1'!O101</f>
        <v>1731724.4100000001</v>
      </c>
      <c r="D101" s="191">
        <f t="shared" si="141"/>
        <v>121220.70870000002</v>
      </c>
      <c r="E101" s="191"/>
      <c r="F101" s="191"/>
      <c r="G101" s="191"/>
      <c r="H101" s="191"/>
      <c r="I101" s="191"/>
      <c r="J101" s="187"/>
      <c r="K101" s="187"/>
      <c r="L101" s="386">
        <v>273</v>
      </c>
      <c r="M101" s="191">
        <f t="shared" si="145"/>
        <v>432931.10250000004</v>
      </c>
      <c r="N101" s="187"/>
      <c r="O101" s="191"/>
      <c r="P101" s="191">
        <v>312</v>
      </c>
      <c r="Q101" s="191">
        <f t="shared" si="146"/>
        <v>519517.32300000003</v>
      </c>
      <c r="R101" s="191">
        <f t="shared" si="147"/>
        <v>86586.22050000001</v>
      </c>
      <c r="S101" s="191"/>
      <c r="T101" s="191">
        <f t="shared" si="117"/>
        <v>69268.976400000014</v>
      </c>
      <c r="U101" s="191">
        <f t="shared" si="148"/>
        <v>37058.902374000005</v>
      </c>
      <c r="V101" s="173">
        <v>2019</v>
      </c>
    </row>
    <row r="102" spans="1:22" s="7" customFormat="1" x14ac:dyDescent="0.2">
      <c r="A102" s="369">
        <v>90</v>
      </c>
      <c r="B102" s="192" t="s">
        <v>255</v>
      </c>
      <c r="C102" s="191">
        <f>'Раздел 1'!O102</f>
        <v>2288831.64</v>
      </c>
      <c r="D102" s="191">
        <f t="shared" si="141"/>
        <v>160218.21480000002</v>
      </c>
      <c r="E102" s="191">
        <f t="shared" ref="E102" si="149">C102*0.05</f>
        <v>114441.58200000001</v>
      </c>
      <c r="F102" s="191"/>
      <c r="G102" s="191">
        <f t="shared" ref="G102" si="150">0.06*C102</f>
        <v>137329.89840000001</v>
      </c>
      <c r="H102" s="191"/>
      <c r="I102" s="191">
        <f t="shared" ref="I102" si="151">0.05*C102</f>
        <v>114441.58200000001</v>
      </c>
      <c r="J102" s="187"/>
      <c r="K102" s="187"/>
      <c r="L102" s="386">
        <v>350</v>
      </c>
      <c r="M102" s="191">
        <f t="shared" si="145"/>
        <v>572207.91</v>
      </c>
      <c r="N102" s="187"/>
      <c r="O102" s="191"/>
      <c r="P102" s="191">
        <v>808.44</v>
      </c>
      <c r="Q102" s="191">
        <f t="shared" si="146"/>
        <v>686649.49199999997</v>
      </c>
      <c r="R102" s="191">
        <f t="shared" si="147"/>
        <v>114441.58200000001</v>
      </c>
      <c r="S102" s="191"/>
      <c r="T102" s="191">
        <f t="shared" si="117"/>
        <v>91553.265600000013</v>
      </c>
      <c r="U102" s="191">
        <f t="shared" si="148"/>
        <v>48980.997095999999</v>
      </c>
      <c r="V102" s="173">
        <v>2019</v>
      </c>
    </row>
    <row r="103" spans="1:22" s="7" customFormat="1" x14ac:dyDescent="0.2">
      <c r="A103" s="369">
        <v>91</v>
      </c>
      <c r="B103" s="192" t="s">
        <v>256</v>
      </c>
      <c r="C103" s="191">
        <f>'Раздел 1'!O103</f>
        <v>4234122.8100000005</v>
      </c>
      <c r="D103" s="191">
        <f t="shared" si="141"/>
        <v>296388.59670000005</v>
      </c>
      <c r="E103" s="191"/>
      <c r="F103" s="191"/>
      <c r="G103" s="191"/>
      <c r="H103" s="191"/>
      <c r="I103" s="191"/>
      <c r="J103" s="187"/>
      <c r="K103" s="187"/>
      <c r="L103" s="386">
        <v>367</v>
      </c>
      <c r="M103" s="191">
        <f t="shared" si="145"/>
        <v>1058530.7025000001</v>
      </c>
      <c r="N103" s="187"/>
      <c r="O103" s="191"/>
      <c r="P103" s="191">
        <v>540</v>
      </c>
      <c r="Q103" s="191">
        <f t="shared" si="146"/>
        <v>1270236.8430000001</v>
      </c>
      <c r="R103" s="191">
        <f t="shared" si="147"/>
        <v>211706.14050000004</v>
      </c>
      <c r="S103" s="191"/>
      <c r="T103" s="191">
        <f t="shared" si="117"/>
        <v>169364.91240000003</v>
      </c>
      <c r="U103" s="191">
        <f t="shared" si="148"/>
        <v>90610.228134000005</v>
      </c>
      <c r="V103" s="173">
        <v>2019</v>
      </c>
    </row>
    <row r="104" spans="1:22" s="7" customFormat="1" x14ac:dyDescent="0.2">
      <c r="A104" s="369">
        <v>92</v>
      </c>
      <c r="B104" s="192" t="s">
        <v>257</v>
      </c>
      <c r="C104" s="191">
        <f>'Раздел 1'!O104</f>
        <v>2183504.3970000003</v>
      </c>
      <c r="D104" s="191">
        <f t="shared" si="141"/>
        <v>152845.30779000005</v>
      </c>
      <c r="E104" s="191"/>
      <c r="F104" s="191"/>
      <c r="G104" s="191"/>
      <c r="H104" s="191"/>
      <c r="I104" s="191"/>
      <c r="J104" s="187"/>
      <c r="K104" s="187"/>
      <c r="L104" s="386">
        <v>402</v>
      </c>
      <c r="M104" s="191">
        <f t="shared" si="145"/>
        <v>545876.09925000009</v>
      </c>
      <c r="N104" s="187"/>
      <c r="O104" s="191"/>
      <c r="P104" s="191">
        <v>456</v>
      </c>
      <c r="Q104" s="191">
        <f t="shared" si="146"/>
        <v>655051.31910000008</v>
      </c>
      <c r="R104" s="191">
        <f t="shared" si="147"/>
        <v>109175.21985000002</v>
      </c>
      <c r="S104" s="191"/>
      <c r="T104" s="191">
        <f t="shared" si="117"/>
        <v>87340.17588000001</v>
      </c>
      <c r="U104" s="191">
        <f t="shared" si="148"/>
        <v>46726.994095800008</v>
      </c>
      <c r="V104" s="173">
        <v>2019</v>
      </c>
    </row>
    <row r="105" spans="1:22" s="7" customFormat="1" x14ac:dyDescent="0.2">
      <c r="A105" s="369">
        <v>93</v>
      </c>
      <c r="B105" s="192" t="s">
        <v>258</v>
      </c>
      <c r="C105" s="191">
        <f>'Раздел 1'!O105</f>
        <v>1728704.2740000002</v>
      </c>
      <c r="D105" s="191">
        <f t="shared" si="141"/>
        <v>121009.29918000003</v>
      </c>
      <c r="E105" s="191"/>
      <c r="F105" s="191"/>
      <c r="G105" s="191">
        <f t="shared" ref="G105" si="152">0.06*C105</f>
        <v>103722.25644000001</v>
      </c>
      <c r="H105" s="191"/>
      <c r="I105" s="191">
        <f t="shared" ref="I105" si="153">0.05*C105</f>
        <v>86435.213700000022</v>
      </c>
      <c r="J105" s="187"/>
      <c r="K105" s="187"/>
      <c r="L105" s="386">
        <v>274</v>
      </c>
      <c r="M105" s="191">
        <f t="shared" si="145"/>
        <v>432176.06850000005</v>
      </c>
      <c r="N105" s="187"/>
      <c r="O105" s="191"/>
      <c r="P105" s="191">
        <v>412</v>
      </c>
      <c r="Q105" s="191">
        <f t="shared" si="146"/>
        <v>518611.28220000002</v>
      </c>
      <c r="R105" s="191">
        <f t="shared" si="147"/>
        <v>86435.213700000022</v>
      </c>
      <c r="S105" s="191"/>
      <c r="T105" s="191">
        <f t="shared" si="117"/>
        <v>69148.170960000003</v>
      </c>
      <c r="U105" s="191">
        <f t="shared" si="148"/>
        <v>36994.271463600002</v>
      </c>
      <c r="V105" s="173">
        <v>2019</v>
      </c>
    </row>
    <row r="106" spans="1:22" s="7" customFormat="1" x14ac:dyDescent="0.2">
      <c r="A106" s="369">
        <v>94</v>
      </c>
      <c r="B106" s="192" t="s">
        <v>259</v>
      </c>
      <c r="C106" s="191">
        <f>'Раздел 1'!O106</f>
        <v>823526.37</v>
      </c>
      <c r="D106" s="191">
        <f t="shared" si="141"/>
        <v>57646.845900000008</v>
      </c>
      <c r="E106" s="191"/>
      <c r="F106" s="191"/>
      <c r="G106" s="191"/>
      <c r="H106" s="191"/>
      <c r="I106" s="191"/>
      <c r="J106" s="187"/>
      <c r="K106" s="187"/>
      <c r="L106" s="386">
        <v>206</v>
      </c>
      <c r="M106" s="191">
        <f t="shared" si="145"/>
        <v>205881.5925</v>
      </c>
      <c r="N106" s="187"/>
      <c r="O106" s="191"/>
      <c r="P106" s="191">
        <v>273</v>
      </c>
      <c r="Q106" s="191">
        <f t="shared" si="146"/>
        <v>247057.91099999999</v>
      </c>
      <c r="R106" s="191">
        <f t="shared" si="147"/>
        <v>41176.318500000001</v>
      </c>
      <c r="S106" s="191"/>
      <c r="T106" s="191">
        <f t="shared" si="117"/>
        <v>32941.054799999998</v>
      </c>
      <c r="U106" s="191">
        <f t="shared" si="148"/>
        <v>17623.464317999998</v>
      </c>
      <c r="V106" s="173">
        <v>2019</v>
      </c>
    </row>
    <row r="107" spans="1:22" s="7" customFormat="1" x14ac:dyDescent="0.2">
      <c r="A107" s="369">
        <v>95</v>
      </c>
      <c r="B107" s="192" t="s">
        <v>260</v>
      </c>
      <c r="C107" s="191">
        <f>'Раздел 1'!O107</f>
        <v>2938700.19</v>
      </c>
      <c r="D107" s="191">
        <f t="shared" si="141"/>
        <v>205709.01330000002</v>
      </c>
      <c r="E107" s="191"/>
      <c r="F107" s="191"/>
      <c r="G107" s="191"/>
      <c r="H107" s="191"/>
      <c r="I107" s="191"/>
      <c r="J107" s="187"/>
      <c r="K107" s="187"/>
      <c r="L107" s="386">
        <v>493</v>
      </c>
      <c r="M107" s="191">
        <f t="shared" si="145"/>
        <v>734675.04749999999</v>
      </c>
      <c r="N107" s="187"/>
      <c r="O107" s="191"/>
      <c r="P107" s="191">
        <v>444</v>
      </c>
      <c r="Q107" s="191">
        <f t="shared" si="146"/>
        <v>881610.05699999991</v>
      </c>
      <c r="R107" s="191">
        <f t="shared" si="147"/>
        <v>146935.00950000001</v>
      </c>
      <c r="S107" s="191"/>
      <c r="T107" s="191">
        <f t="shared" si="117"/>
        <v>117548.0076</v>
      </c>
      <c r="U107" s="191">
        <f t="shared" si="148"/>
        <v>62888.184065999994</v>
      </c>
      <c r="V107" s="173">
        <v>2019</v>
      </c>
    </row>
    <row r="108" spans="1:22" s="7" customFormat="1" x14ac:dyDescent="0.2">
      <c r="A108" s="369">
        <v>96</v>
      </c>
      <c r="B108" s="192" t="s">
        <v>261</v>
      </c>
      <c r="C108" s="191">
        <f>'Раздел 1'!O108</f>
        <v>68150</v>
      </c>
      <c r="D108" s="191"/>
      <c r="E108" s="191"/>
      <c r="F108" s="191"/>
      <c r="G108" s="191"/>
      <c r="H108" s="191"/>
      <c r="I108" s="191"/>
      <c r="J108" s="187"/>
      <c r="K108" s="187"/>
      <c r="L108" s="386"/>
      <c r="M108" s="191"/>
      <c r="N108" s="187"/>
      <c r="O108" s="191"/>
      <c r="P108" s="191"/>
      <c r="Q108" s="191"/>
      <c r="R108" s="191"/>
      <c r="S108" s="191"/>
      <c r="T108" s="191">
        <v>68150</v>
      </c>
      <c r="U108" s="191"/>
      <c r="V108" s="173">
        <v>2019</v>
      </c>
    </row>
    <row r="109" spans="1:22" s="7" customFormat="1" x14ac:dyDescent="0.2">
      <c r="A109" s="369">
        <v>97</v>
      </c>
      <c r="B109" s="192" t="s">
        <v>262</v>
      </c>
      <c r="C109" s="191">
        <f>'Раздел 1'!O109</f>
        <v>5773313.5500000007</v>
      </c>
      <c r="D109" s="191">
        <f t="shared" ref="D109:D110" si="154">C109*0.07</f>
        <v>404131.94850000012</v>
      </c>
      <c r="E109" s="191">
        <f t="shared" ref="E109:E110" si="155">C109*0.05</f>
        <v>288665.67750000005</v>
      </c>
      <c r="F109" s="191"/>
      <c r="G109" s="191">
        <f t="shared" ref="G109:G110" si="156">0.06*C109</f>
        <v>346398.81300000002</v>
      </c>
      <c r="H109" s="191">
        <f>C109*0.1</f>
        <v>577331.3550000001</v>
      </c>
      <c r="I109" s="191">
        <f t="shared" ref="I109:I110" si="157">0.05*C109</f>
        <v>288665.67750000005</v>
      </c>
      <c r="J109" s="187"/>
      <c r="K109" s="187"/>
      <c r="L109" s="386">
        <v>592</v>
      </c>
      <c r="M109" s="191">
        <f t="shared" ref="M109:M110" si="158">0.25*C109</f>
        <v>1443328.3875000002</v>
      </c>
      <c r="N109" s="187">
        <v>455</v>
      </c>
      <c r="O109" s="560">
        <f>0.03*C109</f>
        <v>173199.40650000001</v>
      </c>
      <c r="P109" s="191">
        <v>1184</v>
      </c>
      <c r="Q109" s="191">
        <f t="shared" ref="Q109:Q110" si="159">0.3*C109</f>
        <v>1731994.0650000002</v>
      </c>
      <c r="R109" s="191">
        <f t="shared" ref="R109:R110" si="160">0.05*C109</f>
        <v>288665.67750000005</v>
      </c>
      <c r="S109" s="191"/>
      <c r="T109" s="191">
        <f t="shared" si="117"/>
        <v>230932.54200000004</v>
      </c>
      <c r="U109" s="191">
        <f t="shared" ref="U109:U110" si="161">C109*0.0214</f>
        <v>123548.90997000001</v>
      </c>
      <c r="V109" s="173">
        <v>2019</v>
      </c>
    </row>
    <row r="110" spans="1:22" s="7" customFormat="1" x14ac:dyDescent="0.2">
      <c r="A110" s="369">
        <v>98</v>
      </c>
      <c r="B110" s="192" t="s">
        <v>263</v>
      </c>
      <c r="C110" s="191">
        <f>'Раздел 1'!O110</f>
        <v>2659337.6100000003</v>
      </c>
      <c r="D110" s="191">
        <f t="shared" si="154"/>
        <v>186153.63270000005</v>
      </c>
      <c r="E110" s="191">
        <f t="shared" si="155"/>
        <v>132966.88050000003</v>
      </c>
      <c r="F110" s="191"/>
      <c r="G110" s="191">
        <f t="shared" si="156"/>
        <v>159560.25660000002</v>
      </c>
      <c r="H110" s="191"/>
      <c r="I110" s="191">
        <f t="shared" si="157"/>
        <v>132966.88050000003</v>
      </c>
      <c r="J110" s="187"/>
      <c r="K110" s="187"/>
      <c r="L110" s="386">
        <v>338</v>
      </c>
      <c r="M110" s="191">
        <f t="shared" si="158"/>
        <v>664834.40250000008</v>
      </c>
      <c r="N110" s="187"/>
      <c r="O110" s="191"/>
      <c r="P110" s="191">
        <v>454</v>
      </c>
      <c r="Q110" s="191">
        <f t="shared" si="159"/>
        <v>797801.28300000005</v>
      </c>
      <c r="R110" s="191">
        <f t="shared" si="160"/>
        <v>132966.88050000003</v>
      </c>
      <c r="S110" s="191"/>
      <c r="T110" s="191">
        <f t="shared" si="117"/>
        <v>106373.50440000002</v>
      </c>
      <c r="U110" s="191">
        <f t="shared" si="161"/>
        <v>56909.824854000006</v>
      </c>
      <c r="V110" s="173">
        <v>2019</v>
      </c>
    </row>
    <row r="111" spans="1:22" s="7" customFormat="1" x14ac:dyDescent="0.2">
      <c r="A111" s="369">
        <v>99</v>
      </c>
      <c r="B111" s="192" t="s">
        <v>131</v>
      </c>
      <c r="C111" s="191">
        <f>'Раздел 1'!O111</f>
        <v>24200</v>
      </c>
      <c r="D111" s="191"/>
      <c r="E111" s="191"/>
      <c r="F111" s="191"/>
      <c r="G111" s="191"/>
      <c r="H111" s="191"/>
      <c r="I111" s="191"/>
      <c r="J111" s="191"/>
      <c r="K111" s="191"/>
      <c r="L111" s="386"/>
      <c r="M111" s="191"/>
      <c r="N111" s="191"/>
      <c r="O111" s="191"/>
      <c r="P111" s="191"/>
      <c r="Q111" s="191"/>
      <c r="R111" s="191"/>
      <c r="S111" s="191"/>
      <c r="T111" s="191">
        <v>24200</v>
      </c>
      <c r="U111" s="191"/>
      <c r="V111" s="173">
        <v>2019</v>
      </c>
    </row>
    <row r="112" spans="1:22" s="7" customFormat="1" x14ac:dyDescent="0.2">
      <c r="A112" s="369">
        <v>100</v>
      </c>
      <c r="B112" s="192" t="s">
        <v>122</v>
      </c>
      <c r="C112" s="191">
        <f>'Раздел 1'!O112</f>
        <v>24200</v>
      </c>
      <c r="D112" s="191"/>
      <c r="E112" s="191"/>
      <c r="F112" s="191"/>
      <c r="G112" s="191"/>
      <c r="H112" s="191"/>
      <c r="I112" s="191"/>
      <c r="J112" s="191"/>
      <c r="K112" s="191"/>
      <c r="L112" s="386"/>
      <c r="M112" s="191"/>
      <c r="N112" s="191"/>
      <c r="O112" s="191"/>
      <c r="P112" s="191"/>
      <c r="Q112" s="191"/>
      <c r="R112" s="191"/>
      <c r="S112" s="191"/>
      <c r="T112" s="191">
        <v>24200</v>
      </c>
      <c r="U112" s="191"/>
      <c r="V112" s="173">
        <v>2019</v>
      </c>
    </row>
    <row r="113" spans="1:22" s="7" customFormat="1" x14ac:dyDescent="0.2">
      <c r="A113" s="369">
        <v>101</v>
      </c>
      <c r="B113" s="192" t="s">
        <v>264</v>
      </c>
      <c r="C113" s="191">
        <f>'Раздел 1'!O113</f>
        <v>4348240.8059999999</v>
      </c>
      <c r="D113" s="191">
        <f t="shared" ref="D113:D114" si="162">C113*0.07</f>
        <v>304376.85642000003</v>
      </c>
      <c r="E113" s="191"/>
      <c r="F113" s="191"/>
      <c r="G113" s="191"/>
      <c r="H113" s="191"/>
      <c r="I113" s="191"/>
      <c r="J113" s="187"/>
      <c r="K113" s="187"/>
      <c r="L113" s="386">
        <v>720</v>
      </c>
      <c r="M113" s="191">
        <f t="shared" ref="M113:M114" si="163">0.25*C113</f>
        <v>1087060.2015</v>
      </c>
      <c r="N113" s="187"/>
      <c r="O113" s="191"/>
      <c r="P113" s="191">
        <v>778</v>
      </c>
      <c r="Q113" s="191">
        <f t="shared" ref="Q113:Q114" si="164">0.3*C113</f>
        <v>1304472.2418</v>
      </c>
      <c r="R113" s="191">
        <f t="shared" ref="R113" si="165">0.05*C113</f>
        <v>217412.04029999999</v>
      </c>
      <c r="S113" s="191"/>
      <c r="T113" s="191">
        <f t="shared" ref="T113:T114" si="166">C113*0.04</f>
        <v>173929.63224000001</v>
      </c>
      <c r="U113" s="191">
        <f t="shared" ref="U113:U114" si="167">C113*0.0214</f>
        <v>93052.353248399988</v>
      </c>
      <c r="V113" s="173">
        <v>2019</v>
      </c>
    </row>
    <row r="114" spans="1:22" s="7" customFormat="1" x14ac:dyDescent="0.2">
      <c r="A114" s="369">
        <v>102</v>
      </c>
      <c r="B114" s="192" t="s">
        <v>265</v>
      </c>
      <c r="C114" s="191">
        <f>'Раздел 1'!O114</f>
        <v>2816438.6130000004</v>
      </c>
      <c r="D114" s="191">
        <f t="shared" si="162"/>
        <v>197150.70291000005</v>
      </c>
      <c r="E114" s="191">
        <f t="shared" ref="E114" si="168">C114*0.05</f>
        <v>140821.93065000002</v>
      </c>
      <c r="F114" s="191"/>
      <c r="G114" s="191">
        <f t="shared" ref="G114" si="169">0.06*C114</f>
        <v>168986.31678000002</v>
      </c>
      <c r="H114" s="191"/>
      <c r="I114" s="191">
        <f t="shared" ref="I114" si="170">0.05*C114</f>
        <v>140821.93065000002</v>
      </c>
      <c r="J114" s="187"/>
      <c r="K114" s="187"/>
      <c r="L114" s="386">
        <v>684</v>
      </c>
      <c r="M114" s="191">
        <f t="shared" si="163"/>
        <v>704109.65325000009</v>
      </c>
      <c r="N114" s="187"/>
      <c r="O114" s="191"/>
      <c r="P114" s="191">
        <v>1124.29</v>
      </c>
      <c r="Q114" s="191">
        <f t="shared" si="164"/>
        <v>844931.58390000009</v>
      </c>
      <c r="R114" s="191">
        <f>0.05*C114</f>
        <v>140821.93065000002</v>
      </c>
      <c r="S114" s="191"/>
      <c r="T114" s="191">
        <f t="shared" si="166"/>
        <v>112657.54452000001</v>
      </c>
      <c r="U114" s="191">
        <f t="shared" si="167"/>
        <v>60271.786318200007</v>
      </c>
      <c r="V114" s="173">
        <v>2019</v>
      </c>
    </row>
    <row r="115" spans="1:22" s="7" customFormat="1" x14ac:dyDescent="0.2">
      <c r="A115" s="369">
        <v>103</v>
      </c>
      <c r="B115" s="192" t="s">
        <v>132</v>
      </c>
      <c r="C115" s="191">
        <f>'Раздел 1'!O115</f>
        <v>25650</v>
      </c>
      <c r="D115" s="191"/>
      <c r="E115" s="191"/>
      <c r="F115" s="191"/>
      <c r="G115" s="191"/>
      <c r="H115" s="191"/>
      <c r="I115" s="191"/>
      <c r="J115" s="191"/>
      <c r="K115" s="191"/>
      <c r="L115" s="386"/>
      <c r="M115" s="191"/>
      <c r="N115" s="191"/>
      <c r="O115" s="191"/>
      <c r="P115" s="191"/>
      <c r="Q115" s="191"/>
      <c r="R115" s="191"/>
      <c r="S115" s="191"/>
      <c r="T115" s="191">
        <v>25650</v>
      </c>
      <c r="U115" s="191"/>
      <c r="V115" s="173">
        <v>2019</v>
      </c>
    </row>
    <row r="116" spans="1:22" s="7" customFormat="1" x14ac:dyDescent="0.2">
      <c r="A116" s="369">
        <v>104</v>
      </c>
      <c r="B116" s="192" t="s">
        <v>123</v>
      </c>
      <c r="C116" s="191">
        <f>'Раздел 1'!O116</f>
        <v>15720</v>
      </c>
      <c r="D116" s="191"/>
      <c r="E116" s="191"/>
      <c r="F116" s="191"/>
      <c r="G116" s="191"/>
      <c r="H116" s="191"/>
      <c r="I116" s="191"/>
      <c r="J116" s="191"/>
      <c r="K116" s="191"/>
      <c r="L116" s="386"/>
      <c r="M116" s="191"/>
      <c r="N116" s="191"/>
      <c r="O116" s="191"/>
      <c r="P116" s="191"/>
      <c r="Q116" s="191"/>
      <c r="R116" s="191"/>
      <c r="S116" s="191"/>
      <c r="T116" s="191">
        <v>15720</v>
      </c>
      <c r="U116" s="191"/>
      <c r="V116" s="173">
        <v>2019</v>
      </c>
    </row>
    <row r="117" spans="1:22" s="7" customFormat="1" x14ac:dyDescent="0.2">
      <c r="A117" s="369">
        <v>105</v>
      </c>
      <c r="B117" s="192" t="s">
        <v>124</v>
      </c>
      <c r="C117" s="191">
        <f>'Раздел 1'!O117</f>
        <v>20800</v>
      </c>
      <c r="D117" s="191"/>
      <c r="E117" s="191"/>
      <c r="F117" s="191"/>
      <c r="G117" s="191"/>
      <c r="H117" s="191"/>
      <c r="I117" s="191"/>
      <c r="J117" s="191"/>
      <c r="K117" s="191"/>
      <c r="L117" s="386"/>
      <c r="M117" s="191"/>
      <c r="N117" s="191"/>
      <c r="O117" s="191"/>
      <c r="P117" s="191"/>
      <c r="Q117" s="191"/>
      <c r="R117" s="191"/>
      <c r="S117" s="191"/>
      <c r="T117" s="191">
        <v>20800</v>
      </c>
      <c r="U117" s="191"/>
      <c r="V117" s="173">
        <v>2019</v>
      </c>
    </row>
    <row r="118" spans="1:22" s="7" customFormat="1" x14ac:dyDescent="0.2">
      <c r="A118" s="369">
        <v>106</v>
      </c>
      <c r="B118" s="194" t="s">
        <v>266</v>
      </c>
      <c r="C118" s="191">
        <f>'Раздел 1'!O118</f>
        <v>1090484.82</v>
      </c>
      <c r="D118" s="191">
        <f t="shared" ref="D118:D127" si="171">C118*0.07</f>
        <v>76333.93740000001</v>
      </c>
      <c r="E118" s="191">
        <f t="shared" ref="E118:E127" si="172">C118*0.05</f>
        <v>54524.241000000009</v>
      </c>
      <c r="F118" s="195"/>
      <c r="G118" s="191">
        <f t="shared" ref="G118:G128" si="173">0.06*C118</f>
        <v>65429.089200000002</v>
      </c>
      <c r="H118" s="195"/>
      <c r="I118" s="191">
        <f t="shared" ref="I118:I150" si="174">0.05*C118</f>
        <v>54524.241000000009</v>
      </c>
      <c r="J118" s="196"/>
      <c r="K118" s="196"/>
      <c r="L118" s="387">
        <v>333</v>
      </c>
      <c r="M118" s="191">
        <f t="shared" ref="M118:M181" si="175">0.25*C118</f>
        <v>272621.20500000002</v>
      </c>
      <c r="N118" s="196"/>
      <c r="O118" s="195"/>
      <c r="P118" s="195">
        <v>120</v>
      </c>
      <c r="Q118" s="191">
        <f t="shared" ref="Q118:Q181" si="176">0.3*C118</f>
        <v>327145.446</v>
      </c>
      <c r="R118" s="191">
        <f t="shared" ref="R118:R181" si="177">0.05*C118</f>
        <v>54524.241000000009</v>
      </c>
      <c r="S118" s="195"/>
      <c r="T118" s="191">
        <f t="shared" ref="T118:T181" si="178">C118*0.04</f>
        <v>43619.392800000001</v>
      </c>
      <c r="U118" s="191">
        <f t="shared" ref="U118:U181" si="179">C118*0.0214</f>
        <v>23336.375147999999</v>
      </c>
      <c r="V118" s="174">
        <v>2019</v>
      </c>
    </row>
    <row r="119" spans="1:22" s="7" customFormat="1" x14ac:dyDescent="0.2">
      <c r="A119" s="369">
        <v>107</v>
      </c>
      <c r="B119" s="215" t="s">
        <v>654</v>
      </c>
      <c r="C119" s="191">
        <f>'Раздел 1'!O119</f>
        <v>3524930.16</v>
      </c>
      <c r="D119" s="191">
        <f t="shared" si="171"/>
        <v>246745.11120000004</v>
      </c>
      <c r="E119" s="191">
        <f t="shared" si="172"/>
        <v>176246.50800000003</v>
      </c>
      <c r="F119" s="219"/>
      <c r="G119" s="191">
        <f t="shared" si="173"/>
        <v>211495.80960000001</v>
      </c>
      <c r="H119" s="219"/>
      <c r="I119" s="191">
        <f t="shared" si="174"/>
        <v>176246.50800000003</v>
      </c>
      <c r="J119" s="220"/>
      <c r="K119" s="220"/>
      <c r="L119" s="388">
        <v>534</v>
      </c>
      <c r="M119" s="191">
        <f t="shared" si="175"/>
        <v>881232.54</v>
      </c>
      <c r="N119" s="220">
        <v>46.3</v>
      </c>
      <c r="O119" s="560">
        <f t="shared" ref="O119:O120" si="180">0.03*C119</f>
        <v>105747.9048</v>
      </c>
      <c r="P119" s="219">
        <v>885.6</v>
      </c>
      <c r="Q119" s="191">
        <f t="shared" si="176"/>
        <v>1057479.048</v>
      </c>
      <c r="R119" s="191">
        <f t="shared" si="177"/>
        <v>176246.50800000003</v>
      </c>
      <c r="S119" s="219"/>
      <c r="T119" s="191">
        <f t="shared" si="178"/>
        <v>140997.2064</v>
      </c>
      <c r="U119" s="191">
        <f t="shared" si="179"/>
        <v>75433.505424000003</v>
      </c>
      <c r="V119" s="126">
        <v>2019</v>
      </c>
    </row>
    <row r="120" spans="1:22" s="7" customFormat="1" x14ac:dyDescent="0.2">
      <c r="A120" s="369">
        <v>108</v>
      </c>
      <c r="B120" s="215" t="s">
        <v>655</v>
      </c>
      <c r="C120" s="191">
        <f>'Раздел 1'!O120</f>
        <v>2487297.7200000002</v>
      </c>
      <c r="D120" s="191">
        <f t="shared" si="171"/>
        <v>174110.84040000004</v>
      </c>
      <c r="E120" s="191">
        <f t="shared" si="172"/>
        <v>124364.88600000001</v>
      </c>
      <c r="F120" s="219"/>
      <c r="G120" s="191">
        <f t="shared" si="173"/>
        <v>149237.86319999999</v>
      </c>
      <c r="H120" s="219"/>
      <c r="I120" s="191">
        <f t="shared" si="174"/>
        <v>124364.88600000001</v>
      </c>
      <c r="J120" s="220"/>
      <c r="K120" s="220"/>
      <c r="L120" s="388">
        <v>643</v>
      </c>
      <c r="M120" s="191">
        <f t="shared" si="175"/>
        <v>621824.43000000005</v>
      </c>
      <c r="N120" s="220"/>
      <c r="O120" s="560">
        <f t="shared" si="180"/>
        <v>74618.931599999996</v>
      </c>
      <c r="P120" s="219">
        <v>1386</v>
      </c>
      <c r="Q120" s="191">
        <f t="shared" si="176"/>
        <v>746189.31599999999</v>
      </c>
      <c r="R120" s="191">
        <f t="shared" si="177"/>
        <v>124364.88600000001</v>
      </c>
      <c r="S120" s="219"/>
      <c r="T120" s="191">
        <f t="shared" si="178"/>
        <v>99491.908800000005</v>
      </c>
      <c r="U120" s="191">
        <f t="shared" si="179"/>
        <v>53228.171208</v>
      </c>
      <c r="V120" s="126">
        <v>2019</v>
      </c>
    </row>
    <row r="121" spans="1:22" s="7" customFormat="1" x14ac:dyDescent="0.2">
      <c r="A121" s="369">
        <v>109</v>
      </c>
      <c r="B121" s="215" t="s">
        <v>656</v>
      </c>
      <c r="C121" s="191">
        <f>'Раздел 1'!O121</f>
        <v>1800756.09</v>
      </c>
      <c r="D121" s="191">
        <f t="shared" si="171"/>
        <v>126052.92630000002</v>
      </c>
      <c r="E121" s="191">
        <f t="shared" si="172"/>
        <v>90037.804500000013</v>
      </c>
      <c r="F121" s="219"/>
      <c r="G121" s="191">
        <f t="shared" si="173"/>
        <v>108045.3654</v>
      </c>
      <c r="H121" s="219"/>
      <c r="I121" s="191">
        <f t="shared" si="174"/>
        <v>90037.804500000013</v>
      </c>
      <c r="J121" s="220"/>
      <c r="K121" s="220"/>
      <c r="L121" s="388">
        <v>486</v>
      </c>
      <c r="M121" s="191">
        <f t="shared" si="175"/>
        <v>450189.02250000002</v>
      </c>
      <c r="N121" s="220"/>
      <c r="O121" s="219"/>
      <c r="P121" s="219">
        <v>519.4</v>
      </c>
      <c r="Q121" s="191">
        <f t="shared" si="176"/>
        <v>540226.82700000005</v>
      </c>
      <c r="R121" s="191">
        <f t="shared" si="177"/>
        <v>90037.804500000013</v>
      </c>
      <c r="S121" s="219"/>
      <c r="T121" s="191">
        <f t="shared" si="178"/>
        <v>72030.243600000002</v>
      </c>
      <c r="U121" s="191">
        <f t="shared" si="179"/>
        <v>38536.180326000002</v>
      </c>
      <c r="V121" s="126">
        <v>2019</v>
      </c>
    </row>
    <row r="122" spans="1:22" s="7" customFormat="1" x14ac:dyDescent="0.2">
      <c r="A122" s="369">
        <v>110</v>
      </c>
      <c r="B122" s="215" t="s">
        <v>657</v>
      </c>
      <c r="C122" s="191">
        <f>'Раздел 1'!O122</f>
        <v>4282121.4000000004</v>
      </c>
      <c r="D122" s="191">
        <f t="shared" si="171"/>
        <v>299748.49800000008</v>
      </c>
      <c r="E122" s="191">
        <f t="shared" si="172"/>
        <v>214106.07000000004</v>
      </c>
      <c r="F122" s="219"/>
      <c r="G122" s="191">
        <f t="shared" si="173"/>
        <v>256927.28400000001</v>
      </c>
      <c r="H122" s="191">
        <f>C122*0.1</f>
        <v>428212.14000000007</v>
      </c>
      <c r="I122" s="191">
        <f t="shared" si="174"/>
        <v>214106.07000000004</v>
      </c>
      <c r="J122" s="220"/>
      <c r="K122" s="220"/>
      <c r="L122" s="388">
        <v>1242</v>
      </c>
      <c r="M122" s="191">
        <f t="shared" si="175"/>
        <v>1070530.3500000001</v>
      </c>
      <c r="N122" s="220"/>
      <c r="O122" s="219"/>
      <c r="P122" s="219">
        <v>1032</v>
      </c>
      <c r="Q122" s="191">
        <f t="shared" si="176"/>
        <v>1284636.4200000002</v>
      </c>
      <c r="R122" s="191">
        <f t="shared" si="177"/>
        <v>214106.07000000004</v>
      </c>
      <c r="S122" s="219"/>
      <c r="T122" s="191">
        <f t="shared" si="178"/>
        <v>171284.85600000003</v>
      </c>
      <c r="U122" s="191">
        <f t="shared" si="179"/>
        <v>91637.397960000002</v>
      </c>
      <c r="V122" s="126">
        <v>2019</v>
      </c>
    </row>
    <row r="123" spans="1:22" s="7" customFormat="1" x14ac:dyDescent="0.2">
      <c r="A123" s="369">
        <v>111</v>
      </c>
      <c r="B123" s="215" t="s">
        <v>658</v>
      </c>
      <c r="C123" s="191">
        <f>'Раздел 1'!O123</f>
        <v>3886807.1700000004</v>
      </c>
      <c r="D123" s="191">
        <f t="shared" si="171"/>
        <v>272076.50190000003</v>
      </c>
      <c r="E123" s="191">
        <f t="shared" si="172"/>
        <v>194340.35850000003</v>
      </c>
      <c r="F123" s="219"/>
      <c r="G123" s="191">
        <f t="shared" si="173"/>
        <v>233208.4302</v>
      </c>
      <c r="H123" s="219"/>
      <c r="I123" s="191">
        <f t="shared" si="174"/>
        <v>194340.35850000003</v>
      </c>
      <c r="J123" s="220"/>
      <c r="K123" s="220"/>
      <c r="L123" s="388">
        <v>647</v>
      </c>
      <c r="M123" s="191">
        <f t="shared" si="175"/>
        <v>971701.7925000001</v>
      </c>
      <c r="N123" s="220"/>
      <c r="O123" s="219"/>
      <c r="P123" s="219">
        <v>1088.6099999999999</v>
      </c>
      <c r="Q123" s="191">
        <f t="shared" si="176"/>
        <v>1166042.1510000001</v>
      </c>
      <c r="R123" s="191">
        <f t="shared" si="177"/>
        <v>194340.35850000003</v>
      </c>
      <c r="S123" s="219"/>
      <c r="T123" s="191">
        <f t="shared" si="178"/>
        <v>155472.28680000003</v>
      </c>
      <c r="U123" s="191">
        <f t="shared" si="179"/>
        <v>83177.673437999998</v>
      </c>
      <c r="V123" s="126">
        <v>2019</v>
      </c>
    </row>
    <row r="124" spans="1:22" s="7" customFormat="1" x14ac:dyDescent="0.2">
      <c r="A124" s="369">
        <v>112</v>
      </c>
      <c r="B124" s="215" t="s">
        <v>659</v>
      </c>
      <c r="C124" s="191">
        <f>'Раздел 1'!O124</f>
        <v>9410959.5</v>
      </c>
      <c r="D124" s="191">
        <f t="shared" si="171"/>
        <v>658767.16500000004</v>
      </c>
      <c r="E124" s="191">
        <f t="shared" si="172"/>
        <v>470547.97500000003</v>
      </c>
      <c r="F124" s="219"/>
      <c r="G124" s="191">
        <f t="shared" si="173"/>
        <v>564657.56999999995</v>
      </c>
      <c r="H124" s="219"/>
      <c r="I124" s="191">
        <f t="shared" si="174"/>
        <v>470547.97500000003</v>
      </c>
      <c r="J124" s="220"/>
      <c r="K124" s="220"/>
      <c r="L124" s="388">
        <v>925</v>
      </c>
      <c r="M124" s="191">
        <f t="shared" si="175"/>
        <v>2352739.875</v>
      </c>
      <c r="N124" s="220">
        <v>514</v>
      </c>
      <c r="O124" s="560">
        <f>0.03*C124</f>
        <v>282328.78499999997</v>
      </c>
      <c r="P124" s="219">
        <v>1512</v>
      </c>
      <c r="Q124" s="191">
        <f t="shared" si="176"/>
        <v>2823287.85</v>
      </c>
      <c r="R124" s="191">
        <f t="shared" si="177"/>
        <v>470547.97500000003</v>
      </c>
      <c r="S124" s="219"/>
      <c r="T124" s="191">
        <f t="shared" si="178"/>
        <v>376438.38</v>
      </c>
      <c r="U124" s="191">
        <f t="shared" si="179"/>
        <v>201394.53329999998</v>
      </c>
      <c r="V124" s="126">
        <v>2019</v>
      </c>
    </row>
    <row r="125" spans="1:22" s="7" customFormat="1" x14ac:dyDescent="0.2">
      <c r="A125" s="369">
        <v>113</v>
      </c>
      <c r="B125" s="215" t="s">
        <v>660</v>
      </c>
      <c r="C125" s="191">
        <f>'Раздел 1'!O125</f>
        <v>3023371.8600000003</v>
      </c>
      <c r="D125" s="191">
        <f t="shared" si="171"/>
        <v>211636.03020000004</v>
      </c>
      <c r="E125" s="191">
        <f t="shared" si="172"/>
        <v>151168.59300000002</v>
      </c>
      <c r="F125" s="219"/>
      <c r="G125" s="191">
        <f t="shared" si="173"/>
        <v>181402.31160000002</v>
      </c>
      <c r="H125" s="219"/>
      <c r="I125" s="191">
        <f t="shared" si="174"/>
        <v>151168.59300000002</v>
      </c>
      <c r="J125" s="220"/>
      <c r="K125" s="220"/>
      <c r="L125" s="388">
        <v>554</v>
      </c>
      <c r="M125" s="191">
        <f t="shared" si="175"/>
        <v>755842.96500000008</v>
      </c>
      <c r="N125" s="220"/>
      <c r="O125" s="219"/>
      <c r="P125" s="219">
        <v>1023.24</v>
      </c>
      <c r="Q125" s="191">
        <f t="shared" si="176"/>
        <v>907011.55800000008</v>
      </c>
      <c r="R125" s="191">
        <f t="shared" si="177"/>
        <v>151168.59300000002</v>
      </c>
      <c r="S125" s="219"/>
      <c r="T125" s="191">
        <f t="shared" si="178"/>
        <v>120934.87440000002</v>
      </c>
      <c r="U125" s="191">
        <f t="shared" si="179"/>
        <v>64700.157804000002</v>
      </c>
      <c r="V125" s="126">
        <v>2019</v>
      </c>
    </row>
    <row r="126" spans="1:22" s="7" customFormat="1" x14ac:dyDescent="0.2">
      <c r="A126" s="369">
        <v>114</v>
      </c>
      <c r="B126" s="215" t="s">
        <v>661</v>
      </c>
      <c r="C126" s="191">
        <f>'Раздел 1'!O126</f>
        <v>5269058.7</v>
      </c>
      <c r="D126" s="191">
        <f t="shared" si="171"/>
        <v>368834.10900000005</v>
      </c>
      <c r="E126" s="191">
        <f t="shared" si="172"/>
        <v>263452.935</v>
      </c>
      <c r="F126" s="219"/>
      <c r="G126" s="191">
        <f t="shared" si="173"/>
        <v>316143.522</v>
      </c>
      <c r="H126" s="219"/>
      <c r="I126" s="191">
        <f t="shared" si="174"/>
        <v>263452.935</v>
      </c>
      <c r="J126" s="220"/>
      <c r="K126" s="220"/>
      <c r="L126" s="388">
        <v>585</v>
      </c>
      <c r="M126" s="191">
        <f t="shared" si="175"/>
        <v>1317264.675</v>
      </c>
      <c r="N126" s="220"/>
      <c r="O126" s="219"/>
      <c r="P126" s="219">
        <v>968</v>
      </c>
      <c r="Q126" s="191">
        <f t="shared" si="176"/>
        <v>1580717.61</v>
      </c>
      <c r="R126" s="191">
        <f t="shared" si="177"/>
        <v>263452.935</v>
      </c>
      <c r="S126" s="219"/>
      <c r="T126" s="191">
        <f t="shared" si="178"/>
        <v>210762.348</v>
      </c>
      <c r="U126" s="191">
        <f t="shared" si="179"/>
        <v>112757.85618</v>
      </c>
      <c r="V126" s="126">
        <v>2019</v>
      </c>
    </row>
    <row r="127" spans="1:22" s="7" customFormat="1" x14ac:dyDescent="0.2">
      <c r="A127" s="369">
        <v>115</v>
      </c>
      <c r="B127" s="215" t="s">
        <v>662</v>
      </c>
      <c r="C127" s="191">
        <f>'Раздел 1'!O127</f>
        <v>911973.21000000008</v>
      </c>
      <c r="D127" s="191">
        <f t="shared" si="171"/>
        <v>63838.124700000015</v>
      </c>
      <c r="E127" s="191">
        <f t="shared" si="172"/>
        <v>45598.660500000005</v>
      </c>
      <c r="F127" s="219"/>
      <c r="G127" s="191">
        <f t="shared" si="173"/>
        <v>54718.392599999999</v>
      </c>
      <c r="H127" s="219"/>
      <c r="I127" s="191">
        <f t="shared" si="174"/>
        <v>45598.660500000005</v>
      </c>
      <c r="J127" s="220"/>
      <c r="K127" s="220"/>
      <c r="L127" s="388">
        <v>440</v>
      </c>
      <c r="M127" s="191">
        <f t="shared" si="175"/>
        <v>227993.30250000002</v>
      </c>
      <c r="N127" s="220"/>
      <c r="O127" s="219"/>
      <c r="P127" s="219">
        <v>276</v>
      </c>
      <c r="Q127" s="191">
        <f t="shared" si="176"/>
        <v>273591.96299999999</v>
      </c>
      <c r="R127" s="191">
        <f t="shared" si="177"/>
        <v>45598.660500000005</v>
      </c>
      <c r="S127" s="219"/>
      <c r="T127" s="191">
        <f t="shared" si="178"/>
        <v>36478.928400000004</v>
      </c>
      <c r="U127" s="191">
        <f t="shared" si="179"/>
        <v>19516.226694000001</v>
      </c>
      <c r="V127" s="126">
        <v>2019</v>
      </c>
    </row>
    <row r="128" spans="1:22" s="546" customFormat="1" x14ac:dyDescent="0.2">
      <c r="A128" s="548">
        <v>116</v>
      </c>
      <c r="B128" s="545" t="s">
        <v>663</v>
      </c>
      <c r="C128" s="566">
        <f>'Раздел 1'!O128</f>
        <v>10638221.1</v>
      </c>
      <c r="D128" s="566">
        <f t="shared" ref="D128" si="181">C128*0.0657</f>
        <v>698931.12626999989</v>
      </c>
      <c r="E128" s="566">
        <f t="shared" ref="E128" si="182">C128*0.04697</f>
        <v>499677.24506699998</v>
      </c>
      <c r="F128" s="452">
        <v>47822.38</v>
      </c>
      <c r="G128" s="191">
        <f t="shared" si="173"/>
        <v>638293.26599999995</v>
      </c>
      <c r="H128" s="452">
        <v>638305.38</v>
      </c>
      <c r="I128" s="191">
        <f t="shared" si="174"/>
        <v>531911.05500000005</v>
      </c>
      <c r="J128" s="485"/>
      <c r="K128" s="485"/>
      <c r="L128" s="549">
        <v>1061</v>
      </c>
      <c r="M128" s="452">
        <v>2446837.2799999998</v>
      </c>
      <c r="N128" s="485">
        <v>310</v>
      </c>
      <c r="O128" s="452">
        <v>212768.46</v>
      </c>
      <c r="P128" s="452">
        <v>1770</v>
      </c>
      <c r="Q128" s="452">
        <v>4086268.78</v>
      </c>
      <c r="R128" s="452">
        <v>212768.46</v>
      </c>
      <c r="S128" s="452"/>
      <c r="T128" s="191">
        <f t="shared" si="178"/>
        <v>425528.84399999998</v>
      </c>
      <c r="U128" s="191">
        <f t="shared" si="179"/>
        <v>227657.93153999999</v>
      </c>
      <c r="V128" s="550">
        <v>2019</v>
      </c>
    </row>
    <row r="129" spans="1:22" s="7" customFormat="1" x14ac:dyDescent="0.2">
      <c r="A129" s="369">
        <v>117</v>
      </c>
      <c r="B129" s="215" t="s">
        <v>664</v>
      </c>
      <c r="C129" s="191">
        <f>'Раздел 1'!O129</f>
        <v>6216087.0599999996</v>
      </c>
      <c r="D129" s="191">
        <f t="shared" ref="D129:D189" si="183">C129*0.07</f>
        <v>435126.09419999999</v>
      </c>
      <c r="E129" s="191">
        <f t="shared" ref="E129:E131" si="184">C129*0.05</f>
        <v>310804.353</v>
      </c>
      <c r="F129" s="219"/>
      <c r="G129" s="191">
        <f t="shared" ref="G129:G131" si="185">0.06*C129</f>
        <v>372965.22359999997</v>
      </c>
      <c r="H129" s="219"/>
      <c r="I129" s="191">
        <f t="shared" si="174"/>
        <v>310804.353</v>
      </c>
      <c r="J129" s="220"/>
      <c r="K129" s="220"/>
      <c r="L129" s="388">
        <v>706</v>
      </c>
      <c r="M129" s="191">
        <f t="shared" si="175"/>
        <v>1554021.7649999999</v>
      </c>
      <c r="N129" s="220"/>
      <c r="O129" s="560">
        <f>0.03*C129</f>
        <v>186482.61179999998</v>
      </c>
      <c r="P129" s="219">
        <v>1184</v>
      </c>
      <c r="Q129" s="191">
        <f t="shared" si="176"/>
        <v>1864826.1179999998</v>
      </c>
      <c r="R129" s="191">
        <f t="shared" si="177"/>
        <v>310804.353</v>
      </c>
      <c r="S129" s="219"/>
      <c r="T129" s="191">
        <f t="shared" si="178"/>
        <v>248643.48239999998</v>
      </c>
      <c r="U129" s="191">
        <f t="shared" si="179"/>
        <v>133024.26308399998</v>
      </c>
      <c r="V129" s="126">
        <v>2019</v>
      </c>
    </row>
    <row r="130" spans="1:22" s="7" customFormat="1" x14ac:dyDescent="0.2">
      <c r="A130" s="369">
        <v>118</v>
      </c>
      <c r="B130" s="215" t="s">
        <v>665</v>
      </c>
      <c r="C130" s="191">
        <f>'Раздел 1'!O130</f>
        <v>6335436.3630000008</v>
      </c>
      <c r="D130" s="191">
        <f t="shared" si="183"/>
        <v>443480.54541000008</v>
      </c>
      <c r="E130" s="191">
        <f t="shared" si="184"/>
        <v>316771.81815000006</v>
      </c>
      <c r="F130" s="219"/>
      <c r="G130" s="191">
        <f t="shared" si="185"/>
        <v>380126.18178000004</v>
      </c>
      <c r="H130" s="219"/>
      <c r="I130" s="191">
        <f t="shared" si="174"/>
        <v>316771.81815000006</v>
      </c>
      <c r="J130" s="220"/>
      <c r="K130" s="220"/>
      <c r="L130" s="388">
        <v>537</v>
      </c>
      <c r="M130" s="191">
        <f t="shared" si="175"/>
        <v>1583859.0907500002</v>
      </c>
      <c r="N130" s="220"/>
      <c r="O130" s="219"/>
      <c r="P130" s="219">
        <v>981</v>
      </c>
      <c r="Q130" s="191">
        <f t="shared" si="176"/>
        <v>1900630.9089000002</v>
      </c>
      <c r="R130" s="191">
        <f t="shared" si="177"/>
        <v>316771.81815000006</v>
      </c>
      <c r="S130" s="219"/>
      <c r="T130" s="191">
        <f t="shared" si="178"/>
        <v>253417.45452000003</v>
      </c>
      <c r="U130" s="191">
        <f t="shared" si="179"/>
        <v>135578.33816820002</v>
      </c>
      <c r="V130" s="126">
        <v>2019</v>
      </c>
    </row>
    <row r="131" spans="1:22" s="7" customFormat="1" x14ac:dyDescent="0.2">
      <c r="A131" s="369">
        <v>119</v>
      </c>
      <c r="B131" s="215" t="s">
        <v>666</v>
      </c>
      <c r="C131" s="191">
        <f>'Раздел 1'!O131</f>
        <v>8289194.7000000002</v>
      </c>
      <c r="D131" s="191">
        <f t="shared" si="183"/>
        <v>580243.62900000007</v>
      </c>
      <c r="E131" s="191">
        <f t="shared" si="184"/>
        <v>414459.73500000004</v>
      </c>
      <c r="F131" s="219"/>
      <c r="G131" s="191">
        <f t="shared" si="185"/>
        <v>497351.68199999997</v>
      </c>
      <c r="H131" s="219"/>
      <c r="I131" s="191">
        <f t="shared" si="174"/>
        <v>414459.73500000004</v>
      </c>
      <c r="J131" s="220"/>
      <c r="K131" s="220"/>
      <c r="L131" s="388">
        <v>757</v>
      </c>
      <c r="M131" s="191">
        <f t="shared" si="175"/>
        <v>2072298.675</v>
      </c>
      <c r="N131" s="220"/>
      <c r="O131" s="219"/>
      <c r="P131" s="219">
        <v>990</v>
      </c>
      <c r="Q131" s="191">
        <f t="shared" si="176"/>
        <v>2486758.41</v>
      </c>
      <c r="R131" s="191">
        <f t="shared" si="177"/>
        <v>414459.73500000004</v>
      </c>
      <c r="S131" s="219"/>
      <c r="T131" s="191">
        <f t="shared" si="178"/>
        <v>331567.788</v>
      </c>
      <c r="U131" s="191">
        <f t="shared" si="179"/>
        <v>177388.76658</v>
      </c>
      <c r="V131" s="126">
        <v>2019</v>
      </c>
    </row>
    <row r="132" spans="1:22" s="7" customFormat="1" x14ac:dyDescent="0.2">
      <c r="A132" s="369">
        <v>120</v>
      </c>
      <c r="B132" s="215" t="s">
        <v>668</v>
      </c>
      <c r="C132" s="191">
        <f>'Раздел 1'!O132</f>
        <v>1574785.2000000002</v>
      </c>
      <c r="D132" s="191">
        <f t="shared" si="183"/>
        <v>110234.96400000002</v>
      </c>
      <c r="E132" s="219"/>
      <c r="F132" s="219"/>
      <c r="G132" s="219"/>
      <c r="H132" s="219"/>
      <c r="I132" s="219"/>
      <c r="J132" s="220"/>
      <c r="K132" s="220"/>
      <c r="L132" s="388">
        <v>421</v>
      </c>
      <c r="M132" s="191">
        <f t="shared" si="175"/>
        <v>393696.30000000005</v>
      </c>
      <c r="N132" s="220"/>
      <c r="O132" s="219"/>
      <c r="P132" s="219">
        <v>490</v>
      </c>
      <c r="Q132" s="191">
        <f t="shared" si="176"/>
        <v>472435.56000000006</v>
      </c>
      <c r="R132" s="191">
        <f t="shared" si="177"/>
        <v>78739.260000000009</v>
      </c>
      <c r="S132" s="219"/>
      <c r="T132" s="191">
        <f t="shared" si="178"/>
        <v>62991.40800000001</v>
      </c>
      <c r="U132" s="191">
        <f t="shared" si="179"/>
        <v>33700.403279999999</v>
      </c>
      <c r="V132" s="126">
        <v>2019</v>
      </c>
    </row>
    <row r="133" spans="1:22" s="7" customFormat="1" x14ac:dyDescent="0.2">
      <c r="A133" s="369">
        <v>121</v>
      </c>
      <c r="B133" s="215" t="s">
        <v>669</v>
      </c>
      <c r="C133" s="191">
        <f>'Раздел 1'!O133</f>
        <v>2247844.08</v>
      </c>
      <c r="D133" s="191">
        <f t="shared" si="183"/>
        <v>157349.08560000002</v>
      </c>
      <c r="E133" s="191">
        <f t="shared" ref="E133" si="186">C133*0.05</f>
        <v>112392.20400000001</v>
      </c>
      <c r="F133" s="219"/>
      <c r="G133" s="191">
        <f t="shared" ref="G133:G145" si="187">0.06*C133</f>
        <v>134870.64480000001</v>
      </c>
      <c r="H133" s="219"/>
      <c r="I133" s="191">
        <f t="shared" si="174"/>
        <v>112392.20400000001</v>
      </c>
      <c r="J133" s="220"/>
      <c r="K133" s="220"/>
      <c r="L133" s="388">
        <v>676</v>
      </c>
      <c r="M133" s="191">
        <f t="shared" si="175"/>
        <v>561961.02</v>
      </c>
      <c r="N133" s="220"/>
      <c r="O133" s="219"/>
      <c r="P133" s="219">
        <v>847</v>
      </c>
      <c r="Q133" s="191">
        <f t="shared" si="176"/>
        <v>674353.22400000005</v>
      </c>
      <c r="R133" s="191">
        <f t="shared" si="177"/>
        <v>112392.20400000001</v>
      </c>
      <c r="S133" s="219"/>
      <c r="T133" s="191">
        <f t="shared" si="178"/>
        <v>89913.763200000001</v>
      </c>
      <c r="U133" s="191">
        <f t="shared" si="179"/>
        <v>48103.863312000001</v>
      </c>
      <c r="V133" s="126">
        <v>2019</v>
      </c>
    </row>
    <row r="134" spans="1:22" s="7" customFormat="1" x14ac:dyDescent="0.2">
      <c r="A134" s="369">
        <v>122</v>
      </c>
      <c r="B134" s="215" t="s">
        <v>670</v>
      </c>
      <c r="C134" s="191">
        <f>'Раздел 1'!O134</f>
        <v>1181088.9000000001</v>
      </c>
      <c r="D134" s="191">
        <f t="shared" si="183"/>
        <v>82676.223000000013</v>
      </c>
      <c r="E134" s="219"/>
      <c r="F134" s="219"/>
      <c r="G134" s="191">
        <f t="shared" si="187"/>
        <v>70865.334000000003</v>
      </c>
      <c r="H134" s="219"/>
      <c r="I134" s="191">
        <f t="shared" si="174"/>
        <v>59054.445000000007</v>
      </c>
      <c r="J134" s="220"/>
      <c r="K134" s="220"/>
      <c r="L134" s="388">
        <v>276</v>
      </c>
      <c r="M134" s="191">
        <f t="shared" si="175"/>
        <v>295272.22500000003</v>
      </c>
      <c r="N134" s="220"/>
      <c r="O134" s="219"/>
      <c r="P134" s="219">
        <v>470</v>
      </c>
      <c r="Q134" s="191">
        <f t="shared" si="176"/>
        <v>354326.67000000004</v>
      </c>
      <c r="R134" s="191">
        <f t="shared" si="177"/>
        <v>59054.445000000007</v>
      </c>
      <c r="S134" s="219"/>
      <c r="T134" s="191">
        <f t="shared" si="178"/>
        <v>47243.556000000004</v>
      </c>
      <c r="U134" s="191">
        <f t="shared" si="179"/>
        <v>25275.302460000003</v>
      </c>
      <c r="V134" s="126">
        <v>2019</v>
      </c>
    </row>
    <row r="135" spans="1:22" s="7" customFormat="1" x14ac:dyDescent="0.2">
      <c r="A135" s="369">
        <v>123</v>
      </c>
      <c r="B135" s="215" t="s">
        <v>671</v>
      </c>
      <c r="C135" s="191">
        <f>'Раздел 1'!O135</f>
        <v>3021214.6200000006</v>
      </c>
      <c r="D135" s="191">
        <f t="shared" si="183"/>
        <v>211485.02340000006</v>
      </c>
      <c r="E135" s="191">
        <f t="shared" ref="E135:E140" si="188">C135*0.05</f>
        <v>151060.73100000003</v>
      </c>
      <c r="F135" s="219"/>
      <c r="G135" s="191">
        <f t="shared" si="187"/>
        <v>181272.87720000002</v>
      </c>
      <c r="H135" s="191">
        <f>C135*0.1</f>
        <v>302121.46200000006</v>
      </c>
      <c r="I135" s="191">
        <f t="shared" si="174"/>
        <v>151060.73100000003</v>
      </c>
      <c r="J135" s="220"/>
      <c r="K135" s="220"/>
      <c r="L135" s="388">
        <v>949</v>
      </c>
      <c r="M135" s="191">
        <f t="shared" si="175"/>
        <v>755303.65500000014</v>
      </c>
      <c r="N135" s="220"/>
      <c r="O135" s="219"/>
      <c r="P135" s="219">
        <v>748</v>
      </c>
      <c r="Q135" s="191">
        <f t="shared" si="176"/>
        <v>906364.38600000017</v>
      </c>
      <c r="R135" s="191">
        <f t="shared" si="177"/>
        <v>151060.73100000003</v>
      </c>
      <c r="S135" s="219"/>
      <c r="T135" s="191">
        <f t="shared" si="178"/>
        <v>120848.58480000003</v>
      </c>
      <c r="U135" s="191">
        <f t="shared" si="179"/>
        <v>64653.992868000008</v>
      </c>
      <c r="V135" s="126">
        <v>2019</v>
      </c>
    </row>
    <row r="136" spans="1:22" s="7" customFormat="1" x14ac:dyDescent="0.2">
      <c r="A136" s="369">
        <v>124</v>
      </c>
      <c r="B136" s="215" t="s">
        <v>672</v>
      </c>
      <c r="C136" s="191">
        <f>'Раздел 1'!O136</f>
        <v>2399929.5</v>
      </c>
      <c r="D136" s="191">
        <f t="shared" si="183"/>
        <v>167995.065</v>
      </c>
      <c r="E136" s="191">
        <f t="shared" si="188"/>
        <v>119996.47500000001</v>
      </c>
      <c r="F136" s="219"/>
      <c r="G136" s="191">
        <f t="shared" si="187"/>
        <v>143995.76999999999</v>
      </c>
      <c r="H136" s="219"/>
      <c r="I136" s="191">
        <f t="shared" si="174"/>
        <v>119996.47500000001</v>
      </c>
      <c r="J136" s="220"/>
      <c r="K136" s="220"/>
      <c r="L136" s="388">
        <v>614</v>
      </c>
      <c r="M136" s="191">
        <f t="shared" si="175"/>
        <v>599982.375</v>
      </c>
      <c r="N136" s="220"/>
      <c r="O136" s="219"/>
      <c r="P136" s="219">
        <v>723</v>
      </c>
      <c r="Q136" s="191">
        <f t="shared" si="176"/>
        <v>719978.85</v>
      </c>
      <c r="R136" s="191">
        <f t="shared" si="177"/>
        <v>119996.47500000001</v>
      </c>
      <c r="S136" s="219"/>
      <c r="T136" s="191">
        <f t="shared" si="178"/>
        <v>95997.180000000008</v>
      </c>
      <c r="U136" s="191">
        <f t="shared" si="179"/>
        <v>51358.491299999994</v>
      </c>
      <c r="V136" s="126">
        <v>2019</v>
      </c>
    </row>
    <row r="137" spans="1:22" s="7" customFormat="1" x14ac:dyDescent="0.2">
      <c r="A137" s="369">
        <v>125</v>
      </c>
      <c r="B137" s="215" t="s">
        <v>673</v>
      </c>
      <c r="C137" s="191">
        <f>'Раздел 1'!O137</f>
        <v>1936122.9000000001</v>
      </c>
      <c r="D137" s="191">
        <f t="shared" si="183"/>
        <v>135528.60300000003</v>
      </c>
      <c r="E137" s="191">
        <f t="shared" si="188"/>
        <v>96806.145000000019</v>
      </c>
      <c r="F137" s="219"/>
      <c r="G137" s="191">
        <f t="shared" si="187"/>
        <v>116167.37400000001</v>
      </c>
      <c r="H137" s="219"/>
      <c r="I137" s="191">
        <f t="shared" si="174"/>
        <v>96806.145000000019</v>
      </c>
      <c r="J137" s="220"/>
      <c r="K137" s="220"/>
      <c r="L137" s="388">
        <v>453</v>
      </c>
      <c r="M137" s="191">
        <f t="shared" si="175"/>
        <v>484030.72500000003</v>
      </c>
      <c r="N137" s="220"/>
      <c r="O137" s="219"/>
      <c r="P137" s="219">
        <v>584</v>
      </c>
      <c r="Q137" s="191">
        <f t="shared" si="176"/>
        <v>580836.87</v>
      </c>
      <c r="R137" s="191">
        <f t="shared" si="177"/>
        <v>96806.145000000019</v>
      </c>
      <c r="S137" s="219"/>
      <c r="T137" s="191">
        <f t="shared" si="178"/>
        <v>77444.916000000012</v>
      </c>
      <c r="U137" s="191">
        <f t="shared" si="179"/>
        <v>41433.030059999997</v>
      </c>
      <c r="V137" s="126">
        <v>2019</v>
      </c>
    </row>
    <row r="138" spans="1:22" s="7" customFormat="1" x14ac:dyDescent="0.2">
      <c r="A138" s="369">
        <v>126</v>
      </c>
      <c r="B138" s="215" t="s">
        <v>674</v>
      </c>
      <c r="C138" s="191">
        <f>'Раздел 1'!O138</f>
        <v>1849833.3</v>
      </c>
      <c r="D138" s="191">
        <f t="shared" si="183"/>
        <v>129488.33100000002</v>
      </c>
      <c r="E138" s="191">
        <f t="shared" si="188"/>
        <v>92491.665000000008</v>
      </c>
      <c r="F138" s="219"/>
      <c r="G138" s="191">
        <f t="shared" si="187"/>
        <v>110989.99799999999</v>
      </c>
      <c r="H138" s="219"/>
      <c r="I138" s="191">
        <f t="shared" si="174"/>
        <v>92491.665000000008</v>
      </c>
      <c r="J138" s="220"/>
      <c r="K138" s="220"/>
      <c r="L138" s="388">
        <v>414</v>
      </c>
      <c r="M138" s="191">
        <f t="shared" si="175"/>
        <v>462458.32500000001</v>
      </c>
      <c r="N138" s="220"/>
      <c r="O138" s="219"/>
      <c r="P138" s="219">
        <v>319</v>
      </c>
      <c r="Q138" s="191">
        <f t="shared" si="176"/>
        <v>554949.99</v>
      </c>
      <c r="R138" s="191">
        <f t="shared" si="177"/>
        <v>92491.665000000008</v>
      </c>
      <c r="S138" s="219"/>
      <c r="T138" s="191">
        <f t="shared" si="178"/>
        <v>73993.332000000009</v>
      </c>
      <c r="U138" s="191">
        <f t="shared" si="179"/>
        <v>39586.43262</v>
      </c>
      <c r="V138" s="126">
        <v>2019</v>
      </c>
    </row>
    <row r="139" spans="1:22" s="7" customFormat="1" x14ac:dyDescent="0.2">
      <c r="A139" s="369">
        <v>127</v>
      </c>
      <c r="B139" s="215" t="s">
        <v>675</v>
      </c>
      <c r="C139" s="191">
        <f>'Раздел 1'!O139</f>
        <v>2060164.2000000002</v>
      </c>
      <c r="D139" s="191">
        <f t="shared" si="183"/>
        <v>144211.49400000004</v>
      </c>
      <c r="E139" s="191">
        <f t="shared" si="188"/>
        <v>103008.21000000002</v>
      </c>
      <c r="F139" s="219"/>
      <c r="G139" s="191">
        <f t="shared" si="187"/>
        <v>123609.85200000001</v>
      </c>
      <c r="H139" s="191">
        <f>C139*0.1</f>
        <v>206016.42000000004</v>
      </c>
      <c r="I139" s="191">
        <f t="shared" si="174"/>
        <v>103008.21000000002</v>
      </c>
      <c r="J139" s="220"/>
      <c r="K139" s="220"/>
      <c r="L139" s="388">
        <v>384</v>
      </c>
      <c r="M139" s="191">
        <f t="shared" si="175"/>
        <v>515041.05000000005</v>
      </c>
      <c r="N139" s="220"/>
      <c r="O139" s="219"/>
      <c r="P139" s="219">
        <v>456</v>
      </c>
      <c r="Q139" s="191">
        <f t="shared" si="176"/>
        <v>618049.26</v>
      </c>
      <c r="R139" s="191">
        <f t="shared" si="177"/>
        <v>103008.21000000002</v>
      </c>
      <c r="S139" s="219"/>
      <c r="T139" s="191">
        <f t="shared" si="178"/>
        <v>82406.568000000014</v>
      </c>
      <c r="U139" s="191">
        <f t="shared" si="179"/>
        <v>44087.513879999999</v>
      </c>
      <c r="V139" s="126">
        <v>2019</v>
      </c>
    </row>
    <row r="140" spans="1:22" s="7" customFormat="1" x14ac:dyDescent="0.2">
      <c r="A140" s="369">
        <v>128</v>
      </c>
      <c r="B140" s="215" t="s">
        <v>676</v>
      </c>
      <c r="C140" s="191">
        <f>'Раздел 1'!O140</f>
        <v>1693433.4000000001</v>
      </c>
      <c r="D140" s="191">
        <f t="shared" si="183"/>
        <v>118540.33800000002</v>
      </c>
      <c r="E140" s="191">
        <f t="shared" si="188"/>
        <v>84671.670000000013</v>
      </c>
      <c r="F140" s="219"/>
      <c r="G140" s="191">
        <f t="shared" si="187"/>
        <v>101606.004</v>
      </c>
      <c r="H140" s="219"/>
      <c r="I140" s="191">
        <f t="shared" si="174"/>
        <v>84671.670000000013</v>
      </c>
      <c r="J140" s="220"/>
      <c r="K140" s="220"/>
      <c r="L140" s="388">
        <v>387</v>
      </c>
      <c r="M140" s="191">
        <f t="shared" si="175"/>
        <v>423358.35000000003</v>
      </c>
      <c r="N140" s="220"/>
      <c r="O140" s="219"/>
      <c r="P140" s="219">
        <v>575</v>
      </c>
      <c r="Q140" s="191">
        <f t="shared" si="176"/>
        <v>508030.02</v>
      </c>
      <c r="R140" s="191">
        <f t="shared" si="177"/>
        <v>84671.670000000013</v>
      </c>
      <c r="S140" s="219"/>
      <c r="T140" s="191">
        <f t="shared" si="178"/>
        <v>67737.33600000001</v>
      </c>
      <c r="U140" s="191">
        <f t="shared" si="179"/>
        <v>36239.474760000005</v>
      </c>
      <c r="V140" s="126">
        <v>2019</v>
      </c>
    </row>
    <row r="141" spans="1:22" s="7" customFormat="1" x14ac:dyDescent="0.2">
      <c r="A141" s="369">
        <v>129</v>
      </c>
      <c r="B141" s="215" t="s">
        <v>677</v>
      </c>
      <c r="C141" s="191">
        <f>'Раздел 1'!O141</f>
        <v>1534876.2600000002</v>
      </c>
      <c r="D141" s="191">
        <f t="shared" si="183"/>
        <v>107441.33820000003</v>
      </c>
      <c r="E141" s="219"/>
      <c r="F141" s="219"/>
      <c r="G141" s="191">
        <f t="shared" si="187"/>
        <v>92092.575600000011</v>
      </c>
      <c r="H141" s="219"/>
      <c r="I141" s="191">
        <f t="shared" si="174"/>
        <v>76743.813000000009</v>
      </c>
      <c r="J141" s="220"/>
      <c r="K141" s="220"/>
      <c r="L141" s="388">
        <v>389</v>
      </c>
      <c r="M141" s="191">
        <f t="shared" si="175"/>
        <v>383719.06500000006</v>
      </c>
      <c r="N141" s="220"/>
      <c r="O141" s="219"/>
      <c r="P141" s="219">
        <v>553</v>
      </c>
      <c r="Q141" s="191">
        <f t="shared" si="176"/>
        <v>460462.87800000008</v>
      </c>
      <c r="R141" s="191">
        <f t="shared" si="177"/>
        <v>76743.813000000009</v>
      </c>
      <c r="S141" s="219"/>
      <c r="T141" s="191">
        <f t="shared" si="178"/>
        <v>61395.050400000007</v>
      </c>
      <c r="U141" s="191">
        <f t="shared" si="179"/>
        <v>32846.351964000001</v>
      </c>
      <c r="V141" s="126">
        <v>2019</v>
      </c>
    </row>
    <row r="142" spans="1:22" s="7" customFormat="1" x14ac:dyDescent="0.2">
      <c r="A142" s="369">
        <v>130</v>
      </c>
      <c r="B142" s="215" t="s">
        <v>678</v>
      </c>
      <c r="C142" s="191">
        <f>'Раздел 1'!O142</f>
        <v>1711769.94</v>
      </c>
      <c r="D142" s="191">
        <f t="shared" si="183"/>
        <v>119823.89580000001</v>
      </c>
      <c r="E142" s="191">
        <f t="shared" ref="E142" si="189">C142*0.05</f>
        <v>85588.497000000003</v>
      </c>
      <c r="F142" s="219"/>
      <c r="G142" s="191">
        <f t="shared" si="187"/>
        <v>102706.19639999999</v>
      </c>
      <c r="H142" s="219"/>
      <c r="I142" s="191">
        <f t="shared" si="174"/>
        <v>85588.497000000003</v>
      </c>
      <c r="J142" s="220"/>
      <c r="K142" s="220"/>
      <c r="L142" s="388">
        <v>471</v>
      </c>
      <c r="M142" s="191">
        <f t="shared" si="175"/>
        <v>427942.48499999999</v>
      </c>
      <c r="N142" s="220"/>
      <c r="O142" s="219"/>
      <c r="P142" s="219">
        <v>540</v>
      </c>
      <c r="Q142" s="191">
        <f t="shared" si="176"/>
        <v>513530.98199999996</v>
      </c>
      <c r="R142" s="191">
        <f t="shared" si="177"/>
        <v>85588.497000000003</v>
      </c>
      <c r="S142" s="219"/>
      <c r="T142" s="191">
        <f t="shared" si="178"/>
        <v>68470.797600000005</v>
      </c>
      <c r="U142" s="191">
        <f t="shared" si="179"/>
        <v>36631.876715999999</v>
      </c>
      <c r="V142" s="126">
        <v>2019</v>
      </c>
    </row>
    <row r="143" spans="1:22" s="7" customFormat="1" x14ac:dyDescent="0.2">
      <c r="A143" s="369">
        <v>131</v>
      </c>
      <c r="B143" s="215" t="s">
        <v>680</v>
      </c>
      <c r="C143" s="191">
        <f>'Раздел 1'!O143</f>
        <v>2074725.57</v>
      </c>
      <c r="D143" s="191">
        <f t="shared" si="183"/>
        <v>145230.78990000003</v>
      </c>
      <c r="E143" s="219"/>
      <c r="F143" s="219"/>
      <c r="G143" s="191">
        <f t="shared" si="187"/>
        <v>124483.53419999999</v>
      </c>
      <c r="H143" s="219"/>
      <c r="I143" s="191">
        <f t="shared" si="174"/>
        <v>103736.27850000001</v>
      </c>
      <c r="J143" s="220"/>
      <c r="K143" s="220"/>
      <c r="L143" s="388">
        <v>319</v>
      </c>
      <c r="M143" s="191">
        <f t="shared" si="175"/>
        <v>518681.39250000002</v>
      </c>
      <c r="N143" s="220"/>
      <c r="O143" s="219"/>
      <c r="P143" s="219">
        <v>245</v>
      </c>
      <c r="Q143" s="191">
        <f t="shared" si="176"/>
        <v>622417.67099999997</v>
      </c>
      <c r="R143" s="191">
        <f t="shared" si="177"/>
        <v>103736.27850000001</v>
      </c>
      <c r="S143" s="219"/>
      <c r="T143" s="191">
        <f t="shared" si="178"/>
        <v>82989.022800000006</v>
      </c>
      <c r="U143" s="191">
        <f t="shared" si="179"/>
        <v>44399.127198000002</v>
      </c>
      <c r="V143" s="126">
        <v>2019</v>
      </c>
    </row>
    <row r="144" spans="1:22" s="7" customFormat="1" x14ac:dyDescent="0.2">
      <c r="A144" s="369">
        <v>132</v>
      </c>
      <c r="B144" s="215" t="s">
        <v>681</v>
      </c>
      <c r="C144" s="191">
        <f>'Раздел 1'!O144</f>
        <v>1990053.9000000001</v>
      </c>
      <c r="D144" s="191">
        <f t="shared" si="183"/>
        <v>139303.77300000002</v>
      </c>
      <c r="E144" s="219"/>
      <c r="F144" s="219"/>
      <c r="G144" s="191">
        <f t="shared" si="187"/>
        <v>119403.234</v>
      </c>
      <c r="H144" s="219"/>
      <c r="I144" s="191">
        <f t="shared" si="174"/>
        <v>99502.695000000007</v>
      </c>
      <c r="J144" s="220"/>
      <c r="K144" s="220"/>
      <c r="L144" s="388">
        <v>392</v>
      </c>
      <c r="M144" s="191">
        <f t="shared" si="175"/>
        <v>497513.47500000003</v>
      </c>
      <c r="N144" s="220"/>
      <c r="O144" s="219"/>
      <c r="P144" s="219">
        <v>309</v>
      </c>
      <c r="Q144" s="191">
        <f t="shared" si="176"/>
        <v>597016.17000000004</v>
      </c>
      <c r="R144" s="191">
        <f t="shared" si="177"/>
        <v>99502.695000000007</v>
      </c>
      <c r="S144" s="219"/>
      <c r="T144" s="191">
        <f t="shared" si="178"/>
        <v>79602.156000000003</v>
      </c>
      <c r="U144" s="191">
        <f t="shared" si="179"/>
        <v>42587.153460000001</v>
      </c>
      <c r="V144" s="126">
        <v>2019</v>
      </c>
    </row>
    <row r="145" spans="1:22" s="7" customFormat="1" x14ac:dyDescent="0.2">
      <c r="A145" s="369">
        <v>133</v>
      </c>
      <c r="B145" s="215" t="s">
        <v>682</v>
      </c>
      <c r="C145" s="191">
        <f>'Раздел 1'!O145</f>
        <v>1891899.4800000002</v>
      </c>
      <c r="D145" s="191">
        <f t="shared" si="183"/>
        <v>132432.96360000002</v>
      </c>
      <c r="E145" s="219"/>
      <c r="F145" s="219"/>
      <c r="G145" s="191">
        <f t="shared" si="187"/>
        <v>113513.9688</v>
      </c>
      <c r="H145" s="219"/>
      <c r="I145" s="191">
        <f t="shared" si="174"/>
        <v>94594.974000000017</v>
      </c>
      <c r="J145" s="220"/>
      <c r="K145" s="220"/>
      <c r="L145" s="388">
        <v>413</v>
      </c>
      <c r="M145" s="191">
        <f t="shared" si="175"/>
        <v>472974.87000000005</v>
      </c>
      <c r="N145" s="220"/>
      <c r="O145" s="219"/>
      <c r="P145" s="219">
        <v>324</v>
      </c>
      <c r="Q145" s="191">
        <f t="shared" si="176"/>
        <v>567569.84400000004</v>
      </c>
      <c r="R145" s="191">
        <f t="shared" si="177"/>
        <v>94594.974000000017</v>
      </c>
      <c r="S145" s="219"/>
      <c r="T145" s="191">
        <f t="shared" si="178"/>
        <v>75675.979200000016</v>
      </c>
      <c r="U145" s="191">
        <f t="shared" si="179"/>
        <v>40486.648872000005</v>
      </c>
      <c r="V145" s="126">
        <v>2019</v>
      </c>
    </row>
    <row r="146" spans="1:22" s="7" customFormat="1" x14ac:dyDescent="0.2">
      <c r="A146" s="369">
        <v>134</v>
      </c>
      <c r="B146" s="215" t="s">
        <v>683</v>
      </c>
      <c r="C146" s="191">
        <f>'Раздел 1'!O146</f>
        <v>1743589.2300000002</v>
      </c>
      <c r="D146" s="191">
        <f t="shared" si="183"/>
        <v>122051.24610000003</v>
      </c>
      <c r="E146" s="219"/>
      <c r="F146" s="219"/>
      <c r="G146" s="219"/>
      <c r="H146" s="219"/>
      <c r="I146" s="219"/>
      <c r="J146" s="220"/>
      <c r="K146" s="220"/>
      <c r="L146" s="388">
        <v>267</v>
      </c>
      <c r="M146" s="191">
        <f t="shared" si="175"/>
        <v>435897.30750000005</v>
      </c>
      <c r="N146" s="220"/>
      <c r="O146" s="219"/>
      <c r="P146" s="219">
        <v>281</v>
      </c>
      <c r="Q146" s="191">
        <f t="shared" si="176"/>
        <v>523076.76900000003</v>
      </c>
      <c r="R146" s="191">
        <f t="shared" si="177"/>
        <v>87179.461500000019</v>
      </c>
      <c r="S146" s="219"/>
      <c r="T146" s="191">
        <f t="shared" si="178"/>
        <v>69743.569200000013</v>
      </c>
      <c r="U146" s="191">
        <f t="shared" si="179"/>
        <v>37312.809522000003</v>
      </c>
      <c r="V146" s="126">
        <v>2019</v>
      </c>
    </row>
    <row r="147" spans="1:22" s="7" customFormat="1" x14ac:dyDescent="0.2">
      <c r="A147" s="369">
        <v>135</v>
      </c>
      <c r="B147" s="215" t="s">
        <v>684</v>
      </c>
      <c r="C147" s="191">
        <f>'Раздел 1'!O147</f>
        <v>6962492.1000000006</v>
      </c>
      <c r="D147" s="191">
        <f t="shared" si="183"/>
        <v>487374.4470000001</v>
      </c>
      <c r="E147" s="219"/>
      <c r="F147" s="219"/>
      <c r="G147" s="191">
        <f t="shared" ref="G147:G150" si="190">0.06*C147</f>
        <v>417749.52600000001</v>
      </c>
      <c r="H147" s="191">
        <f>C147*0.1</f>
        <v>696249.21000000008</v>
      </c>
      <c r="I147" s="191">
        <f t="shared" si="174"/>
        <v>348124.60500000004</v>
      </c>
      <c r="J147" s="220"/>
      <c r="K147" s="220"/>
      <c r="L147" s="388">
        <v>574</v>
      </c>
      <c r="M147" s="191">
        <f t="shared" si="175"/>
        <v>1740623.0250000001</v>
      </c>
      <c r="N147" s="220">
        <v>320</v>
      </c>
      <c r="O147" s="560">
        <f>0.03*C147</f>
        <v>208874.76300000001</v>
      </c>
      <c r="P147" s="219">
        <v>1378</v>
      </c>
      <c r="Q147" s="191">
        <f t="shared" si="176"/>
        <v>2088747.6300000001</v>
      </c>
      <c r="R147" s="191">
        <f t="shared" si="177"/>
        <v>348124.60500000004</v>
      </c>
      <c r="S147" s="219"/>
      <c r="T147" s="191">
        <f t="shared" si="178"/>
        <v>278499.68400000001</v>
      </c>
      <c r="U147" s="191">
        <f t="shared" si="179"/>
        <v>148997.33094000001</v>
      </c>
      <c r="V147" s="126">
        <v>2019</v>
      </c>
    </row>
    <row r="148" spans="1:22" s="7" customFormat="1" x14ac:dyDescent="0.2">
      <c r="A148" s="369">
        <v>136</v>
      </c>
      <c r="B148" s="215" t="s">
        <v>685</v>
      </c>
      <c r="C148" s="191">
        <f>'Раздел 1'!O148</f>
        <v>1812081.6</v>
      </c>
      <c r="D148" s="191">
        <f t="shared" si="183"/>
        <v>126845.71200000001</v>
      </c>
      <c r="E148" s="219"/>
      <c r="F148" s="219"/>
      <c r="G148" s="191">
        <f t="shared" si="190"/>
        <v>108724.89600000001</v>
      </c>
      <c r="H148" s="219"/>
      <c r="I148" s="191">
        <f t="shared" si="174"/>
        <v>90604.080000000016</v>
      </c>
      <c r="J148" s="220"/>
      <c r="K148" s="220"/>
      <c r="L148" s="388">
        <v>444</v>
      </c>
      <c r="M148" s="191">
        <f t="shared" si="175"/>
        <v>453020.4</v>
      </c>
      <c r="N148" s="220"/>
      <c r="O148" s="219"/>
      <c r="P148" s="219">
        <v>574</v>
      </c>
      <c r="Q148" s="191">
        <f t="shared" si="176"/>
        <v>543624.48</v>
      </c>
      <c r="R148" s="191">
        <f t="shared" si="177"/>
        <v>90604.080000000016</v>
      </c>
      <c r="S148" s="219"/>
      <c r="T148" s="191">
        <f t="shared" si="178"/>
        <v>72483.26400000001</v>
      </c>
      <c r="U148" s="191">
        <f t="shared" si="179"/>
        <v>38778.546240000003</v>
      </c>
      <c r="V148" s="126">
        <v>2019</v>
      </c>
    </row>
    <row r="149" spans="1:22" s="7" customFormat="1" x14ac:dyDescent="0.2">
      <c r="A149" s="369">
        <v>137</v>
      </c>
      <c r="B149" s="215" t="s">
        <v>686</v>
      </c>
      <c r="C149" s="191">
        <f>'Раздел 1'!O149</f>
        <v>1725792</v>
      </c>
      <c r="D149" s="191">
        <f t="shared" si="183"/>
        <v>120805.44000000002</v>
      </c>
      <c r="E149" s="219"/>
      <c r="F149" s="219"/>
      <c r="G149" s="191">
        <f t="shared" si="190"/>
        <v>103547.51999999999</v>
      </c>
      <c r="H149" s="219"/>
      <c r="I149" s="191">
        <f t="shared" si="174"/>
        <v>86289.600000000006</v>
      </c>
      <c r="J149" s="220"/>
      <c r="K149" s="220"/>
      <c r="L149" s="388">
        <v>407</v>
      </c>
      <c r="M149" s="191">
        <f t="shared" si="175"/>
        <v>431448</v>
      </c>
      <c r="N149" s="220"/>
      <c r="O149" s="219"/>
      <c r="P149" s="219">
        <v>567</v>
      </c>
      <c r="Q149" s="191">
        <f t="shared" si="176"/>
        <v>517737.6</v>
      </c>
      <c r="R149" s="191">
        <f t="shared" si="177"/>
        <v>86289.600000000006</v>
      </c>
      <c r="S149" s="219"/>
      <c r="T149" s="191">
        <f t="shared" si="178"/>
        <v>69031.680000000008</v>
      </c>
      <c r="U149" s="191">
        <f t="shared" si="179"/>
        <v>36931.948799999998</v>
      </c>
      <c r="V149" s="126">
        <v>2019</v>
      </c>
    </row>
    <row r="150" spans="1:22" s="7" customFormat="1" x14ac:dyDescent="0.2">
      <c r="A150" s="369">
        <v>138</v>
      </c>
      <c r="B150" s="117" t="s">
        <v>687</v>
      </c>
      <c r="C150" s="191">
        <f>'Раздел 1'!O150</f>
        <v>1375240.5</v>
      </c>
      <c r="D150" s="191">
        <f t="shared" si="183"/>
        <v>96266.835000000006</v>
      </c>
      <c r="E150" s="219"/>
      <c r="F150" s="219"/>
      <c r="G150" s="191">
        <f t="shared" si="190"/>
        <v>82514.429999999993</v>
      </c>
      <c r="H150" s="219"/>
      <c r="I150" s="191">
        <f t="shared" si="174"/>
        <v>68762.025000000009</v>
      </c>
      <c r="J150" s="220"/>
      <c r="K150" s="220"/>
      <c r="L150" s="388">
        <v>378</v>
      </c>
      <c r="M150" s="191">
        <f t="shared" si="175"/>
        <v>343810.125</v>
      </c>
      <c r="N150" s="220"/>
      <c r="O150" s="219"/>
      <c r="P150" s="219">
        <v>310</v>
      </c>
      <c r="Q150" s="191">
        <f t="shared" si="176"/>
        <v>412572.14999999997</v>
      </c>
      <c r="R150" s="191">
        <f t="shared" si="177"/>
        <v>68762.025000000009</v>
      </c>
      <c r="S150" s="219"/>
      <c r="T150" s="191">
        <f t="shared" si="178"/>
        <v>55009.62</v>
      </c>
      <c r="U150" s="191">
        <f t="shared" si="179"/>
        <v>29430.146699999998</v>
      </c>
      <c r="V150" s="126">
        <v>2019</v>
      </c>
    </row>
    <row r="151" spans="1:22" s="7" customFormat="1" x14ac:dyDescent="0.2">
      <c r="A151" s="369">
        <v>139</v>
      </c>
      <c r="B151" s="117" t="s">
        <v>688</v>
      </c>
      <c r="C151" s="191">
        <f>'Раздел 1'!O151</f>
        <v>1928033.2500000002</v>
      </c>
      <c r="D151" s="191">
        <f t="shared" si="183"/>
        <v>134962.32750000004</v>
      </c>
      <c r="E151" s="219"/>
      <c r="F151" s="219"/>
      <c r="G151" s="219"/>
      <c r="H151" s="219"/>
      <c r="I151" s="219"/>
      <c r="J151" s="220"/>
      <c r="K151" s="220"/>
      <c r="L151" s="388">
        <v>375</v>
      </c>
      <c r="M151" s="191">
        <f t="shared" si="175"/>
        <v>482008.31250000006</v>
      </c>
      <c r="N151" s="220"/>
      <c r="O151" s="219"/>
      <c r="P151" s="219">
        <v>822.96</v>
      </c>
      <c r="Q151" s="191">
        <f t="shared" si="176"/>
        <v>578409.97500000009</v>
      </c>
      <c r="R151" s="191">
        <f t="shared" si="177"/>
        <v>96401.66250000002</v>
      </c>
      <c r="S151" s="219"/>
      <c r="T151" s="191">
        <f t="shared" si="178"/>
        <v>77121.330000000016</v>
      </c>
      <c r="U151" s="191">
        <f t="shared" si="179"/>
        <v>41259.911550000004</v>
      </c>
      <c r="V151" s="126">
        <v>2019</v>
      </c>
    </row>
    <row r="152" spans="1:22" s="7" customFormat="1" x14ac:dyDescent="0.2">
      <c r="A152" s="369">
        <v>140</v>
      </c>
      <c r="B152" s="117" t="s">
        <v>689</v>
      </c>
      <c r="C152" s="191">
        <f>'Раздел 1'!O152</f>
        <v>1879495.35</v>
      </c>
      <c r="D152" s="191">
        <f t="shared" si="183"/>
        <v>131564.67450000002</v>
      </c>
      <c r="E152" s="219"/>
      <c r="F152" s="219"/>
      <c r="G152" s="219"/>
      <c r="H152" s="219"/>
      <c r="I152" s="219"/>
      <c r="J152" s="220"/>
      <c r="K152" s="220"/>
      <c r="L152" s="388">
        <v>372</v>
      </c>
      <c r="M152" s="191">
        <f t="shared" si="175"/>
        <v>469873.83750000002</v>
      </c>
      <c r="N152" s="220"/>
      <c r="O152" s="219"/>
      <c r="P152" s="219">
        <v>812.15</v>
      </c>
      <c r="Q152" s="191">
        <f t="shared" si="176"/>
        <v>563848.60499999998</v>
      </c>
      <c r="R152" s="191">
        <f t="shared" si="177"/>
        <v>93974.767500000016</v>
      </c>
      <c r="S152" s="219"/>
      <c r="T152" s="191">
        <f t="shared" si="178"/>
        <v>75179.813999999998</v>
      </c>
      <c r="U152" s="191">
        <f t="shared" si="179"/>
        <v>40221.200490000003</v>
      </c>
      <c r="V152" s="126">
        <v>2019</v>
      </c>
    </row>
    <row r="153" spans="1:22" s="7" customFormat="1" x14ac:dyDescent="0.2">
      <c r="A153" s="369">
        <v>141</v>
      </c>
      <c r="B153" s="122" t="s">
        <v>690</v>
      </c>
      <c r="C153" s="191">
        <f>'Раздел 1'!O153</f>
        <v>1879495.35</v>
      </c>
      <c r="D153" s="191">
        <f t="shared" si="183"/>
        <v>131564.67450000002</v>
      </c>
      <c r="E153" s="219"/>
      <c r="F153" s="219"/>
      <c r="G153" s="219"/>
      <c r="H153" s="219"/>
      <c r="I153" s="219"/>
      <c r="J153" s="220"/>
      <c r="K153" s="220"/>
      <c r="L153" s="388">
        <v>376</v>
      </c>
      <c r="M153" s="191">
        <f t="shared" si="175"/>
        <v>469873.83750000002</v>
      </c>
      <c r="N153" s="220"/>
      <c r="O153" s="219"/>
      <c r="P153" s="219">
        <v>831</v>
      </c>
      <c r="Q153" s="191">
        <f t="shared" si="176"/>
        <v>563848.60499999998</v>
      </c>
      <c r="R153" s="191">
        <f t="shared" si="177"/>
        <v>93974.767500000016</v>
      </c>
      <c r="S153" s="219"/>
      <c r="T153" s="191">
        <f t="shared" si="178"/>
        <v>75179.813999999998</v>
      </c>
      <c r="U153" s="191">
        <f t="shared" si="179"/>
        <v>40221.200490000003</v>
      </c>
      <c r="V153" s="126">
        <v>2019</v>
      </c>
    </row>
    <row r="154" spans="1:22" s="7" customFormat="1" x14ac:dyDescent="0.2">
      <c r="A154" s="369">
        <v>142</v>
      </c>
      <c r="B154" s="117" t="s">
        <v>693</v>
      </c>
      <c r="C154" s="191">
        <f>'Раздел 1'!O154</f>
        <v>1369847.4000000001</v>
      </c>
      <c r="D154" s="191">
        <f t="shared" si="183"/>
        <v>95889.318000000014</v>
      </c>
      <c r="E154" s="191">
        <f t="shared" ref="E154" si="191">C154*0.05</f>
        <v>68492.37000000001</v>
      </c>
      <c r="F154" s="219"/>
      <c r="G154" s="191">
        <f t="shared" ref="G154:G170" si="192">0.06*C154</f>
        <v>82190.844000000012</v>
      </c>
      <c r="H154" s="219"/>
      <c r="I154" s="191">
        <f t="shared" ref="I154:I170" si="193">0.05*C154</f>
        <v>68492.37000000001</v>
      </c>
      <c r="J154" s="220"/>
      <c r="K154" s="220"/>
      <c r="L154" s="388">
        <v>334</v>
      </c>
      <c r="M154" s="191">
        <f t="shared" si="175"/>
        <v>342461.85000000003</v>
      </c>
      <c r="N154" s="220"/>
      <c r="O154" s="219"/>
      <c r="P154" s="219">
        <v>444</v>
      </c>
      <c r="Q154" s="191">
        <f t="shared" si="176"/>
        <v>410954.22000000003</v>
      </c>
      <c r="R154" s="191">
        <f t="shared" si="177"/>
        <v>68492.37000000001</v>
      </c>
      <c r="S154" s="219"/>
      <c r="T154" s="191">
        <f t="shared" si="178"/>
        <v>54793.896000000008</v>
      </c>
      <c r="U154" s="191">
        <f t="shared" si="179"/>
        <v>29314.734360000002</v>
      </c>
      <c r="V154" s="126">
        <v>2019</v>
      </c>
    </row>
    <row r="155" spans="1:22" s="7" customFormat="1" x14ac:dyDescent="0.2">
      <c r="A155" s="369">
        <v>143</v>
      </c>
      <c r="B155" s="117" t="s">
        <v>694</v>
      </c>
      <c r="C155" s="191">
        <f>'Раздел 1'!O155</f>
        <v>2457635.67</v>
      </c>
      <c r="D155" s="191">
        <f t="shared" si="183"/>
        <v>172034.4969</v>
      </c>
      <c r="E155" s="195"/>
      <c r="F155" s="195"/>
      <c r="G155" s="191">
        <f t="shared" si="192"/>
        <v>147458.14019999999</v>
      </c>
      <c r="H155" s="195"/>
      <c r="I155" s="191">
        <f t="shared" si="193"/>
        <v>122881.78350000001</v>
      </c>
      <c r="J155" s="196"/>
      <c r="K155" s="196"/>
      <c r="L155" s="387">
        <v>396</v>
      </c>
      <c r="M155" s="191">
        <f t="shared" si="175"/>
        <v>614408.91749999998</v>
      </c>
      <c r="N155" s="196"/>
      <c r="O155" s="195"/>
      <c r="P155" s="195">
        <v>305</v>
      </c>
      <c r="Q155" s="191">
        <f t="shared" si="176"/>
        <v>737290.701</v>
      </c>
      <c r="R155" s="191">
        <f t="shared" si="177"/>
        <v>122881.78350000001</v>
      </c>
      <c r="S155" s="219"/>
      <c r="T155" s="191">
        <f t="shared" si="178"/>
        <v>98305.426800000001</v>
      </c>
      <c r="U155" s="191">
        <f t="shared" si="179"/>
        <v>52593.403337999996</v>
      </c>
      <c r="V155" s="126">
        <v>2019</v>
      </c>
    </row>
    <row r="156" spans="1:22" s="7" customFormat="1" x14ac:dyDescent="0.2">
      <c r="A156" s="369">
        <v>144</v>
      </c>
      <c r="B156" s="117" t="s">
        <v>695</v>
      </c>
      <c r="C156" s="191">
        <f>'Раздел 1'!O156</f>
        <v>1682647.2000000002</v>
      </c>
      <c r="D156" s="191">
        <f t="shared" si="183"/>
        <v>117785.30400000002</v>
      </c>
      <c r="E156" s="195"/>
      <c r="F156" s="195"/>
      <c r="G156" s="191">
        <f t="shared" si="192"/>
        <v>100958.83200000001</v>
      </c>
      <c r="H156" s="195"/>
      <c r="I156" s="191">
        <f t="shared" si="193"/>
        <v>84132.360000000015</v>
      </c>
      <c r="J156" s="196"/>
      <c r="K156" s="196"/>
      <c r="L156" s="387">
        <v>403</v>
      </c>
      <c r="M156" s="191">
        <f t="shared" si="175"/>
        <v>420661.80000000005</v>
      </c>
      <c r="N156" s="196"/>
      <c r="O156" s="195"/>
      <c r="P156" s="195">
        <v>541</v>
      </c>
      <c r="Q156" s="191">
        <f t="shared" si="176"/>
        <v>504794.16000000003</v>
      </c>
      <c r="R156" s="191">
        <f t="shared" si="177"/>
        <v>84132.360000000015</v>
      </c>
      <c r="S156" s="219"/>
      <c r="T156" s="191">
        <f t="shared" si="178"/>
        <v>67305.888000000006</v>
      </c>
      <c r="U156" s="191">
        <f t="shared" si="179"/>
        <v>36008.650079999999</v>
      </c>
      <c r="V156" s="126">
        <v>2019</v>
      </c>
    </row>
    <row r="157" spans="1:22" s="7" customFormat="1" x14ac:dyDescent="0.2">
      <c r="A157" s="369">
        <v>145</v>
      </c>
      <c r="B157" s="117" t="s">
        <v>696</v>
      </c>
      <c r="C157" s="191">
        <f>'Раздел 1'!O157</f>
        <v>7752581.2500000009</v>
      </c>
      <c r="D157" s="191">
        <f t="shared" si="183"/>
        <v>542680.68750000012</v>
      </c>
      <c r="E157" s="191">
        <f t="shared" ref="E157:E160" si="194">C157*0.05</f>
        <v>387629.06250000006</v>
      </c>
      <c r="F157" s="195"/>
      <c r="G157" s="191">
        <f t="shared" si="192"/>
        <v>465154.87500000006</v>
      </c>
      <c r="H157" s="191">
        <f>C157*0.1</f>
        <v>775258.12500000012</v>
      </c>
      <c r="I157" s="191">
        <f t="shared" si="193"/>
        <v>387629.06250000006</v>
      </c>
      <c r="J157" s="196"/>
      <c r="K157" s="196"/>
      <c r="L157" s="387">
        <v>1107.4000000000001</v>
      </c>
      <c r="M157" s="191">
        <f t="shared" si="175"/>
        <v>1938145.3125000002</v>
      </c>
      <c r="N157" s="196"/>
      <c r="O157" s="560">
        <f>0.03*C157</f>
        <v>232577.43750000003</v>
      </c>
      <c r="P157" s="195">
        <v>3270</v>
      </c>
      <c r="Q157" s="191">
        <f t="shared" si="176"/>
        <v>2325774.375</v>
      </c>
      <c r="R157" s="191">
        <f t="shared" si="177"/>
        <v>387629.06250000006</v>
      </c>
      <c r="S157" s="219"/>
      <c r="T157" s="191">
        <f t="shared" si="178"/>
        <v>310103.25000000006</v>
      </c>
      <c r="U157" s="191">
        <f t="shared" si="179"/>
        <v>165905.23875000002</v>
      </c>
      <c r="V157" s="126">
        <v>2019</v>
      </c>
    </row>
    <row r="158" spans="1:22" s="7" customFormat="1" x14ac:dyDescent="0.2">
      <c r="A158" s="369">
        <v>146</v>
      </c>
      <c r="B158" s="117" t="s">
        <v>697</v>
      </c>
      <c r="C158" s="191">
        <f>'Раздел 1'!O158</f>
        <v>2038052.49</v>
      </c>
      <c r="D158" s="191">
        <f t="shared" si="183"/>
        <v>142663.67430000001</v>
      </c>
      <c r="E158" s="191">
        <f t="shared" si="194"/>
        <v>101902.62450000001</v>
      </c>
      <c r="F158" s="195"/>
      <c r="G158" s="191">
        <f t="shared" si="192"/>
        <v>122283.14939999999</v>
      </c>
      <c r="H158" s="195"/>
      <c r="I158" s="191">
        <f t="shared" si="193"/>
        <v>101902.62450000001</v>
      </c>
      <c r="J158" s="196"/>
      <c r="K158" s="196"/>
      <c r="L158" s="387">
        <v>543</v>
      </c>
      <c r="M158" s="191">
        <f t="shared" si="175"/>
        <v>509513.1225</v>
      </c>
      <c r="N158" s="196"/>
      <c r="O158" s="195"/>
      <c r="P158" s="195">
        <v>1072</v>
      </c>
      <c r="Q158" s="191">
        <f t="shared" si="176"/>
        <v>611415.74699999997</v>
      </c>
      <c r="R158" s="191">
        <f t="shared" si="177"/>
        <v>101902.62450000001</v>
      </c>
      <c r="S158" s="219"/>
      <c r="T158" s="191">
        <f t="shared" si="178"/>
        <v>81522.099600000001</v>
      </c>
      <c r="U158" s="191">
        <f t="shared" si="179"/>
        <v>43614.323285999999</v>
      </c>
      <c r="V158" s="126">
        <v>2019</v>
      </c>
    </row>
    <row r="159" spans="1:22" s="7" customFormat="1" x14ac:dyDescent="0.2">
      <c r="A159" s="369">
        <v>147</v>
      </c>
      <c r="B159" s="117" t="s">
        <v>698</v>
      </c>
      <c r="C159" s="191">
        <f>'Раздел 1'!O159</f>
        <v>2172340.6800000002</v>
      </c>
      <c r="D159" s="191">
        <f t="shared" si="183"/>
        <v>152063.84760000004</v>
      </c>
      <c r="E159" s="191">
        <f t="shared" si="194"/>
        <v>108617.03400000001</v>
      </c>
      <c r="F159" s="195"/>
      <c r="G159" s="191">
        <f t="shared" si="192"/>
        <v>130340.44080000001</v>
      </c>
      <c r="H159" s="195"/>
      <c r="I159" s="191">
        <f t="shared" si="193"/>
        <v>108617.03400000001</v>
      </c>
      <c r="J159" s="196"/>
      <c r="K159" s="196"/>
      <c r="L159" s="387">
        <v>549</v>
      </c>
      <c r="M159" s="191">
        <f t="shared" si="175"/>
        <v>543085.17000000004</v>
      </c>
      <c r="N159" s="196"/>
      <c r="O159" s="195"/>
      <c r="P159" s="195">
        <v>1038.25</v>
      </c>
      <c r="Q159" s="191">
        <f t="shared" si="176"/>
        <v>651702.20400000003</v>
      </c>
      <c r="R159" s="191">
        <f t="shared" si="177"/>
        <v>108617.03400000001</v>
      </c>
      <c r="S159" s="219"/>
      <c r="T159" s="191">
        <f t="shared" si="178"/>
        <v>86893.627200000003</v>
      </c>
      <c r="U159" s="191">
        <f t="shared" si="179"/>
        <v>46488.090552000001</v>
      </c>
      <c r="V159" s="126">
        <v>2019</v>
      </c>
    </row>
    <row r="160" spans="1:22" s="7" customFormat="1" x14ac:dyDescent="0.2">
      <c r="A160" s="369">
        <v>148</v>
      </c>
      <c r="B160" s="117" t="s">
        <v>699</v>
      </c>
      <c r="C160" s="191">
        <f>'Раздел 1'!O160</f>
        <v>2152925.52</v>
      </c>
      <c r="D160" s="191">
        <f t="shared" si="183"/>
        <v>150704.78640000001</v>
      </c>
      <c r="E160" s="191">
        <f t="shared" si="194"/>
        <v>107646.27600000001</v>
      </c>
      <c r="F160" s="195"/>
      <c r="G160" s="191">
        <f t="shared" si="192"/>
        <v>129175.5312</v>
      </c>
      <c r="H160" s="195"/>
      <c r="I160" s="191">
        <f t="shared" si="193"/>
        <v>107646.27600000001</v>
      </c>
      <c r="J160" s="196"/>
      <c r="K160" s="196"/>
      <c r="L160" s="387">
        <v>568</v>
      </c>
      <c r="M160" s="191">
        <f t="shared" si="175"/>
        <v>538231.38</v>
      </c>
      <c r="N160" s="196"/>
      <c r="O160" s="195"/>
      <c r="P160" s="195">
        <v>1049.67</v>
      </c>
      <c r="Q160" s="191">
        <f t="shared" si="176"/>
        <v>645877.65599999996</v>
      </c>
      <c r="R160" s="191">
        <f t="shared" si="177"/>
        <v>107646.27600000001</v>
      </c>
      <c r="S160" s="219"/>
      <c r="T160" s="191">
        <f t="shared" si="178"/>
        <v>86117.020799999998</v>
      </c>
      <c r="U160" s="191">
        <f t="shared" si="179"/>
        <v>46072.606127999999</v>
      </c>
      <c r="V160" s="126">
        <v>2019</v>
      </c>
    </row>
    <row r="161" spans="1:22" s="7" customFormat="1" x14ac:dyDescent="0.2">
      <c r="A161" s="369">
        <v>149</v>
      </c>
      <c r="B161" s="122" t="s">
        <v>700</v>
      </c>
      <c r="C161" s="191">
        <f>'Раздел 1'!O161</f>
        <v>1839047.1</v>
      </c>
      <c r="D161" s="191">
        <f t="shared" si="183"/>
        <v>128733.29700000002</v>
      </c>
      <c r="E161" s="195"/>
      <c r="F161" s="195"/>
      <c r="G161" s="191">
        <f t="shared" si="192"/>
        <v>110342.826</v>
      </c>
      <c r="H161" s="191">
        <f>C161*0.1</f>
        <v>183904.71000000002</v>
      </c>
      <c r="I161" s="191">
        <f t="shared" si="193"/>
        <v>91952.35500000001</v>
      </c>
      <c r="J161" s="196"/>
      <c r="K161" s="196"/>
      <c r="L161" s="387">
        <v>410</v>
      </c>
      <c r="M161" s="191">
        <f t="shared" si="175"/>
        <v>459761.77500000002</v>
      </c>
      <c r="N161" s="196"/>
      <c r="O161" s="195"/>
      <c r="P161" s="195">
        <v>498</v>
      </c>
      <c r="Q161" s="191">
        <f t="shared" si="176"/>
        <v>551714.13</v>
      </c>
      <c r="R161" s="191">
        <f t="shared" si="177"/>
        <v>91952.35500000001</v>
      </c>
      <c r="S161" s="219"/>
      <c r="T161" s="191">
        <f t="shared" si="178"/>
        <v>73561.884000000005</v>
      </c>
      <c r="U161" s="191">
        <f t="shared" si="179"/>
        <v>39355.607940000002</v>
      </c>
      <c r="V161" s="126">
        <v>2019</v>
      </c>
    </row>
    <row r="162" spans="1:22" s="7" customFormat="1" x14ac:dyDescent="0.2">
      <c r="A162" s="369">
        <v>150</v>
      </c>
      <c r="B162" s="117" t="s">
        <v>701</v>
      </c>
      <c r="C162" s="191">
        <f>'Раздел 1'!O162</f>
        <v>2118948.9900000002</v>
      </c>
      <c r="D162" s="191">
        <f t="shared" si="183"/>
        <v>148326.42930000002</v>
      </c>
      <c r="E162" s="191">
        <f t="shared" ref="E162:E166" si="195">C162*0.05</f>
        <v>105947.44950000002</v>
      </c>
      <c r="F162" s="195"/>
      <c r="G162" s="191">
        <f t="shared" si="192"/>
        <v>127136.9394</v>
      </c>
      <c r="H162" s="195"/>
      <c r="I162" s="191">
        <f t="shared" si="193"/>
        <v>105947.44950000002</v>
      </c>
      <c r="J162" s="196"/>
      <c r="K162" s="196"/>
      <c r="L162" s="387">
        <v>385</v>
      </c>
      <c r="M162" s="191">
        <f t="shared" si="175"/>
        <v>529737.24750000006</v>
      </c>
      <c r="N162" s="196"/>
      <c r="O162" s="195"/>
      <c r="P162" s="195">
        <v>830.4</v>
      </c>
      <c r="Q162" s="191">
        <f t="shared" si="176"/>
        <v>635684.69700000004</v>
      </c>
      <c r="R162" s="191">
        <f t="shared" si="177"/>
        <v>105947.44950000002</v>
      </c>
      <c r="S162" s="219"/>
      <c r="T162" s="191">
        <f t="shared" si="178"/>
        <v>84757.959600000017</v>
      </c>
      <c r="U162" s="191">
        <f t="shared" si="179"/>
        <v>45345.508386000001</v>
      </c>
      <c r="V162" s="126">
        <v>2019</v>
      </c>
    </row>
    <row r="163" spans="1:22" s="7" customFormat="1" x14ac:dyDescent="0.2">
      <c r="A163" s="369">
        <v>151</v>
      </c>
      <c r="B163" s="117" t="s">
        <v>702</v>
      </c>
      <c r="C163" s="191">
        <f>'Раздел 1'!O163</f>
        <v>2472736.35</v>
      </c>
      <c r="D163" s="191">
        <f t="shared" si="183"/>
        <v>173091.54450000002</v>
      </c>
      <c r="E163" s="191">
        <f t="shared" si="195"/>
        <v>123636.8175</v>
      </c>
      <c r="F163" s="195"/>
      <c r="G163" s="191">
        <f t="shared" si="192"/>
        <v>148364.18100000001</v>
      </c>
      <c r="H163" s="195"/>
      <c r="I163" s="191">
        <f t="shared" si="193"/>
        <v>123636.8175</v>
      </c>
      <c r="J163" s="196"/>
      <c r="K163" s="196"/>
      <c r="L163" s="387">
        <v>409</v>
      </c>
      <c r="M163" s="191">
        <f t="shared" si="175"/>
        <v>618184.08750000002</v>
      </c>
      <c r="N163" s="196"/>
      <c r="O163" s="195"/>
      <c r="P163" s="195">
        <v>810</v>
      </c>
      <c r="Q163" s="191">
        <f t="shared" si="176"/>
        <v>741820.90500000003</v>
      </c>
      <c r="R163" s="191">
        <f t="shared" si="177"/>
        <v>123636.8175</v>
      </c>
      <c r="S163" s="219"/>
      <c r="T163" s="191">
        <f t="shared" si="178"/>
        <v>98909.454000000012</v>
      </c>
      <c r="U163" s="191">
        <f t="shared" si="179"/>
        <v>52916.557889999996</v>
      </c>
      <c r="V163" s="126">
        <v>2019</v>
      </c>
    </row>
    <row r="164" spans="1:22" s="7" customFormat="1" x14ac:dyDescent="0.2">
      <c r="A164" s="369">
        <v>152</v>
      </c>
      <c r="B164" s="117" t="s">
        <v>703</v>
      </c>
      <c r="C164" s="191">
        <f>'Раздел 1'!O164</f>
        <v>2674977.6</v>
      </c>
      <c r="D164" s="191">
        <f t="shared" si="183"/>
        <v>187248.43200000003</v>
      </c>
      <c r="E164" s="191">
        <f t="shared" si="195"/>
        <v>133748.88</v>
      </c>
      <c r="F164" s="195"/>
      <c r="G164" s="191">
        <f t="shared" si="192"/>
        <v>160498.65599999999</v>
      </c>
      <c r="H164" s="195"/>
      <c r="I164" s="191">
        <f t="shared" si="193"/>
        <v>133748.88</v>
      </c>
      <c r="J164" s="196"/>
      <c r="K164" s="196"/>
      <c r="L164" s="387">
        <v>377</v>
      </c>
      <c r="M164" s="191">
        <f t="shared" si="175"/>
        <v>668744.4</v>
      </c>
      <c r="N164" s="196"/>
      <c r="O164" s="195"/>
      <c r="P164" s="195">
        <v>907.2</v>
      </c>
      <c r="Q164" s="191">
        <f t="shared" si="176"/>
        <v>802493.28</v>
      </c>
      <c r="R164" s="191">
        <f t="shared" si="177"/>
        <v>133748.88</v>
      </c>
      <c r="S164" s="219"/>
      <c r="T164" s="191">
        <f t="shared" si="178"/>
        <v>106999.10400000001</v>
      </c>
      <c r="U164" s="191">
        <f t="shared" si="179"/>
        <v>57244.520640000002</v>
      </c>
      <c r="V164" s="126">
        <v>2019</v>
      </c>
    </row>
    <row r="165" spans="1:22" s="7" customFormat="1" x14ac:dyDescent="0.2">
      <c r="A165" s="369">
        <v>153</v>
      </c>
      <c r="B165" s="122" t="s">
        <v>107</v>
      </c>
      <c r="C165" s="191">
        <f>'Раздел 1'!O165</f>
        <v>1181088.9000000001</v>
      </c>
      <c r="D165" s="191">
        <f t="shared" si="183"/>
        <v>82676.223000000013</v>
      </c>
      <c r="E165" s="191">
        <f t="shared" si="195"/>
        <v>59054.445000000007</v>
      </c>
      <c r="F165" s="195"/>
      <c r="G165" s="191">
        <f t="shared" si="192"/>
        <v>70865.334000000003</v>
      </c>
      <c r="H165" s="195"/>
      <c r="I165" s="191">
        <f t="shared" si="193"/>
        <v>59054.445000000007</v>
      </c>
      <c r="J165" s="196"/>
      <c r="K165" s="196"/>
      <c r="L165" s="387">
        <v>319</v>
      </c>
      <c r="M165" s="191">
        <f t="shared" si="175"/>
        <v>295272.22500000003</v>
      </c>
      <c r="N165" s="196"/>
      <c r="O165" s="195"/>
      <c r="P165" s="195">
        <v>443</v>
      </c>
      <c r="Q165" s="191">
        <f t="shared" si="176"/>
        <v>354326.67000000004</v>
      </c>
      <c r="R165" s="191">
        <f t="shared" si="177"/>
        <v>59054.445000000007</v>
      </c>
      <c r="S165" s="219"/>
      <c r="T165" s="191">
        <f t="shared" si="178"/>
        <v>47243.556000000004</v>
      </c>
      <c r="U165" s="191">
        <f t="shared" si="179"/>
        <v>25275.302460000003</v>
      </c>
      <c r="V165" s="126">
        <v>2019</v>
      </c>
    </row>
    <row r="166" spans="1:22" s="7" customFormat="1" x14ac:dyDescent="0.2">
      <c r="A166" s="369">
        <v>154</v>
      </c>
      <c r="B166" s="117" t="s">
        <v>704</v>
      </c>
      <c r="C166" s="191">
        <f>'Раздел 1'!O166</f>
        <v>2701943.1</v>
      </c>
      <c r="D166" s="191">
        <f t="shared" si="183"/>
        <v>189136.01700000002</v>
      </c>
      <c r="E166" s="191">
        <f t="shared" si="195"/>
        <v>135097.155</v>
      </c>
      <c r="F166" s="195"/>
      <c r="G166" s="191">
        <f t="shared" si="192"/>
        <v>162116.58600000001</v>
      </c>
      <c r="H166" s="191">
        <f>C166*0.1</f>
        <v>270194.31</v>
      </c>
      <c r="I166" s="191">
        <f t="shared" si="193"/>
        <v>135097.155</v>
      </c>
      <c r="J166" s="196"/>
      <c r="K166" s="196"/>
      <c r="L166" s="387">
        <v>409</v>
      </c>
      <c r="M166" s="191">
        <f t="shared" si="175"/>
        <v>675485.77500000002</v>
      </c>
      <c r="N166" s="196"/>
      <c r="O166" s="195"/>
      <c r="P166" s="195">
        <v>498</v>
      </c>
      <c r="Q166" s="191">
        <f t="shared" si="176"/>
        <v>810582.93</v>
      </c>
      <c r="R166" s="191">
        <f t="shared" si="177"/>
        <v>135097.155</v>
      </c>
      <c r="S166" s="219"/>
      <c r="T166" s="191">
        <f t="shared" si="178"/>
        <v>108077.724</v>
      </c>
      <c r="U166" s="191">
        <f t="shared" si="179"/>
        <v>57821.582340000001</v>
      </c>
      <c r="V166" s="126">
        <v>2019</v>
      </c>
    </row>
    <row r="167" spans="1:22" s="7" customFormat="1" x14ac:dyDescent="0.2">
      <c r="A167" s="369">
        <v>155</v>
      </c>
      <c r="B167" s="117" t="s">
        <v>705</v>
      </c>
      <c r="C167" s="191">
        <f>'Раздел 1'!O167</f>
        <v>1391419.8</v>
      </c>
      <c r="D167" s="191">
        <f t="shared" si="183"/>
        <v>97399.386000000013</v>
      </c>
      <c r="E167" s="195"/>
      <c r="F167" s="195"/>
      <c r="G167" s="191">
        <f t="shared" si="192"/>
        <v>83485.187999999995</v>
      </c>
      <c r="H167" s="195"/>
      <c r="I167" s="191">
        <f t="shared" si="193"/>
        <v>69570.990000000005</v>
      </c>
      <c r="J167" s="196"/>
      <c r="K167" s="196"/>
      <c r="L167" s="387">
        <v>329</v>
      </c>
      <c r="M167" s="191">
        <f t="shared" si="175"/>
        <v>347854.95</v>
      </c>
      <c r="N167" s="196"/>
      <c r="O167" s="195"/>
      <c r="P167" s="195">
        <v>480</v>
      </c>
      <c r="Q167" s="191">
        <f t="shared" si="176"/>
        <v>417425.94</v>
      </c>
      <c r="R167" s="191">
        <f t="shared" si="177"/>
        <v>69570.990000000005</v>
      </c>
      <c r="S167" s="219"/>
      <c r="T167" s="191">
        <f t="shared" si="178"/>
        <v>55656.792000000001</v>
      </c>
      <c r="U167" s="191">
        <f t="shared" si="179"/>
        <v>29776.383719999998</v>
      </c>
      <c r="V167" s="126">
        <v>2019</v>
      </c>
    </row>
    <row r="168" spans="1:22" s="7" customFormat="1" x14ac:dyDescent="0.2">
      <c r="A168" s="369">
        <v>156</v>
      </c>
      <c r="B168" s="117" t="s">
        <v>706</v>
      </c>
      <c r="C168" s="191">
        <f>'Раздел 1'!O168</f>
        <v>2043984.9000000001</v>
      </c>
      <c r="D168" s="191">
        <f t="shared" si="183"/>
        <v>143078.94300000003</v>
      </c>
      <c r="E168" s="195"/>
      <c r="F168" s="195"/>
      <c r="G168" s="191">
        <f t="shared" si="192"/>
        <v>122639.094</v>
      </c>
      <c r="H168" s="195"/>
      <c r="I168" s="191">
        <f t="shared" si="193"/>
        <v>102199.24500000001</v>
      </c>
      <c r="J168" s="196"/>
      <c r="K168" s="196"/>
      <c r="L168" s="387">
        <v>480</v>
      </c>
      <c r="M168" s="191">
        <f t="shared" si="175"/>
        <v>510996.22500000003</v>
      </c>
      <c r="N168" s="196"/>
      <c r="O168" s="195"/>
      <c r="P168" s="195">
        <v>584</v>
      </c>
      <c r="Q168" s="191">
        <f t="shared" si="176"/>
        <v>613195.47</v>
      </c>
      <c r="R168" s="191">
        <f t="shared" si="177"/>
        <v>102199.24500000001</v>
      </c>
      <c r="S168" s="219"/>
      <c r="T168" s="191">
        <f t="shared" si="178"/>
        <v>81759.396000000008</v>
      </c>
      <c r="U168" s="191">
        <f t="shared" si="179"/>
        <v>43741.276859999998</v>
      </c>
      <c r="V168" s="126">
        <v>2019</v>
      </c>
    </row>
    <row r="169" spans="1:22" s="7" customFormat="1" x14ac:dyDescent="0.2">
      <c r="A169" s="369">
        <v>157</v>
      </c>
      <c r="B169" s="117" t="s">
        <v>707</v>
      </c>
      <c r="C169" s="191">
        <f>'Раздел 1'!O169</f>
        <v>1725792</v>
      </c>
      <c r="D169" s="191">
        <f t="shared" si="183"/>
        <v>120805.44000000002</v>
      </c>
      <c r="E169" s="195"/>
      <c r="F169" s="195"/>
      <c r="G169" s="191">
        <f t="shared" si="192"/>
        <v>103547.51999999999</v>
      </c>
      <c r="H169" s="195"/>
      <c r="I169" s="191">
        <f t="shared" si="193"/>
        <v>86289.600000000006</v>
      </c>
      <c r="J169" s="196"/>
      <c r="K169" s="196"/>
      <c r="L169" s="387">
        <v>330</v>
      </c>
      <c r="M169" s="191">
        <f t="shared" si="175"/>
        <v>431448</v>
      </c>
      <c r="N169" s="196"/>
      <c r="O169" s="195"/>
      <c r="P169" s="195">
        <v>614.5</v>
      </c>
      <c r="Q169" s="191">
        <f t="shared" si="176"/>
        <v>517737.6</v>
      </c>
      <c r="R169" s="191">
        <f t="shared" si="177"/>
        <v>86289.600000000006</v>
      </c>
      <c r="S169" s="219"/>
      <c r="T169" s="191">
        <f t="shared" si="178"/>
        <v>69031.680000000008</v>
      </c>
      <c r="U169" s="191">
        <f t="shared" si="179"/>
        <v>36931.948799999998</v>
      </c>
      <c r="V169" s="126">
        <v>2019</v>
      </c>
    </row>
    <row r="170" spans="1:22" s="7" customFormat="1" x14ac:dyDescent="0.2">
      <c r="A170" s="369">
        <v>158</v>
      </c>
      <c r="B170" s="117" t="s">
        <v>708</v>
      </c>
      <c r="C170" s="191">
        <f>'Раздел 1'!O170</f>
        <v>1482023.8800000001</v>
      </c>
      <c r="D170" s="191">
        <f t="shared" si="183"/>
        <v>103741.67160000002</v>
      </c>
      <c r="E170" s="195"/>
      <c r="F170" s="195"/>
      <c r="G170" s="191">
        <f t="shared" si="192"/>
        <v>88921.43280000001</v>
      </c>
      <c r="H170" s="195"/>
      <c r="I170" s="191">
        <f t="shared" si="193"/>
        <v>74101.194000000003</v>
      </c>
      <c r="J170" s="196"/>
      <c r="K170" s="196"/>
      <c r="L170" s="387">
        <v>333</v>
      </c>
      <c r="M170" s="191">
        <f t="shared" si="175"/>
        <v>370505.97000000003</v>
      </c>
      <c r="N170" s="196"/>
      <c r="O170" s="195"/>
      <c r="P170" s="195">
        <v>385</v>
      </c>
      <c r="Q170" s="191">
        <f t="shared" si="176"/>
        <v>444607.16400000005</v>
      </c>
      <c r="R170" s="191">
        <f t="shared" si="177"/>
        <v>74101.194000000003</v>
      </c>
      <c r="S170" s="219"/>
      <c r="T170" s="191">
        <f t="shared" si="178"/>
        <v>59280.955200000004</v>
      </c>
      <c r="U170" s="191">
        <f t="shared" si="179"/>
        <v>31715.311032000001</v>
      </c>
      <c r="V170" s="126">
        <v>2019</v>
      </c>
    </row>
    <row r="171" spans="1:22" s="7" customFormat="1" x14ac:dyDescent="0.2">
      <c r="A171" s="369">
        <v>159</v>
      </c>
      <c r="B171" s="117" t="s">
        <v>709</v>
      </c>
      <c r="C171" s="191">
        <f>'Раздел 1'!O171</f>
        <v>1743049.9200000002</v>
      </c>
      <c r="D171" s="191">
        <f t="shared" si="183"/>
        <v>122013.49440000003</v>
      </c>
      <c r="E171" s="195"/>
      <c r="F171" s="195"/>
      <c r="G171" s="219"/>
      <c r="H171" s="195"/>
      <c r="I171" s="219"/>
      <c r="J171" s="196"/>
      <c r="K171" s="196"/>
      <c r="L171" s="387">
        <v>264</v>
      </c>
      <c r="M171" s="191">
        <f t="shared" si="175"/>
        <v>435762.48000000004</v>
      </c>
      <c r="N171" s="196"/>
      <c r="O171" s="195"/>
      <c r="P171" s="195">
        <v>438</v>
      </c>
      <c r="Q171" s="191">
        <f t="shared" si="176"/>
        <v>522914.97600000002</v>
      </c>
      <c r="R171" s="191">
        <f t="shared" si="177"/>
        <v>87152.496000000014</v>
      </c>
      <c r="S171" s="219"/>
      <c r="T171" s="191">
        <f t="shared" si="178"/>
        <v>69721.996800000008</v>
      </c>
      <c r="U171" s="191">
        <f t="shared" si="179"/>
        <v>37301.268287999999</v>
      </c>
      <c r="V171" s="126">
        <v>2019</v>
      </c>
    </row>
    <row r="172" spans="1:22" s="7" customFormat="1" x14ac:dyDescent="0.2">
      <c r="A172" s="369">
        <v>160</v>
      </c>
      <c r="B172" s="117" t="s">
        <v>710</v>
      </c>
      <c r="C172" s="191">
        <f>'Раздел 1'!O172</f>
        <v>1741971.3</v>
      </c>
      <c r="D172" s="191">
        <f t="shared" si="183"/>
        <v>121937.99100000001</v>
      </c>
      <c r="E172" s="195"/>
      <c r="F172" s="195"/>
      <c r="G172" s="219"/>
      <c r="H172" s="195"/>
      <c r="I172" s="219"/>
      <c r="J172" s="196"/>
      <c r="K172" s="196"/>
      <c r="L172" s="387">
        <v>264</v>
      </c>
      <c r="M172" s="191">
        <f t="shared" si="175"/>
        <v>435492.82500000001</v>
      </c>
      <c r="N172" s="196"/>
      <c r="O172" s="195"/>
      <c r="P172" s="195">
        <v>354</v>
      </c>
      <c r="Q172" s="191">
        <f t="shared" si="176"/>
        <v>522591.39</v>
      </c>
      <c r="R172" s="191">
        <f t="shared" si="177"/>
        <v>87098.565000000002</v>
      </c>
      <c r="S172" s="219"/>
      <c r="T172" s="191">
        <f t="shared" si="178"/>
        <v>69678.851999999999</v>
      </c>
      <c r="U172" s="191">
        <f t="shared" si="179"/>
        <v>37278.185819999999</v>
      </c>
      <c r="V172" s="126">
        <v>2019</v>
      </c>
    </row>
    <row r="173" spans="1:22" s="7" customFormat="1" x14ac:dyDescent="0.2">
      <c r="A173" s="369">
        <v>161</v>
      </c>
      <c r="B173" s="117" t="s">
        <v>711</v>
      </c>
      <c r="C173" s="191">
        <f>'Раздел 1'!O173</f>
        <v>1030082.1000000001</v>
      </c>
      <c r="D173" s="191">
        <f t="shared" si="183"/>
        <v>72105.747000000018</v>
      </c>
      <c r="E173" s="195"/>
      <c r="F173" s="195"/>
      <c r="G173" s="191">
        <f t="shared" ref="G173" si="196">0.06*C173</f>
        <v>61804.926000000007</v>
      </c>
      <c r="H173" s="195"/>
      <c r="I173" s="191">
        <f t="shared" ref="I173" si="197">0.05*C173</f>
        <v>51504.10500000001</v>
      </c>
      <c r="J173" s="196"/>
      <c r="K173" s="196"/>
      <c r="L173" s="387">
        <v>273</v>
      </c>
      <c r="M173" s="191">
        <f t="shared" si="175"/>
        <v>257520.52500000002</v>
      </c>
      <c r="N173" s="196"/>
      <c r="O173" s="195"/>
      <c r="P173" s="195">
        <v>321</v>
      </c>
      <c r="Q173" s="191">
        <f t="shared" si="176"/>
        <v>309024.63</v>
      </c>
      <c r="R173" s="191">
        <f t="shared" si="177"/>
        <v>51504.10500000001</v>
      </c>
      <c r="S173" s="219"/>
      <c r="T173" s="191">
        <f t="shared" si="178"/>
        <v>41203.284000000007</v>
      </c>
      <c r="U173" s="191">
        <f t="shared" si="179"/>
        <v>22043.756939999999</v>
      </c>
      <c r="V173" s="126">
        <v>2019</v>
      </c>
    </row>
    <row r="174" spans="1:22" s="7" customFormat="1" x14ac:dyDescent="0.2">
      <c r="A174" s="369">
        <v>162</v>
      </c>
      <c r="B174" s="117" t="s">
        <v>712</v>
      </c>
      <c r="C174" s="191">
        <f>'Раздел 1'!O174</f>
        <v>2178650.6070000003</v>
      </c>
      <c r="D174" s="191">
        <f t="shared" si="183"/>
        <v>152505.54249000002</v>
      </c>
      <c r="E174" s="195"/>
      <c r="F174" s="195"/>
      <c r="G174" s="219"/>
      <c r="H174" s="195"/>
      <c r="I174" s="219"/>
      <c r="J174" s="196"/>
      <c r="K174" s="196"/>
      <c r="L174" s="387">
        <v>408</v>
      </c>
      <c r="M174" s="191">
        <f t="shared" si="175"/>
        <v>544662.65175000008</v>
      </c>
      <c r="N174" s="196"/>
      <c r="O174" s="195"/>
      <c r="P174" s="195">
        <v>265</v>
      </c>
      <c r="Q174" s="191">
        <f t="shared" si="176"/>
        <v>653595.18210000009</v>
      </c>
      <c r="R174" s="191">
        <f t="shared" si="177"/>
        <v>108932.53035000002</v>
      </c>
      <c r="S174" s="219"/>
      <c r="T174" s="191">
        <f t="shared" si="178"/>
        <v>87146.024280000012</v>
      </c>
      <c r="U174" s="191">
        <f t="shared" si="179"/>
        <v>46623.122989800002</v>
      </c>
      <c r="V174" s="126">
        <v>2019</v>
      </c>
    </row>
    <row r="175" spans="1:22" s="7" customFormat="1" x14ac:dyDescent="0.2">
      <c r="A175" s="369">
        <v>163</v>
      </c>
      <c r="B175" s="117" t="s">
        <v>713</v>
      </c>
      <c r="C175" s="191">
        <f>'Раздел 1'!O175</f>
        <v>1131472.3800000001</v>
      </c>
      <c r="D175" s="191">
        <f t="shared" si="183"/>
        <v>79203.06660000002</v>
      </c>
      <c r="E175" s="195"/>
      <c r="F175" s="195"/>
      <c r="G175" s="191">
        <f t="shared" ref="G175:G181" si="198">0.06*C175</f>
        <v>67888.342799999999</v>
      </c>
      <c r="H175" s="195"/>
      <c r="I175" s="191">
        <f t="shared" ref="I175:I180" si="199">0.05*C175</f>
        <v>56573.619000000006</v>
      </c>
      <c r="J175" s="196"/>
      <c r="K175" s="196"/>
      <c r="L175" s="387">
        <v>428</v>
      </c>
      <c r="M175" s="191">
        <f t="shared" si="175"/>
        <v>282868.09500000003</v>
      </c>
      <c r="N175" s="196"/>
      <c r="O175" s="195"/>
      <c r="P175" s="195">
        <v>357</v>
      </c>
      <c r="Q175" s="191">
        <f t="shared" si="176"/>
        <v>339441.71400000004</v>
      </c>
      <c r="R175" s="191">
        <f t="shared" si="177"/>
        <v>56573.619000000006</v>
      </c>
      <c r="S175" s="219"/>
      <c r="T175" s="191">
        <f t="shared" si="178"/>
        <v>45258.895200000006</v>
      </c>
      <c r="U175" s="191">
        <f t="shared" si="179"/>
        <v>24213.508932000001</v>
      </c>
      <c r="V175" s="126">
        <v>2019</v>
      </c>
    </row>
    <row r="176" spans="1:22" s="7" customFormat="1" x14ac:dyDescent="0.2">
      <c r="A176" s="369">
        <v>164</v>
      </c>
      <c r="B176" s="117" t="s">
        <v>714</v>
      </c>
      <c r="C176" s="191">
        <f>'Раздел 1'!O176</f>
        <v>2339526.7800000003</v>
      </c>
      <c r="D176" s="191">
        <f t="shared" si="183"/>
        <v>163766.87460000004</v>
      </c>
      <c r="E176" s="191">
        <f t="shared" ref="E176:E179" si="200">C176*0.05</f>
        <v>116976.33900000002</v>
      </c>
      <c r="F176" s="195"/>
      <c r="G176" s="191">
        <f t="shared" si="198"/>
        <v>140371.60680000001</v>
      </c>
      <c r="H176" s="195"/>
      <c r="I176" s="191">
        <f t="shared" si="199"/>
        <v>116976.33900000002</v>
      </c>
      <c r="J176" s="196"/>
      <c r="K176" s="196"/>
      <c r="L176" s="387">
        <v>478</v>
      </c>
      <c r="M176" s="191">
        <f t="shared" si="175"/>
        <v>584881.69500000007</v>
      </c>
      <c r="N176" s="196"/>
      <c r="O176" s="195"/>
      <c r="P176" s="195">
        <v>959</v>
      </c>
      <c r="Q176" s="191">
        <f t="shared" si="176"/>
        <v>701858.0340000001</v>
      </c>
      <c r="R176" s="191">
        <f t="shared" si="177"/>
        <v>116976.33900000002</v>
      </c>
      <c r="S176" s="219"/>
      <c r="T176" s="191">
        <f t="shared" si="178"/>
        <v>93581.071200000006</v>
      </c>
      <c r="U176" s="191">
        <f t="shared" si="179"/>
        <v>50065.873092000002</v>
      </c>
      <c r="V176" s="126">
        <v>2019</v>
      </c>
    </row>
    <row r="177" spans="1:22" s="7" customFormat="1" x14ac:dyDescent="0.2">
      <c r="A177" s="369">
        <v>165</v>
      </c>
      <c r="B177" s="117" t="s">
        <v>715</v>
      </c>
      <c r="C177" s="191">
        <f>'Раздел 1'!O177</f>
        <v>3248803.44</v>
      </c>
      <c r="D177" s="191">
        <f t="shared" si="183"/>
        <v>227416.24080000003</v>
      </c>
      <c r="E177" s="191">
        <f t="shared" si="200"/>
        <v>162440.17200000002</v>
      </c>
      <c r="F177" s="195"/>
      <c r="G177" s="191">
        <f t="shared" si="198"/>
        <v>194928.2064</v>
      </c>
      <c r="H177" s="195"/>
      <c r="I177" s="191">
        <f t="shared" si="199"/>
        <v>162440.17200000002</v>
      </c>
      <c r="J177" s="196"/>
      <c r="K177" s="196"/>
      <c r="L177" s="387">
        <v>573</v>
      </c>
      <c r="M177" s="191">
        <f t="shared" si="175"/>
        <v>812200.86</v>
      </c>
      <c r="N177" s="196"/>
      <c r="O177" s="195"/>
      <c r="P177" s="195">
        <v>381</v>
      </c>
      <c r="Q177" s="191">
        <f t="shared" si="176"/>
        <v>974641.03199999989</v>
      </c>
      <c r="R177" s="191">
        <f t="shared" si="177"/>
        <v>162440.17200000002</v>
      </c>
      <c r="S177" s="219"/>
      <c r="T177" s="191">
        <f t="shared" si="178"/>
        <v>129952.1376</v>
      </c>
      <c r="U177" s="191">
        <f t="shared" si="179"/>
        <v>69524.393616000001</v>
      </c>
      <c r="V177" s="126">
        <v>2019</v>
      </c>
    </row>
    <row r="178" spans="1:22" s="7" customFormat="1" x14ac:dyDescent="0.2">
      <c r="A178" s="369">
        <v>166</v>
      </c>
      <c r="B178" s="117" t="s">
        <v>716</v>
      </c>
      <c r="C178" s="191">
        <f>'Раздел 1'!O178</f>
        <v>1946909.1</v>
      </c>
      <c r="D178" s="191">
        <f t="shared" si="183"/>
        <v>136283.63700000002</v>
      </c>
      <c r="E178" s="191">
        <f t="shared" si="200"/>
        <v>97345.455000000016</v>
      </c>
      <c r="F178" s="195"/>
      <c r="G178" s="191">
        <f t="shared" si="198"/>
        <v>116814.546</v>
      </c>
      <c r="H178" s="195"/>
      <c r="I178" s="191">
        <f t="shared" si="199"/>
        <v>97345.455000000016</v>
      </c>
      <c r="J178" s="196"/>
      <c r="K178" s="196"/>
      <c r="L178" s="387">
        <v>404</v>
      </c>
      <c r="M178" s="191">
        <f t="shared" si="175"/>
        <v>486727.27500000002</v>
      </c>
      <c r="N178" s="196"/>
      <c r="O178" s="195"/>
      <c r="P178" s="195">
        <v>579</v>
      </c>
      <c r="Q178" s="191">
        <f t="shared" si="176"/>
        <v>584072.73</v>
      </c>
      <c r="R178" s="191">
        <f t="shared" si="177"/>
        <v>97345.455000000016</v>
      </c>
      <c r="S178" s="219"/>
      <c r="T178" s="191">
        <f t="shared" si="178"/>
        <v>77876.364000000001</v>
      </c>
      <c r="U178" s="191">
        <f t="shared" si="179"/>
        <v>41663.854740000002</v>
      </c>
      <c r="V178" s="126">
        <v>2019</v>
      </c>
    </row>
    <row r="179" spans="1:22" s="7" customFormat="1" x14ac:dyDescent="0.2">
      <c r="A179" s="369">
        <v>167</v>
      </c>
      <c r="B179" s="117" t="s">
        <v>717</v>
      </c>
      <c r="C179" s="191">
        <f>'Раздел 1'!O179</f>
        <v>3386866.8000000003</v>
      </c>
      <c r="D179" s="191">
        <f t="shared" si="183"/>
        <v>237080.67600000004</v>
      </c>
      <c r="E179" s="191">
        <f t="shared" si="200"/>
        <v>169343.34000000003</v>
      </c>
      <c r="F179" s="195"/>
      <c r="G179" s="191">
        <f t="shared" si="198"/>
        <v>203212.008</v>
      </c>
      <c r="H179" s="195"/>
      <c r="I179" s="191">
        <f t="shared" si="199"/>
        <v>169343.34000000003</v>
      </c>
      <c r="J179" s="196"/>
      <c r="K179" s="196"/>
      <c r="L179" s="387">
        <v>560</v>
      </c>
      <c r="M179" s="191">
        <f t="shared" si="175"/>
        <v>846716.70000000007</v>
      </c>
      <c r="N179" s="196"/>
      <c r="O179" s="195"/>
      <c r="P179" s="195">
        <v>644</v>
      </c>
      <c r="Q179" s="191">
        <f t="shared" si="176"/>
        <v>1016060.04</v>
      </c>
      <c r="R179" s="191">
        <f t="shared" si="177"/>
        <v>169343.34000000003</v>
      </c>
      <c r="S179" s="219"/>
      <c r="T179" s="191">
        <f t="shared" si="178"/>
        <v>135474.67200000002</v>
      </c>
      <c r="U179" s="191">
        <f t="shared" si="179"/>
        <v>72478.949520000009</v>
      </c>
      <c r="V179" s="126">
        <v>2019</v>
      </c>
    </row>
    <row r="180" spans="1:22" s="7" customFormat="1" x14ac:dyDescent="0.2">
      <c r="A180" s="369">
        <v>168</v>
      </c>
      <c r="B180" s="117" t="s">
        <v>718</v>
      </c>
      <c r="C180" s="191">
        <f>'Раздел 1'!O180</f>
        <v>2157779.31</v>
      </c>
      <c r="D180" s="191">
        <f t="shared" si="183"/>
        <v>151044.55170000001</v>
      </c>
      <c r="E180" s="195"/>
      <c r="F180" s="195"/>
      <c r="G180" s="191">
        <f t="shared" si="198"/>
        <v>129466.7586</v>
      </c>
      <c r="H180" s="195"/>
      <c r="I180" s="191">
        <f t="shared" si="199"/>
        <v>107888.96550000001</v>
      </c>
      <c r="J180" s="196"/>
      <c r="K180" s="196"/>
      <c r="L180" s="387">
        <v>330</v>
      </c>
      <c r="M180" s="191">
        <f t="shared" si="175"/>
        <v>539444.82750000001</v>
      </c>
      <c r="N180" s="196"/>
      <c r="O180" s="195"/>
      <c r="P180" s="195">
        <v>378</v>
      </c>
      <c r="Q180" s="191">
        <f t="shared" si="176"/>
        <v>647333.79299999995</v>
      </c>
      <c r="R180" s="191">
        <f t="shared" si="177"/>
        <v>107888.96550000001</v>
      </c>
      <c r="S180" s="219"/>
      <c r="T180" s="191">
        <f t="shared" si="178"/>
        <v>86311.17240000001</v>
      </c>
      <c r="U180" s="191">
        <f t="shared" si="179"/>
        <v>46176.477233999998</v>
      </c>
      <c r="V180" s="126">
        <v>2019</v>
      </c>
    </row>
    <row r="181" spans="1:22" s="7" customFormat="1" x14ac:dyDescent="0.2">
      <c r="A181" s="369">
        <v>169</v>
      </c>
      <c r="B181" s="117" t="s">
        <v>719</v>
      </c>
      <c r="C181" s="191">
        <f>'Раздел 1'!O181</f>
        <v>906040.8</v>
      </c>
      <c r="D181" s="191">
        <f t="shared" si="183"/>
        <v>63422.856000000007</v>
      </c>
      <c r="E181" s="195"/>
      <c r="F181" s="195"/>
      <c r="G181" s="191">
        <f t="shared" si="198"/>
        <v>54362.448000000004</v>
      </c>
      <c r="H181" s="195"/>
      <c r="I181" s="219"/>
      <c r="J181" s="196"/>
      <c r="K181" s="196"/>
      <c r="L181" s="387">
        <v>221</v>
      </c>
      <c r="M181" s="191">
        <f t="shared" si="175"/>
        <v>226510.2</v>
      </c>
      <c r="N181" s="196"/>
      <c r="O181" s="195"/>
      <c r="P181" s="195">
        <v>407</v>
      </c>
      <c r="Q181" s="191">
        <f t="shared" si="176"/>
        <v>271812.24</v>
      </c>
      <c r="R181" s="191">
        <f t="shared" si="177"/>
        <v>45302.040000000008</v>
      </c>
      <c r="S181" s="219"/>
      <c r="T181" s="191">
        <f t="shared" si="178"/>
        <v>36241.632000000005</v>
      </c>
      <c r="U181" s="191">
        <f t="shared" si="179"/>
        <v>19389.273120000002</v>
      </c>
      <c r="V181" s="126">
        <v>2019</v>
      </c>
    </row>
    <row r="182" spans="1:22" s="7" customFormat="1" x14ac:dyDescent="0.2">
      <c r="A182" s="369">
        <v>170</v>
      </c>
      <c r="B182" s="117" t="s">
        <v>720</v>
      </c>
      <c r="C182" s="191">
        <f>'Раздел 1'!O182</f>
        <v>1741971.3</v>
      </c>
      <c r="D182" s="191">
        <f t="shared" si="183"/>
        <v>121937.99100000001</v>
      </c>
      <c r="E182" s="195"/>
      <c r="F182" s="195"/>
      <c r="G182" s="219"/>
      <c r="H182" s="195"/>
      <c r="I182" s="219"/>
      <c r="J182" s="196"/>
      <c r="K182" s="196"/>
      <c r="L182" s="387">
        <v>490</v>
      </c>
      <c r="M182" s="191">
        <f t="shared" ref="M182:M189" si="201">0.25*C182</f>
        <v>435492.82500000001</v>
      </c>
      <c r="N182" s="196"/>
      <c r="O182" s="195"/>
      <c r="P182" s="195">
        <v>404</v>
      </c>
      <c r="Q182" s="191">
        <f t="shared" ref="Q182:Q236" si="202">0.3*C182</f>
        <v>522591.39</v>
      </c>
      <c r="R182" s="191">
        <f t="shared" ref="R182:R210" si="203">0.05*C182</f>
        <v>87098.565000000002</v>
      </c>
      <c r="S182" s="219"/>
      <c r="T182" s="191">
        <f t="shared" ref="T182:T236" si="204">C182*0.04</f>
        <v>69678.851999999999</v>
      </c>
      <c r="U182" s="191">
        <f t="shared" ref="U182:U189" si="205">C182*0.0214</f>
        <v>37278.185819999999</v>
      </c>
      <c r="V182" s="126">
        <v>2019</v>
      </c>
    </row>
    <row r="183" spans="1:22" s="7" customFormat="1" x14ac:dyDescent="0.2">
      <c r="A183" s="369">
        <v>171</v>
      </c>
      <c r="B183" s="117" t="s">
        <v>721</v>
      </c>
      <c r="C183" s="191">
        <f>'Раздел 1'!O183</f>
        <v>4179652.5000000005</v>
      </c>
      <c r="D183" s="191">
        <f t="shared" si="183"/>
        <v>292575.67500000005</v>
      </c>
      <c r="E183" s="195"/>
      <c r="F183" s="195"/>
      <c r="G183" s="191">
        <f t="shared" ref="G183:G187" si="206">0.06*C183</f>
        <v>250779.15000000002</v>
      </c>
      <c r="H183" s="191">
        <f>C183*0.1</f>
        <v>417965.25000000006</v>
      </c>
      <c r="I183" s="191">
        <f t="shared" ref="I183:I236" si="207">0.05*C183</f>
        <v>208982.62500000003</v>
      </c>
      <c r="J183" s="196"/>
      <c r="K183" s="196"/>
      <c r="L183" s="387">
        <v>677</v>
      </c>
      <c r="M183" s="191">
        <f t="shared" si="201"/>
        <v>1044913.1250000001</v>
      </c>
      <c r="N183" s="196"/>
      <c r="O183" s="195"/>
      <c r="P183" s="195">
        <v>762</v>
      </c>
      <c r="Q183" s="191">
        <f t="shared" si="202"/>
        <v>1253895.75</v>
      </c>
      <c r="R183" s="191">
        <f t="shared" si="203"/>
        <v>208982.62500000003</v>
      </c>
      <c r="S183" s="219"/>
      <c r="T183" s="191">
        <f t="shared" si="204"/>
        <v>167186.10000000003</v>
      </c>
      <c r="U183" s="191">
        <f t="shared" si="205"/>
        <v>89444.563500000004</v>
      </c>
      <c r="V183" s="126">
        <v>2019</v>
      </c>
    </row>
    <row r="184" spans="1:22" s="7" customFormat="1" x14ac:dyDescent="0.2">
      <c r="A184" s="369">
        <v>172</v>
      </c>
      <c r="B184" s="117" t="s">
        <v>722</v>
      </c>
      <c r="C184" s="191">
        <f>'Раздел 1'!O184</f>
        <v>1817474.7000000002</v>
      </c>
      <c r="D184" s="191">
        <f t="shared" si="183"/>
        <v>127223.22900000002</v>
      </c>
      <c r="E184" s="195"/>
      <c r="F184" s="195"/>
      <c r="G184" s="191">
        <f t="shared" si="206"/>
        <v>109048.482</v>
      </c>
      <c r="H184" s="195"/>
      <c r="I184" s="191">
        <f t="shared" si="207"/>
        <v>90873.735000000015</v>
      </c>
      <c r="J184" s="196"/>
      <c r="K184" s="196"/>
      <c r="L184" s="387">
        <v>435</v>
      </c>
      <c r="M184" s="191">
        <f t="shared" si="201"/>
        <v>454368.67500000005</v>
      </c>
      <c r="N184" s="196"/>
      <c r="O184" s="195"/>
      <c r="P184" s="195">
        <v>608</v>
      </c>
      <c r="Q184" s="191">
        <f t="shared" si="202"/>
        <v>545242.41</v>
      </c>
      <c r="R184" s="191">
        <f t="shared" si="203"/>
        <v>90873.735000000015</v>
      </c>
      <c r="S184" s="219"/>
      <c r="T184" s="191">
        <f t="shared" si="204"/>
        <v>72698.988000000012</v>
      </c>
      <c r="U184" s="191">
        <f t="shared" si="205"/>
        <v>38893.958579999999</v>
      </c>
      <c r="V184" s="126">
        <v>2019</v>
      </c>
    </row>
    <row r="185" spans="1:22" s="7" customFormat="1" x14ac:dyDescent="0.2">
      <c r="A185" s="369">
        <v>173</v>
      </c>
      <c r="B185" s="117" t="s">
        <v>723</v>
      </c>
      <c r="C185" s="191">
        <f>'Раздел 1'!O185</f>
        <v>1364454.3</v>
      </c>
      <c r="D185" s="191">
        <f t="shared" si="183"/>
        <v>95511.801000000007</v>
      </c>
      <c r="E185" s="195"/>
      <c r="F185" s="195"/>
      <c r="G185" s="191">
        <f t="shared" si="206"/>
        <v>81867.258000000002</v>
      </c>
      <c r="H185" s="195"/>
      <c r="I185" s="191">
        <f t="shared" si="207"/>
        <v>68222.715000000011</v>
      </c>
      <c r="J185" s="196"/>
      <c r="K185" s="196"/>
      <c r="L185" s="387">
        <v>324</v>
      </c>
      <c r="M185" s="191">
        <f t="shared" si="201"/>
        <v>341113.57500000001</v>
      </c>
      <c r="N185" s="196"/>
      <c r="O185" s="195"/>
      <c r="P185" s="195">
        <v>444</v>
      </c>
      <c r="Q185" s="191">
        <f t="shared" si="202"/>
        <v>409336.29</v>
      </c>
      <c r="R185" s="191">
        <f t="shared" si="203"/>
        <v>68222.715000000011</v>
      </c>
      <c r="S185" s="219"/>
      <c r="T185" s="191">
        <f t="shared" si="204"/>
        <v>54578.172000000006</v>
      </c>
      <c r="U185" s="191">
        <f t="shared" si="205"/>
        <v>29199.32202</v>
      </c>
      <c r="V185" s="126">
        <v>2019</v>
      </c>
    </row>
    <row r="186" spans="1:22" s="7" customFormat="1" x14ac:dyDescent="0.2">
      <c r="A186" s="369">
        <v>174</v>
      </c>
      <c r="B186" s="117" t="s">
        <v>724</v>
      </c>
      <c r="C186" s="191">
        <f>'Раздел 1'!O186</f>
        <v>1251199.2000000002</v>
      </c>
      <c r="D186" s="191">
        <f t="shared" si="183"/>
        <v>87583.944000000018</v>
      </c>
      <c r="E186" s="191">
        <f t="shared" ref="E186:E187" si="208">C186*0.05</f>
        <v>62559.960000000014</v>
      </c>
      <c r="F186" s="195"/>
      <c r="G186" s="191">
        <f t="shared" si="206"/>
        <v>75071.952000000005</v>
      </c>
      <c r="H186" s="195"/>
      <c r="I186" s="191">
        <f t="shared" si="207"/>
        <v>62559.960000000014</v>
      </c>
      <c r="J186" s="196"/>
      <c r="K186" s="196"/>
      <c r="L186" s="387">
        <v>690</v>
      </c>
      <c r="M186" s="191">
        <f t="shared" si="201"/>
        <v>312799.80000000005</v>
      </c>
      <c r="N186" s="196"/>
      <c r="O186" s="195"/>
      <c r="P186" s="195">
        <v>1165.83</v>
      </c>
      <c r="Q186" s="191">
        <f t="shared" si="202"/>
        <v>375359.76000000007</v>
      </c>
      <c r="R186" s="191">
        <f t="shared" si="203"/>
        <v>62559.960000000014</v>
      </c>
      <c r="S186" s="219"/>
      <c r="T186" s="191">
        <f t="shared" si="204"/>
        <v>50047.968000000008</v>
      </c>
      <c r="U186" s="191">
        <f t="shared" si="205"/>
        <v>26775.662880000003</v>
      </c>
      <c r="V186" s="126">
        <v>2019</v>
      </c>
    </row>
    <row r="187" spans="1:22" s="7" customFormat="1" x14ac:dyDescent="0.2">
      <c r="A187" s="369">
        <v>175</v>
      </c>
      <c r="B187" s="117" t="s">
        <v>725</v>
      </c>
      <c r="C187" s="191">
        <f>'Раздел 1'!O187</f>
        <v>9971841.9000000004</v>
      </c>
      <c r="D187" s="191">
        <f t="shared" si="183"/>
        <v>698028.93300000008</v>
      </c>
      <c r="E187" s="191">
        <f t="shared" si="208"/>
        <v>498592.09500000003</v>
      </c>
      <c r="F187" s="195"/>
      <c r="G187" s="191">
        <f t="shared" si="206"/>
        <v>598310.51399999997</v>
      </c>
      <c r="H187" s="191">
        <f>C187*0.1</f>
        <v>997184.19000000006</v>
      </c>
      <c r="I187" s="191">
        <f t="shared" si="207"/>
        <v>498592.09500000003</v>
      </c>
      <c r="J187" s="196"/>
      <c r="K187" s="196"/>
      <c r="L187" s="387">
        <v>1162</v>
      </c>
      <c r="M187" s="191">
        <f t="shared" si="201"/>
        <v>2492960.4750000001</v>
      </c>
      <c r="N187" s="196">
        <v>52.3</v>
      </c>
      <c r="O187" s="560">
        <f>0.03*C187</f>
        <v>299155.25699999998</v>
      </c>
      <c r="P187" s="195">
        <v>1828</v>
      </c>
      <c r="Q187" s="191">
        <f t="shared" si="202"/>
        <v>2991552.57</v>
      </c>
      <c r="R187" s="191">
        <f t="shared" si="203"/>
        <v>498592.09500000003</v>
      </c>
      <c r="S187" s="219"/>
      <c r="T187" s="191">
        <f t="shared" si="204"/>
        <v>398873.67600000004</v>
      </c>
      <c r="U187" s="191">
        <f t="shared" si="205"/>
        <v>213397.41665999999</v>
      </c>
      <c r="V187" s="126">
        <v>2019</v>
      </c>
    </row>
    <row r="188" spans="1:22" s="7" customFormat="1" x14ac:dyDescent="0.2">
      <c r="A188" s="369">
        <v>176</v>
      </c>
      <c r="B188" s="117" t="s">
        <v>726</v>
      </c>
      <c r="C188" s="191">
        <f>'Раздел 1'!O188</f>
        <v>2722436.8800000004</v>
      </c>
      <c r="D188" s="191">
        <f t="shared" si="183"/>
        <v>190570.58160000003</v>
      </c>
      <c r="E188" s="195"/>
      <c r="F188" s="195"/>
      <c r="G188" s="219"/>
      <c r="H188" s="195"/>
      <c r="I188" s="191">
        <f t="shared" si="207"/>
        <v>136121.84400000001</v>
      </c>
      <c r="J188" s="196"/>
      <c r="K188" s="196"/>
      <c r="L188" s="387">
        <v>346</v>
      </c>
      <c r="M188" s="191">
        <f t="shared" si="201"/>
        <v>680609.22000000009</v>
      </c>
      <c r="N188" s="196"/>
      <c r="O188" s="195"/>
      <c r="P188" s="195">
        <v>445</v>
      </c>
      <c r="Q188" s="191">
        <f t="shared" si="202"/>
        <v>816731.06400000013</v>
      </c>
      <c r="R188" s="191">
        <f t="shared" si="203"/>
        <v>136121.84400000001</v>
      </c>
      <c r="S188" s="219"/>
      <c r="T188" s="191">
        <f t="shared" si="204"/>
        <v>108897.47520000002</v>
      </c>
      <c r="U188" s="191">
        <f t="shared" si="205"/>
        <v>58260.149232000003</v>
      </c>
      <c r="V188" s="126">
        <v>2019</v>
      </c>
    </row>
    <row r="189" spans="1:22" s="7" customFormat="1" x14ac:dyDescent="0.2">
      <c r="A189" s="369">
        <v>177</v>
      </c>
      <c r="B189" s="251" t="s">
        <v>727</v>
      </c>
      <c r="C189" s="219">
        <f>'Раздел 1'!O189</f>
        <v>1391419.8</v>
      </c>
      <c r="D189" s="191">
        <f t="shared" si="183"/>
        <v>97399.386000000013</v>
      </c>
      <c r="E189" s="191">
        <f t="shared" ref="E189:E228" si="209">C189*0.05</f>
        <v>69570.990000000005</v>
      </c>
      <c r="F189" s="219"/>
      <c r="G189" s="191">
        <f t="shared" ref="G189:G236" si="210">0.06*C189</f>
        <v>83485.187999999995</v>
      </c>
      <c r="H189" s="219"/>
      <c r="I189" s="191">
        <f t="shared" si="207"/>
        <v>69570.990000000005</v>
      </c>
      <c r="J189" s="220"/>
      <c r="K189" s="220"/>
      <c r="L189" s="388">
        <v>392</v>
      </c>
      <c r="M189" s="191">
        <f t="shared" si="201"/>
        <v>347854.95</v>
      </c>
      <c r="N189" s="220"/>
      <c r="O189" s="219"/>
      <c r="P189" s="219">
        <v>817</v>
      </c>
      <c r="Q189" s="191">
        <f t="shared" si="202"/>
        <v>417425.94</v>
      </c>
      <c r="R189" s="191">
        <f t="shared" si="203"/>
        <v>69570.990000000005</v>
      </c>
      <c r="S189" s="219"/>
      <c r="T189" s="191">
        <f t="shared" si="204"/>
        <v>55656.792000000001</v>
      </c>
      <c r="U189" s="191">
        <f t="shared" si="205"/>
        <v>29776.383719999998</v>
      </c>
      <c r="V189" s="126">
        <v>2019</v>
      </c>
    </row>
    <row r="190" spans="1:22" s="222" customFormat="1" ht="12.75" customHeight="1" x14ac:dyDescent="0.2">
      <c r="A190" s="608" t="s">
        <v>171</v>
      </c>
      <c r="B190" s="609"/>
      <c r="C190" s="564">
        <f>SUM(C13:C189)</f>
        <v>384014282.48600018</v>
      </c>
      <c r="D190" s="564">
        <f t="shared" ref="D190:U190" si="211">SUM(D13:D189)</f>
        <v>26765747.593290001</v>
      </c>
      <c r="E190" s="564">
        <f t="shared" si="211"/>
        <v>12527239.430667004</v>
      </c>
      <c r="F190" s="564">
        <f t="shared" si="211"/>
        <v>1827931.7924800001</v>
      </c>
      <c r="G190" s="564">
        <f t="shared" si="211"/>
        <v>20712002.549759995</v>
      </c>
      <c r="H190" s="564">
        <f t="shared" si="211"/>
        <v>6496883.841</v>
      </c>
      <c r="I190" s="564">
        <f t="shared" si="211"/>
        <v>17350821.928800005</v>
      </c>
      <c r="J190" s="564">
        <f t="shared" si="211"/>
        <v>0</v>
      </c>
      <c r="K190" s="564">
        <f t="shared" si="211"/>
        <v>0</v>
      </c>
      <c r="L190" s="564">
        <f t="shared" si="211"/>
        <v>63657.700000000004</v>
      </c>
      <c r="M190" s="564">
        <f t="shared" si="211"/>
        <v>95542610.376500055</v>
      </c>
      <c r="N190" s="564">
        <f t="shared" si="211"/>
        <v>2135.6000000000004</v>
      </c>
      <c r="O190" s="564">
        <f t="shared" si="211"/>
        <v>1995630.2442000001</v>
      </c>
      <c r="P190" s="564">
        <f t="shared" si="211"/>
        <v>90191.529999999984</v>
      </c>
      <c r="Q190" s="564">
        <f t="shared" si="211"/>
        <v>115801196.49579997</v>
      </c>
      <c r="R190" s="564">
        <f t="shared" si="211"/>
        <v>18831923.079299998</v>
      </c>
      <c r="S190" s="564">
        <f t="shared" si="211"/>
        <v>0</v>
      </c>
      <c r="T190" s="564">
        <f t="shared" si="211"/>
        <v>16313821.539439993</v>
      </c>
      <c r="U190" s="564">
        <f t="shared" si="211"/>
        <v>8196656.1086004023</v>
      </c>
      <c r="V190" s="565">
        <f>D190+E190+F190+G190+H190+I190+J190+K190+L190+M190+O190+P190+Q190+R190+S190+T190+U190</f>
        <v>342516314.20983738</v>
      </c>
    </row>
    <row r="191" spans="1:22" s="7" customFormat="1" x14ac:dyDescent="0.2">
      <c r="A191" s="324">
        <v>178</v>
      </c>
      <c r="B191" s="251" t="s">
        <v>1738</v>
      </c>
      <c r="C191" s="323">
        <f>'Раздел 1'!O191</f>
        <v>2094768</v>
      </c>
      <c r="D191" s="191">
        <f t="shared" ref="D191:D210" si="212">C191*0.07</f>
        <v>146633.76</v>
      </c>
      <c r="E191" s="191">
        <f t="shared" si="209"/>
        <v>104738.40000000001</v>
      </c>
      <c r="F191" s="219"/>
      <c r="G191" s="191">
        <f t="shared" si="210"/>
        <v>125686.08</v>
      </c>
      <c r="H191" s="219"/>
      <c r="I191" s="191">
        <f t="shared" si="207"/>
        <v>104738.40000000001</v>
      </c>
      <c r="J191" s="220"/>
      <c r="K191" s="220"/>
      <c r="L191" s="388">
        <v>664</v>
      </c>
      <c r="M191" s="191">
        <f t="shared" ref="M191:M210" si="213">0.25*C191</f>
        <v>523692</v>
      </c>
      <c r="N191" s="220"/>
      <c r="O191" s="219"/>
      <c r="P191" s="219">
        <v>631</v>
      </c>
      <c r="Q191" s="191">
        <f t="shared" si="202"/>
        <v>628430.4</v>
      </c>
      <c r="R191" s="191">
        <f t="shared" si="203"/>
        <v>104738.40000000001</v>
      </c>
      <c r="S191" s="219"/>
      <c r="T191" s="191">
        <f t="shared" si="204"/>
        <v>83790.720000000001</v>
      </c>
      <c r="U191" s="191">
        <f t="shared" ref="U191:U210" si="214">C191*0.0214</f>
        <v>44828.035199999998</v>
      </c>
      <c r="V191" s="127"/>
    </row>
    <row r="192" spans="1:22" s="7" customFormat="1" x14ac:dyDescent="0.2">
      <c r="A192" s="324">
        <v>179</v>
      </c>
      <c r="B192" s="251" t="s">
        <v>1739</v>
      </c>
      <c r="C192" s="323">
        <f>'Раздел 1'!O192</f>
        <v>3368600.3000000003</v>
      </c>
      <c r="D192" s="191">
        <f t="shared" si="212"/>
        <v>235802.02100000004</v>
      </c>
      <c r="E192" s="191">
        <f t="shared" si="209"/>
        <v>168430.01500000001</v>
      </c>
      <c r="F192" s="219"/>
      <c r="G192" s="191">
        <f t="shared" si="210"/>
        <v>202116.01800000001</v>
      </c>
      <c r="H192" s="219"/>
      <c r="I192" s="191">
        <f t="shared" si="207"/>
        <v>168430.01500000001</v>
      </c>
      <c r="J192" s="220"/>
      <c r="K192" s="220"/>
      <c r="L192" s="388">
        <v>681</v>
      </c>
      <c r="M192" s="191">
        <f t="shared" si="213"/>
        <v>842150.07500000007</v>
      </c>
      <c r="N192" s="220">
        <v>3.9</v>
      </c>
      <c r="O192" s="560">
        <f t="shared" ref="O192:O194" si="215">0.03*C192</f>
        <v>101058.00900000001</v>
      </c>
      <c r="P192" s="219">
        <v>1016.06</v>
      </c>
      <c r="Q192" s="191">
        <f t="shared" si="202"/>
        <v>1010580.0900000001</v>
      </c>
      <c r="R192" s="191">
        <f t="shared" si="203"/>
        <v>168430.01500000001</v>
      </c>
      <c r="S192" s="219"/>
      <c r="T192" s="191">
        <f t="shared" si="204"/>
        <v>134744.01200000002</v>
      </c>
      <c r="U192" s="191">
        <f t="shared" si="214"/>
        <v>72088.046419999999</v>
      </c>
      <c r="V192" s="126">
        <v>2020</v>
      </c>
    </row>
    <row r="193" spans="1:22" s="7" customFormat="1" x14ac:dyDescent="0.2">
      <c r="A193" s="324">
        <v>180</v>
      </c>
      <c r="B193" s="251" t="s">
        <v>1740</v>
      </c>
      <c r="C193" s="323">
        <f>'Раздел 1'!O193</f>
        <v>4679285</v>
      </c>
      <c r="D193" s="191">
        <f t="shared" si="212"/>
        <v>327549.95</v>
      </c>
      <c r="E193" s="191">
        <f t="shared" si="209"/>
        <v>233964.25</v>
      </c>
      <c r="F193" s="219"/>
      <c r="G193" s="191">
        <f t="shared" si="210"/>
        <v>280757.09999999998</v>
      </c>
      <c r="H193" s="191">
        <f>C193*0.1</f>
        <v>467928.5</v>
      </c>
      <c r="I193" s="191">
        <f t="shared" si="207"/>
        <v>233964.25</v>
      </c>
      <c r="J193" s="220"/>
      <c r="K193" s="220"/>
      <c r="L193" s="388">
        <v>589</v>
      </c>
      <c r="M193" s="191">
        <f t="shared" si="213"/>
        <v>1169821.25</v>
      </c>
      <c r="N193" s="220">
        <v>348.24</v>
      </c>
      <c r="O193" s="560">
        <f t="shared" si="215"/>
        <v>140378.54999999999</v>
      </c>
      <c r="P193" s="219">
        <v>1380.77</v>
      </c>
      <c r="Q193" s="191">
        <f t="shared" si="202"/>
        <v>1403785.5</v>
      </c>
      <c r="R193" s="191">
        <f t="shared" si="203"/>
        <v>233964.25</v>
      </c>
      <c r="S193" s="219"/>
      <c r="T193" s="191">
        <f t="shared" si="204"/>
        <v>187171.4</v>
      </c>
      <c r="U193" s="191">
        <f t="shared" si="214"/>
        <v>100136.69899999999</v>
      </c>
      <c r="V193" s="126">
        <v>2020</v>
      </c>
    </row>
    <row r="194" spans="1:22" s="7" customFormat="1" x14ac:dyDescent="0.2">
      <c r="A194" s="324">
        <v>181</v>
      </c>
      <c r="B194" s="251" t="s">
        <v>1741</v>
      </c>
      <c r="C194" s="323">
        <f>'Раздел 1'!O194</f>
        <v>6346371.2000000002</v>
      </c>
      <c r="D194" s="191">
        <f t="shared" si="212"/>
        <v>444245.98400000005</v>
      </c>
      <c r="E194" s="191">
        <f t="shared" si="209"/>
        <v>317318.56000000006</v>
      </c>
      <c r="F194" s="219"/>
      <c r="G194" s="191">
        <f t="shared" si="210"/>
        <v>380782.272</v>
      </c>
      <c r="H194" s="219"/>
      <c r="I194" s="191">
        <f t="shared" si="207"/>
        <v>317318.56000000006</v>
      </c>
      <c r="J194" s="220"/>
      <c r="K194" s="220"/>
      <c r="L194" s="388">
        <v>614</v>
      </c>
      <c r="M194" s="191">
        <f t="shared" si="213"/>
        <v>1586592.8</v>
      </c>
      <c r="N194" s="220">
        <v>136.19999999999999</v>
      </c>
      <c r="O194" s="560">
        <f t="shared" si="215"/>
        <v>190391.136</v>
      </c>
      <c r="P194" s="219">
        <v>1500.13</v>
      </c>
      <c r="Q194" s="191">
        <f t="shared" si="202"/>
        <v>1903911.3599999999</v>
      </c>
      <c r="R194" s="191">
        <f t="shared" si="203"/>
        <v>317318.56000000006</v>
      </c>
      <c r="S194" s="219"/>
      <c r="T194" s="191">
        <f t="shared" si="204"/>
        <v>253854.84800000003</v>
      </c>
      <c r="U194" s="191">
        <f t="shared" si="214"/>
        <v>135812.34367999999</v>
      </c>
      <c r="V194" s="126">
        <v>2020</v>
      </c>
    </row>
    <row r="195" spans="1:22" s="7" customFormat="1" x14ac:dyDescent="0.2">
      <c r="A195" s="324">
        <v>182</v>
      </c>
      <c r="B195" s="251" t="s">
        <v>1742</v>
      </c>
      <c r="C195" s="323">
        <f>'Раздел 1'!O195</f>
        <v>12452232</v>
      </c>
      <c r="D195" s="191">
        <f t="shared" si="212"/>
        <v>871656.24000000011</v>
      </c>
      <c r="E195" s="191">
        <f t="shared" si="209"/>
        <v>622611.6</v>
      </c>
      <c r="F195" s="219"/>
      <c r="G195" s="191">
        <f t="shared" si="210"/>
        <v>747133.91999999993</v>
      </c>
      <c r="H195" s="219"/>
      <c r="I195" s="191">
        <f t="shared" si="207"/>
        <v>622611.6</v>
      </c>
      <c r="J195" s="220"/>
      <c r="K195" s="220"/>
      <c r="L195" s="388">
        <v>744</v>
      </c>
      <c r="M195" s="191">
        <f t="shared" si="213"/>
        <v>3113058</v>
      </c>
      <c r="N195" s="220"/>
      <c r="O195" s="219"/>
      <c r="P195" s="219">
        <v>1856</v>
      </c>
      <c r="Q195" s="191">
        <f t="shared" si="202"/>
        <v>3735669.6</v>
      </c>
      <c r="R195" s="191">
        <f t="shared" si="203"/>
        <v>622611.6</v>
      </c>
      <c r="S195" s="219"/>
      <c r="T195" s="191">
        <f t="shared" si="204"/>
        <v>498089.28</v>
      </c>
      <c r="U195" s="191">
        <f t="shared" si="214"/>
        <v>266477.7648</v>
      </c>
      <c r="V195" s="126">
        <v>2020</v>
      </c>
    </row>
    <row r="196" spans="1:22" s="7" customFormat="1" x14ac:dyDescent="0.2">
      <c r="A196" s="324">
        <v>183</v>
      </c>
      <c r="B196" s="251" t="s">
        <v>1743</v>
      </c>
      <c r="C196" s="323">
        <f>'Раздел 1'!O196</f>
        <v>4014487.1</v>
      </c>
      <c r="D196" s="191">
        <f t="shared" si="212"/>
        <v>281014.09700000001</v>
      </c>
      <c r="E196" s="191">
        <f t="shared" si="209"/>
        <v>200724.35500000001</v>
      </c>
      <c r="F196" s="219"/>
      <c r="G196" s="191">
        <f t="shared" si="210"/>
        <v>240869.226</v>
      </c>
      <c r="H196" s="191">
        <f>C196*0.1</f>
        <v>401448.71</v>
      </c>
      <c r="I196" s="191">
        <f t="shared" si="207"/>
        <v>200724.35500000001</v>
      </c>
      <c r="J196" s="220"/>
      <c r="K196" s="220"/>
      <c r="L196" s="388">
        <v>567</v>
      </c>
      <c r="M196" s="191">
        <f t="shared" si="213"/>
        <v>1003621.775</v>
      </c>
      <c r="N196" s="220"/>
      <c r="O196" s="219"/>
      <c r="P196" s="219">
        <v>1418.76</v>
      </c>
      <c r="Q196" s="191">
        <f t="shared" si="202"/>
        <v>1204346.1299999999</v>
      </c>
      <c r="R196" s="191">
        <f t="shared" si="203"/>
        <v>200724.35500000001</v>
      </c>
      <c r="S196" s="219"/>
      <c r="T196" s="191">
        <f t="shared" si="204"/>
        <v>160579.484</v>
      </c>
      <c r="U196" s="191">
        <f t="shared" si="214"/>
        <v>85910.023939999999</v>
      </c>
      <c r="V196" s="126">
        <v>2020</v>
      </c>
    </row>
    <row r="197" spans="1:22" s="7" customFormat="1" x14ac:dyDescent="0.2">
      <c r="A197" s="324">
        <v>184</v>
      </c>
      <c r="B197" s="251" t="s">
        <v>1755</v>
      </c>
      <c r="C197" s="323">
        <f>'Раздел 1'!O197</f>
        <v>12398893</v>
      </c>
      <c r="D197" s="191">
        <f t="shared" si="212"/>
        <v>867922.51000000013</v>
      </c>
      <c r="E197" s="191">
        <f t="shared" si="209"/>
        <v>619944.65</v>
      </c>
      <c r="F197" s="219"/>
      <c r="G197" s="191">
        <f t="shared" si="210"/>
        <v>743933.58</v>
      </c>
      <c r="H197" s="219"/>
      <c r="I197" s="191">
        <f t="shared" si="207"/>
        <v>619944.65</v>
      </c>
      <c r="J197" s="220"/>
      <c r="K197" s="220"/>
      <c r="L197" s="388">
        <v>749</v>
      </c>
      <c r="M197" s="191">
        <f t="shared" si="213"/>
        <v>3099723.25</v>
      </c>
      <c r="N197" s="220"/>
      <c r="O197" s="219"/>
      <c r="P197" s="219">
        <v>1863</v>
      </c>
      <c r="Q197" s="191">
        <f t="shared" si="202"/>
        <v>3719667.9</v>
      </c>
      <c r="R197" s="191">
        <f t="shared" si="203"/>
        <v>619944.65</v>
      </c>
      <c r="S197" s="219"/>
      <c r="T197" s="191">
        <f t="shared" si="204"/>
        <v>495955.72000000003</v>
      </c>
      <c r="U197" s="191">
        <f t="shared" si="214"/>
        <v>265336.31020000001</v>
      </c>
      <c r="V197" s="126">
        <v>2020</v>
      </c>
    </row>
    <row r="198" spans="1:22" s="7" customFormat="1" x14ac:dyDescent="0.2">
      <c r="A198" s="324">
        <v>185</v>
      </c>
      <c r="B198" s="251" t="s">
        <v>1630</v>
      </c>
      <c r="C198" s="323">
        <f>'Раздел 1'!O198</f>
        <v>4641462.8</v>
      </c>
      <c r="D198" s="191">
        <f t="shared" si="212"/>
        <v>324902.39600000001</v>
      </c>
      <c r="E198" s="191">
        <f t="shared" si="209"/>
        <v>232073.14</v>
      </c>
      <c r="F198" s="219"/>
      <c r="G198" s="191">
        <f t="shared" si="210"/>
        <v>278487.76799999998</v>
      </c>
      <c r="H198" s="219"/>
      <c r="I198" s="191">
        <f t="shared" si="207"/>
        <v>232073.14</v>
      </c>
      <c r="J198" s="220"/>
      <c r="K198" s="220"/>
      <c r="L198" s="388">
        <v>554</v>
      </c>
      <c r="M198" s="191">
        <f t="shared" si="213"/>
        <v>1160365.7</v>
      </c>
      <c r="N198" s="220"/>
      <c r="O198" s="219"/>
      <c r="P198" s="219">
        <v>1589.94</v>
      </c>
      <c r="Q198" s="191">
        <f t="shared" si="202"/>
        <v>1392438.8399999999</v>
      </c>
      <c r="R198" s="191">
        <f t="shared" si="203"/>
        <v>232073.14</v>
      </c>
      <c r="S198" s="219"/>
      <c r="T198" s="191">
        <f t="shared" si="204"/>
        <v>185658.51199999999</v>
      </c>
      <c r="U198" s="191">
        <f t="shared" si="214"/>
        <v>99327.303919999991</v>
      </c>
      <c r="V198" s="126">
        <v>2020</v>
      </c>
    </row>
    <row r="199" spans="1:22" s="7" customFormat="1" x14ac:dyDescent="0.2">
      <c r="A199" s="324">
        <v>186</v>
      </c>
      <c r="B199" s="251" t="s">
        <v>1744</v>
      </c>
      <c r="C199" s="323">
        <f>'Раздел 1'!O199</f>
        <v>16345979</v>
      </c>
      <c r="D199" s="191">
        <f t="shared" si="212"/>
        <v>1144218.53</v>
      </c>
      <c r="E199" s="191">
        <f t="shared" si="209"/>
        <v>817298.95000000007</v>
      </c>
      <c r="F199" s="219"/>
      <c r="G199" s="191">
        <f t="shared" si="210"/>
        <v>980758.74</v>
      </c>
      <c r="H199" s="191">
        <f>C199*0.1</f>
        <v>1634597.9000000001</v>
      </c>
      <c r="I199" s="191">
        <f t="shared" si="207"/>
        <v>817298.95000000007</v>
      </c>
      <c r="J199" s="220"/>
      <c r="K199" s="220"/>
      <c r="L199" s="388">
        <v>1319</v>
      </c>
      <c r="M199" s="191">
        <f t="shared" si="213"/>
        <v>4086494.75</v>
      </c>
      <c r="N199" s="220">
        <v>713</v>
      </c>
      <c r="O199" s="560">
        <f>0.03*C199</f>
        <v>490379.37</v>
      </c>
      <c r="P199" s="219">
        <v>2285</v>
      </c>
      <c r="Q199" s="191">
        <f t="shared" si="202"/>
        <v>4903793.7</v>
      </c>
      <c r="R199" s="191">
        <f t="shared" si="203"/>
        <v>817298.95000000007</v>
      </c>
      <c r="S199" s="219"/>
      <c r="T199" s="191">
        <f t="shared" si="204"/>
        <v>653839.16</v>
      </c>
      <c r="U199" s="191">
        <f t="shared" si="214"/>
        <v>349803.95059999998</v>
      </c>
      <c r="V199" s="126">
        <v>2020</v>
      </c>
    </row>
    <row r="200" spans="1:22" s="7" customFormat="1" x14ac:dyDescent="0.2">
      <c r="A200" s="324">
        <v>187</v>
      </c>
      <c r="B200" s="251" t="s">
        <v>1631</v>
      </c>
      <c r="C200" s="323">
        <f>'Раздел 1'!O200</f>
        <v>3100935.5</v>
      </c>
      <c r="D200" s="191">
        <f t="shared" si="212"/>
        <v>217065.48500000002</v>
      </c>
      <c r="E200" s="191">
        <f t="shared" si="209"/>
        <v>155046.77499999999</v>
      </c>
      <c r="F200" s="219"/>
      <c r="G200" s="191">
        <f t="shared" si="210"/>
        <v>186056.13</v>
      </c>
      <c r="H200" s="219"/>
      <c r="I200" s="191">
        <f t="shared" si="207"/>
        <v>155046.77499999999</v>
      </c>
      <c r="J200" s="220"/>
      <c r="K200" s="220"/>
      <c r="L200" s="388">
        <v>563</v>
      </c>
      <c r="M200" s="191">
        <f t="shared" si="213"/>
        <v>775233.875</v>
      </c>
      <c r="N200" s="220"/>
      <c r="O200" s="219"/>
      <c r="P200" s="219">
        <v>1047.5999999999999</v>
      </c>
      <c r="Q200" s="191">
        <f t="shared" si="202"/>
        <v>930280.65</v>
      </c>
      <c r="R200" s="191">
        <f t="shared" si="203"/>
        <v>155046.77499999999</v>
      </c>
      <c r="S200" s="219"/>
      <c r="T200" s="191">
        <f t="shared" si="204"/>
        <v>124037.42</v>
      </c>
      <c r="U200" s="191">
        <f t="shared" si="214"/>
        <v>66360.01969999999</v>
      </c>
      <c r="V200" s="126">
        <v>2020</v>
      </c>
    </row>
    <row r="201" spans="1:22" s="7" customFormat="1" x14ac:dyDescent="0.2">
      <c r="A201" s="324">
        <v>188</v>
      </c>
      <c r="B201" s="251" t="s">
        <v>1632</v>
      </c>
      <c r="C201" s="323">
        <f>'Раздел 1'!O201</f>
        <v>3234283</v>
      </c>
      <c r="D201" s="191">
        <f t="shared" si="212"/>
        <v>226399.81000000003</v>
      </c>
      <c r="E201" s="191">
        <f t="shared" si="209"/>
        <v>161714.15000000002</v>
      </c>
      <c r="F201" s="219"/>
      <c r="G201" s="191">
        <f t="shared" si="210"/>
        <v>194056.97999999998</v>
      </c>
      <c r="H201" s="219"/>
      <c r="I201" s="191">
        <f t="shared" si="207"/>
        <v>161714.15000000002</v>
      </c>
      <c r="J201" s="220"/>
      <c r="K201" s="220"/>
      <c r="L201" s="388">
        <v>556</v>
      </c>
      <c r="M201" s="191">
        <f t="shared" si="213"/>
        <v>808570.75</v>
      </c>
      <c r="N201" s="220">
        <v>49.1</v>
      </c>
      <c r="O201" s="560">
        <f>0.03*C201</f>
        <v>97028.489999999991</v>
      </c>
      <c r="P201" s="219">
        <v>1035.1199999999999</v>
      </c>
      <c r="Q201" s="191">
        <f t="shared" si="202"/>
        <v>970284.89999999991</v>
      </c>
      <c r="R201" s="191">
        <f t="shared" si="203"/>
        <v>161714.15000000002</v>
      </c>
      <c r="S201" s="219"/>
      <c r="T201" s="191">
        <f t="shared" si="204"/>
        <v>129371.32</v>
      </c>
      <c r="U201" s="191">
        <f t="shared" si="214"/>
        <v>69213.656199999998</v>
      </c>
      <c r="V201" s="126">
        <v>2020</v>
      </c>
    </row>
    <row r="202" spans="1:22" s="7" customFormat="1" x14ac:dyDescent="0.2">
      <c r="A202" s="324">
        <v>189</v>
      </c>
      <c r="B202" s="251" t="s">
        <v>1633</v>
      </c>
      <c r="C202" s="323">
        <f>'Раздел 1'!O202</f>
        <v>3037898.5</v>
      </c>
      <c r="D202" s="191">
        <f t="shared" si="212"/>
        <v>212652.89500000002</v>
      </c>
      <c r="E202" s="191">
        <f t="shared" si="209"/>
        <v>151894.92500000002</v>
      </c>
      <c r="F202" s="219"/>
      <c r="G202" s="191">
        <f t="shared" si="210"/>
        <v>182273.91</v>
      </c>
      <c r="H202" s="219"/>
      <c r="I202" s="191">
        <f t="shared" si="207"/>
        <v>151894.92500000002</v>
      </c>
      <c r="J202" s="220"/>
      <c r="K202" s="220"/>
      <c r="L202" s="388">
        <v>558</v>
      </c>
      <c r="M202" s="191">
        <f t="shared" si="213"/>
        <v>759474.625</v>
      </c>
      <c r="N202" s="220"/>
      <c r="O202" s="219"/>
      <c r="P202" s="219">
        <v>1045.2</v>
      </c>
      <c r="Q202" s="191">
        <f t="shared" si="202"/>
        <v>911369.54999999993</v>
      </c>
      <c r="R202" s="191">
        <f t="shared" si="203"/>
        <v>151894.92500000002</v>
      </c>
      <c r="S202" s="219"/>
      <c r="T202" s="191">
        <f t="shared" si="204"/>
        <v>121515.94</v>
      </c>
      <c r="U202" s="191">
        <f t="shared" si="214"/>
        <v>65011.027899999994</v>
      </c>
      <c r="V202" s="126">
        <v>2020</v>
      </c>
    </row>
    <row r="203" spans="1:22" s="7" customFormat="1" x14ac:dyDescent="0.2">
      <c r="A203" s="324">
        <v>190</v>
      </c>
      <c r="B203" s="251" t="s">
        <v>1634</v>
      </c>
      <c r="C203" s="323">
        <f>'Раздел 1'!O203</f>
        <v>15452308.299999999</v>
      </c>
      <c r="D203" s="191">
        <f t="shared" si="212"/>
        <v>1081661.581</v>
      </c>
      <c r="E203" s="191">
        <f t="shared" si="209"/>
        <v>772615.41500000004</v>
      </c>
      <c r="F203" s="219"/>
      <c r="G203" s="191">
        <f t="shared" si="210"/>
        <v>927138.49799999991</v>
      </c>
      <c r="H203" s="219"/>
      <c r="I203" s="191">
        <f t="shared" si="207"/>
        <v>772615.41500000004</v>
      </c>
      <c r="J203" s="220"/>
      <c r="K203" s="220"/>
      <c r="L203" s="388">
        <v>1131</v>
      </c>
      <c r="M203" s="191">
        <f t="shared" si="213"/>
        <v>3863077.0749999997</v>
      </c>
      <c r="N203" s="220"/>
      <c r="O203" s="219"/>
      <c r="P203" s="219">
        <v>810</v>
      </c>
      <c r="Q203" s="191">
        <f t="shared" si="202"/>
        <v>4635692.4899999993</v>
      </c>
      <c r="R203" s="191">
        <f t="shared" si="203"/>
        <v>772615.41500000004</v>
      </c>
      <c r="S203" s="219"/>
      <c r="T203" s="191">
        <f t="shared" si="204"/>
        <v>618092.33199999994</v>
      </c>
      <c r="U203" s="191">
        <f t="shared" si="214"/>
        <v>330679.39761999995</v>
      </c>
      <c r="V203" s="126">
        <v>2020</v>
      </c>
    </row>
    <row r="204" spans="1:22" s="7" customFormat="1" x14ac:dyDescent="0.2">
      <c r="A204" s="324">
        <v>191</v>
      </c>
      <c r="B204" s="251" t="s">
        <v>1745</v>
      </c>
      <c r="C204" s="323">
        <f>'Раздел 1'!O204</f>
        <v>20836153</v>
      </c>
      <c r="D204" s="191">
        <f t="shared" si="212"/>
        <v>1458530.7100000002</v>
      </c>
      <c r="E204" s="191">
        <f t="shared" si="209"/>
        <v>1041807.65</v>
      </c>
      <c r="F204" s="219"/>
      <c r="G204" s="191">
        <f t="shared" si="210"/>
        <v>1250169.18</v>
      </c>
      <c r="H204" s="219"/>
      <c r="I204" s="191">
        <f t="shared" si="207"/>
        <v>1041807.65</v>
      </c>
      <c r="J204" s="220"/>
      <c r="K204" s="220"/>
      <c r="L204" s="388">
        <v>2007</v>
      </c>
      <c r="M204" s="191">
        <f t="shared" si="213"/>
        <v>5209038.25</v>
      </c>
      <c r="N204" s="220">
        <v>245</v>
      </c>
      <c r="O204" s="560">
        <f>0.03*C204</f>
        <v>625084.59</v>
      </c>
      <c r="P204" s="219">
        <v>4679</v>
      </c>
      <c r="Q204" s="191">
        <f t="shared" si="202"/>
        <v>6250845.8999999994</v>
      </c>
      <c r="R204" s="191">
        <f t="shared" si="203"/>
        <v>1041807.65</v>
      </c>
      <c r="S204" s="219"/>
      <c r="T204" s="191">
        <f t="shared" si="204"/>
        <v>833446.12</v>
      </c>
      <c r="U204" s="191">
        <f t="shared" si="214"/>
        <v>445893.67419999995</v>
      </c>
      <c r="V204" s="126">
        <v>2020</v>
      </c>
    </row>
    <row r="205" spans="1:22" s="7" customFormat="1" x14ac:dyDescent="0.2">
      <c r="A205" s="324">
        <v>192</v>
      </c>
      <c r="B205" s="122" t="s">
        <v>1635</v>
      </c>
      <c r="C205" s="323">
        <f>'Раздел 1'!O205</f>
        <v>2101556.6</v>
      </c>
      <c r="D205" s="191">
        <f t="shared" si="212"/>
        <v>147108.96200000003</v>
      </c>
      <c r="E205" s="191">
        <f t="shared" si="209"/>
        <v>105077.83000000002</v>
      </c>
      <c r="F205" s="219"/>
      <c r="G205" s="191">
        <f t="shared" si="210"/>
        <v>126093.39600000001</v>
      </c>
      <c r="H205" s="219"/>
      <c r="I205" s="191">
        <f t="shared" si="207"/>
        <v>105077.83000000002</v>
      </c>
      <c r="J205" s="220"/>
      <c r="K205" s="220"/>
      <c r="L205" s="388">
        <v>523</v>
      </c>
      <c r="M205" s="191">
        <f t="shared" si="213"/>
        <v>525389.15</v>
      </c>
      <c r="N205" s="220"/>
      <c r="O205" s="219"/>
      <c r="P205" s="219">
        <v>856</v>
      </c>
      <c r="Q205" s="191">
        <f t="shared" si="202"/>
        <v>630466.98</v>
      </c>
      <c r="R205" s="191">
        <f t="shared" si="203"/>
        <v>105077.83000000002</v>
      </c>
      <c r="S205" s="219"/>
      <c r="T205" s="191">
        <f t="shared" si="204"/>
        <v>84062.26400000001</v>
      </c>
      <c r="U205" s="191">
        <f t="shared" si="214"/>
        <v>44973.311240000003</v>
      </c>
      <c r="V205" s="126">
        <v>2020</v>
      </c>
    </row>
    <row r="206" spans="1:22" s="7" customFormat="1" x14ac:dyDescent="0.2">
      <c r="A206" s="324">
        <v>193</v>
      </c>
      <c r="B206" s="251" t="s">
        <v>1746</v>
      </c>
      <c r="C206" s="323">
        <f>'Раздел 1'!O206</f>
        <v>4616248</v>
      </c>
      <c r="D206" s="191">
        <f t="shared" si="212"/>
        <v>323137.36000000004</v>
      </c>
      <c r="E206" s="191">
        <f t="shared" si="209"/>
        <v>230812.40000000002</v>
      </c>
      <c r="F206" s="219"/>
      <c r="G206" s="191">
        <f t="shared" si="210"/>
        <v>276974.88</v>
      </c>
      <c r="H206" s="191">
        <f>C206*0.1</f>
        <v>461624.80000000005</v>
      </c>
      <c r="I206" s="191">
        <f t="shared" si="207"/>
        <v>230812.40000000002</v>
      </c>
      <c r="J206" s="220"/>
      <c r="K206" s="220"/>
      <c r="L206" s="388">
        <v>601</v>
      </c>
      <c r="M206" s="191">
        <f t="shared" si="213"/>
        <v>1154062</v>
      </c>
      <c r="N206" s="220"/>
      <c r="O206" s="219"/>
      <c r="P206" s="219">
        <v>1064</v>
      </c>
      <c r="Q206" s="191">
        <f t="shared" si="202"/>
        <v>1384874.4</v>
      </c>
      <c r="R206" s="191">
        <f t="shared" si="203"/>
        <v>230812.40000000002</v>
      </c>
      <c r="S206" s="219"/>
      <c r="T206" s="191">
        <f t="shared" si="204"/>
        <v>184649.92</v>
      </c>
      <c r="U206" s="191">
        <f t="shared" si="214"/>
        <v>98787.70719999999</v>
      </c>
      <c r="V206" s="126">
        <v>2020</v>
      </c>
    </row>
    <row r="207" spans="1:22" s="7" customFormat="1" x14ac:dyDescent="0.2">
      <c r="A207" s="324">
        <v>194</v>
      </c>
      <c r="B207" s="251" t="s">
        <v>1636</v>
      </c>
      <c r="C207" s="323">
        <f>'Раздел 1'!O207</f>
        <v>8375677.7000000002</v>
      </c>
      <c r="D207" s="191">
        <f t="shared" si="212"/>
        <v>586297.43900000001</v>
      </c>
      <c r="E207" s="191">
        <f t="shared" si="209"/>
        <v>418783.88500000001</v>
      </c>
      <c r="F207" s="219"/>
      <c r="G207" s="191">
        <f t="shared" si="210"/>
        <v>502540.66200000001</v>
      </c>
      <c r="H207" s="219"/>
      <c r="I207" s="191">
        <f t="shared" si="207"/>
        <v>418783.88500000001</v>
      </c>
      <c r="J207" s="220"/>
      <c r="K207" s="220"/>
      <c r="L207" s="388">
        <v>557</v>
      </c>
      <c r="M207" s="191">
        <f t="shared" si="213"/>
        <v>2093919.425</v>
      </c>
      <c r="N207" s="220"/>
      <c r="O207" s="219"/>
      <c r="P207" s="219">
        <v>1325</v>
      </c>
      <c r="Q207" s="191">
        <f t="shared" si="202"/>
        <v>2512703.31</v>
      </c>
      <c r="R207" s="191">
        <f t="shared" si="203"/>
        <v>418783.88500000001</v>
      </c>
      <c r="S207" s="219"/>
      <c r="T207" s="191">
        <f t="shared" si="204"/>
        <v>335027.10800000001</v>
      </c>
      <c r="U207" s="191">
        <f t="shared" si="214"/>
        <v>179239.50277999998</v>
      </c>
      <c r="V207" s="126">
        <v>2020</v>
      </c>
    </row>
    <row r="208" spans="1:22" s="7" customFormat="1" x14ac:dyDescent="0.2">
      <c r="A208" s="324">
        <v>195</v>
      </c>
      <c r="B208" s="251" t="s">
        <v>1747</v>
      </c>
      <c r="C208" s="323">
        <f>'Раздел 1'!O208</f>
        <v>7960118.3999999994</v>
      </c>
      <c r="D208" s="191">
        <f t="shared" si="212"/>
        <v>557208.28800000006</v>
      </c>
      <c r="E208" s="191">
        <f t="shared" si="209"/>
        <v>398005.92</v>
      </c>
      <c r="F208" s="219"/>
      <c r="G208" s="191">
        <f t="shared" si="210"/>
        <v>477607.10399999993</v>
      </c>
      <c r="H208" s="219"/>
      <c r="I208" s="191">
        <f t="shared" si="207"/>
        <v>398005.92</v>
      </c>
      <c r="J208" s="220"/>
      <c r="K208" s="220"/>
      <c r="L208" s="388">
        <v>758</v>
      </c>
      <c r="M208" s="191">
        <f t="shared" si="213"/>
        <v>1990029.5999999999</v>
      </c>
      <c r="N208" s="220">
        <v>288</v>
      </c>
      <c r="O208" s="560">
        <f>0.03*C208</f>
        <v>238803.55199999997</v>
      </c>
      <c r="P208" s="219">
        <v>1599.36</v>
      </c>
      <c r="Q208" s="191">
        <f t="shared" si="202"/>
        <v>2388035.5199999996</v>
      </c>
      <c r="R208" s="191">
        <f t="shared" si="203"/>
        <v>398005.92</v>
      </c>
      <c r="S208" s="219"/>
      <c r="T208" s="191">
        <f t="shared" si="204"/>
        <v>318404.73599999998</v>
      </c>
      <c r="U208" s="191">
        <f t="shared" si="214"/>
        <v>170346.53375999999</v>
      </c>
      <c r="V208" s="126">
        <v>2020</v>
      </c>
    </row>
    <row r="209" spans="1:22" s="7" customFormat="1" x14ac:dyDescent="0.2">
      <c r="A209" s="324">
        <v>196</v>
      </c>
      <c r="B209" s="251" t="s">
        <v>1637</v>
      </c>
      <c r="C209" s="323">
        <f>'Раздел 1'!O209</f>
        <v>6197022</v>
      </c>
      <c r="D209" s="191">
        <f t="shared" si="212"/>
        <v>433791.54000000004</v>
      </c>
      <c r="E209" s="191">
        <f t="shared" si="209"/>
        <v>309851.10000000003</v>
      </c>
      <c r="F209" s="219"/>
      <c r="G209" s="191">
        <f t="shared" si="210"/>
        <v>371821.32</v>
      </c>
      <c r="H209" s="523"/>
      <c r="I209" s="191">
        <f t="shared" si="207"/>
        <v>309851.10000000003</v>
      </c>
      <c r="J209" s="220"/>
      <c r="K209" s="220"/>
      <c r="L209" s="388">
        <v>567</v>
      </c>
      <c r="M209" s="191">
        <f t="shared" si="213"/>
        <v>1549255.5</v>
      </c>
      <c r="N209" s="220"/>
      <c r="O209" s="219"/>
      <c r="P209" s="219">
        <v>1055</v>
      </c>
      <c r="Q209" s="191">
        <f t="shared" si="202"/>
        <v>1859106.5999999999</v>
      </c>
      <c r="R209" s="191">
        <f t="shared" si="203"/>
        <v>309851.10000000003</v>
      </c>
      <c r="S209" s="219"/>
      <c r="T209" s="191">
        <f t="shared" si="204"/>
        <v>247880.88</v>
      </c>
      <c r="U209" s="191">
        <f t="shared" si="214"/>
        <v>132616.2708</v>
      </c>
      <c r="V209" s="126">
        <v>2020</v>
      </c>
    </row>
    <row r="210" spans="1:22" s="7" customFormat="1" x14ac:dyDescent="0.2">
      <c r="A210" s="324">
        <v>197</v>
      </c>
      <c r="B210" s="251" t="s">
        <v>1638</v>
      </c>
      <c r="C210" s="323">
        <f>'Раздел 1'!O210</f>
        <v>3112088.1999999997</v>
      </c>
      <c r="D210" s="191">
        <f t="shared" si="212"/>
        <v>217846.174</v>
      </c>
      <c r="E210" s="191">
        <f t="shared" si="209"/>
        <v>155604.41</v>
      </c>
      <c r="F210" s="523"/>
      <c r="G210" s="191">
        <f t="shared" si="210"/>
        <v>186725.29199999999</v>
      </c>
      <c r="H210" s="523"/>
      <c r="I210" s="191">
        <f t="shared" si="207"/>
        <v>155604.41</v>
      </c>
      <c r="J210" s="220"/>
      <c r="K210" s="220"/>
      <c r="L210" s="388">
        <v>549</v>
      </c>
      <c r="M210" s="191">
        <f t="shared" si="213"/>
        <v>778022.04999999993</v>
      </c>
      <c r="N210" s="220"/>
      <c r="O210" s="219"/>
      <c r="P210" s="219">
        <v>1773.84</v>
      </c>
      <c r="Q210" s="191">
        <f t="shared" si="202"/>
        <v>933626.45999999985</v>
      </c>
      <c r="R210" s="191">
        <f t="shared" si="203"/>
        <v>155604.41</v>
      </c>
      <c r="S210" s="523"/>
      <c r="T210" s="191">
        <f t="shared" si="204"/>
        <v>124483.52799999999</v>
      </c>
      <c r="U210" s="191">
        <f t="shared" si="214"/>
        <v>66598.687479999993</v>
      </c>
      <c r="V210" s="126">
        <v>2020</v>
      </c>
    </row>
    <row r="211" spans="1:22" s="222" customFormat="1" ht="12.75" customHeight="1" x14ac:dyDescent="0.2">
      <c r="A211" s="608" t="s">
        <v>780</v>
      </c>
      <c r="B211" s="609"/>
      <c r="C211" s="197">
        <f>SUM(C191:C210)</f>
        <v>144366367.59999999</v>
      </c>
      <c r="D211" s="197">
        <f t="shared" ref="D211:U211" si="216">SUM(D191:D210)</f>
        <v>10105645.732000003</v>
      </c>
      <c r="E211" s="197">
        <f t="shared" si="216"/>
        <v>7218318.3800000008</v>
      </c>
      <c r="F211" s="564">
        <f t="shared" si="216"/>
        <v>0</v>
      </c>
      <c r="G211" s="197">
        <f t="shared" si="216"/>
        <v>8661982.055999998</v>
      </c>
      <c r="H211" s="564">
        <f t="shared" si="216"/>
        <v>2965599.91</v>
      </c>
      <c r="I211" s="197">
        <f t="shared" si="216"/>
        <v>7218318.3800000008</v>
      </c>
      <c r="J211" s="197">
        <f t="shared" si="216"/>
        <v>0</v>
      </c>
      <c r="K211" s="197">
        <f t="shared" si="216"/>
        <v>0</v>
      </c>
      <c r="L211" s="197">
        <f t="shared" si="216"/>
        <v>14851</v>
      </c>
      <c r="M211" s="197">
        <f t="shared" si="216"/>
        <v>36091591.899999999</v>
      </c>
      <c r="N211" s="197">
        <f t="shared" si="216"/>
        <v>1783.4399999999998</v>
      </c>
      <c r="O211" s="197">
        <f t="shared" si="216"/>
        <v>1883123.6969999999</v>
      </c>
      <c r="P211" s="197">
        <f t="shared" si="216"/>
        <v>29830.780000000002</v>
      </c>
      <c r="Q211" s="197">
        <f t="shared" si="216"/>
        <v>43309910.280000001</v>
      </c>
      <c r="R211" s="197">
        <f t="shared" si="216"/>
        <v>7218318.3800000008</v>
      </c>
      <c r="S211" s="564">
        <f t="shared" si="216"/>
        <v>0</v>
      </c>
      <c r="T211" s="197">
        <f t="shared" si="216"/>
        <v>5774654.703999999</v>
      </c>
      <c r="U211" s="197">
        <f t="shared" si="216"/>
        <v>3089440.26664</v>
      </c>
      <c r="V211" s="565">
        <f>D211+E211+F211+G211+H211+I211+J211+K211+L211+M211+O211+P211+Q211+R211+S211+T211+U211</f>
        <v>133581585.46564001</v>
      </c>
    </row>
    <row r="212" spans="1:22" s="7" customFormat="1" x14ac:dyDescent="0.2">
      <c r="A212" s="324">
        <v>198</v>
      </c>
      <c r="B212" s="251" t="s">
        <v>1639</v>
      </c>
      <c r="C212" s="323">
        <f>'Раздел 1'!O212</f>
        <v>819965.9</v>
      </c>
      <c r="D212" s="191">
        <f t="shared" ref="D212:D236" si="217">C212*0.07</f>
        <v>57397.613000000005</v>
      </c>
      <c r="E212" s="191">
        <f t="shared" si="209"/>
        <v>40998.295000000006</v>
      </c>
      <c r="F212" s="523"/>
      <c r="G212" s="191">
        <f t="shared" si="210"/>
        <v>49197.953999999998</v>
      </c>
      <c r="H212" s="219"/>
      <c r="I212" s="191">
        <f t="shared" si="207"/>
        <v>40998.295000000006</v>
      </c>
      <c r="J212" s="220"/>
      <c r="K212" s="220"/>
      <c r="L212" s="388">
        <v>254</v>
      </c>
      <c r="M212" s="191">
        <f t="shared" ref="M212:M236" si="218">0.25*C212</f>
        <v>204991.47500000001</v>
      </c>
      <c r="N212" s="220"/>
      <c r="O212" s="219"/>
      <c r="P212" s="219">
        <v>83</v>
      </c>
      <c r="Q212" s="191">
        <f t="shared" si="202"/>
        <v>245989.77</v>
      </c>
      <c r="R212" s="191">
        <f t="shared" ref="R212:R235" si="219">0.05*C212</f>
        <v>40998.295000000006</v>
      </c>
      <c r="S212" s="219"/>
      <c r="T212" s="191">
        <f t="shared" si="204"/>
        <v>32798.635999999999</v>
      </c>
      <c r="U212" s="191">
        <f t="shared" ref="U212:U236" si="220">C212*0.0214</f>
        <v>17547.270260000001</v>
      </c>
      <c r="V212" s="126">
        <v>2021</v>
      </c>
    </row>
    <row r="213" spans="1:22" s="7" customFormat="1" x14ac:dyDescent="0.2">
      <c r="A213" s="324">
        <v>199</v>
      </c>
      <c r="B213" s="251" t="s">
        <v>1640</v>
      </c>
      <c r="C213" s="323">
        <f>'Раздел 1'!O213</f>
        <v>3104329.8000000003</v>
      </c>
      <c r="D213" s="191">
        <f t="shared" si="217"/>
        <v>217303.08600000004</v>
      </c>
      <c r="E213" s="191">
        <f t="shared" si="209"/>
        <v>155216.49000000002</v>
      </c>
      <c r="F213" s="219"/>
      <c r="G213" s="191">
        <f t="shared" si="210"/>
        <v>186259.788</v>
      </c>
      <c r="H213" s="191">
        <f t="shared" ref="H213:H215" si="221">C213*0.1</f>
        <v>310432.98000000004</v>
      </c>
      <c r="I213" s="191">
        <f t="shared" si="207"/>
        <v>155216.49000000002</v>
      </c>
      <c r="J213" s="220"/>
      <c r="K213" s="220"/>
      <c r="L213" s="388">
        <v>562</v>
      </c>
      <c r="M213" s="191">
        <f t="shared" si="218"/>
        <v>776082.45000000007</v>
      </c>
      <c r="N213" s="220"/>
      <c r="O213" s="219"/>
      <c r="P213" s="219">
        <v>1041.5999999999999</v>
      </c>
      <c r="Q213" s="191">
        <f t="shared" si="202"/>
        <v>931298.94000000006</v>
      </c>
      <c r="R213" s="191">
        <f t="shared" si="219"/>
        <v>155216.49000000002</v>
      </c>
      <c r="S213" s="219"/>
      <c r="T213" s="191">
        <f t="shared" si="204"/>
        <v>124173.19200000001</v>
      </c>
      <c r="U213" s="191">
        <f t="shared" si="220"/>
        <v>66432.657720000003</v>
      </c>
      <c r="V213" s="126">
        <v>2021</v>
      </c>
    </row>
    <row r="214" spans="1:22" s="7" customFormat="1" x14ac:dyDescent="0.2">
      <c r="A214" s="324">
        <v>200</v>
      </c>
      <c r="B214" s="251" t="s">
        <v>1748</v>
      </c>
      <c r="C214" s="323">
        <f>'Раздел 1'!O214</f>
        <v>4558787.3499999996</v>
      </c>
      <c r="D214" s="191">
        <f t="shared" si="217"/>
        <v>319115.11450000003</v>
      </c>
      <c r="E214" s="191">
        <f t="shared" si="209"/>
        <v>227939.36749999999</v>
      </c>
      <c r="F214" s="219"/>
      <c r="G214" s="191">
        <f t="shared" si="210"/>
        <v>273527.24099999998</v>
      </c>
      <c r="H214" s="191">
        <f t="shared" si="221"/>
        <v>455878.73499999999</v>
      </c>
      <c r="I214" s="191">
        <f t="shared" si="207"/>
        <v>227939.36749999999</v>
      </c>
      <c r="J214" s="220"/>
      <c r="K214" s="220"/>
      <c r="L214" s="388">
        <v>740</v>
      </c>
      <c r="M214" s="191">
        <f t="shared" si="218"/>
        <v>1139696.8374999999</v>
      </c>
      <c r="N214" s="220"/>
      <c r="O214" s="219"/>
      <c r="P214" s="219">
        <v>1377</v>
      </c>
      <c r="Q214" s="191">
        <f t="shared" si="202"/>
        <v>1367636.2049999998</v>
      </c>
      <c r="R214" s="191">
        <f t="shared" si="219"/>
        <v>227939.36749999999</v>
      </c>
      <c r="S214" s="219"/>
      <c r="T214" s="191">
        <f t="shared" si="204"/>
        <v>182351.49399999998</v>
      </c>
      <c r="U214" s="191">
        <f t="shared" si="220"/>
        <v>97558.049289999981</v>
      </c>
      <c r="V214" s="126">
        <v>2021</v>
      </c>
    </row>
    <row r="215" spans="1:22" s="7" customFormat="1" x14ac:dyDescent="0.2">
      <c r="A215" s="324">
        <v>201</v>
      </c>
      <c r="B215" s="251" t="s">
        <v>1749</v>
      </c>
      <c r="C215" s="323">
        <f>'Раздел 1'!O215</f>
        <v>16297004.1</v>
      </c>
      <c r="D215" s="191">
        <f t="shared" si="217"/>
        <v>1140790.287</v>
      </c>
      <c r="E215" s="191">
        <f t="shared" si="209"/>
        <v>814850.20500000007</v>
      </c>
      <c r="F215" s="219"/>
      <c r="G215" s="191">
        <f t="shared" si="210"/>
        <v>977820.24599999993</v>
      </c>
      <c r="H215" s="191">
        <f t="shared" si="221"/>
        <v>1629700.4100000001</v>
      </c>
      <c r="I215" s="191">
        <f t="shared" si="207"/>
        <v>814850.20500000007</v>
      </c>
      <c r="J215" s="220"/>
      <c r="K215" s="220"/>
      <c r="L215" s="388">
        <v>1308</v>
      </c>
      <c r="M215" s="191">
        <f t="shared" si="218"/>
        <v>4074251.0249999999</v>
      </c>
      <c r="N215" s="220">
        <v>1020</v>
      </c>
      <c r="O215" s="560">
        <f t="shared" ref="O215:O216" si="222">0.03*C215</f>
        <v>488910.12299999996</v>
      </c>
      <c r="P215" s="219">
        <v>2490</v>
      </c>
      <c r="Q215" s="191">
        <f t="shared" si="202"/>
        <v>4889101.2299999995</v>
      </c>
      <c r="R215" s="191">
        <f t="shared" si="219"/>
        <v>814850.20500000007</v>
      </c>
      <c r="S215" s="219"/>
      <c r="T215" s="191">
        <f t="shared" si="204"/>
        <v>651880.16399999999</v>
      </c>
      <c r="U215" s="191">
        <f t="shared" si="220"/>
        <v>348755.88773999998</v>
      </c>
      <c r="V215" s="126">
        <v>2021</v>
      </c>
    </row>
    <row r="216" spans="1:22" s="7" customFormat="1" x14ac:dyDescent="0.2">
      <c r="A216" s="324">
        <v>202</v>
      </c>
      <c r="B216" s="251" t="s">
        <v>1750</v>
      </c>
      <c r="C216" s="323">
        <f>'Раздел 1'!O216</f>
        <v>18458203.399999999</v>
      </c>
      <c r="D216" s="191">
        <f t="shared" si="217"/>
        <v>1292074.2380000001</v>
      </c>
      <c r="E216" s="191">
        <f t="shared" si="209"/>
        <v>922910.16999999993</v>
      </c>
      <c r="F216" s="219"/>
      <c r="G216" s="219"/>
      <c r="H216" s="219"/>
      <c r="I216" s="219"/>
      <c r="J216" s="220"/>
      <c r="K216" s="220"/>
      <c r="L216" s="388">
        <v>1481</v>
      </c>
      <c r="M216" s="191">
        <f t="shared" si="218"/>
        <v>4614550.8499999996</v>
      </c>
      <c r="N216" s="220">
        <v>780</v>
      </c>
      <c r="O216" s="560">
        <f t="shared" si="222"/>
        <v>553746.10199999996</v>
      </c>
      <c r="P216" s="219">
        <v>2640</v>
      </c>
      <c r="Q216" s="191">
        <f t="shared" si="202"/>
        <v>5537461.0199999996</v>
      </c>
      <c r="R216" s="191">
        <f t="shared" si="219"/>
        <v>922910.16999999993</v>
      </c>
      <c r="S216" s="219"/>
      <c r="T216" s="191">
        <f t="shared" si="204"/>
        <v>738328.13599999994</v>
      </c>
      <c r="U216" s="191">
        <f t="shared" si="220"/>
        <v>395005.55275999993</v>
      </c>
      <c r="V216" s="126">
        <v>2021</v>
      </c>
    </row>
    <row r="217" spans="1:22" s="7" customFormat="1" x14ac:dyDescent="0.2">
      <c r="A217" s="324">
        <v>203</v>
      </c>
      <c r="B217" s="122" t="s">
        <v>1641</v>
      </c>
      <c r="C217" s="323">
        <f>'Раздел 1'!O217</f>
        <v>2756656.5</v>
      </c>
      <c r="D217" s="191">
        <f t="shared" si="217"/>
        <v>192965.95500000002</v>
      </c>
      <c r="E217" s="191">
        <f t="shared" si="209"/>
        <v>137832.82500000001</v>
      </c>
      <c r="F217" s="219"/>
      <c r="G217" s="191">
        <f t="shared" si="210"/>
        <v>165399.38999999998</v>
      </c>
      <c r="H217" s="219"/>
      <c r="I217" s="191">
        <f t="shared" si="207"/>
        <v>137832.82500000001</v>
      </c>
      <c r="J217" s="220"/>
      <c r="K217" s="220"/>
      <c r="L217" s="388">
        <v>536</v>
      </c>
      <c r="M217" s="191">
        <f t="shared" si="218"/>
        <v>689164.125</v>
      </c>
      <c r="N217" s="220"/>
      <c r="O217" s="219"/>
      <c r="P217" s="219">
        <v>1544.04</v>
      </c>
      <c r="Q217" s="191">
        <f t="shared" si="202"/>
        <v>826996.95</v>
      </c>
      <c r="R217" s="191">
        <f t="shared" si="219"/>
        <v>137832.82500000001</v>
      </c>
      <c r="S217" s="219"/>
      <c r="T217" s="191">
        <f t="shared" si="204"/>
        <v>110266.26000000001</v>
      </c>
      <c r="U217" s="191">
        <f t="shared" si="220"/>
        <v>58992.449099999998</v>
      </c>
      <c r="V217" s="126">
        <v>2021</v>
      </c>
    </row>
    <row r="218" spans="1:22" s="7" customFormat="1" x14ac:dyDescent="0.2">
      <c r="A218" s="324">
        <v>204</v>
      </c>
      <c r="B218" s="251" t="s">
        <v>1642</v>
      </c>
      <c r="C218" s="323">
        <f>'Раздел 1'!O218</f>
        <v>1772794.4000000001</v>
      </c>
      <c r="D218" s="191">
        <f t="shared" si="217"/>
        <v>124095.60800000002</v>
      </c>
      <c r="E218" s="191">
        <f t="shared" si="209"/>
        <v>88639.720000000016</v>
      </c>
      <c r="F218" s="219"/>
      <c r="G218" s="191">
        <f t="shared" si="210"/>
        <v>106367.664</v>
      </c>
      <c r="H218" s="191">
        <f>C218*0.1</f>
        <v>177279.44000000003</v>
      </c>
      <c r="I218" s="191">
        <f t="shared" si="207"/>
        <v>88639.720000000016</v>
      </c>
      <c r="J218" s="220"/>
      <c r="K218" s="220"/>
      <c r="L218" s="388">
        <v>298</v>
      </c>
      <c r="M218" s="191">
        <f t="shared" si="218"/>
        <v>443198.60000000003</v>
      </c>
      <c r="N218" s="220"/>
      <c r="O218" s="219"/>
      <c r="P218" s="219">
        <v>858.46</v>
      </c>
      <c r="Q218" s="191">
        <f t="shared" si="202"/>
        <v>531838.32000000007</v>
      </c>
      <c r="R218" s="191">
        <f t="shared" si="219"/>
        <v>88639.720000000016</v>
      </c>
      <c r="S218" s="219"/>
      <c r="T218" s="191">
        <f t="shared" si="204"/>
        <v>70911.776000000013</v>
      </c>
      <c r="U218" s="191">
        <f t="shared" si="220"/>
        <v>37937.800159999999</v>
      </c>
      <c r="V218" s="126">
        <v>2021</v>
      </c>
    </row>
    <row r="219" spans="1:22" s="7" customFormat="1" x14ac:dyDescent="0.2">
      <c r="A219" s="324">
        <v>205</v>
      </c>
      <c r="B219" s="251" t="s">
        <v>1643</v>
      </c>
      <c r="C219" s="323">
        <f>'Раздел 1'!O219</f>
        <v>1465852.7</v>
      </c>
      <c r="D219" s="191">
        <f t="shared" si="217"/>
        <v>102609.68900000001</v>
      </c>
      <c r="E219" s="219"/>
      <c r="F219" s="219"/>
      <c r="G219" s="191">
        <f t="shared" si="210"/>
        <v>87951.161999999997</v>
      </c>
      <c r="H219" s="219"/>
      <c r="I219" s="191">
        <f t="shared" si="207"/>
        <v>73292.634999999995</v>
      </c>
      <c r="J219" s="220"/>
      <c r="K219" s="220"/>
      <c r="L219" s="388">
        <v>399</v>
      </c>
      <c r="M219" s="191">
        <f t="shared" si="218"/>
        <v>366463.17499999999</v>
      </c>
      <c r="N219" s="220"/>
      <c r="O219" s="219"/>
      <c r="P219" s="219">
        <v>558</v>
      </c>
      <c r="Q219" s="191">
        <f t="shared" si="202"/>
        <v>439755.81</v>
      </c>
      <c r="R219" s="191">
        <f t="shared" si="219"/>
        <v>73292.634999999995</v>
      </c>
      <c r="S219" s="219"/>
      <c r="T219" s="191">
        <f t="shared" si="204"/>
        <v>58634.108</v>
      </c>
      <c r="U219" s="191">
        <f t="shared" si="220"/>
        <v>31369.247779999998</v>
      </c>
      <c r="V219" s="126">
        <v>2021</v>
      </c>
    </row>
    <row r="220" spans="1:22" s="7" customFormat="1" x14ac:dyDescent="0.2">
      <c r="A220" s="324">
        <v>206</v>
      </c>
      <c r="B220" s="251" t="s">
        <v>1751</v>
      </c>
      <c r="C220" s="323">
        <f>'Раздел 1'!O220</f>
        <v>4676860.5</v>
      </c>
      <c r="D220" s="191">
        <f t="shared" si="217"/>
        <v>327380.23500000004</v>
      </c>
      <c r="E220" s="191">
        <f t="shared" si="209"/>
        <v>233843.02500000002</v>
      </c>
      <c r="F220" s="219"/>
      <c r="G220" s="191">
        <f t="shared" si="210"/>
        <v>280611.63</v>
      </c>
      <c r="H220" s="191">
        <f>C220*0.1</f>
        <v>467686.05000000005</v>
      </c>
      <c r="I220" s="191">
        <f t="shared" si="207"/>
        <v>233843.02500000002</v>
      </c>
      <c r="J220" s="220"/>
      <c r="K220" s="220"/>
      <c r="L220" s="388">
        <v>571</v>
      </c>
      <c r="M220" s="191">
        <f t="shared" si="218"/>
        <v>1169215.125</v>
      </c>
      <c r="N220" s="220"/>
      <c r="O220" s="219"/>
      <c r="P220" s="219">
        <v>1183.75</v>
      </c>
      <c r="Q220" s="191">
        <f t="shared" si="202"/>
        <v>1403058.15</v>
      </c>
      <c r="R220" s="191">
        <f t="shared" si="219"/>
        <v>233843.02500000002</v>
      </c>
      <c r="S220" s="219"/>
      <c r="T220" s="191">
        <f t="shared" si="204"/>
        <v>187074.42</v>
      </c>
      <c r="U220" s="191">
        <f t="shared" si="220"/>
        <v>100084.81469999999</v>
      </c>
      <c r="V220" s="126">
        <v>2021</v>
      </c>
    </row>
    <row r="221" spans="1:22" s="7" customFormat="1" x14ac:dyDescent="0.2">
      <c r="A221" s="324">
        <v>207</v>
      </c>
      <c r="B221" s="251" t="s">
        <v>1752</v>
      </c>
      <c r="C221" s="323">
        <f>'Раздел 1'!O221</f>
        <v>12406651.4</v>
      </c>
      <c r="D221" s="191">
        <f t="shared" si="217"/>
        <v>868465.59800000011</v>
      </c>
      <c r="E221" s="191">
        <f t="shared" si="209"/>
        <v>620332.57000000007</v>
      </c>
      <c r="F221" s="219"/>
      <c r="G221" s="191">
        <f t="shared" si="210"/>
        <v>744399.08400000003</v>
      </c>
      <c r="H221" s="219"/>
      <c r="I221" s="191">
        <f t="shared" si="207"/>
        <v>620332.57000000007</v>
      </c>
      <c r="J221" s="220"/>
      <c r="K221" s="220"/>
      <c r="L221" s="388">
        <v>1160</v>
      </c>
      <c r="M221" s="191">
        <f t="shared" si="218"/>
        <v>3101662.85</v>
      </c>
      <c r="N221" s="220">
        <v>464.1</v>
      </c>
      <c r="O221" s="560">
        <f t="shared" ref="O221:O222" si="223">0.03*C221</f>
        <v>372199.54200000002</v>
      </c>
      <c r="P221" s="219">
        <v>3359.17</v>
      </c>
      <c r="Q221" s="191">
        <f t="shared" si="202"/>
        <v>3721995.42</v>
      </c>
      <c r="R221" s="191">
        <f t="shared" si="219"/>
        <v>620332.57000000007</v>
      </c>
      <c r="S221" s="219"/>
      <c r="T221" s="191">
        <f t="shared" si="204"/>
        <v>496266.05600000004</v>
      </c>
      <c r="U221" s="191">
        <f t="shared" si="220"/>
        <v>265502.33996000001</v>
      </c>
      <c r="V221" s="126">
        <v>2021</v>
      </c>
    </row>
    <row r="222" spans="1:22" s="7" customFormat="1" x14ac:dyDescent="0.2">
      <c r="A222" s="324">
        <v>208</v>
      </c>
      <c r="B222" s="251" t="s">
        <v>1644</v>
      </c>
      <c r="C222" s="323">
        <f>'Раздел 1'!O222</f>
        <v>3645963.1</v>
      </c>
      <c r="D222" s="191">
        <f t="shared" si="217"/>
        <v>255217.41700000004</v>
      </c>
      <c r="E222" s="191">
        <f t="shared" si="209"/>
        <v>182298.15500000003</v>
      </c>
      <c r="F222" s="219"/>
      <c r="G222" s="191">
        <f t="shared" si="210"/>
        <v>218757.78599999999</v>
      </c>
      <c r="H222" s="219"/>
      <c r="I222" s="191">
        <f t="shared" si="207"/>
        <v>182298.15500000003</v>
      </c>
      <c r="J222" s="220"/>
      <c r="K222" s="220"/>
      <c r="L222" s="388">
        <v>705</v>
      </c>
      <c r="M222" s="191">
        <f t="shared" si="218"/>
        <v>911490.77500000002</v>
      </c>
      <c r="N222" s="220">
        <v>10.4</v>
      </c>
      <c r="O222" s="560">
        <f t="shared" si="223"/>
        <v>109378.893</v>
      </c>
      <c r="P222" s="219">
        <v>1283</v>
      </c>
      <c r="Q222" s="191">
        <f t="shared" si="202"/>
        <v>1093788.93</v>
      </c>
      <c r="R222" s="191">
        <f t="shared" si="219"/>
        <v>182298.15500000003</v>
      </c>
      <c r="S222" s="219"/>
      <c r="T222" s="191">
        <f t="shared" si="204"/>
        <v>145838.524</v>
      </c>
      <c r="U222" s="191">
        <f t="shared" si="220"/>
        <v>78023.610339999999</v>
      </c>
      <c r="V222" s="126">
        <v>2021</v>
      </c>
    </row>
    <row r="223" spans="1:22" s="7" customFormat="1" x14ac:dyDescent="0.2">
      <c r="A223" s="324">
        <v>209</v>
      </c>
      <c r="B223" s="251" t="s">
        <v>1645</v>
      </c>
      <c r="C223" s="323">
        <f>'Раздел 1'!O223</f>
        <v>891246.20000000007</v>
      </c>
      <c r="D223" s="191">
        <f t="shared" si="217"/>
        <v>62387.234000000011</v>
      </c>
      <c r="E223" s="219"/>
      <c r="F223" s="219"/>
      <c r="G223" s="191">
        <f t="shared" si="210"/>
        <v>53474.772000000004</v>
      </c>
      <c r="H223" s="219"/>
      <c r="I223" s="191">
        <f t="shared" si="207"/>
        <v>44562.310000000005</v>
      </c>
      <c r="J223" s="220"/>
      <c r="K223" s="220"/>
      <c r="L223" s="388">
        <v>254</v>
      </c>
      <c r="M223" s="191">
        <f t="shared" si="218"/>
        <v>222811.55000000002</v>
      </c>
      <c r="N223" s="220"/>
      <c r="O223" s="219"/>
      <c r="P223" s="219">
        <v>323</v>
      </c>
      <c r="Q223" s="191">
        <f t="shared" si="202"/>
        <v>267373.86</v>
      </c>
      <c r="R223" s="191">
        <f t="shared" si="219"/>
        <v>44562.310000000005</v>
      </c>
      <c r="S223" s="219"/>
      <c r="T223" s="191">
        <f t="shared" si="204"/>
        <v>35649.848000000005</v>
      </c>
      <c r="U223" s="191">
        <f t="shared" si="220"/>
        <v>19072.668679999999</v>
      </c>
      <c r="V223" s="126">
        <v>2021</v>
      </c>
    </row>
    <row r="224" spans="1:22" s="7" customFormat="1" x14ac:dyDescent="0.2">
      <c r="A224" s="324">
        <v>210</v>
      </c>
      <c r="B224" s="251" t="s">
        <v>1646</v>
      </c>
      <c r="C224" s="323">
        <f>'Раздел 1'!O224</f>
        <v>1245223.2</v>
      </c>
      <c r="D224" s="191">
        <f t="shared" si="217"/>
        <v>87165.624000000011</v>
      </c>
      <c r="E224" s="191">
        <f t="shared" si="209"/>
        <v>62261.16</v>
      </c>
      <c r="F224" s="219"/>
      <c r="G224" s="191">
        <f t="shared" si="210"/>
        <v>74713.391999999993</v>
      </c>
      <c r="H224" s="219"/>
      <c r="I224" s="191">
        <f t="shared" si="207"/>
        <v>62261.16</v>
      </c>
      <c r="J224" s="220"/>
      <c r="K224" s="220"/>
      <c r="L224" s="388">
        <v>386</v>
      </c>
      <c r="M224" s="191">
        <f t="shared" si="218"/>
        <v>311305.8</v>
      </c>
      <c r="N224" s="220"/>
      <c r="O224" s="219"/>
      <c r="P224" s="219">
        <v>779.73</v>
      </c>
      <c r="Q224" s="191">
        <f t="shared" si="202"/>
        <v>373566.95999999996</v>
      </c>
      <c r="R224" s="191">
        <f t="shared" si="219"/>
        <v>62261.16</v>
      </c>
      <c r="S224" s="219"/>
      <c r="T224" s="191">
        <f t="shared" si="204"/>
        <v>49808.928</v>
      </c>
      <c r="U224" s="191">
        <f t="shared" si="220"/>
        <v>26647.776479999997</v>
      </c>
      <c r="V224" s="126">
        <v>2021</v>
      </c>
    </row>
    <row r="225" spans="1:22" s="7" customFormat="1" x14ac:dyDescent="0.2">
      <c r="A225" s="324">
        <v>211</v>
      </c>
      <c r="B225" s="251" t="s">
        <v>1647</v>
      </c>
      <c r="C225" s="323">
        <f>'Раздел 1'!O225</f>
        <v>1231646</v>
      </c>
      <c r="D225" s="191">
        <f t="shared" si="217"/>
        <v>86215.22</v>
      </c>
      <c r="E225" s="219"/>
      <c r="F225" s="219"/>
      <c r="G225" s="191">
        <f t="shared" si="210"/>
        <v>73898.759999999995</v>
      </c>
      <c r="H225" s="219"/>
      <c r="I225" s="191">
        <f t="shared" si="207"/>
        <v>61582.3</v>
      </c>
      <c r="J225" s="220"/>
      <c r="K225" s="220"/>
      <c r="L225" s="388">
        <v>378</v>
      </c>
      <c r="M225" s="191">
        <f t="shared" si="218"/>
        <v>307911.5</v>
      </c>
      <c r="N225" s="220"/>
      <c r="O225" s="219"/>
      <c r="P225" s="219">
        <v>521</v>
      </c>
      <c r="Q225" s="191">
        <f t="shared" si="202"/>
        <v>369493.8</v>
      </c>
      <c r="R225" s="191">
        <f t="shared" si="219"/>
        <v>61582.3</v>
      </c>
      <c r="S225" s="219"/>
      <c r="T225" s="191">
        <f t="shared" si="204"/>
        <v>49265.840000000004</v>
      </c>
      <c r="U225" s="191">
        <f t="shared" si="220"/>
        <v>26357.224399999999</v>
      </c>
      <c r="V225" s="126">
        <v>2021</v>
      </c>
    </row>
    <row r="226" spans="1:22" s="7" customFormat="1" x14ac:dyDescent="0.2">
      <c r="A226" s="324">
        <v>212</v>
      </c>
      <c r="B226" s="251" t="s">
        <v>1648</v>
      </c>
      <c r="C226" s="323">
        <f>'Раздел 1'!O226</f>
        <v>3001046.1</v>
      </c>
      <c r="D226" s="191">
        <f t="shared" si="217"/>
        <v>210073.22700000001</v>
      </c>
      <c r="E226" s="191">
        <f t="shared" si="209"/>
        <v>150052.30500000002</v>
      </c>
      <c r="F226" s="219"/>
      <c r="G226" s="191">
        <f t="shared" si="210"/>
        <v>180062.766</v>
      </c>
      <c r="H226" s="219"/>
      <c r="I226" s="191">
        <f t="shared" si="207"/>
        <v>150052.30500000002</v>
      </c>
      <c r="J226" s="220"/>
      <c r="K226" s="220"/>
      <c r="L226" s="388">
        <v>561</v>
      </c>
      <c r="M226" s="191">
        <f t="shared" si="218"/>
        <v>750261.52500000002</v>
      </c>
      <c r="N226" s="220"/>
      <c r="O226" s="219"/>
      <c r="P226" s="219">
        <v>1041.9000000000001</v>
      </c>
      <c r="Q226" s="191">
        <f t="shared" si="202"/>
        <v>900313.83</v>
      </c>
      <c r="R226" s="191">
        <f t="shared" si="219"/>
        <v>150052.30500000002</v>
      </c>
      <c r="S226" s="219"/>
      <c r="T226" s="191">
        <f t="shared" si="204"/>
        <v>120041.84400000001</v>
      </c>
      <c r="U226" s="191">
        <f t="shared" si="220"/>
        <v>64222.38654</v>
      </c>
      <c r="V226" s="126">
        <v>2021</v>
      </c>
    </row>
    <row r="227" spans="1:22" s="7" customFormat="1" x14ac:dyDescent="0.2">
      <c r="A227" s="324">
        <v>213</v>
      </c>
      <c r="B227" s="251" t="s">
        <v>1649</v>
      </c>
      <c r="C227" s="323">
        <f>'Раздел 1'!O227</f>
        <v>1517252.0999999999</v>
      </c>
      <c r="D227" s="191">
        <f t="shared" si="217"/>
        <v>106207.647</v>
      </c>
      <c r="E227" s="219"/>
      <c r="F227" s="219"/>
      <c r="G227" s="191">
        <f t="shared" si="210"/>
        <v>91035.125999999989</v>
      </c>
      <c r="H227" s="219"/>
      <c r="I227" s="191">
        <f t="shared" si="207"/>
        <v>75862.604999999996</v>
      </c>
      <c r="J227" s="220"/>
      <c r="K227" s="220"/>
      <c r="L227" s="388">
        <v>414</v>
      </c>
      <c r="M227" s="191">
        <f t="shared" si="218"/>
        <v>379313.02499999997</v>
      </c>
      <c r="N227" s="220"/>
      <c r="O227" s="219"/>
      <c r="P227" s="219">
        <v>571</v>
      </c>
      <c r="Q227" s="191">
        <f t="shared" si="202"/>
        <v>455175.62999999995</v>
      </c>
      <c r="R227" s="191">
        <f t="shared" si="219"/>
        <v>75862.604999999996</v>
      </c>
      <c r="S227" s="219"/>
      <c r="T227" s="191">
        <f t="shared" si="204"/>
        <v>60690.083999999995</v>
      </c>
      <c r="U227" s="191">
        <f t="shared" si="220"/>
        <v>32469.194939999994</v>
      </c>
      <c r="V227" s="126">
        <v>2021</v>
      </c>
    </row>
    <row r="228" spans="1:22" s="7" customFormat="1" x14ac:dyDescent="0.2">
      <c r="A228" s="324">
        <v>214</v>
      </c>
      <c r="B228" s="251" t="s">
        <v>1753</v>
      </c>
      <c r="C228" s="323">
        <f>'Раздел 1'!O228</f>
        <v>1337839.0999999999</v>
      </c>
      <c r="D228" s="191">
        <f t="shared" si="217"/>
        <v>93648.736999999994</v>
      </c>
      <c r="E228" s="191">
        <f t="shared" si="209"/>
        <v>66891.955000000002</v>
      </c>
      <c r="F228" s="219"/>
      <c r="G228" s="191">
        <f t="shared" si="210"/>
        <v>80270.34599999999</v>
      </c>
      <c r="H228" s="191">
        <f>C228*0.1</f>
        <v>133783.91</v>
      </c>
      <c r="I228" s="191">
        <f t="shared" si="207"/>
        <v>66891.955000000002</v>
      </c>
      <c r="J228" s="220"/>
      <c r="K228" s="220"/>
      <c r="L228" s="388">
        <v>381</v>
      </c>
      <c r="M228" s="191">
        <f t="shared" si="218"/>
        <v>334459.77499999997</v>
      </c>
      <c r="N228" s="220"/>
      <c r="O228" s="219"/>
      <c r="P228" s="219">
        <v>857.38</v>
      </c>
      <c r="Q228" s="191">
        <f t="shared" si="202"/>
        <v>401351.72999999992</v>
      </c>
      <c r="R228" s="191">
        <f t="shared" si="219"/>
        <v>66891.955000000002</v>
      </c>
      <c r="S228" s="219"/>
      <c r="T228" s="191">
        <f t="shared" si="204"/>
        <v>53513.563999999998</v>
      </c>
      <c r="U228" s="191">
        <f t="shared" si="220"/>
        <v>28629.756739999997</v>
      </c>
      <c r="V228" s="126">
        <v>2021</v>
      </c>
    </row>
    <row r="229" spans="1:22" s="7" customFormat="1" x14ac:dyDescent="0.2">
      <c r="A229" s="324">
        <v>215</v>
      </c>
      <c r="B229" s="251" t="s">
        <v>1650</v>
      </c>
      <c r="C229" s="323">
        <f>'Раздел 1'!O229</f>
        <v>918400.6</v>
      </c>
      <c r="D229" s="191">
        <f t="shared" si="217"/>
        <v>64288.042000000001</v>
      </c>
      <c r="E229" s="219"/>
      <c r="F229" s="219"/>
      <c r="G229" s="191">
        <f t="shared" si="210"/>
        <v>55104.036</v>
      </c>
      <c r="H229" s="219"/>
      <c r="I229" s="191">
        <f t="shared" si="207"/>
        <v>45920.03</v>
      </c>
      <c r="J229" s="220"/>
      <c r="K229" s="220"/>
      <c r="L229" s="388">
        <v>261</v>
      </c>
      <c r="M229" s="191">
        <f t="shared" si="218"/>
        <v>229600.15</v>
      </c>
      <c r="N229" s="220"/>
      <c r="O229" s="219"/>
      <c r="P229" s="219">
        <v>287</v>
      </c>
      <c r="Q229" s="191">
        <f t="shared" si="202"/>
        <v>275520.18</v>
      </c>
      <c r="R229" s="191">
        <f t="shared" si="219"/>
        <v>45920.03</v>
      </c>
      <c r="S229" s="219"/>
      <c r="T229" s="191">
        <f t="shared" si="204"/>
        <v>36736.023999999998</v>
      </c>
      <c r="U229" s="191">
        <f t="shared" si="220"/>
        <v>19653.772839999998</v>
      </c>
      <c r="V229" s="126">
        <v>2021</v>
      </c>
    </row>
    <row r="230" spans="1:22" s="7" customFormat="1" x14ac:dyDescent="0.2">
      <c r="A230" s="324">
        <v>216</v>
      </c>
      <c r="B230" s="251" t="s">
        <v>1651</v>
      </c>
      <c r="C230" s="323">
        <f>'Раздел 1'!O230</f>
        <v>1842620</v>
      </c>
      <c r="D230" s="191">
        <f t="shared" si="217"/>
        <v>128983.40000000001</v>
      </c>
      <c r="E230" s="219"/>
      <c r="F230" s="219"/>
      <c r="G230" s="191">
        <f t="shared" si="210"/>
        <v>110557.2</v>
      </c>
      <c r="H230" s="219"/>
      <c r="I230" s="191">
        <f t="shared" si="207"/>
        <v>92131</v>
      </c>
      <c r="J230" s="220"/>
      <c r="K230" s="220"/>
      <c r="L230" s="388">
        <v>261</v>
      </c>
      <c r="M230" s="191">
        <f t="shared" si="218"/>
        <v>460655</v>
      </c>
      <c r="N230" s="220"/>
      <c r="O230" s="219"/>
      <c r="P230" s="219">
        <v>287</v>
      </c>
      <c r="Q230" s="191">
        <f t="shared" si="202"/>
        <v>552786</v>
      </c>
      <c r="R230" s="191">
        <f t="shared" si="219"/>
        <v>92131</v>
      </c>
      <c r="S230" s="219"/>
      <c r="T230" s="191">
        <f t="shared" si="204"/>
        <v>73704.800000000003</v>
      </c>
      <c r="U230" s="191">
        <f t="shared" si="220"/>
        <v>39432.067999999999</v>
      </c>
      <c r="V230" s="126">
        <v>2021</v>
      </c>
    </row>
    <row r="231" spans="1:22" s="7" customFormat="1" x14ac:dyDescent="0.2">
      <c r="A231" s="324">
        <v>217</v>
      </c>
      <c r="B231" s="251" t="s">
        <v>1754</v>
      </c>
      <c r="C231" s="323">
        <f>'Раздел 1'!O231</f>
        <v>2720289</v>
      </c>
      <c r="D231" s="191">
        <f t="shared" si="217"/>
        <v>190420.23</v>
      </c>
      <c r="E231" s="219"/>
      <c r="F231" s="219"/>
      <c r="G231" s="191">
        <f t="shared" si="210"/>
        <v>163217.34</v>
      </c>
      <c r="H231" s="219"/>
      <c r="I231" s="191">
        <f t="shared" si="207"/>
        <v>136014.45000000001</v>
      </c>
      <c r="J231" s="220"/>
      <c r="K231" s="220"/>
      <c r="L231" s="388">
        <v>521</v>
      </c>
      <c r="M231" s="191">
        <f t="shared" si="218"/>
        <v>680072.25</v>
      </c>
      <c r="N231" s="220"/>
      <c r="O231" s="219"/>
      <c r="P231" s="219">
        <v>582</v>
      </c>
      <c r="Q231" s="191">
        <f t="shared" si="202"/>
        <v>816086.7</v>
      </c>
      <c r="R231" s="191">
        <f t="shared" si="219"/>
        <v>136014.45000000001</v>
      </c>
      <c r="S231" s="219"/>
      <c r="T231" s="191">
        <f t="shared" si="204"/>
        <v>108811.56</v>
      </c>
      <c r="U231" s="191">
        <f t="shared" si="220"/>
        <v>58214.184600000001</v>
      </c>
      <c r="V231" s="126">
        <v>2021</v>
      </c>
    </row>
    <row r="232" spans="1:22" s="7" customFormat="1" x14ac:dyDescent="0.2">
      <c r="A232" s="324">
        <v>218</v>
      </c>
      <c r="B232" s="251" t="s">
        <v>1652</v>
      </c>
      <c r="C232" s="323">
        <f>'Раздел 1'!O232</f>
        <v>1900323.0999999999</v>
      </c>
      <c r="D232" s="191">
        <f t="shared" si="217"/>
        <v>133022.617</v>
      </c>
      <c r="E232" s="219"/>
      <c r="F232" s="219"/>
      <c r="G232" s="191">
        <f t="shared" si="210"/>
        <v>114019.38599999998</v>
      </c>
      <c r="H232" s="219"/>
      <c r="I232" s="191">
        <f t="shared" si="207"/>
        <v>95016.154999999999</v>
      </c>
      <c r="J232" s="220"/>
      <c r="K232" s="220"/>
      <c r="L232" s="388">
        <v>383</v>
      </c>
      <c r="M232" s="191">
        <f t="shared" si="218"/>
        <v>475080.77499999997</v>
      </c>
      <c r="N232" s="220"/>
      <c r="O232" s="219"/>
      <c r="P232" s="219">
        <v>549</v>
      </c>
      <c r="Q232" s="191">
        <f t="shared" si="202"/>
        <v>570096.92999999993</v>
      </c>
      <c r="R232" s="191">
        <f t="shared" si="219"/>
        <v>95016.154999999999</v>
      </c>
      <c r="S232" s="219"/>
      <c r="T232" s="191">
        <f t="shared" si="204"/>
        <v>76012.923999999999</v>
      </c>
      <c r="U232" s="191">
        <f t="shared" si="220"/>
        <v>40666.914339999996</v>
      </c>
      <c r="V232" s="126">
        <v>2021</v>
      </c>
    </row>
    <row r="233" spans="1:22" s="7" customFormat="1" x14ac:dyDescent="0.2">
      <c r="A233" s="324">
        <v>219</v>
      </c>
      <c r="B233" s="251" t="s">
        <v>1653</v>
      </c>
      <c r="C233" s="323">
        <f>'Раздел 1'!O233</f>
        <v>4669587</v>
      </c>
      <c r="D233" s="191">
        <f t="shared" si="217"/>
        <v>326871.09000000003</v>
      </c>
      <c r="E233" s="191">
        <f t="shared" ref="E233:E236" si="224">C233*0.05</f>
        <v>233479.35</v>
      </c>
      <c r="F233" s="219"/>
      <c r="G233" s="191">
        <f t="shared" si="210"/>
        <v>280175.21999999997</v>
      </c>
      <c r="H233" s="219"/>
      <c r="I233" s="191">
        <f t="shared" si="207"/>
        <v>233479.35</v>
      </c>
      <c r="J233" s="220"/>
      <c r="K233" s="220"/>
      <c r="L233" s="388">
        <v>592</v>
      </c>
      <c r="M233" s="191">
        <f t="shared" si="218"/>
        <v>1167396.75</v>
      </c>
      <c r="N233" s="220">
        <v>558</v>
      </c>
      <c r="O233" s="560">
        <f>0.03*C233</f>
        <v>140087.60999999999</v>
      </c>
      <c r="P233" s="219">
        <v>1184</v>
      </c>
      <c r="Q233" s="191">
        <f t="shared" si="202"/>
        <v>1400876.0999999999</v>
      </c>
      <c r="R233" s="191">
        <f t="shared" si="219"/>
        <v>233479.35</v>
      </c>
      <c r="S233" s="523"/>
      <c r="T233" s="191">
        <f t="shared" si="204"/>
        <v>186783.48</v>
      </c>
      <c r="U233" s="191">
        <f t="shared" si="220"/>
        <v>99929.161800000002</v>
      </c>
      <c r="V233" s="126">
        <v>2021</v>
      </c>
    </row>
    <row r="234" spans="1:22" s="7" customFormat="1" x14ac:dyDescent="0.2">
      <c r="A234" s="324">
        <v>220</v>
      </c>
      <c r="B234" s="251" t="s">
        <v>1654</v>
      </c>
      <c r="C234" s="323">
        <f>'Раздел 1'!O234</f>
        <v>1813526</v>
      </c>
      <c r="D234" s="191">
        <f t="shared" si="217"/>
        <v>126946.82</v>
      </c>
      <c r="E234" s="191">
        <f t="shared" si="224"/>
        <v>90676.3</v>
      </c>
      <c r="F234" s="219"/>
      <c r="G234" s="191">
        <f t="shared" si="210"/>
        <v>108811.56</v>
      </c>
      <c r="H234" s="219"/>
      <c r="I234" s="191">
        <f t="shared" si="207"/>
        <v>90676.3</v>
      </c>
      <c r="J234" s="569"/>
      <c r="K234" s="569"/>
      <c r="L234" s="570">
        <v>651</v>
      </c>
      <c r="M234" s="523">
        <f t="shared" si="218"/>
        <v>453381.5</v>
      </c>
      <c r="N234" s="569"/>
      <c r="O234" s="523"/>
      <c r="P234" s="523">
        <v>1523.78</v>
      </c>
      <c r="Q234" s="191">
        <f t="shared" si="202"/>
        <v>544057.79999999993</v>
      </c>
      <c r="R234" s="191">
        <f t="shared" si="219"/>
        <v>90676.3</v>
      </c>
      <c r="S234" s="523"/>
      <c r="T234" s="191">
        <f t="shared" si="204"/>
        <v>72541.040000000008</v>
      </c>
      <c r="U234" s="191">
        <f t="shared" si="220"/>
        <v>38809.456399999995</v>
      </c>
      <c r="V234" s="126">
        <v>2021</v>
      </c>
    </row>
    <row r="235" spans="1:22" s="7" customFormat="1" x14ac:dyDescent="0.2">
      <c r="A235" s="324">
        <v>221</v>
      </c>
      <c r="B235" s="251" t="s">
        <v>1655</v>
      </c>
      <c r="C235" s="323">
        <f>'Раздел 1'!O235</f>
        <v>6761203.1499999994</v>
      </c>
      <c r="D235" s="191">
        <f t="shared" si="217"/>
        <v>473284.2205</v>
      </c>
      <c r="E235" s="191">
        <f t="shared" si="224"/>
        <v>338060.15749999997</v>
      </c>
      <c r="F235" s="219"/>
      <c r="G235" s="191">
        <f t="shared" si="210"/>
        <v>405672.18899999995</v>
      </c>
      <c r="H235" s="523"/>
      <c r="I235" s="191">
        <f t="shared" si="207"/>
        <v>338060.15749999997</v>
      </c>
      <c r="J235" s="569"/>
      <c r="K235" s="569"/>
      <c r="L235" s="570">
        <v>1205</v>
      </c>
      <c r="M235" s="523">
        <f t="shared" si="218"/>
        <v>1690300.7874999999</v>
      </c>
      <c r="N235" s="569"/>
      <c r="O235" s="523"/>
      <c r="P235" s="523">
        <v>3548.44</v>
      </c>
      <c r="Q235" s="191">
        <f t="shared" si="202"/>
        <v>2028360.9449999998</v>
      </c>
      <c r="R235" s="191">
        <f t="shared" si="219"/>
        <v>338060.15749999997</v>
      </c>
      <c r="S235" s="523"/>
      <c r="T235" s="191">
        <f t="shared" si="204"/>
        <v>270448.12599999999</v>
      </c>
      <c r="U235" s="191">
        <f t="shared" si="220"/>
        <v>144689.74740999998</v>
      </c>
      <c r="V235" s="126">
        <v>2021</v>
      </c>
    </row>
    <row r="236" spans="1:22" s="7" customFormat="1" x14ac:dyDescent="0.2">
      <c r="A236" s="324">
        <v>222</v>
      </c>
      <c r="B236" s="251" t="s">
        <v>1656</v>
      </c>
      <c r="C236" s="323">
        <f>'Раздел 1'!O236</f>
        <v>1275771.9000000001</v>
      </c>
      <c r="D236" s="191">
        <f t="shared" si="217"/>
        <v>89304.033000000025</v>
      </c>
      <c r="E236" s="191">
        <f t="shared" si="224"/>
        <v>63788.595000000008</v>
      </c>
      <c r="F236" s="523"/>
      <c r="G236" s="191">
        <f t="shared" si="210"/>
        <v>76546.313999999998</v>
      </c>
      <c r="H236" s="523"/>
      <c r="I236" s="191">
        <f t="shared" si="207"/>
        <v>63788.595000000008</v>
      </c>
      <c r="J236" s="569"/>
      <c r="K236" s="569"/>
      <c r="L236" s="570">
        <v>397</v>
      </c>
      <c r="M236" s="523">
        <f t="shared" si="218"/>
        <v>318942.97500000003</v>
      </c>
      <c r="N236" s="569"/>
      <c r="O236" s="523"/>
      <c r="P236" s="523">
        <v>385</v>
      </c>
      <c r="Q236" s="191">
        <f t="shared" si="202"/>
        <v>382731.57</v>
      </c>
      <c r="R236" s="191">
        <f>0.05*C236</f>
        <v>63788.595000000008</v>
      </c>
      <c r="S236" s="523"/>
      <c r="T236" s="191">
        <f t="shared" si="204"/>
        <v>51030.876000000004</v>
      </c>
      <c r="U236" s="191">
        <f t="shared" si="220"/>
        <v>27301.518660000002</v>
      </c>
      <c r="V236" s="126">
        <v>2021</v>
      </c>
    </row>
    <row r="237" spans="1:22" s="222" customFormat="1" ht="12.75" customHeight="1" x14ac:dyDescent="0.2">
      <c r="A237" s="608" t="s">
        <v>783</v>
      </c>
      <c r="B237" s="609"/>
      <c r="C237" s="197">
        <f>SUM(C212:C236)</f>
        <v>101089042.59999998</v>
      </c>
      <c r="D237" s="197">
        <f t="shared" ref="D237:U237" si="225">SUM(D212:D236)</f>
        <v>7076232.9820000008</v>
      </c>
      <c r="E237" s="564">
        <f t="shared" si="225"/>
        <v>4430070.6450000005</v>
      </c>
      <c r="F237" s="564">
        <f t="shared" si="225"/>
        <v>0</v>
      </c>
      <c r="G237" s="197">
        <f t="shared" si="225"/>
        <v>4957850.351999999</v>
      </c>
      <c r="H237" s="564">
        <f t="shared" si="225"/>
        <v>3174761.5250000004</v>
      </c>
      <c r="I237" s="197">
        <f t="shared" si="225"/>
        <v>4131541.9600000004</v>
      </c>
      <c r="J237" s="564">
        <f t="shared" si="225"/>
        <v>0</v>
      </c>
      <c r="K237" s="564">
        <f t="shared" si="225"/>
        <v>0</v>
      </c>
      <c r="L237" s="564">
        <f t="shared" si="225"/>
        <v>14659</v>
      </c>
      <c r="M237" s="564">
        <f t="shared" si="225"/>
        <v>25272260.649999995</v>
      </c>
      <c r="N237" s="564">
        <f t="shared" si="225"/>
        <v>2832.5</v>
      </c>
      <c r="O237" s="564">
        <f t="shared" si="225"/>
        <v>1664322.27</v>
      </c>
      <c r="P237" s="564">
        <f t="shared" si="225"/>
        <v>28858.249999999996</v>
      </c>
      <c r="Q237" s="197">
        <f t="shared" si="225"/>
        <v>30326712.779999997</v>
      </c>
      <c r="R237" s="197">
        <f t="shared" si="225"/>
        <v>5054452.13</v>
      </c>
      <c r="S237" s="564">
        <f t="shared" si="225"/>
        <v>0</v>
      </c>
      <c r="T237" s="197">
        <f t="shared" si="225"/>
        <v>4043561.7040000004</v>
      </c>
      <c r="U237" s="197">
        <f t="shared" si="225"/>
        <v>2163305.5116399997</v>
      </c>
      <c r="V237" s="565">
        <f>D237+E237+F237+G237+H237+I237+J237+K237+L237+M237+O237+P237+Q237+R237+S237+T237+U237</f>
        <v>92338589.759639978</v>
      </c>
    </row>
    <row r="238" spans="1:22" s="222" customFormat="1" ht="12.75" customHeight="1" x14ac:dyDescent="0.2">
      <c r="A238" s="602" t="s">
        <v>109</v>
      </c>
      <c r="B238" s="603"/>
      <c r="C238" s="189">
        <f>C237+C211+C190</f>
        <v>629469692.68600011</v>
      </c>
      <c r="D238" s="189">
        <f t="shared" ref="D238:V238" si="226">D237+D211+D190</f>
        <v>43947626.307290003</v>
      </c>
      <c r="E238" s="189">
        <f t="shared" si="226"/>
        <v>24175628.455667004</v>
      </c>
      <c r="F238" s="189">
        <f t="shared" si="226"/>
        <v>1827931.7924800001</v>
      </c>
      <c r="G238" s="189">
        <f t="shared" si="226"/>
        <v>34331834.957759991</v>
      </c>
      <c r="H238" s="189">
        <f t="shared" si="226"/>
        <v>12637245.276000001</v>
      </c>
      <c r="I238" s="189">
        <f t="shared" si="226"/>
        <v>28700682.268800005</v>
      </c>
      <c r="J238" s="571">
        <f t="shared" si="226"/>
        <v>0</v>
      </c>
      <c r="K238" s="571">
        <f t="shared" si="226"/>
        <v>0</v>
      </c>
      <c r="L238" s="571">
        <f t="shared" si="226"/>
        <v>93167.700000000012</v>
      </c>
      <c r="M238" s="571">
        <f t="shared" si="226"/>
        <v>156906462.92650005</v>
      </c>
      <c r="N238" s="189">
        <f t="shared" si="226"/>
        <v>6751.54</v>
      </c>
      <c r="O238" s="189">
        <f t="shared" si="226"/>
        <v>5543076.2112000007</v>
      </c>
      <c r="P238" s="189">
        <f t="shared" si="226"/>
        <v>148880.56</v>
      </c>
      <c r="Q238" s="189">
        <f t="shared" si="226"/>
        <v>189437819.55579996</v>
      </c>
      <c r="R238" s="189">
        <f t="shared" si="226"/>
        <v>31104693.589299999</v>
      </c>
      <c r="S238" s="571">
        <f t="shared" si="226"/>
        <v>0</v>
      </c>
      <c r="T238" s="189">
        <f t="shared" si="226"/>
        <v>26132037.947439991</v>
      </c>
      <c r="U238" s="189">
        <f t="shared" si="226"/>
        <v>13449401.886880402</v>
      </c>
      <c r="V238" s="189">
        <f t="shared" si="226"/>
        <v>568436489.43511736</v>
      </c>
    </row>
    <row r="239" spans="1:22" s="7" customFormat="1" x14ac:dyDescent="0.2">
      <c r="A239" s="604" t="s">
        <v>89</v>
      </c>
      <c r="B239" s="605"/>
      <c r="C239" s="191"/>
      <c r="D239" s="191"/>
      <c r="E239" s="191"/>
      <c r="F239" s="191"/>
      <c r="G239" s="191"/>
      <c r="H239" s="191"/>
      <c r="I239" s="191"/>
      <c r="J239" s="212"/>
      <c r="K239" s="212"/>
      <c r="L239" s="386"/>
      <c r="M239" s="191"/>
      <c r="N239" s="212"/>
      <c r="O239" s="191"/>
      <c r="P239" s="191"/>
      <c r="Q239" s="191"/>
      <c r="R239" s="191"/>
      <c r="S239" s="191"/>
      <c r="T239" s="191"/>
      <c r="U239" s="191"/>
      <c r="V239" s="211"/>
    </row>
    <row r="240" spans="1:22" s="7" customFormat="1" x14ac:dyDescent="0.2">
      <c r="A240" s="213">
        <v>223</v>
      </c>
      <c r="B240" s="192" t="s">
        <v>267</v>
      </c>
      <c r="C240" s="191">
        <f>'Раздел 1'!O240</f>
        <v>21220</v>
      </c>
      <c r="D240" s="191"/>
      <c r="E240" s="191"/>
      <c r="F240" s="191"/>
      <c r="G240" s="191"/>
      <c r="H240" s="191"/>
      <c r="I240" s="191"/>
      <c r="J240" s="212"/>
      <c r="K240" s="212"/>
      <c r="L240" s="386"/>
      <c r="M240" s="191"/>
      <c r="N240" s="212"/>
      <c r="O240" s="212"/>
      <c r="P240" s="191"/>
      <c r="Q240" s="191"/>
      <c r="R240" s="191"/>
      <c r="S240" s="191"/>
      <c r="T240" s="191">
        <v>21220</v>
      </c>
      <c r="U240" s="191"/>
      <c r="V240" s="211">
        <v>2019</v>
      </c>
    </row>
    <row r="241" spans="1:22" s="7" customFormat="1" x14ac:dyDescent="0.2">
      <c r="A241" s="213">
        <v>224</v>
      </c>
      <c r="B241" s="192" t="s">
        <v>524</v>
      </c>
      <c r="C241" s="191">
        <f>'Раздел 1'!O241</f>
        <v>1776487.14</v>
      </c>
      <c r="D241" s="191">
        <f t="shared" ref="D241" si="227">C241*0.07</f>
        <v>124354.09980000001</v>
      </c>
      <c r="E241" s="191">
        <f t="shared" ref="E241" si="228">C241*0.05</f>
        <v>88824.357000000004</v>
      </c>
      <c r="F241" s="191"/>
      <c r="G241" s="191"/>
      <c r="H241" s="191"/>
      <c r="I241" s="191"/>
      <c r="J241" s="212"/>
      <c r="K241" s="212"/>
      <c r="L241" s="386">
        <v>272</v>
      </c>
      <c r="M241" s="523">
        <f t="shared" ref="M241:M246" si="229">0.25*C241</f>
        <v>444121.78499999997</v>
      </c>
      <c r="N241" s="212"/>
      <c r="O241" s="212"/>
      <c r="P241" s="191">
        <v>308</v>
      </c>
      <c r="Q241" s="191">
        <f t="shared" ref="Q241" si="230">0.3*C241</f>
        <v>532946.14199999999</v>
      </c>
      <c r="R241" s="191">
        <f>0.05*C241</f>
        <v>88824.357000000004</v>
      </c>
      <c r="S241" s="191"/>
      <c r="T241" s="191">
        <f>C241*0.04</f>
        <v>71059.4856</v>
      </c>
      <c r="U241" s="191">
        <f>C241*0.0214</f>
        <v>38016.824795999994</v>
      </c>
      <c r="V241" s="211">
        <v>2019</v>
      </c>
    </row>
    <row r="242" spans="1:22" s="7" customFormat="1" x14ac:dyDescent="0.2">
      <c r="A242" s="489">
        <v>225</v>
      </c>
      <c r="B242" s="192" t="s">
        <v>526</v>
      </c>
      <c r="C242" s="191">
        <f>'Раздел 1'!O242</f>
        <v>22055</v>
      </c>
      <c r="D242" s="191"/>
      <c r="E242" s="191"/>
      <c r="F242" s="191"/>
      <c r="G242" s="191"/>
      <c r="H242" s="191"/>
      <c r="I242" s="191"/>
      <c r="J242" s="212"/>
      <c r="K242" s="212"/>
      <c r="L242" s="386"/>
      <c r="M242" s="191"/>
      <c r="N242" s="212"/>
      <c r="O242" s="212"/>
      <c r="P242" s="191"/>
      <c r="Q242" s="191"/>
      <c r="R242" s="191"/>
      <c r="S242" s="191"/>
      <c r="T242" s="191">
        <v>22055</v>
      </c>
      <c r="U242" s="191"/>
      <c r="V242" s="211">
        <v>2019</v>
      </c>
    </row>
    <row r="243" spans="1:22" s="7" customFormat="1" x14ac:dyDescent="0.2">
      <c r="A243" s="489">
        <v>226</v>
      </c>
      <c r="B243" s="192" t="s">
        <v>527</v>
      </c>
      <c r="C243" s="191">
        <f>'Раздел 1'!O243</f>
        <v>1873023.6300000001</v>
      </c>
      <c r="D243" s="191">
        <f>C243*0.07</f>
        <v>131111.65410000001</v>
      </c>
      <c r="E243" s="191">
        <f t="shared" ref="E243" si="231">C243*0.05</f>
        <v>93651.181500000006</v>
      </c>
      <c r="F243" s="191"/>
      <c r="G243" s="191"/>
      <c r="H243" s="191"/>
      <c r="I243" s="191"/>
      <c r="J243" s="212"/>
      <c r="K243" s="212"/>
      <c r="L243" s="386">
        <v>270</v>
      </c>
      <c r="M243" s="523">
        <f t="shared" si="229"/>
        <v>468255.90750000003</v>
      </c>
      <c r="N243" s="212"/>
      <c r="O243" s="212"/>
      <c r="P243" s="191">
        <v>308</v>
      </c>
      <c r="Q243" s="191">
        <f t="shared" ref="Q243" si="232">0.3*C243</f>
        <v>561907.08900000004</v>
      </c>
      <c r="R243" s="191">
        <f>0.05*C243</f>
        <v>93651.181500000006</v>
      </c>
      <c r="S243" s="191"/>
      <c r="T243" s="191">
        <f>C243*0.04</f>
        <v>74920.945200000002</v>
      </c>
      <c r="U243" s="191">
        <f>C243*0.0214</f>
        <v>40082.705682</v>
      </c>
      <c r="V243" s="211">
        <v>2019</v>
      </c>
    </row>
    <row r="244" spans="1:22" s="7" customFormat="1" x14ac:dyDescent="0.2">
      <c r="A244" s="489">
        <v>227</v>
      </c>
      <c r="B244" s="192" t="s">
        <v>271</v>
      </c>
      <c r="C244" s="191">
        <f>'Раздел 1'!O244</f>
        <v>24600</v>
      </c>
      <c r="D244" s="191"/>
      <c r="E244" s="191"/>
      <c r="F244" s="191"/>
      <c r="G244" s="191"/>
      <c r="H244" s="191"/>
      <c r="I244" s="191"/>
      <c r="J244" s="212"/>
      <c r="K244" s="212"/>
      <c r="L244" s="386"/>
      <c r="M244" s="191"/>
      <c r="N244" s="212"/>
      <c r="O244" s="212"/>
      <c r="P244" s="191"/>
      <c r="Q244" s="191"/>
      <c r="R244" s="191"/>
      <c r="S244" s="191"/>
      <c r="T244" s="191">
        <v>24600</v>
      </c>
      <c r="U244" s="191"/>
      <c r="V244" s="211">
        <v>2019</v>
      </c>
    </row>
    <row r="245" spans="1:22" s="7" customFormat="1" x14ac:dyDescent="0.2">
      <c r="A245" s="489">
        <v>228</v>
      </c>
      <c r="B245" s="192" t="s">
        <v>528</v>
      </c>
      <c r="C245" s="191">
        <f>'Раздел 1'!O245</f>
        <v>4265402.79</v>
      </c>
      <c r="D245" s="191">
        <f t="shared" ref="D245:D246" si="233">C245*0.07</f>
        <v>298578.19530000002</v>
      </c>
      <c r="E245" s="191">
        <f t="shared" ref="E245:E246" si="234">C245*0.05</f>
        <v>213270.13950000002</v>
      </c>
      <c r="F245" s="191"/>
      <c r="G245" s="191">
        <f t="shared" ref="G245:G246" si="235">0.06*C245</f>
        <v>255924.16740000001</v>
      </c>
      <c r="H245" s="191"/>
      <c r="I245" s="191">
        <f t="shared" ref="I245:I246" si="236">0.05*C245</f>
        <v>213270.13950000002</v>
      </c>
      <c r="J245" s="212"/>
      <c r="K245" s="212"/>
      <c r="L245" s="386">
        <v>506</v>
      </c>
      <c r="M245" s="523">
        <f t="shared" si="229"/>
        <v>1066350.6975</v>
      </c>
      <c r="N245" s="212"/>
      <c r="O245" s="212"/>
      <c r="P245" s="191">
        <v>544</v>
      </c>
      <c r="Q245" s="191">
        <f t="shared" ref="Q245:Q246" si="237">0.3*C245</f>
        <v>1279620.8370000001</v>
      </c>
      <c r="R245" s="191">
        <f t="shared" ref="R245:R246" si="238">0.05*C245</f>
        <v>213270.13950000002</v>
      </c>
      <c r="S245" s="191"/>
      <c r="T245" s="191">
        <f t="shared" ref="T245:T246" si="239">C245*0.04</f>
        <v>170616.1116</v>
      </c>
      <c r="U245" s="191">
        <f t="shared" ref="U245:U246" si="240">C245*0.0214</f>
        <v>91279.619705999998</v>
      </c>
      <c r="V245" s="211">
        <v>2019</v>
      </c>
    </row>
    <row r="246" spans="1:22" s="7" customFormat="1" x14ac:dyDescent="0.2">
      <c r="A246" s="489">
        <v>229</v>
      </c>
      <c r="B246" s="192" t="s">
        <v>529</v>
      </c>
      <c r="C246" s="191">
        <f>'Раздел 1'!O246</f>
        <v>1499281.8</v>
      </c>
      <c r="D246" s="191">
        <f t="shared" si="233"/>
        <v>104949.72600000001</v>
      </c>
      <c r="E246" s="191">
        <f t="shared" si="234"/>
        <v>74964.090000000011</v>
      </c>
      <c r="F246" s="191"/>
      <c r="G246" s="191">
        <f t="shared" si="235"/>
        <v>89956.907999999996</v>
      </c>
      <c r="H246" s="191"/>
      <c r="I246" s="191">
        <f t="shared" si="236"/>
        <v>74964.090000000011</v>
      </c>
      <c r="J246" s="212"/>
      <c r="K246" s="212"/>
      <c r="L246" s="386">
        <v>258</v>
      </c>
      <c r="M246" s="523">
        <f t="shared" si="229"/>
        <v>374820.45</v>
      </c>
      <c r="N246" s="212"/>
      <c r="O246" s="212"/>
      <c r="P246" s="191">
        <v>280</v>
      </c>
      <c r="Q246" s="191">
        <f t="shared" si="237"/>
        <v>449784.54</v>
      </c>
      <c r="R246" s="191">
        <f t="shared" si="238"/>
        <v>74964.090000000011</v>
      </c>
      <c r="S246" s="191"/>
      <c r="T246" s="191">
        <f t="shared" si="239"/>
        <v>59971.272000000004</v>
      </c>
      <c r="U246" s="191">
        <f t="shared" si="240"/>
        <v>32084.630519999999</v>
      </c>
      <c r="V246" s="211">
        <v>2019</v>
      </c>
    </row>
    <row r="247" spans="1:22" s="7" customFormat="1" x14ac:dyDescent="0.2">
      <c r="A247" s="489">
        <v>230</v>
      </c>
      <c r="B247" s="192" t="s">
        <v>272</v>
      </c>
      <c r="C247" s="191">
        <f>'Раздел 1'!O247</f>
        <v>20170</v>
      </c>
      <c r="D247" s="191"/>
      <c r="E247" s="191"/>
      <c r="F247" s="191"/>
      <c r="G247" s="191"/>
      <c r="H247" s="191"/>
      <c r="I247" s="191"/>
      <c r="J247" s="212"/>
      <c r="K247" s="212"/>
      <c r="L247" s="386"/>
      <c r="M247" s="191"/>
      <c r="N247" s="212"/>
      <c r="O247" s="212"/>
      <c r="P247" s="191"/>
      <c r="Q247" s="191"/>
      <c r="R247" s="191"/>
      <c r="S247" s="191"/>
      <c r="T247" s="191">
        <v>20170</v>
      </c>
      <c r="U247" s="191"/>
      <c r="V247" s="211">
        <v>2019</v>
      </c>
    </row>
    <row r="248" spans="1:22" s="7" customFormat="1" x14ac:dyDescent="0.2">
      <c r="A248" s="489">
        <v>231</v>
      </c>
      <c r="B248" s="192" t="s">
        <v>273</v>
      </c>
      <c r="C248" s="191">
        <f>'Раздел 1'!O248</f>
        <v>29920</v>
      </c>
      <c r="D248" s="191"/>
      <c r="E248" s="191"/>
      <c r="F248" s="191"/>
      <c r="G248" s="191"/>
      <c r="H248" s="191"/>
      <c r="I248" s="191"/>
      <c r="J248" s="212"/>
      <c r="K248" s="212"/>
      <c r="L248" s="386"/>
      <c r="M248" s="191"/>
      <c r="N248" s="212"/>
      <c r="O248" s="212"/>
      <c r="P248" s="191"/>
      <c r="Q248" s="191"/>
      <c r="R248" s="191"/>
      <c r="S248" s="191"/>
      <c r="T248" s="191">
        <v>29920</v>
      </c>
      <c r="U248" s="191"/>
      <c r="V248" s="211">
        <v>2019</v>
      </c>
    </row>
    <row r="249" spans="1:22" s="7" customFormat="1" x14ac:dyDescent="0.2">
      <c r="A249" s="489">
        <v>232</v>
      </c>
      <c r="B249" s="192" t="s">
        <v>274</v>
      </c>
      <c r="C249" s="191">
        <f>'Раздел 1'!O249</f>
        <v>14050</v>
      </c>
      <c r="D249" s="191"/>
      <c r="E249" s="191"/>
      <c r="F249" s="191"/>
      <c r="G249" s="191"/>
      <c r="H249" s="191"/>
      <c r="I249" s="191"/>
      <c r="J249" s="212"/>
      <c r="K249" s="212"/>
      <c r="L249" s="386"/>
      <c r="M249" s="191"/>
      <c r="N249" s="212"/>
      <c r="O249" s="212"/>
      <c r="P249" s="191"/>
      <c r="Q249" s="191"/>
      <c r="R249" s="191"/>
      <c r="S249" s="191"/>
      <c r="T249" s="191">
        <v>14050</v>
      </c>
      <c r="U249" s="191"/>
      <c r="V249" s="211">
        <v>2019</v>
      </c>
    </row>
    <row r="250" spans="1:22" s="7" customFormat="1" x14ac:dyDescent="0.2">
      <c r="A250" s="489">
        <v>233</v>
      </c>
      <c r="B250" s="192" t="s">
        <v>275</v>
      </c>
      <c r="C250" s="191">
        <f>'Раздел 1'!O250</f>
        <v>1451822.52</v>
      </c>
      <c r="D250" s="191">
        <f>C250*0.07</f>
        <v>101627.57640000001</v>
      </c>
      <c r="E250" s="191">
        <f t="shared" ref="E250" si="241">C250*0.05</f>
        <v>72591.126000000004</v>
      </c>
      <c r="F250" s="191"/>
      <c r="G250" s="191">
        <f t="shared" ref="G250" si="242">0.06*C250</f>
        <v>87109.351200000005</v>
      </c>
      <c r="H250" s="191"/>
      <c r="I250" s="191">
        <f t="shared" ref="I250" si="243">0.05*C250</f>
        <v>72591.126000000004</v>
      </c>
      <c r="J250" s="212"/>
      <c r="K250" s="212"/>
      <c r="L250" s="386">
        <v>261</v>
      </c>
      <c r="M250" s="523">
        <f t="shared" ref="M250" si="244">0.25*C250</f>
        <v>362955.63</v>
      </c>
      <c r="N250" s="212"/>
      <c r="O250" s="212"/>
      <c r="P250" s="191">
        <v>270</v>
      </c>
      <c r="Q250" s="191">
        <f t="shared" ref="Q250" si="245">0.3*C250</f>
        <v>435546.75599999999</v>
      </c>
      <c r="R250" s="191">
        <f>0.05*C250</f>
        <v>72591.126000000004</v>
      </c>
      <c r="S250" s="191"/>
      <c r="T250" s="191">
        <f>C250*0.04</f>
        <v>58072.900800000003</v>
      </c>
      <c r="U250" s="191">
        <f>C250*0.0214</f>
        <v>31069.001927999998</v>
      </c>
      <c r="V250" s="211">
        <v>2019</v>
      </c>
    </row>
    <row r="251" spans="1:22" s="7" customFormat="1" x14ac:dyDescent="0.2">
      <c r="A251" s="489">
        <v>234</v>
      </c>
      <c r="B251" s="192" t="s">
        <v>276</v>
      </c>
      <c r="C251" s="191">
        <f>'Раздел 1'!O251</f>
        <v>21800</v>
      </c>
      <c r="D251" s="191"/>
      <c r="E251" s="191"/>
      <c r="F251" s="191"/>
      <c r="G251" s="191"/>
      <c r="H251" s="191"/>
      <c r="I251" s="191"/>
      <c r="J251" s="212"/>
      <c r="K251" s="212"/>
      <c r="L251" s="386"/>
      <c r="M251" s="191"/>
      <c r="N251" s="212"/>
      <c r="O251" s="212"/>
      <c r="P251" s="191"/>
      <c r="Q251" s="191"/>
      <c r="R251" s="191"/>
      <c r="S251" s="191"/>
      <c r="T251" s="191">
        <v>21800</v>
      </c>
      <c r="U251" s="191"/>
      <c r="V251" s="211">
        <v>2019</v>
      </c>
    </row>
    <row r="252" spans="1:22" s="7" customFormat="1" x14ac:dyDescent="0.2">
      <c r="A252" s="489">
        <v>235</v>
      </c>
      <c r="B252" s="192" t="s">
        <v>525</v>
      </c>
      <c r="C252" s="191">
        <f>'Раздел 1'!O252</f>
        <v>1796441.6100000003</v>
      </c>
      <c r="D252" s="191">
        <f>C252*0.07</f>
        <v>125750.91270000003</v>
      </c>
      <c r="E252" s="191">
        <f t="shared" ref="E252" si="246">C252*0.05</f>
        <v>89822.080500000025</v>
      </c>
      <c r="F252" s="191"/>
      <c r="G252" s="191"/>
      <c r="H252" s="191"/>
      <c r="I252" s="191"/>
      <c r="J252" s="212"/>
      <c r="K252" s="212"/>
      <c r="L252" s="386">
        <v>269</v>
      </c>
      <c r="M252" s="523">
        <f t="shared" ref="M252" si="247">0.25*C252</f>
        <v>449110.40250000008</v>
      </c>
      <c r="N252" s="212"/>
      <c r="O252" s="212"/>
      <c r="P252" s="191">
        <v>306</v>
      </c>
      <c r="Q252" s="191">
        <f t="shared" ref="Q252" si="248">0.3*C252</f>
        <v>538932.48300000012</v>
      </c>
      <c r="R252" s="191">
        <f>0.05*C252</f>
        <v>89822.080500000025</v>
      </c>
      <c r="S252" s="191"/>
      <c r="T252" s="191">
        <f>C252*0.04</f>
        <v>71857.664400000009</v>
      </c>
      <c r="U252" s="191">
        <f>C252*0.0214</f>
        <v>38443.850454000007</v>
      </c>
      <c r="V252" s="211">
        <v>2019</v>
      </c>
    </row>
    <row r="253" spans="1:22" s="7" customFormat="1" x14ac:dyDescent="0.2">
      <c r="A253" s="489">
        <v>236</v>
      </c>
      <c r="B253" s="192" t="s">
        <v>530</v>
      </c>
      <c r="C253" s="191">
        <f>'Раздел 1'!O253</f>
        <v>21480</v>
      </c>
      <c r="D253" s="191"/>
      <c r="E253" s="191"/>
      <c r="F253" s="191"/>
      <c r="G253" s="191"/>
      <c r="H253" s="191"/>
      <c r="I253" s="191"/>
      <c r="J253" s="212"/>
      <c r="K253" s="212"/>
      <c r="L253" s="386"/>
      <c r="M253" s="191"/>
      <c r="N253" s="212"/>
      <c r="O253" s="212"/>
      <c r="P253" s="191"/>
      <c r="Q253" s="191"/>
      <c r="R253" s="191"/>
      <c r="S253" s="191"/>
      <c r="T253" s="191">
        <v>21480</v>
      </c>
      <c r="U253" s="191"/>
      <c r="V253" s="211">
        <v>2019</v>
      </c>
    </row>
    <row r="254" spans="1:22" s="7" customFormat="1" x14ac:dyDescent="0.2">
      <c r="A254" s="489">
        <v>237</v>
      </c>
      <c r="B254" s="192" t="s">
        <v>517</v>
      </c>
      <c r="C254" s="191">
        <f>'Раздел 1'!O254</f>
        <v>1388723.25</v>
      </c>
      <c r="D254" s="191">
        <f t="shared" ref="D254:D285" si="249">C254*0.07</f>
        <v>97210.627500000002</v>
      </c>
      <c r="E254" s="191">
        <f t="shared" ref="E254:E259" si="250">C254*0.05</f>
        <v>69436.162500000006</v>
      </c>
      <c r="F254" s="191"/>
      <c r="G254" s="191">
        <f t="shared" ref="G254:G259" si="251">0.06*C254</f>
        <v>83323.395000000004</v>
      </c>
      <c r="H254" s="191"/>
      <c r="I254" s="191">
        <f t="shared" ref="I254:I259" si="252">0.05*C254</f>
        <v>69436.162500000006</v>
      </c>
      <c r="J254" s="212"/>
      <c r="K254" s="212"/>
      <c r="L254" s="386">
        <v>312</v>
      </c>
      <c r="M254" s="523">
        <f t="shared" ref="M254:M273" si="253">0.25*C254</f>
        <v>347180.8125</v>
      </c>
      <c r="N254" s="212"/>
      <c r="O254" s="212"/>
      <c r="P254" s="191">
        <v>292</v>
      </c>
      <c r="Q254" s="191">
        <f t="shared" ref="Q254:Q273" si="254">0.3*C254</f>
        <v>416616.97499999998</v>
      </c>
      <c r="R254" s="191">
        <f t="shared" ref="R254:R273" si="255">0.05*C254</f>
        <v>69436.162500000006</v>
      </c>
      <c r="S254" s="191"/>
      <c r="T254" s="191">
        <f t="shared" ref="T254:T273" si="256">C254*0.04</f>
        <v>55548.93</v>
      </c>
      <c r="U254" s="191">
        <f t="shared" ref="U254:U273" si="257">C254*0.0214</f>
        <v>29718.677549999997</v>
      </c>
      <c r="V254" s="211">
        <v>2019</v>
      </c>
    </row>
    <row r="255" spans="1:22" s="7" customFormat="1" x14ac:dyDescent="0.2">
      <c r="A255" s="489">
        <v>238</v>
      </c>
      <c r="B255" s="192" t="s">
        <v>518</v>
      </c>
      <c r="C255" s="191">
        <f>'Раздел 1'!O255</f>
        <v>1761386.4600000002</v>
      </c>
      <c r="D255" s="191">
        <f t="shared" si="249"/>
        <v>123297.05220000002</v>
      </c>
      <c r="E255" s="191">
        <f t="shared" si="250"/>
        <v>88069.323000000019</v>
      </c>
      <c r="F255" s="191"/>
      <c r="G255" s="191">
        <f t="shared" si="251"/>
        <v>105683.1876</v>
      </c>
      <c r="H255" s="191"/>
      <c r="I255" s="191">
        <f t="shared" si="252"/>
        <v>88069.323000000019</v>
      </c>
      <c r="J255" s="212"/>
      <c r="K255" s="212"/>
      <c r="L255" s="386">
        <v>314</v>
      </c>
      <c r="M255" s="523">
        <f t="shared" si="253"/>
        <v>440346.61500000005</v>
      </c>
      <c r="N255" s="212"/>
      <c r="O255" s="212"/>
      <c r="P255" s="191">
        <v>292</v>
      </c>
      <c r="Q255" s="191">
        <f t="shared" si="254"/>
        <v>528415.93800000008</v>
      </c>
      <c r="R255" s="191">
        <f t="shared" si="255"/>
        <v>88069.323000000019</v>
      </c>
      <c r="S255" s="191"/>
      <c r="T255" s="191">
        <f t="shared" si="256"/>
        <v>70455.458400000003</v>
      </c>
      <c r="U255" s="191">
        <f t="shared" si="257"/>
        <v>37693.670244000001</v>
      </c>
      <c r="V255" s="211">
        <v>2019</v>
      </c>
    </row>
    <row r="256" spans="1:22" s="7" customFormat="1" x14ac:dyDescent="0.2">
      <c r="A256" s="489">
        <v>239</v>
      </c>
      <c r="B256" s="192" t="s">
        <v>519</v>
      </c>
      <c r="C256" s="191">
        <f>'Раздел 1'!O256</f>
        <v>1818014.0100000002</v>
      </c>
      <c r="D256" s="191">
        <f t="shared" si="249"/>
        <v>127260.98070000003</v>
      </c>
      <c r="E256" s="191">
        <f t="shared" si="250"/>
        <v>90900.700500000021</v>
      </c>
      <c r="F256" s="191"/>
      <c r="G256" s="191">
        <f t="shared" si="251"/>
        <v>109080.84060000001</v>
      </c>
      <c r="H256" s="191"/>
      <c r="I256" s="191">
        <f t="shared" si="252"/>
        <v>90900.700500000021</v>
      </c>
      <c r="J256" s="212"/>
      <c r="K256" s="212"/>
      <c r="L256" s="386">
        <v>312</v>
      </c>
      <c r="M256" s="523">
        <f t="shared" si="253"/>
        <v>454503.50250000006</v>
      </c>
      <c r="N256" s="212"/>
      <c r="O256" s="212"/>
      <c r="P256" s="191">
        <v>292</v>
      </c>
      <c r="Q256" s="191">
        <f t="shared" si="254"/>
        <v>545404.2030000001</v>
      </c>
      <c r="R256" s="191">
        <f t="shared" si="255"/>
        <v>90900.700500000021</v>
      </c>
      <c r="S256" s="191"/>
      <c r="T256" s="191">
        <f t="shared" si="256"/>
        <v>72720.560400000017</v>
      </c>
      <c r="U256" s="191">
        <f t="shared" si="257"/>
        <v>38905.499814000003</v>
      </c>
      <c r="V256" s="211">
        <v>2019</v>
      </c>
    </row>
    <row r="257" spans="1:22" s="7" customFormat="1" x14ac:dyDescent="0.2">
      <c r="A257" s="489">
        <v>240</v>
      </c>
      <c r="B257" s="192" t="s">
        <v>268</v>
      </c>
      <c r="C257" s="191">
        <f>'Раздел 1'!O257</f>
        <v>1870866.39</v>
      </c>
      <c r="D257" s="191">
        <f t="shared" si="249"/>
        <v>130960.64730000001</v>
      </c>
      <c r="E257" s="191">
        <f t="shared" si="250"/>
        <v>93543.319499999998</v>
      </c>
      <c r="F257" s="191"/>
      <c r="G257" s="191">
        <f t="shared" si="251"/>
        <v>112251.98339999998</v>
      </c>
      <c r="H257" s="191"/>
      <c r="I257" s="191">
        <f t="shared" si="252"/>
        <v>93543.319499999998</v>
      </c>
      <c r="J257" s="212"/>
      <c r="K257" s="212"/>
      <c r="L257" s="386">
        <v>312</v>
      </c>
      <c r="M257" s="523">
        <f t="shared" si="253"/>
        <v>467716.59749999997</v>
      </c>
      <c r="N257" s="212"/>
      <c r="O257" s="212"/>
      <c r="P257" s="191">
        <v>292</v>
      </c>
      <c r="Q257" s="191">
        <f t="shared" si="254"/>
        <v>561259.9169999999</v>
      </c>
      <c r="R257" s="191">
        <f t="shared" si="255"/>
        <v>93543.319499999998</v>
      </c>
      <c r="S257" s="191"/>
      <c r="T257" s="191">
        <f t="shared" si="256"/>
        <v>74834.655599999998</v>
      </c>
      <c r="U257" s="191">
        <f t="shared" si="257"/>
        <v>40036.540745999999</v>
      </c>
      <c r="V257" s="211">
        <v>2019</v>
      </c>
    </row>
    <row r="258" spans="1:22" s="7" customFormat="1" x14ac:dyDescent="0.2">
      <c r="A258" s="489">
        <v>241</v>
      </c>
      <c r="B258" s="192" t="s">
        <v>269</v>
      </c>
      <c r="C258" s="191">
        <f>'Раздел 1'!O258</f>
        <v>1855765.7100000002</v>
      </c>
      <c r="D258" s="191">
        <f t="shared" si="249"/>
        <v>129903.59970000002</v>
      </c>
      <c r="E258" s="191">
        <f t="shared" si="250"/>
        <v>92788.285500000013</v>
      </c>
      <c r="F258" s="191"/>
      <c r="G258" s="191">
        <f t="shared" si="251"/>
        <v>111345.94260000001</v>
      </c>
      <c r="H258" s="191"/>
      <c r="I258" s="191">
        <f t="shared" si="252"/>
        <v>92788.285500000013</v>
      </c>
      <c r="J258" s="212"/>
      <c r="K258" s="212"/>
      <c r="L258" s="386">
        <v>313</v>
      </c>
      <c r="M258" s="523">
        <f t="shared" si="253"/>
        <v>463941.42750000005</v>
      </c>
      <c r="N258" s="212"/>
      <c r="O258" s="212"/>
      <c r="P258" s="191">
        <v>292</v>
      </c>
      <c r="Q258" s="191">
        <f t="shared" si="254"/>
        <v>556729.71299999999</v>
      </c>
      <c r="R258" s="191">
        <f t="shared" si="255"/>
        <v>92788.285500000013</v>
      </c>
      <c r="S258" s="191"/>
      <c r="T258" s="191">
        <f t="shared" si="256"/>
        <v>74230.628400000016</v>
      </c>
      <c r="U258" s="191">
        <f t="shared" si="257"/>
        <v>39713.386193999999</v>
      </c>
      <c r="V258" s="211">
        <v>2019</v>
      </c>
    </row>
    <row r="259" spans="1:22" s="7" customFormat="1" x14ac:dyDescent="0.2">
      <c r="A259" s="489">
        <v>242</v>
      </c>
      <c r="B259" s="192" t="s">
        <v>520</v>
      </c>
      <c r="C259" s="191">
        <f>'Раздел 1'!O259</f>
        <v>1822328.49</v>
      </c>
      <c r="D259" s="191">
        <f t="shared" si="249"/>
        <v>127562.99430000001</v>
      </c>
      <c r="E259" s="191">
        <f t="shared" si="250"/>
        <v>91116.424500000008</v>
      </c>
      <c r="F259" s="191"/>
      <c r="G259" s="191">
        <f t="shared" si="251"/>
        <v>109339.70939999999</v>
      </c>
      <c r="H259" s="191"/>
      <c r="I259" s="191">
        <f t="shared" si="252"/>
        <v>91116.424500000008</v>
      </c>
      <c r="J259" s="212"/>
      <c r="K259" s="212"/>
      <c r="L259" s="386">
        <v>313</v>
      </c>
      <c r="M259" s="523">
        <f t="shared" si="253"/>
        <v>455582.1225</v>
      </c>
      <c r="N259" s="212"/>
      <c r="O259" s="212"/>
      <c r="P259" s="191">
        <v>292</v>
      </c>
      <c r="Q259" s="191">
        <f t="shared" si="254"/>
        <v>546698.54700000002</v>
      </c>
      <c r="R259" s="191">
        <f t="shared" si="255"/>
        <v>91116.424500000008</v>
      </c>
      <c r="S259" s="191"/>
      <c r="T259" s="191">
        <f t="shared" si="256"/>
        <v>72893.139599999995</v>
      </c>
      <c r="U259" s="191">
        <f t="shared" si="257"/>
        <v>38997.829685999997</v>
      </c>
      <c r="V259" s="211">
        <v>2019</v>
      </c>
    </row>
    <row r="260" spans="1:22" s="7" customFormat="1" ht="25.5" x14ac:dyDescent="0.2">
      <c r="A260" s="489">
        <v>243</v>
      </c>
      <c r="B260" s="192" t="s">
        <v>521</v>
      </c>
      <c r="C260" s="191">
        <f>'Раздел 1'!O260</f>
        <v>1830957.4500000002</v>
      </c>
      <c r="D260" s="191">
        <f t="shared" si="249"/>
        <v>128167.02150000003</v>
      </c>
      <c r="E260" s="191"/>
      <c r="F260" s="191"/>
      <c r="G260" s="191"/>
      <c r="H260" s="191"/>
      <c r="I260" s="191"/>
      <c r="J260" s="212"/>
      <c r="K260" s="212"/>
      <c r="L260" s="386">
        <v>374</v>
      </c>
      <c r="M260" s="523">
        <f t="shared" si="253"/>
        <v>457739.36250000005</v>
      </c>
      <c r="N260" s="212"/>
      <c r="O260" s="212"/>
      <c r="P260" s="191">
        <v>290</v>
      </c>
      <c r="Q260" s="191">
        <f t="shared" si="254"/>
        <v>549287.23499999999</v>
      </c>
      <c r="R260" s="191">
        <f t="shared" si="255"/>
        <v>91547.872500000012</v>
      </c>
      <c r="S260" s="191"/>
      <c r="T260" s="191">
        <f t="shared" si="256"/>
        <v>73238.29800000001</v>
      </c>
      <c r="U260" s="191">
        <f t="shared" si="257"/>
        <v>39182.489430000001</v>
      </c>
      <c r="V260" s="211">
        <v>2019</v>
      </c>
    </row>
    <row r="261" spans="1:22" s="7" customFormat="1" ht="25.5" x14ac:dyDescent="0.2">
      <c r="A261" s="489">
        <v>244</v>
      </c>
      <c r="B261" s="192" t="s">
        <v>523</v>
      </c>
      <c r="C261" s="191">
        <f>'Раздел 1'!O261</f>
        <v>1831496.7600000002</v>
      </c>
      <c r="D261" s="191">
        <f t="shared" si="249"/>
        <v>128204.77320000003</v>
      </c>
      <c r="E261" s="191"/>
      <c r="F261" s="191"/>
      <c r="G261" s="191"/>
      <c r="H261" s="191"/>
      <c r="I261" s="191"/>
      <c r="J261" s="212"/>
      <c r="K261" s="212"/>
      <c r="L261" s="386">
        <v>373</v>
      </c>
      <c r="M261" s="523">
        <f t="shared" si="253"/>
        <v>457874.19000000006</v>
      </c>
      <c r="N261" s="212"/>
      <c r="O261" s="212"/>
      <c r="P261" s="191">
        <v>290</v>
      </c>
      <c r="Q261" s="191">
        <f t="shared" si="254"/>
        <v>549449.02800000005</v>
      </c>
      <c r="R261" s="191">
        <f t="shared" si="255"/>
        <v>91574.838000000018</v>
      </c>
      <c r="S261" s="191"/>
      <c r="T261" s="191">
        <f t="shared" si="256"/>
        <v>73259.870400000014</v>
      </c>
      <c r="U261" s="191">
        <f t="shared" si="257"/>
        <v>39194.030664000005</v>
      </c>
      <c r="V261" s="211">
        <v>2019</v>
      </c>
    </row>
    <row r="262" spans="1:22" s="7" customFormat="1" x14ac:dyDescent="0.2">
      <c r="A262" s="489">
        <v>245</v>
      </c>
      <c r="B262" s="192" t="s">
        <v>278</v>
      </c>
      <c r="C262" s="191">
        <f>'Раздел 1'!O262</f>
        <v>2053692.4800000002</v>
      </c>
      <c r="D262" s="191">
        <f t="shared" si="249"/>
        <v>143758.47360000003</v>
      </c>
      <c r="E262" s="191">
        <f t="shared" ref="E262" si="258">C262*0.05</f>
        <v>102684.62400000001</v>
      </c>
      <c r="F262" s="191"/>
      <c r="G262" s="191">
        <f t="shared" ref="G262" si="259">0.06*C262</f>
        <v>123221.5488</v>
      </c>
      <c r="H262" s="191"/>
      <c r="I262" s="191">
        <f t="shared" ref="I262" si="260">0.05*C262</f>
        <v>102684.62400000001</v>
      </c>
      <c r="J262" s="212"/>
      <c r="K262" s="212"/>
      <c r="L262" s="386">
        <v>316</v>
      </c>
      <c r="M262" s="523">
        <f t="shared" si="253"/>
        <v>513423.12000000005</v>
      </c>
      <c r="N262" s="212"/>
      <c r="O262" s="212"/>
      <c r="P262" s="191">
        <v>295</v>
      </c>
      <c r="Q262" s="191">
        <f t="shared" si="254"/>
        <v>616107.74400000006</v>
      </c>
      <c r="R262" s="191">
        <f t="shared" si="255"/>
        <v>102684.62400000001</v>
      </c>
      <c r="S262" s="191"/>
      <c r="T262" s="191">
        <f t="shared" si="256"/>
        <v>82147.699200000017</v>
      </c>
      <c r="U262" s="191">
        <f t="shared" si="257"/>
        <v>43949.019072000003</v>
      </c>
      <c r="V262" s="211">
        <v>2019</v>
      </c>
    </row>
    <row r="263" spans="1:22" s="7" customFormat="1" x14ac:dyDescent="0.2">
      <c r="A263" s="489">
        <v>246</v>
      </c>
      <c r="B263" s="192" t="s">
        <v>522</v>
      </c>
      <c r="C263" s="191">
        <f>'Раздел 1'!O263</f>
        <v>2051535.24</v>
      </c>
      <c r="D263" s="191">
        <f t="shared" si="249"/>
        <v>143607.46680000002</v>
      </c>
      <c r="E263" s="191"/>
      <c r="F263" s="191"/>
      <c r="G263" s="191"/>
      <c r="H263" s="191"/>
      <c r="I263" s="191"/>
      <c r="J263" s="212"/>
      <c r="K263" s="212"/>
      <c r="L263" s="386">
        <v>385</v>
      </c>
      <c r="M263" s="523">
        <f t="shared" si="253"/>
        <v>512883.81</v>
      </c>
      <c r="N263" s="212"/>
      <c r="O263" s="212"/>
      <c r="P263" s="191">
        <v>293</v>
      </c>
      <c r="Q263" s="191">
        <f t="shared" si="254"/>
        <v>615460.57199999993</v>
      </c>
      <c r="R263" s="191">
        <f t="shared" si="255"/>
        <v>102576.762</v>
      </c>
      <c r="S263" s="191"/>
      <c r="T263" s="191">
        <f t="shared" si="256"/>
        <v>82061.409599999999</v>
      </c>
      <c r="U263" s="191">
        <f t="shared" si="257"/>
        <v>43902.854135999994</v>
      </c>
      <c r="V263" s="211">
        <v>2019</v>
      </c>
    </row>
    <row r="264" spans="1:22" s="7" customFormat="1" x14ac:dyDescent="0.2">
      <c r="A264" s="489">
        <v>247</v>
      </c>
      <c r="B264" s="192" t="s">
        <v>270</v>
      </c>
      <c r="C264" s="191">
        <f>'Раздел 1'!O264</f>
        <v>2051535.24</v>
      </c>
      <c r="D264" s="191">
        <f t="shared" si="249"/>
        <v>143607.46680000002</v>
      </c>
      <c r="E264" s="191"/>
      <c r="F264" s="191"/>
      <c r="G264" s="191"/>
      <c r="H264" s="191"/>
      <c r="I264" s="191"/>
      <c r="J264" s="212"/>
      <c r="K264" s="212"/>
      <c r="L264" s="386">
        <v>340</v>
      </c>
      <c r="M264" s="523">
        <f t="shared" si="253"/>
        <v>512883.81</v>
      </c>
      <c r="N264" s="212"/>
      <c r="O264" s="212"/>
      <c r="P264" s="191">
        <v>420</v>
      </c>
      <c r="Q264" s="191">
        <f t="shared" si="254"/>
        <v>615460.57199999993</v>
      </c>
      <c r="R264" s="191">
        <f t="shared" si="255"/>
        <v>102576.762</v>
      </c>
      <c r="S264" s="191"/>
      <c r="T264" s="191">
        <f t="shared" si="256"/>
        <v>82061.409599999999</v>
      </c>
      <c r="U264" s="191">
        <f t="shared" si="257"/>
        <v>43902.854135999994</v>
      </c>
      <c r="V264" s="211">
        <v>2019</v>
      </c>
    </row>
    <row r="265" spans="1:22" s="7" customFormat="1" x14ac:dyDescent="0.2">
      <c r="A265" s="489">
        <v>248</v>
      </c>
      <c r="B265" s="192" t="s">
        <v>279</v>
      </c>
      <c r="C265" s="191">
        <f>'Раздел 1'!O265</f>
        <v>2061782.1300000001</v>
      </c>
      <c r="D265" s="191">
        <f t="shared" si="249"/>
        <v>144324.74910000002</v>
      </c>
      <c r="E265" s="191">
        <f t="shared" ref="E265" si="261">C265*0.05</f>
        <v>103089.10650000001</v>
      </c>
      <c r="F265" s="191"/>
      <c r="G265" s="191">
        <f t="shared" ref="G265" si="262">0.06*C265</f>
        <v>123706.9278</v>
      </c>
      <c r="H265" s="191"/>
      <c r="I265" s="191">
        <f t="shared" ref="I265" si="263">0.05*C265</f>
        <v>103089.10650000001</v>
      </c>
      <c r="J265" s="212"/>
      <c r="K265" s="212"/>
      <c r="L265" s="386">
        <v>328</v>
      </c>
      <c r="M265" s="523">
        <f t="shared" si="253"/>
        <v>515445.53250000003</v>
      </c>
      <c r="N265" s="212"/>
      <c r="O265" s="212"/>
      <c r="P265" s="191">
        <v>285</v>
      </c>
      <c r="Q265" s="191">
        <f t="shared" si="254"/>
        <v>618534.63899999997</v>
      </c>
      <c r="R265" s="191">
        <f t="shared" si="255"/>
        <v>103089.10650000001</v>
      </c>
      <c r="S265" s="191"/>
      <c r="T265" s="191">
        <f t="shared" si="256"/>
        <v>82471.285200000013</v>
      </c>
      <c r="U265" s="191">
        <f t="shared" si="257"/>
        <v>44122.137582000003</v>
      </c>
      <c r="V265" s="211">
        <v>2019</v>
      </c>
    </row>
    <row r="266" spans="1:22" s="7" customFormat="1" x14ac:dyDescent="0.2">
      <c r="A266" s="489">
        <v>249</v>
      </c>
      <c r="B266" s="117" t="s">
        <v>622</v>
      </c>
      <c r="C266" s="191">
        <f>'Раздел 1'!O266</f>
        <v>2048838.69</v>
      </c>
      <c r="D266" s="191">
        <f t="shared" si="249"/>
        <v>143418.7083</v>
      </c>
      <c r="E266" s="104"/>
      <c r="F266" s="104"/>
      <c r="G266" s="104"/>
      <c r="H266" s="104"/>
      <c r="I266" s="104"/>
      <c r="J266" s="223"/>
      <c r="K266" s="223"/>
      <c r="L266" s="389">
        <v>249</v>
      </c>
      <c r="M266" s="523">
        <f t="shared" si="253"/>
        <v>512209.67249999999</v>
      </c>
      <c r="N266" s="223"/>
      <c r="O266" s="223"/>
      <c r="P266" s="104">
        <v>300</v>
      </c>
      <c r="Q266" s="191">
        <f t="shared" si="254"/>
        <v>614651.60699999996</v>
      </c>
      <c r="R266" s="191">
        <f t="shared" si="255"/>
        <v>102441.9345</v>
      </c>
      <c r="S266" s="104"/>
      <c r="T266" s="191">
        <f t="shared" si="256"/>
        <v>81953.547600000005</v>
      </c>
      <c r="U266" s="191">
        <f t="shared" si="257"/>
        <v>43845.147965999997</v>
      </c>
      <c r="V266" s="211">
        <v>2019</v>
      </c>
    </row>
    <row r="267" spans="1:22" s="7" customFormat="1" x14ac:dyDescent="0.2">
      <c r="A267" s="489">
        <v>250</v>
      </c>
      <c r="B267" s="117" t="s">
        <v>623</v>
      </c>
      <c r="C267" s="191">
        <f>'Раздел 1'!O267</f>
        <v>2062321.44</v>
      </c>
      <c r="D267" s="191">
        <f t="shared" si="249"/>
        <v>144362.50080000001</v>
      </c>
      <c r="E267" s="104"/>
      <c r="F267" s="104"/>
      <c r="G267" s="104"/>
      <c r="H267" s="104"/>
      <c r="I267" s="104"/>
      <c r="J267" s="223"/>
      <c r="K267" s="223"/>
      <c r="L267" s="389">
        <v>262</v>
      </c>
      <c r="M267" s="523">
        <f t="shared" si="253"/>
        <v>515580.36</v>
      </c>
      <c r="N267" s="223"/>
      <c r="O267" s="223"/>
      <c r="P267" s="104">
        <v>295</v>
      </c>
      <c r="Q267" s="191">
        <f t="shared" si="254"/>
        <v>618696.43199999991</v>
      </c>
      <c r="R267" s="191">
        <f t="shared" si="255"/>
        <v>103116.072</v>
      </c>
      <c r="S267" s="104"/>
      <c r="T267" s="191">
        <f t="shared" si="256"/>
        <v>82492.857600000003</v>
      </c>
      <c r="U267" s="191">
        <f t="shared" si="257"/>
        <v>44133.678816</v>
      </c>
      <c r="V267" s="211">
        <v>2019</v>
      </c>
    </row>
    <row r="268" spans="1:22" s="7" customFormat="1" x14ac:dyDescent="0.2">
      <c r="A268" s="489">
        <v>251</v>
      </c>
      <c r="B268" s="117" t="s">
        <v>624</v>
      </c>
      <c r="C268" s="191">
        <f>'Раздел 1'!O268</f>
        <v>1787273.34</v>
      </c>
      <c r="D268" s="191">
        <f t="shared" si="249"/>
        <v>125109.13380000001</v>
      </c>
      <c r="E268" s="191">
        <f t="shared" ref="E268:E273" si="264">C268*0.05</f>
        <v>89363.667000000016</v>
      </c>
      <c r="F268" s="104"/>
      <c r="G268" s="191">
        <f t="shared" ref="G268:G273" si="265">0.06*C268</f>
        <v>107236.4004</v>
      </c>
      <c r="H268" s="104"/>
      <c r="I268" s="191">
        <f t="shared" ref="I268:I273" si="266">0.05*C268</f>
        <v>89363.667000000016</v>
      </c>
      <c r="J268" s="223"/>
      <c r="K268" s="223"/>
      <c r="L268" s="389">
        <v>270</v>
      </c>
      <c r="M268" s="523">
        <f t="shared" si="253"/>
        <v>446818.33500000002</v>
      </c>
      <c r="N268" s="223"/>
      <c r="O268" s="223"/>
      <c r="P268" s="104">
        <v>310</v>
      </c>
      <c r="Q268" s="191">
        <f t="shared" si="254"/>
        <v>536182.00199999998</v>
      </c>
      <c r="R268" s="191">
        <f t="shared" si="255"/>
        <v>89363.667000000016</v>
      </c>
      <c r="S268" s="104"/>
      <c r="T268" s="191">
        <f t="shared" si="256"/>
        <v>71490.933600000004</v>
      </c>
      <c r="U268" s="191">
        <f t="shared" si="257"/>
        <v>38247.649475999999</v>
      </c>
      <c r="V268" s="211">
        <v>2019</v>
      </c>
    </row>
    <row r="269" spans="1:22" s="7" customFormat="1" x14ac:dyDescent="0.2">
      <c r="A269" s="489">
        <v>252</v>
      </c>
      <c r="B269" s="117" t="s">
        <v>625</v>
      </c>
      <c r="C269" s="191">
        <f>'Раздел 1'!O269</f>
        <v>1983042.87</v>
      </c>
      <c r="D269" s="191">
        <f t="shared" si="249"/>
        <v>138813.00090000001</v>
      </c>
      <c r="E269" s="191">
        <f t="shared" si="264"/>
        <v>99152.143500000006</v>
      </c>
      <c r="F269" s="104"/>
      <c r="G269" s="191">
        <f t="shared" si="265"/>
        <v>118982.5722</v>
      </c>
      <c r="H269" s="104"/>
      <c r="I269" s="191">
        <f t="shared" si="266"/>
        <v>99152.143500000006</v>
      </c>
      <c r="J269" s="223"/>
      <c r="K269" s="223"/>
      <c r="L269" s="389">
        <v>315</v>
      </c>
      <c r="M269" s="523">
        <f t="shared" si="253"/>
        <v>495760.71750000003</v>
      </c>
      <c r="N269" s="223"/>
      <c r="O269" s="223"/>
      <c r="P269" s="104">
        <v>295</v>
      </c>
      <c r="Q269" s="191">
        <f t="shared" si="254"/>
        <v>594912.86100000003</v>
      </c>
      <c r="R269" s="191">
        <f t="shared" si="255"/>
        <v>99152.143500000006</v>
      </c>
      <c r="S269" s="104"/>
      <c r="T269" s="191">
        <f t="shared" si="256"/>
        <v>79321.714800000002</v>
      </c>
      <c r="U269" s="191">
        <f t="shared" si="257"/>
        <v>42437.117418000002</v>
      </c>
      <c r="V269" s="211">
        <v>2019</v>
      </c>
    </row>
    <row r="270" spans="1:22" s="7" customFormat="1" x14ac:dyDescent="0.2">
      <c r="A270" s="489">
        <v>253</v>
      </c>
      <c r="B270" s="117" t="s">
        <v>626</v>
      </c>
      <c r="C270" s="191">
        <f>'Раздел 1'!O270</f>
        <v>2040749.04</v>
      </c>
      <c r="D270" s="191">
        <f t="shared" si="249"/>
        <v>142852.43280000001</v>
      </c>
      <c r="E270" s="191">
        <f t="shared" si="264"/>
        <v>102037.452</v>
      </c>
      <c r="F270" s="104"/>
      <c r="G270" s="191">
        <f t="shared" si="265"/>
        <v>122444.9424</v>
      </c>
      <c r="H270" s="104"/>
      <c r="I270" s="191">
        <f t="shared" si="266"/>
        <v>102037.452</v>
      </c>
      <c r="J270" s="223"/>
      <c r="K270" s="223"/>
      <c r="L270" s="389">
        <v>313</v>
      </c>
      <c r="M270" s="523">
        <f t="shared" si="253"/>
        <v>510187.26</v>
      </c>
      <c r="N270" s="223"/>
      <c r="O270" s="223"/>
      <c r="P270" s="104">
        <v>295</v>
      </c>
      <c r="Q270" s="191">
        <f t="shared" si="254"/>
        <v>612224.71199999994</v>
      </c>
      <c r="R270" s="191">
        <f t="shared" si="255"/>
        <v>102037.452</v>
      </c>
      <c r="S270" s="104"/>
      <c r="T270" s="191">
        <f t="shared" si="256"/>
        <v>81629.96160000001</v>
      </c>
      <c r="U270" s="191">
        <f t="shared" si="257"/>
        <v>43672.029455999997</v>
      </c>
      <c r="V270" s="211">
        <v>2019</v>
      </c>
    </row>
    <row r="271" spans="1:22" s="7" customFormat="1" x14ac:dyDescent="0.2">
      <c r="A271" s="489">
        <v>254</v>
      </c>
      <c r="B271" s="117" t="s">
        <v>627</v>
      </c>
      <c r="C271" s="191">
        <f>'Раздел 1'!O271</f>
        <v>1812081.6</v>
      </c>
      <c r="D271" s="191">
        <f t="shared" si="249"/>
        <v>126845.71200000001</v>
      </c>
      <c r="E271" s="191">
        <f t="shared" si="264"/>
        <v>90604.080000000016</v>
      </c>
      <c r="F271" s="104"/>
      <c r="G271" s="191">
        <f t="shared" si="265"/>
        <v>108724.89600000001</v>
      </c>
      <c r="H271" s="104"/>
      <c r="I271" s="191">
        <f t="shared" si="266"/>
        <v>90604.080000000016</v>
      </c>
      <c r="J271" s="223"/>
      <c r="K271" s="223"/>
      <c r="L271" s="389">
        <v>315</v>
      </c>
      <c r="M271" s="523">
        <f t="shared" si="253"/>
        <v>453020.4</v>
      </c>
      <c r="N271" s="223"/>
      <c r="O271" s="223"/>
      <c r="P271" s="104">
        <v>292</v>
      </c>
      <c r="Q271" s="191">
        <f t="shared" si="254"/>
        <v>543624.48</v>
      </c>
      <c r="R271" s="191">
        <f t="shared" si="255"/>
        <v>90604.080000000016</v>
      </c>
      <c r="S271" s="104"/>
      <c r="T271" s="191">
        <f t="shared" si="256"/>
        <v>72483.26400000001</v>
      </c>
      <c r="U271" s="191">
        <f t="shared" si="257"/>
        <v>38778.546240000003</v>
      </c>
      <c r="V271" s="211">
        <v>2019</v>
      </c>
    </row>
    <row r="272" spans="1:22" s="7" customFormat="1" x14ac:dyDescent="0.2">
      <c r="A272" s="489">
        <v>255</v>
      </c>
      <c r="B272" s="117" t="s">
        <v>628</v>
      </c>
      <c r="C272" s="191">
        <f>'Раздел 1'!O272</f>
        <v>2425816.3800000004</v>
      </c>
      <c r="D272" s="191">
        <f t="shared" si="249"/>
        <v>169807.14660000004</v>
      </c>
      <c r="E272" s="191">
        <f t="shared" si="264"/>
        <v>121290.81900000002</v>
      </c>
      <c r="F272" s="104"/>
      <c r="G272" s="191">
        <f t="shared" si="265"/>
        <v>145548.98280000003</v>
      </c>
      <c r="H272" s="104"/>
      <c r="I272" s="191">
        <f t="shared" si="266"/>
        <v>121290.81900000002</v>
      </c>
      <c r="J272" s="223"/>
      <c r="K272" s="223"/>
      <c r="L272" s="389">
        <v>312</v>
      </c>
      <c r="M272" s="523">
        <f t="shared" si="253"/>
        <v>606454.09500000009</v>
      </c>
      <c r="N272" s="223"/>
      <c r="O272" s="223"/>
      <c r="P272" s="104">
        <v>295</v>
      </c>
      <c r="Q272" s="191">
        <f t="shared" si="254"/>
        <v>727744.91400000011</v>
      </c>
      <c r="R272" s="191">
        <f t="shared" si="255"/>
        <v>121290.81900000002</v>
      </c>
      <c r="S272" s="104"/>
      <c r="T272" s="191">
        <f t="shared" si="256"/>
        <v>97032.655200000023</v>
      </c>
      <c r="U272" s="191">
        <f t="shared" si="257"/>
        <v>51912.470532000007</v>
      </c>
      <c r="V272" s="211">
        <v>2019</v>
      </c>
    </row>
    <row r="273" spans="1:22" s="7" customFormat="1" x14ac:dyDescent="0.2">
      <c r="A273" s="489">
        <v>257</v>
      </c>
      <c r="B273" s="117" t="s">
        <v>629</v>
      </c>
      <c r="C273" s="191">
        <f>'Раздел 1'!O273</f>
        <v>2197688.25</v>
      </c>
      <c r="D273" s="191">
        <f t="shared" si="249"/>
        <v>153838.17750000002</v>
      </c>
      <c r="E273" s="191">
        <f t="shared" si="264"/>
        <v>109884.41250000001</v>
      </c>
      <c r="F273" s="104"/>
      <c r="G273" s="191">
        <f t="shared" si="265"/>
        <v>131861.29499999998</v>
      </c>
      <c r="H273" s="104"/>
      <c r="I273" s="191">
        <f t="shared" si="266"/>
        <v>109884.41250000001</v>
      </c>
      <c r="J273" s="223"/>
      <c r="K273" s="223"/>
      <c r="L273" s="389">
        <v>312</v>
      </c>
      <c r="M273" s="523">
        <f t="shared" si="253"/>
        <v>549422.0625</v>
      </c>
      <c r="N273" s="223"/>
      <c r="O273" s="223"/>
      <c r="P273" s="104">
        <v>292</v>
      </c>
      <c r="Q273" s="191">
        <f t="shared" si="254"/>
        <v>659306.47499999998</v>
      </c>
      <c r="R273" s="191">
        <f t="shared" si="255"/>
        <v>109884.41250000001</v>
      </c>
      <c r="S273" s="104"/>
      <c r="T273" s="191">
        <f t="shared" si="256"/>
        <v>87907.53</v>
      </c>
      <c r="U273" s="191">
        <f t="shared" si="257"/>
        <v>47030.528549999995</v>
      </c>
      <c r="V273" s="278">
        <v>2019</v>
      </c>
    </row>
    <row r="274" spans="1:22" s="183" customFormat="1" ht="12.75" customHeight="1" x14ac:dyDescent="0.2">
      <c r="A274" s="606" t="s">
        <v>172</v>
      </c>
      <c r="B274" s="607"/>
      <c r="C274" s="190">
        <f>SUM(C240:C273)</f>
        <v>51593649.710000001</v>
      </c>
      <c r="D274" s="190">
        <f t="shared" ref="D274:U274" si="267">SUM(D240:D273)</f>
        <v>3599284.8297000006</v>
      </c>
      <c r="E274" s="190">
        <f t="shared" si="267"/>
        <v>1977083.4945000005</v>
      </c>
      <c r="F274" s="190">
        <f t="shared" si="267"/>
        <v>0</v>
      </c>
      <c r="G274" s="190">
        <f t="shared" si="267"/>
        <v>2045743.0506</v>
      </c>
      <c r="H274" s="190">
        <f t="shared" si="267"/>
        <v>0</v>
      </c>
      <c r="I274" s="190">
        <f t="shared" si="267"/>
        <v>1704785.8755000001</v>
      </c>
      <c r="J274" s="190"/>
      <c r="K274" s="190"/>
      <c r="L274" s="190">
        <f t="shared" si="267"/>
        <v>8176</v>
      </c>
      <c r="M274" s="190">
        <f t="shared" si="267"/>
        <v>12854588.6775</v>
      </c>
      <c r="N274" s="190">
        <f t="shared" si="267"/>
        <v>0</v>
      </c>
      <c r="O274" s="190">
        <f t="shared" si="267"/>
        <v>0</v>
      </c>
      <c r="P274" s="190">
        <f t="shared" si="267"/>
        <v>8015</v>
      </c>
      <c r="Q274" s="190">
        <f t="shared" si="267"/>
        <v>15425506.413000003</v>
      </c>
      <c r="R274" s="190">
        <f t="shared" si="267"/>
        <v>2570917.7355000004</v>
      </c>
      <c r="S274" s="190">
        <f t="shared" si="267"/>
        <v>0</v>
      </c>
      <c r="T274" s="190">
        <f t="shared" si="267"/>
        <v>2232029.1883999994</v>
      </c>
      <c r="U274" s="190">
        <f t="shared" si="267"/>
        <v>1100352.790794</v>
      </c>
      <c r="V274" s="14"/>
    </row>
    <row r="275" spans="1:22" s="7" customFormat="1" x14ac:dyDescent="0.2">
      <c r="A275" s="296">
        <v>258</v>
      </c>
      <c r="B275" s="383" t="s">
        <v>1756</v>
      </c>
      <c r="C275" s="325">
        <f>'Раздел 1'!O275</f>
        <v>5396452.1000000006</v>
      </c>
      <c r="D275" s="191">
        <f t="shared" si="249"/>
        <v>377751.64700000006</v>
      </c>
      <c r="E275" s="191">
        <f t="shared" ref="E275" si="268">C275*0.05</f>
        <v>269822.60500000004</v>
      </c>
      <c r="F275" s="228"/>
      <c r="G275" s="191">
        <f t="shared" ref="G275" si="269">0.06*C275</f>
        <v>323787.12600000005</v>
      </c>
      <c r="H275" s="228"/>
      <c r="I275" s="191">
        <f t="shared" ref="I275" si="270">0.05*C275</f>
        <v>269822.60500000004</v>
      </c>
      <c r="J275" s="229"/>
      <c r="K275" s="229"/>
      <c r="L275" s="390">
        <v>567</v>
      </c>
      <c r="M275" s="523">
        <f t="shared" ref="M275:M278" si="271">0.25*C275</f>
        <v>1349113.0250000001</v>
      </c>
      <c r="N275" s="229"/>
      <c r="O275" s="229"/>
      <c r="P275" s="228">
        <v>945.2</v>
      </c>
      <c r="Q275" s="191">
        <f t="shared" ref="Q275:Q278" si="272">0.3*C275</f>
        <v>1618935.6300000001</v>
      </c>
      <c r="R275" s="191">
        <f t="shared" ref="R275:R278" si="273">0.05*C275</f>
        <v>269822.60500000004</v>
      </c>
      <c r="S275" s="228"/>
      <c r="T275" s="191">
        <f t="shared" ref="T275:T278" si="274">C275*0.04</f>
        <v>215858.08400000003</v>
      </c>
      <c r="U275" s="191">
        <f t="shared" ref="U275:U285" si="275">C275*0.0214</f>
        <v>115484.07494000001</v>
      </c>
      <c r="V275" s="409">
        <v>2020</v>
      </c>
    </row>
    <row r="276" spans="1:22" s="7" customFormat="1" x14ac:dyDescent="0.2">
      <c r="A276" s="296">
        <v>259</v>
      </c>
      <c r="B276" s="383" t="s">
        <v>1757</v>
      </c>
      <c r="C276" s="325">
        <f>'Раздел 1'!O276</f>
        <v>2047247.8</v>
      </c>
      <c r="D276" s="191">
        <f t="shared" si="249"/>
        <v>143307.34600000002</v>
      </c>
      <c r="E276" s="228"/>
      <c r="F276" s="228"/>
      <c r="G276" s="228"/>
      <c r="H276" s="228"/>
      <c r="I276" s="228"/>
      <c r="J276" s="229"/>
      <c r="K276" s="229"/>
      <c r="L276" s="390">
        <v>350</v>
      </c>
      <c r="M276" s="523">
        <f t="shared" si="271"/>
        <v>511811.95</v>
      </c>
      <c r="N276" s="229"/>
      <c r="O276" s="229"/>
      <c r="P276" s="228">
        <v>384</v>
      </c>
      <c r="Q276" s="191">
        <f t="shared" si="272"/>
        <v>614174.34</v>
      </c>
      <c r="R276" s="191">
        <f t="shared" si="273"/>
        <v>102362.39000000001</v>
      </c>
      <c r="S276" s="228"/>
      <c r="T276" s="191">
        <f t="shared" si="274"/>
        <v>81889.911999999997</v>
      </c>
      <c r="U276" s="191">
        <f t="shared" si="275"/>
        <v>43811.102919999998</v>
      </c>
      <c r="V276" s="409">
        <v>2020</v>
      </c>
    </row>
    <row r="277" spans="1:22" s="7" customFormat="1" x14ac:dyDescent="0.2">
      <c r="A277" s="296">
        <v>260</v>
      </c>
      <c r="B277" s="383" t="s">
        <v>1758</v>
      </c>
      <c r="C277" s="325">
        <f>'Раздел 1'!O277</f>
        <v>1748064.5</v>
      </c>
      <c r="D277" s="191">
        <f t="shared" si="249"/>
        <v>122364.51500000001</v>
      </c>
      <c r="E277" s="228"/>
      <c r="F277" s="228"/>
      <c r="G277" s="228"/>
      <c r="H277" s="228"/>
      <c r="I277" s="228"/>
      <c r="J277" s="229"/>
      <c r="K277" s="229"/>
      <c r="L277" s="390">
        <v>334</v>
      </c>
      <c r="M277" s="523">
        <f t="shared" si="271"/>
        <v>437016.125</v>
      </c>
      <c r="N277" s="229"/>
      <c r="O277" s="229"/>
      <c r="P277" s="228">
        <v>340</v>
      </c>
      <c r="Q277" s="191">
        <f t="shared" si="272"/>
        <v>524419.35</v>
      </c>
      <c r="R277" s="191">
        <f t="shared" si="273"/>
        <v>87403.225000000006</v>
      </c>
      <c r="S277" s="228"/>
      <c r="T277" s="191">
        <f t="shared" si="274"/>
        <v>69922.58</v>
      </c>
      <c r="U277" s="191">
        <f t="shared" si="275"/>
        <v>37408.580300000001</v>
      </c>
      <c r="V277" s="409">
        <v>2020</v>
      </c>
    </row>
    <row r="278" spans="1:22" s="7" customFormat="1" x14ac:dyDescent="0.2">
      <c r="A278" s="296">
        <v>261</v>
      </c>
      <c r="B278" s="383" t="s">
        <v>1759</v>
      </c>
      <c r="C278" s="325">
        <f>'Раздел 1'!O278</f>
        <v>2642705</v>
      </c>
      <c r="D278" s="191">
        <f t="shared" si="249"/>
        <v>184989.35</v>
      </c>
      <c r="E278" s="191">
        <f t="shared" ref="E278" si="276">C278*0.05</f>
        <v>132135.25</v>
      </c>
      <c r="F278" s="228"/>
      <c r="G278" s="228"/>
      <c r="H278" s="228"/>
      <c r="I278" s="228"/>
      <c r="J278" s="229"/>
      <c r="K278" s="229"/>
      <c r="L278" s="390">
        <v>501</v>
      </c>
      <c r="M278" s="523">
        <f t="shared" si="271"/>
        <v>660676.25</v>
      </c>
      <c r="N278" s="229"/>
      <c r="O278" s="229"/>
      <c r="P278" s="228">
        <v>503</v>
      </c>
      <c r="Q278" s="191">
        <f t="shared" si="272"/>
        <v>792811.5</v>
      </c>
      <c r="R278" s="191">
        <f t="shared" si="273"/>
        <v>132135.25</v>
      </c>
      <c r="S278" s="228"/>
      <c r="T278" s="191">
        <f t="shared" si="274"/>
        <v>105708.2</v>
      </c>
      <c r="U278" s="191">
        <f t="shared" si="275"/>
        <v>56553.886999999995</v>
      </c>
      <c r="V278" s="409">
        <v>2020</v>
      </c>
    </row>
    <row r="279" spans="1:22" s="183" customFormat="1" ht="12.75" customHeight="1" x14ac:dyDescent="0.2">
      <c r="A279" s="606" t="s">
        <v>784</v>
      </c>
      <c r="B279" s="607"/>
      <c r="C279" s="190">
        <f>SUM(C275:C278)</f>
        <v>11834469.4</v>
      </c>
      <c r="D279" s="190">
        <f t="shared" ref="D279:U279" si="277">SUM(D275:D278)</f>
        <v>828412.85800000012</v>
      </c>
      <c r="E279" s="190">
        <f t="shared" si="277"/>
        <v>401957.85500000004</v>
      </c>
      <c r="F279" s="190">
        <f t="shared" si="277"/>
        <v>0</v>
      </c>
      <c r="G279" s="190">
        <f t="shared" si="277"/>
        <v>323787.12600000005</v>
      </c>
      <c r="H279" s="190">
        <f t="shared" si="277"/>
        <v>0</v>
      </c>
      <c r="I279" s="190">
        <f t="shared" si="277"/>
        <v>269822.60500000004</v>
      </c>
      <c r="J279" s="190">
        <f t="shared" si="277"/>
        <v>0</v>
      </c>
      <c r="K279" s="190">
        <f t="shared" si="277"/>
        <v>0</v>
      </c>
      <c r="L279" s="190">
        <f t="shared" si="277"/>
        <v>1752</v>
      </c>
      <c r="M279" s="190">
        <f t="shared" si="277"/>
        <v>2958617.35</v>
      </c>
      <c r="N279" s="190">
        <f t="shared" si="277"/>
        <v>0</v>
      </c>
      <c r="O279" s="190">
        <f t="shared" si="277"/>
        <v>0</v>
      </c>
      <c r="P279" s="190">
        <f t="shared" si="277"/>
        <v>2172.1999999999998</v>
      </c>
      <c r="Q279" s="190">
        <f t="shared" si="277"/>
        <v>3550340.8200000003</v>
      </c>
      <c r="R279" s="190">
        <f t="shared" si="277"/>
        <v>591723.47000000009</v>
      </c>
      <c r="S279" s="190">
        <f t="shared" si="277"/>
        <v>0</v>
      </c>
      <c r="T279" s="190">
        <f t="shared" si="277"/>
        <v>473378.77600000007</v>
      </c>
      <c r="U279" s="190">
        <f t="shared" si="277"/>
        <v>253257.64515999999</v>
      </c>
      <c r="V279" s="277"/>
    </row>
    <row r="280" spans="1:22" s="7" customFormat="1" x14ac:dyDescent="0.2">
      <c r="A280" s="296">
        <v>262</v>
      </c>
      <c r="B280" s="383" t="s">
        <v>1760</v>
      </c>
      <c r="C280" s="325">
        <f>'Раздел 1'!O280</f>
        <v>4199234</v>
      </c>
      <c r="D280" s="191">
        <f t="shared" si="249"/>
        <v>293946.38</v>
      </c>
      <c r="E280" s="191">
        <f t="shared" ref="E280:E281" si="278">C280*0.05</f>
        <v>209961.7</v>
      </c>
      <c r="F280" s="228"/>
      <c r="G280" s="191">
        <f t="shared" ref="G280:G281" si="279">0.06*C280</f>
        <v>251954.03999999998</v>
      </c>
      <c r="H280" s="228"/>
      <c r="I280" s="191">
        <f t="shared" ref="I280:I281" si="280">0.05*C280</f>
        <v>209961.7</v>
      </c>
      <c r="J280" s="229"/>
      <c r="K280" s="229"/>
      <c r="L280" s="390">
        <v>535</v>
      </c>
      <c r="M280" s="523">
        <f t="shared" ref="M280:M285" si="281">0.25*C280</f>
        <v>1049808.5</v>
      </c>
      <c r="N280" s="229">
        <v>370</v>
      </c>
      <c r="O280" s="568">
        <f>0.03*C280</f>
        <v>125977.01999999999</v>
      </c>
      <c r="P280" s="228">
        <v>820</v>
      </c>
      <c r="Q280" s="191">
        <f t="shared" ref="Q280:Q285" si="282">0.3*C280</f>
        <v>1259770.2</v>
      </c>
      <c r="R280" s="191">
        <f t="shared" ref="R280:R285" si="283">0.05*C280</f>
        <v>209961.7</v>
      </c>
      <c r="S280" s="228"/>
      <c r="T280" s="191">
        <f t="shared" ref="T280:T285" si="284">C280*0.04</f>
        <v>167969.36000000002</v>
      </c>
      <c r="U280" s="191">
        <f t="shared" si="275"/>
        <v>89863.607599999988</v>
      </c>
      <c r="V280" s="409">
        <v>2021</v>
      </c>
    </row>
    <row r="281" spans="1:22" s="7" customFormat="1" x14ac:dyDescent="0.2">
      <c r="A281" s="296">
        <v>263</v>
      </c>
      <c r="B281" s="383" t="s">
        <v>1761</v>
      </c>
      <c r="C281" s="325">
        <f>'Раздел 1'!O281</f>
        <v>2724653.1</v>
      </c>
      <c r="D281" s="191">
        <f t="shared" si="249"/>
        <v>190725.71700000003</v>
      </c>
      <c r="E281" s="191">
        <f t="shared" si="278"/>
        <v>136232.655</v>
      </c>
      <c r="F281" s="228"/>
      <c r="G281" s="191">
        <f t="shared" si="279"/>
        <v>163479.18599999999</v>
      </c>
      <c r="H281" s="228"/>
      <c r="I281" s="191">
        <f t="shared" si="280"/>
        <v>136232.655</v>
      </c>
      <c r="J281" s="229"/>
      <c r="K281" s="229"/>
      <c r="L281" s="390">
        <v>534</v>
      </c>
      <c r="M281" s="523">
        <f t="shared" si="281"/>
        <v>681163.27500000002</v>
      </c>
      <c r="N281" s="229"/>
      <c r="O281" s="229"/>
      <c r="P281" s="228">
        <v>469</v>
      </c>
      <c r="Q281" s="191">
        <f t="shared" si="282"/>
        <v>817395.93</v>
      </c>
      <c r="R281" s="191">
        <f t="shared" si="283"/>
        <v>136232.655</v>
      </c>
      <c r="S281" s="228"/>
      <c r="T281" s="191">
        <f t="shared" si="284"/>
        <v>108986.12400000001</v>
      </c>
      <c r="U281" s="191">
        <f t="shared" si="275"/>
        <v>58307.57634</v>
      </c>
      <c r="V281" s="409">
        <v>2021</v>
      </c>
    </row>
    <row r="282" spans="1:22" s="7" customFormat="1" x14ac:dyDescent="0.2">
      <c r="A282" s="296">
        <v>264</v>
      </c>
      <c r="B282" s="383" t="s">
        <v>1762</v>
      </c>
      <c r="C282" s="325">
        <f>'Раздел 1'!O282</f>
        <v>1864925.4000000001</v>
      </c>
      <c r="D282" s="191">
        <f t="shared" si="249"/>
        <v>130544.77800000002</v>
      </c>
      <c r="E282" s="228"/>
      <c r="F282" s="228"/>
      <c r="G282" s="228"/>
      <c r="H282" s="228"/>
      <c r="I282" s="228"/>
      <c r="J282" s="229"/>
      <c r="K282" s="229"/>
      <c r="L282" s="390">
        <v>336</v>
      </c>
      <c r="M282" s="523">
        <f t="shared" si="281"/>
        <v>466231.35000000003</v>
      </c>
      <c r="N282" s="229"/>
      <c r="O282" s="229"/>
      <c r="P282" s="228">
        <v>370</v>
      </c>
      <c r="Q282" s="191">
        <f t="shared" si="282"/>
        <v>559477.62</v>
      </c>
      <c r="R282" s="191">
        <f t="shared" si="283"/>
        <v>93246.270000000019</v>
      </c>
      <c r="S282" s="228"/>
      <c r="T282" s="191">
        <f t="shared" si="284"/>
        <v>74597.016000000003</v>
      </c>
      <c r="U282" s="191">
        <f t="shared" si="275"/>
        <v>39909.403559999999</v>
      </c>
      <c r="V282" s="409">
        <v>2021</v>
      </c>
    </row>
    <row r="283" spans="1:22" s="7" customFormat="1" x14ac:dyDescent="0.2">
      <c r="A283" s="296">
        <v>265</v>
      </c>
      <c r="B283" s="251" t="s">
        <v>1661</v>
      </c>
      <c r="C283" s="325">
        <f>'Раздел 1'!O283</f>
        <v>1087630.7</v>
      </c>
      <c r="D283" s="191">
        <f t="shared" si="249"/>
        <v>76134.149000000005</v>
      </c>
      <c r="E283" s="228"/>
      <c r="F283" s="228"/>
      <c r="G283" s="228"/>
      <c r="H283" s="228"/>
      <c r="I283" s="228"/>
      <c r="J283" s="229"/>
      <c r="K283" s="229"/>
      <c r="L283" s="390">
        <v>270</v>
      </c>
      <c r="M283" s="523">
        <f t="shared" si="281"/>
        <v>271907.67499999999</v>
      </c>
      <c r="N283" s="229"/>
      <c r="O283" s="229"/>
      <c r="P283" s="228">
        <v>285</v>
      </c>
      <c r="Q283" s="191">
        <f t="shared" si="282"/>
        <v>326289.20999999996</v>
      </c>
      <c r="R283" s="191">
        <f t="shared" si="283"/>
        <v>54381.535000000003</v>
      </c>
      <c r="S283" s="228"/>
      <c r="T283" s="191">
        <f t="shared" si="284"/>
        <v>43505.227999999996</v>
      </c>
      <c r="U283" s="191">
        <f t="shared" si="275"/>
        <v>23275.296979999999</v>
      </c>
      <c r="V283" s="409">
        <v>2021</v>
      </c>
    </row>
    <row r="284" spans="1:22" s="7" customFormat="1" x14ac:dyDescent="0.2">
      <c r="A284" s="316">
        <v>266</v>
      </c>
      <c r="B284" s="122" t="s">
        <v>1662</v>
      </c>
      <c r="C284" s="325">
        <f>'Раздел 1'!O284</f>
        <v>1063870.6000000001</v>
      </c>
      <c r="D284" s="191">
        <f t="shared" si="249"/>
        <v>74470.94200000001</v>
      </c>
      <c r="E284" s="228"/>
      <c r="F284" s="219"/>
      <c r="G284" s="228"/>
      <c r="H284" s="219"/>
      <c r="I284" s="228"/>
      <c r="J284" s="220"/>
      <c r="K284" s="220"/>
      <c r="L284" s="388">
        <v>60.9</v>
      </c>
      <c r="M284" s="523">
        <f t="shared" si="281"/>
        <v>265967.65000000002</v>
      </c>
      <c r="N284" s="220">
        <v>60.9</v>
      </c>
      <c r="O284" s="568">
        <f>0.03*C284</f>
        <v>31916.118000000002</v>
      </c>
      <c r="P284" s="219">
        <v>120</v>
      </c>
      <c r="Q284" s="191">
        <f t="shared" si="282"/>
        <v>319161.18</v>
      </c>
      <c r="R284" s="191">
        <f t="shared" si="283"/>
        <v>53193.530000000006</v>
      </c>
      <c r="S284" s="219"/>
      <c r="T284" s="191">
        <f t="shared" si="284"/>
        <v>42554.824000000008</v>
      </c>
      <c r="U284" s="191">
        <f t="shared" si="275"/>
        <v>22766.830840000002</v>
      </c>
      <c r="V284" s="126">
        <v>2021</v>
      </c>
    </row>
    <row r="285" spans="1:22" s="448" customFormat="1" x14ac:dyDescent="0.2">
      <c r="A285" s="453">
        <v>267</v>
      </c>
      <c r="B285" s="486" t="s">
        <v>528</v>
      </c>
      <c r="C285" s="325">
        <f>'Раздел 1'!O285</f>
        <v>1311654.5</v>
      </c>
      <c r="D285" s="191">
        <f t="shared" si="249"/>
        <v>91815.815000000002</v>
      </c>
      <c r="E285" s="191">
        <f t="shared" ref="E285" si="285">C285*0.05</f>
        <v>65582.725000000006</v>
      </c>
      <c r="F285" s="445"/>
      <c r="G285" s="191">
        <f t="shared" ref="G285" si="286">0.06*C285</f>
        <v>78699.27</v>
      </c>
      <c r="H285" s="445"/>
      <c r="I285" s="191">
        <f t="shared" ref="I285" si="287">0.05*C285</f>
        <v>65582.725000000006</v>
      </c>
      <c r="J285" s="446"/>
      <c r="K285" s="446"/>
      <c r="L285" s="458">
        <v>506</v>
      </c>
      <c r="M285" s="523">
        <f t="shared" si="281"/>
        <v>327913.625</v>
      </c>
      <c r="N285" s="573"/>
      <c r="O285" s="573"/>
      <c r="P285" s="574">
        <v>544</v>
      </c>
      <c r="Q285" s="191">
        <f t="shared" si="282"/>
        <v>393496.35</v>
      </c>
      <c r="R285" s="191">
        <f t="shared" si="283"/>
        <v>65582.725000000006</v>
      </c>
      <c r="S285" s="575"/>
      <c r="T285" s="191">
        <f t="shared" si="284"/>
        <v>52466.18</v>
      </c>
      <c r="U285" s="191">
        <f t="shared" si="275"/>
        <v>28069.406299999999</v>
      </c>
      <c r="V285" s="447"/>
    </row>
    <row r="286" spans="1:22" s="183" customFormat="1" ht="12.75" customHeight="1" x14ac:dyDescent="0.2">
      <c r="A286" s="608" t="s">
        <v>785</v>
      </c>
      <c r="B286" s="609"/>
      <c r="C286" s="382">
        <f>SUM(C280:C285)</f>
        <v>12251968.299999999</v>
      </c>
      <c r="D286" s="382">
        <f t="shared" ref="D286:U286" si="288">SUM(D280:D285)</f>
        <v>857637.78100000019</v>
      </c>
      <c r="E286" s="382">
        <f t="shared" si="288"/>
        <v>411777.07999999996</v>
      </c>
      <c r="F286" s="382">
        <f t="shared" si="288"/>
        <v>0</v>
      </c>
      <c r="G286" s="382">
        <f t="shared" si="288"/>
        <v>494132.49599999998</v>
      </c>
      <c r="H286" s="382">
        <f t="shared" si="288"/>
        <v>0</v>
      </c>
      <c r="I286" s="382">
        <f t="shared" si="288"/>
        <v>411777.07999999996</v>
      </c>
      <c r="J286" s="382">
        <f t="shared" si="288"/>
        <v>0</v>
      </c>
      <c r="K286" s="382">
        <f t="shared" si="288"/>
        <v>0</v>
      </c>
      <c r="L286" s="382">
        <f t="shared" si="288"/>
        <v>2241.9</v>
      </c>
      <c r="M286" s="382">
        <f t="shared" si="288"/>
        <v>3062992.0749999997</v>
      </c>
      <c r="N286" s="564">
        <f t="shared" si="288"/>
        <v>430.9</v>
      </c>
      <c r="O286" s="564">
        <f t="shared" si="288"/>
        <v>157893.13799999998</v>
      </c>
      <c r="P286" s="564">
        <f t="shared" si="288"/>
        <v>2608</v>
      </c>
      <c r="Q286" s="382">
        <f t="shared" si="288"/>
        <v>3675590.49</v>
      </c>
      <c r="R286" s="382">
        <f t="shared" si="288"/>
        <v>612598.41500000004</v>
      </c>
      <c r="S286" s="564">
        <f t="shared" si="288"/>
        <v>0</v>
      </c>
      <c r="T286" s="564">
        <f t="shared" si="288"/>
        <v>490078.73200000008</v>
      </c>
      <c r="U286" s="382">
        <f t="shared" si="288"/>
        <v>262192.12161999999</v>
      </c>
      <c r="V286" s="403"/>
    </row>
    <row r="287" spans="1:22" s="57" customFormat="1" ht="12.75" customHeight="1" x14ac:dyDescent="0.2">
      <c r="A287" s="602" t="s">
        <v>43</v>
      </c>
      <c r="B287" s="603"/>
      <c r="C287" s="189">
        <f>C286+C279+C274</f>
        <v>75680087.409999996</v>
      </c>
      <c r="D287" s="189">
        <f t="shared" ref="D287:U287" si="289">D286+D279+D274</f>
        <v>5285335.468700001</v>
      </c>
      <c r="E287" s="189">
        <f t="shared" si="289"/>
        <v>2790818.4295000006</v>
      </c>
      <c r="F287" s="189">
        <f t="shared" si="289"/>
        <v>0</v>
      </c>
      <c r="G287" s="189">
        <f t="shared" si="289"/>
        <v>2863662.6726000002</v>
      </c>
      <c r="H287" s="189">
        <f t="shared" si="289"/>
        <v>0</v>
      </c>
      <c r="I287" s="189">
        <f t="shared" si="289"/>
        <v>2386385.5605000001</v>
      </c>
      <c r="J287" s="189">
        <f t="shared" si="289"/>
        <v>0</v>
      </c>
      <c r="K287" s="189">
        <f t="shared" si="289"/>
        <v>0</v>
      </c>
      <c r="L287" s="189">
        <f t="shared" si="289"/>
        <v>12169.9</v>
      </c>
      <c r="M287" s="189">
        <f t="shared" si="289"/>
        <v>18876198.102499999</v>
      </c>
      <c r="N287" s="189">
        <f t="shared" si="289"/>
        <v>430.9</v>
      </c>
      <c r="O287" s="189">
        <f t="shared" si="289"/>
        <v>157893.13799999998</v>
      </c>
      <c r="P287" s="189">
        <f t="shared" si="289"/>
        <v>12795.2</v>
      </c>
      <c r="Q287" s="189">
        <f t="shared" si="289"/>
        <v>22651437.723000005</v>
      </c>
      <c r="R287" s="189">
        <f t="shared" si="289"/>
        <v>3775239.6205000007</v>
      </c>
      <c r="S287" s="571">
        <f t="shared" si="289"/>
        <v>0</v>
      </c>
      <c r="T287" s="571">
        <f t="shared" si="289"/>
        <v>3195486.6963999998</v>
      </c>
      <c r="U287" s="189">
        <f t="shared" si="289"/>
        <v>1615802.557574</v>
      </c>
      <c r="V287" s="15"/>
    </row>
    <row r="288" spans="1:22" s="7" customFormat="1" x14ac:dyDescent="0.2">
      <c r="A288" s="604" t="s">
        <v>469</v>
      </c>
      <c r="B288" s="605"/>
      <c r="C288" s="347"/>
      <c r="D288" s="347"/>
      <c r="E288" s="347"/>
      <c r="F288" s="347"/>
      <c r="G288" s="347"/>
      <c r="H288" s="347"/>
      <c r="I288" s="347"/>
      <c r="J288" s="377"/>
      <c r="K288" s="377"/>
      <c r="L288" s="391"/>
      <c r="M288" s="347"/>
      <c r="N288" s="377"/>
      <c r="O288" s="377"/>
      <c r="P288" s="347"/>
      <c r="Q288" s="347"/>
      <c r="R288" s="347"/>
      <c r="S288" s="347"/>
      <c r="T288" s="347"/>
      <c r="U288" s="347"/>
      <c r="V288" s="135"/>
    </row>
    <row r="289" spans="1:22" s="81" customFormat="1" x14ac:dyDescent="0.2">
      <c r="A289" s="184">
        <v>268</v>
      </c>
      <c r="B289" s="192" t="s">
        <v>531</v>
      </c>
      <c r="C289" s="191">
        <f>'Раздел 1'!O289</f>
        <v>32700</v>
      </c>
      <c r="D289" s="191"/>
      <c r="E289" s="191"/>
      <c r="F289" s="191"/>
      <c r="G289" s="191"/>
      <c r="H289" s="191"/>
      <c r="I289" s="191"/>
      <c r="J289" s="187"/>
      <c r="K289" s="187"/>
      <c r="L289" s="386"/>
      <c r="M289" s="191"/>
      <c r="N289" s="187"/>
      <c r="O289" s="187"/>
      <c r="P289" s="191"/>
      <c r="Q289" s="191"/>
      <c r="R289" s="191"/>
      <c r="S289" s="191"/>
      <c r="T289" s="191">
        <v>32700</v>
      </c>
      <c r="U289" s="191"/>
      <c r="V289" s="173">
        <v>2019</v>
      </c>
    </row>
    <row r="290" spans="1:22" s="81" customFormat="1" x14ac:dyDescent="0.2">
      <c r="A290" s="184">
        <v>269</v>
      </c>
      <c r="B290" s="192" t="s">
        <v>149</v>
      </c>
      <c r="C290" s="191">
        <f>'Раздел 1'!O290</f>
        <v>31060.25</v>
      </c>
      <c r="D290" s="191"/>
      <c r="E290" s="191"/>
      <c r="F290" s="191"/>
      <c r="G290" s="191"/>
      <c r="H290" s="191"/>
      <c r="I290" s="191"/>
      <c r="J290" s="187"/>
      <c r="K290" s="187"/>
      <c r="L290" s="386"/>
      <c r="M290" s="191"/>
      <c r="N290" s="187"/>
      <c r="O290" s="187"/>
      <c r="P290" s="191"/>
      <c r="Q290" s="191"/>
      <c r="R290" s="191"/>
      <c r="S290" s="191"/>
      <c r="T290" s="191">
        <v>31060.25</v>
      </c>
      <c r="U290" s="191"/>
      <c r="V290" s="173">
        <v>2019</v>
      </c>
    </row>
    <row r="291" spans="1:22" s="81" customFormat="1" x14ac:dyDescent="0.2">
      <c r="A291" s="489">
        <v>270</v>
      </c>
      <c r="B291" s="192" t="s">
        <v>150</v>
      </c>
      <c r="C291" s="191">
        <f>'Раздел 1'!O291</f>
        <v>30571.48</v>
      </c>
      <c r="D291" s="191"/>
      <c r="E291" s="191"/>
      <c r="F291" s="191"/>
      <c r="G291" s="191"/>
      <c r="H291" s="191"/>
      <c r="I291" s="191"/>
      <c r="J291" s="187"/>
      <c r="K291" s="187"/>
      <c r="L291" s="386"/>
      <c r="M291" s="191"/>
      <c r="N291" s="187"/>
      <c r="O291" s="187"/>
      <c r="P291" s="191"/>
      <c r="Q291" s="191"/>
      <c r="R291" s="191"/>
      <c r="S291" s="191"/>
      <c r="T291" s="191">
        <v>30571.48</v>
      </c>
      <c r="U291" s="191"/>
      <c r="V291" s="173">
        <v>2019</v>
      </c>
    </row>
    <row r="292" spans="1:22" s="7" customFormat="1" x14ac:dyDescent="0.2">
      <c r="A292" s="489">
        <v>271</v>
      </c>
      <c r="B292" s="192" t="s">
        <v>151</v>
      </c>
      <c r="C292" s="191">
        <f>'Раздел 1'!O292</f>
        <v>30504.25</v>
      </c>
      <c r="D292" s="191"/>
      <c r="E292" s="191"/>
      <c r="F292" s="191"/>
      <c r="G292" s="191"/>
      <c r="H292" s="191"/>
      <c r="I292" s="191"/>
      <c r="J292" s="187"/>
      <c r="K292" s="187"/>
      <c r="L292" s="386"/>
      <c r="M292" s="191"/>
      <c r="N292" s="187"/>
      <c r="O292" s="187"/>
      <c r="P292" s="191"/>
      <c r="Q292" s="191"/>
      <c r="R292" s="191"/>
      <c r="S292" s="191"/>
      <c r="T292" s="191">
        <v>30504.25</v>
      </c>
      <c r="U292" s="191"/>
      <c r="V292" s="173">
        <v>2019</v>
      </c>
    </row>
    <row r="293" spans="1:22" s="7" customFormat="1" x14ac:dyDescent="0.2">
      <c r="A293" s="489">
        <v>272</v>
      </c>
      <c r="B293" s="192" t="s">
        <v>532</v>
      </c>
      <c r="C293" s="191">
        <f>'Раздел 1'!O293</f>
        <v>1795902.3</v>
      </c>
      <c r="D293" s="191">
        <f t="shared" ref="D293:D295" si="290">C293*0.07</f>
        <v>125713.16100000002</v>
      </c>
      <c r="E293" s="191">
        <f t="shared" ref="E293" si="291">C293*0.05</f>
        <v>89795.115000000005</v>
      </c>
      <c r="F293" s="191"/>
      <c r="G293" s="191">
        <f t="shared" ref="G293" si="292">0.06*C293</f>
        <v>107754.13799999999</v>
      </c>
      <c r="H293" s="191"/>
      <c r="I293" s="191"/>
      <c r="J293" s="187"/>
      <c r="K293" s="187"/>
      <c r="L293" s="386">
        <v>220.8</v>
      </c>
      <c r="M293" s="523">
        <f t="shared" ref="M293:M295" si="293">0.25*C293</f>
        <v>448975.57500000001</v>
      </c>
      <c r="N293" s="187"/>
      <c r="O293" s="187"/>
      <c r="P293" s="191">
        <v>177</v>
      </c>
      <c r="Q293" s="191">
        <f t="shared" ref="Q293:Q295" si="294">0.3*C293</f>
        <v>538770.68999999994</v>
      </c>
      <c r="R293" s="191">
        <f t="shared" ref="R293:R295" si="295">0.05*C293</f>
        <v>89795.115000000005</v>
      </c>
      <c r="S293" s="191"/>
      <c r="T293" s="191">
        <f t="shared" ref="T293:T295" si="296">C293*0.04</f>
        <v>71836.092000000004</v>
      </c>
      <c r="U293" s="191">
        <f t="shared" ref="U293:U295" si="297">C293*0.0214</f>
        <v>38432.309219999996</v>
      </c>
      <c r="V293" s="173">
        <v>2019</v>
      </c>
    </row>
    <row r="294" spans="1:22" s="7" customFormat="1" x14ac:dyDescent="0.2">
      <c r="A294" s="489">
        <v>273</v>
      </c>
      <c r="B294" s="194" t="s">
        <v>621</v>
      </c>
      <c r="C294" s="191">
        <f>'Раздел 1'!O294</f>
        <v>1774329.9000000001</v>
      </c>
      <c r="D294" s="191">
        <f t="shared" si="290"/>
        <v>124203.09300000002</v>
      </c>
      <c r="E294" s="195"/>
      <c r="F294" s="195"/>
      <c r="G294" s="195"/>
      <c r="H294" s="195"/>
      <c r="I294" s="195"/>
      <c r="J294" s="196"/>
      <c r="K294" s="196"/>
      <c r="L294" s="387">
        <v>81</v>
      </c>
      <c r="M294" s="523">
        <f t="shared" si="293"/>
        <v>443582.47500000003</v>
      </c>
      <c r="N294" s="196"/>
      <c r="O294" s="196"/>
      <c r="P294" s="195">
        <v>144</v>
      </c>
      <c r="Q294" s="191">
        <f t="shared" si="294"/>
        <v>532298.97</v>
      </c>
      <c r="R294" s="191">
        <f t="shared" si="295"/>
        <v>88716.49500000001</v>
      </c>
      <c r="S294" s="195"/>
      <c r="T294" s="191">
        <f t="shared" si="296"/>
        <v>70973.196000000011</v>
      </c>
      <c r="U294" s="191">
        <f t="shared" si="297"/>
        <v>37970.65986</v>
      </c>
      <c r="V294" s="174">
        <v>2019</v>
      </c>
    </row>
    <row r="295" spans="1:22" s="181" customFormat="1" x14ac:dyDescent="0.2">
      <c r="A295" s="489">
        <v>274</v>
      </c>
      <c r="B295" s="251" t="s">
        <v>1782</v>
      </c>
      <c r="C295" s="191">
        <f>'Раздел 1'!O295</f>
        <v>1913471.8800000001</v>
      </c>
      <c r="D295" s="191">
        <f t="shared" si="290"/>
        <v>133943.03160000002</v>
      </c>
      <c r="E295" s="191">
        <f t="shared" ref="E295" si="298">C295*0.05</f>
        <v>95673.594000000012</v>
      </c>
      <c r="F295" s="104"/>
      <c r="G295" s="191">
        <f t="shared" ref="G295" si="299">0.06*C295</f>
        <v>114808.3128</v>
      </c>
      <c r="H295" s="104"/>
      <c r="I295" s="191">
        <f t="shared" ref="I295" si="300">0.05*C295</f>
        <v>95673.594000000012</v>
      </c>
      <c r="J295" s="223"/>
      <c r="K295" s="223"/>
      <c r="L295" s="389">
        <v>395.4</v>
      </c>
      <c r="M295" s="523">
        <f t="shared" si="293"/>
        <v>478367.97000000003</v>
      </c>
      <c r="N295" s="223"/>
      <c r="O295" s="223"/>
      <c r="P295" s="104">
        <v>261.2</v>
      </c>
      <c r="Q295" s="191">
        <f t="shared" si="294"/>
        <v>574041.56400000001</v>
      </c>
      <c r="R295" s="191">
        <f t="shared" si="295"/>
        <v>95673.594000000012</v>
      </c>
      <c r="S295" s="104"/>
      <c r="T295" s="191">
        <f t="shared" si="296"/>
        <v>76538.875200000009</v>
      </c>
      <c r="U295" s="191">
        <f t="shared" si="297"/>
        <v>40948.298232000001</v>
      </c>
      <c r="V295" s="95">
        <v>2019</v>
      </c>
    </row>
    <row r="296" spans="1:22" s="52" customFormat="1" ht="12.75" customHeight="1" x14ac:dyDescent="0.2">
      <c r="A296" s="608" t="s">
        <v>173</v>
      </c>
      <c r="B296" s="610"/>
      <c r="C296" s="352">
        <f>SUM(C289:C295)</f>
        <v>5608540.0600000005</v>
      </c>
      <c r="D296" s="352">
        <f t="shared" ref="D296:U296" si="301">SUM(D289:D295)</f>
        <v>383859.28560000006</v>
      </c>
      <c r="E296" s="352">
        <f t="shared" si="301"/>
        <v>185468.70900000003</v>
      </c>
      <c r="F296" s="352">
        <f t="shared" si="301"/>
        <v>0</v>
      </c>
      <c r="G296" s="352">
        <f t="shared" si="301"/>
        <v>222562.45079999999</v>
      </c>
      <c r="H296" s="352">
        <f t="shared" si="301"/>
        <v>0</v>
      </c>
      <c r="I296" s="352">
        <f t="shared" si="301"/>
        <v>95673.594000000012</v>
      </c>
      <c r="J296" s="352">
        <f t="shared" si="301"/>
        <v>0</v>
      </c>
      <c r="K296" s="352">
        <f t="shared" si="301"/>
        <v>0</v>
      </c>
      <c r="L296" s="352">
        <f t="shared" si="301"/>
        <v>697.2</v>
      </c>
      <c r="M296" s="352">
        <f t="shared" si="301"/>
        <v>1370926.02</v>
      </c>
      <c r="N296" s="352">
        <f t="shared" si="301"/>
        <v>0</v>
      </c>
      <c r="O296" s="352">
        <f t="shared" si="301"/>
        <v>0</v>
      </c>
      <c r="P296" s="352">
        <f t="shared" si="301"/>
        <v>582.20000000000005</v>
      </c>
      <c r="Q296" s="352">
        <f t="shared" si="301"/>
        <v>1645111.2239999999</v>
      </c>
      <c r="R296" s="352">
        <f t="shared" si="301"/>
        <v>274185.20400000003</v>
      </c>
      <c r="S296" s="352">
        <f t="shared" si="301"/>
        <v>0</v>
      </c>
      <c r="T296" s="352">
        <f t="shared" si="301"/>
        <v>344184.14319999999</v>
      </c>
      <c r="U296" s="352">
        <f t="shared" si="301"/>
        <v>117351.267312</v>
      </c>
      <c r="V296" s="107"/>
    </row>
    <row r="297" spans="1:22" s="7" customFormat="1" x14ac:dyDescent="0.2">
      <c r="A297" s="326">
        <v>275</v>
      </c>
      <c r="B297" s="327" t="s">
        <v>858</v>
      </c>
      <c r="C297" s="347">
        <f>'Раздел 1'!O297</f>
        <v>1447426.5</v>
      </c>
      <c r="D297" s="191">
        <f t="shared" ref="D297:D298" si="302">C297*0.07</f>
        <v>101319.85500000001</v>
      </c>
      <c r="E297" s="191">
        <f t="shared" ref="E297:E298" si="303">C297*0.05</f>
        <v>72371.324999999997</v>
      </c>
      <c r="F297" s="347"/>
      <c r="G297" s="191">
        <f t="shared" ref="G297:G298" si="304">0.06*C297</f>
        <v>86845.59</v>
      </c>
      <c r="H297" s="347"/>
      <c r="I297" s="191">
        <f t="shared" ref="I297:I298" si="305">0.05*C297</f>
        <v>72371.324999999997</v>
      </c>
      <c r="J297" s="377"/>
      <c r="K297" s="377"/>
      <c r="L297" s="391">
        <v>395.4</v>
      </c>
      <c r="M297" s="523">
        <f t="shared" ref="M297:M298" si="306">0.25*C297</f>
        <v>361856.625</v>
      </c>
      <c r="N297" s="377"/>
      <c r="O297" s="377"/>
      <c r="P297" s="347">
        <v>261.2</v>
      </c>
      <c r="Q297" s="191">
        <f t="shared" ref="Q297:Q298" si="307">0.3*C297</f>
        <v>434227.95</v>
      </c>
      <c r="R297" s="191">
        <f t="shared" ref="R297:R298" si="308">0.05*C297</f>
        <v>72371.324999999997</v>
      </c>
      <c r="S297" s="347"/>
      <c r="T297" s="191">
        <f t="shared" ref="T297:T298" si="309">C297*0.04</f>
        <v>57897.06</v>
      </c>
      <c r="U297" s="191">
        <f t="shared" ref="U297:U298" si="310">C297*0.0214</f>
        <v>30974.927099999997</v>
      </c>
      <c r="V297" s="408">
        <v>2020</v>
      </c>
    </row>
    <row r="298" spans="1:22" s="7" customFormat="1" x14ac:dyDescent="0.2">
      <c r="A298" s="326">
        <v>276</v>
      </c>
      <c r="B298" s="327" t="s">
        <v>859</v>
      </c>
      <c r="C298" s="347">
        <f>'Раздел 1'!O298</f>
        <v>1447426.5</v>
      </c>
      <c r="D298" s="191">
        <f t="shared" si="302"/>
        <v>101319.85500000001</v>
      </c>
      <c r="E298" s="191">
        <f t="shared" si="303"/>
        <v>72371.324999999997</v>
      </c>
      <c r="F298" s="347"/>
      <c r="G298" s="191">
        <f t="shared" si="304"/>
        <v>86845.59</v>
      </c>
      <c r="H298" s="347"/>
      <c r="I298" s="191">
        <f t="shared" si="305"/>
        <v>72371.324999999997</v>
      </c>
      <c r="J298" s="377"/>
      <c r="K298" s="377"/>
      <c r="L298" s="391">
        <v>395.4</v>
      </c>
      <c r="M298" s="523">
        <f t="shared" si="306"/>
        <v>361856.625</v>
      </c>
      <c r="N298" s="377"/>
      <c r="O298" s="377"/>
      <c r="P298" s="347">
        <v>261.2</v>
      </c>
      <c r="Q298" s="191">
        <f t="shared" si="307"/>
        <v>434227.95</v>
      </c>
      <c r="R298" s="191">
        <f t="shared" si="308"/>
        <v>72371.324999999997</v>
      </c>
      <c r="S298" s="347"/>
      <c r="T298" s="191">
        <f t="shared" si="309"/>
        <v>57897.06</v>
      </c>
      <c r="U298" s="191">
        <f t="shared" si="310"/>
        <v>30974.927099999997</v>
      </c>
      <c r="V298" s="408">
        <v>2020</v>
      </c>
    </row>
    <row r="299" spans="1:22" s="52" customFormat="1" ht="12.75" customHeight="1" x14ac:dyDescent="0.2">
      <c r="A299" s="608" t="s">
        <v>786</v>
      </c>
      <c r="B299" s="610"/>
      <c r="C299" s="352">
        <f>SUM(C297:C298)</f>
        <v>2894853</v>
      </c>
      <c r="D299" s="352">
        <f t="shared" ref="D299:U299" si="311">SUM(D297:D298)</f>
        <v>202639.71000000002</v>
      </c>
      <c r="E299" s="352">
        <f t="shared" si="311"/>
        <v>144742.65</v>
      </c>
      <c r="F299" s="352">
        <f t="shared" si="311"/>
        <v>0</v>
      </c>
      <c r="G299" s="352">
        <f t="shared" si="311"/>
        <v>173691.18</v>
      </c>
      <c r="H299" s="352">
        <f t="shared" si="311"/>
        <v>0</v>
      </c>
      <c r="I299" s="352">
        <f t="shared" si="311"/>
        <v>144742.65</v>
      </c>
      <c r="J299" s="352">
        <f t="shared" si="311"/>
        <v>0</v>
      </c>
      <c r="K299" s="352">
        <f t="shared" si="311"/>
        <v>0</v>
      </c>
      <c r="L299" s="352">
        <f t="shared" si="311"/>
        <v>790.8</v>
      </c>
      <c r="M299" s="352">
        <f t="shared" si="311"/>
        <v>723713.25</v>
      </c>
      <c r="N299" s="352">
        <f t="shared" si="311"/>
        <v>0</v>
      </c>
      <c r="O299" s="352">
        <f t="shared" si="311"/>
        <v>0</v>
      </c>
      <c r="P299" s="352">
        <f t="shared" si="311"/>
        <v>522.4</v>
      </c>
      <c r="Q299" s="352">
        <f t="shared" si="311"/>
        <v>868455.9</v>
      </c>
      <c r="R299" s="352">
        <f t="shared" si="311"/>
        <v>144742.65</v>
      </c>
      <c r="S299" s="352">
        <f t="shared" si="311"/>
        <v>0</v>
      </c>
      <c r="T299" s="352">
        <f t="shared" si="311"/>
        <v>115794.12</v>
      </c>
      <c r="U299" s="352">
        <f t="shared" si="311"/>
        <v>61949.854199999994</v>
      </c>
      <c r="V299" s="399"/>
    </row>
    <row r="300" spans="1:22" s="7" customFormat="1" x14ac:dyDescent="0.2">
      <c r="A300" s="326">
        <v>277</v>
      </c>
      <c r="B300" s="327" t="s">
        <v>860</v>
      </c>
      <c r="C300" s="347">
        <f>'Раздел 1'!O300</f>
        <v>1447426.5</v>
      </c>
      <c r="D300" s="191">
        <f t="shared" ref="D300" si="312">C300*0.07</f>
        <v>101319.85500000001</v>
      </c>
      <c r="E300" s="191">
        <f t="shared" ref="E300" si="313">C300*0.05</f>
        <v>72371.324999999997</v>
      </c>
      <c r="F300" s="347"/>
      <c r="G300" s="191">
        <f t="shared" ref="G300" si="314">0.06*C300</f>
        <v>86845.59</v>
      </c>
      <c r="H300" s="347"/>
      <c r="I300" s="191">
        <f t="shared" ref="I300" si="315">0.05*C300</f>
        <v>72371.324999999997</v>
      </c>
      <c r="J300" s="377"/>
      <c r="K300" s="377"/>
      <c r="L300" s="391">
        <v>395.4</v>
      </c>
      <c r="M300" s="523">
        <f t="shared" ref="M300" si="316">0.25*C300</f>
        <v>361856.625</v>
      </c>
      <c r="N300" s="377"/>
      <c r="O300" s="377"/>
      <c r="P300" s="347">
        <v>261.2</v>
      </c>
      <c r="Q300" s="191">
        <f t="shared" ref="Q300" si="317">0.3*C300</f>
        <v>434227.95</v>
      </c>
      <c r="R300" s="191">
        <f>0.05*C300</f>
        <v>72371.324999999997</v>
      </c>
      <c r="S300" s="347"/>
      <c r="T300" s="191">
        <f>C300*0.04</f>
        <v>57897.06</v>
      </c>
      <c r="U300" s="191">
        <f t="shared" ref="U300" si="318">C300*0.0214</f>
        <v>30974.927099999997</v>
      </c>
      <c r="V300" s="408">
        <v>2021</v>
      </c>
    </row>
    <row r="301" spans="1:22" s="52" customFormat="1" ht="12.75" customHeight="1" x14ac:dyDescent="0.2">
      <c r="A301" s="608" t="s">
        <v>787</v>
      </c>
      <c r="B301" s="610"/>
      <c r="C301" s="352">
        <f>SUM(C300)</f>
        <v>1447426.5</v>
      </c>
      <c r="D301" s="352">
        <f t="shared" ref="D301:U301" si="319">SUM(D300)</f>
        <v>101319.85500000001</v>
      </c>
      <c r="E301" s="352">
        <f t="shared" si="319"/>
        <v>72371.324999999997</v>
      </c>
      <c r="F301" s="352">
        <f t="shared" si="319"/>
        <v>0</v>
      </c>
      <c r="G301" s="352">
        <f t="shared" si="319"/>
        <v>86845.59</v>
      </c>
      <c r="H301" s="352">
        <f t="shared" si="319"/>
        <v>0</v>
      </c>
      <c r="I301" s="352">
        <f t="shared" si="319"/>
        <v>72371.324999999997</v>
      </c>
      <c r="J301" s="352">
        <f t="shared" si="319"/>
        <v>0</v>
      </c>
      <c r="K301" s="352">
        <f t="shared" si="319"/>
        <v>0</v>
      </c>
      <c r="L301" s="352">
        <f t="shared" si="319"/>
        <v>395.4</v>
      </c>
      <c r="M301" s="352">
        <f t="shared" si="319"/>
        <v>361856.625</v>
      </c>
      <c r="N301" s="352">
        <f t="shared" si="319"/>
        <v>0</v>
      </c>
      <c r="O301" s="352">
        <f t="shared" si="319"/>
        <v>0</v>
      </c>
      <c r="P301" s="352">
        <f t="shared" si="319"/>
        <v>261.2</v>
      </c>
      <c r="Q301" s="352">
        <f t="shared" si="319"/>
        <v>434227.95</v>
      </c>
      <c r="R301" s="352">
        <f t="shared" si="319"/>
        <v>72371.324999999997</v>
      </c>
      <c r="S301" s="352">
        <f t="shared" si="319"/>
        <v>0</v>
      </c>
      <c r="T301" s="352">
        <f t="shared" si="319"/>
        <v>57897.06</v>
      </c>
      <c r="U301" s="352">
        <f t="shared" si="319"/>
        <v>30974.927099999997</v>
      </c>
      <c r="V301" s="399"/>
    </row>
    <row r="302" spans="1:22" s="57" customFormat="1" ht="12.75" customHeight="1" x14ac:dyDescent="0.2">
      <c r="A302" s="602" t="s">
        <v>110</v>
      </c>
      <c r="B302" s="603"/>
      <c r="C302" s="189">
        <f>C301+C299+C296</f>
        <v>9950819.5600000005</v>
      </c>
      <c r="D302" s="189">
        <f t="shared" ref="D302:U302" si="320">D301+D299+D296</f>
        <v>687818.85060000012</v>
      </c>
      <c r="E302" s="189">
        <f t="shared" si="320"/>
        <v>402582.68400000001</v>
      </c>
      <c r="F302" s="189">
        <f t="shared" si="320"/>
        <v>0</v>
      </c>
      <c r="G302" s="189">
        <f t="shared" si="320"/>
        <v>483099.22080000001</v>
      </c>
      <c r="H302" s="189">
        <f t="shared" si="320"/>
        <v>0</v>
      </c>
      <c r="I302" s="189">
        <f t="shared" si="320"/>
        <v>312787.56900000002</v>
      </c>
      <c r="J302" s="189">
        <f t="shared" si="320"/>
        <v>0</v>
      </c>
      <c r="K302" s="189">
        <f t="shared" si="320"/>
        <v>0</v>
      </c>
      <c r="L302" s="189">
        <f t="shared" si="320"/>
        <v>1883.3999999999999</v>
      </c>
      <c r="M302" s="189">
        <f t="shared" si="320"/>
        <v>2456495.895</v>
      </c>
      <c r="N302" s="189">
        <f t="shared" si="320"/>
        <v>0</v>
      </c>
      <c r="O302" s="189">
        <f t="shared" si="320"/>
        <v>0</v>
      </c>
      <c r="P302" s="189">
        <f t="shared" si="320"/>
        <v>1365.8</v>
      </c>
      <c r="Q302" s="189">
        <f t="shared" si="320"/>
        <v>2947795.074</v>
      </c>
      <c r="R302" s="189">
        <f t="shared" si="320"/>
        <v>491299.179</v>
      </c>
      <c r="S302" s="189">
        <f t="shared" si="320"/>
        <v>0</v>
      </c>
      <c r="T302" s="189">
        <f t="shared" si="320"/>
        <v>517875.32319999998</v>
      </c>
      <c r="U302" s="189">
        <f t="shared" si="320"/>
        <v>210276.04861199998</v>
      </c>
      <c r="V302" s="400"/>
    </row>
    <row r="303" spans="1:22" s="7" customFormat="1" x14ac:dyDescent="0.2">
      <c r="A303" s="604" t="s">
        <v>90</v>
      </c>
      <c r="B303" s="605"/>
      <c r="C303" s="191"/>
      <c r="D303" s="191"/>
      <c r="E303" s="191"/>
      <c r="F303" s="191"/>
      <c r="G303" s="191"/>
      <c r="H303" s="191"/>
      <c r="I303" s="191"/>
      <c r="J303" s="187"/>
      <c r="K303" s="187"/>
      <c r="L303" s="386"/>
      <c r="M303" s="191"/>
      <c r="N303" s="187"/>
      <c r="O303" s="187"/>
      <c r="P303" s="191"/>
      <c r="Q303" s="191"/>
      <c r="R303" s="191"/>
      <c r="S303" s="191"/>
      <c r="T303" s="191"/>
      <c r="U303" s="191"/>
      <c r="V303" s="135"/>
    </row>
    <row r="304" spans="1:22" s="7" customFormat="1" x14ac:dyDescent="0.2">
      <c r="A304" s="184">
        <v>278</v>
      </c>
      <c r="B304" s="192" t="s">
        <v>535</v>
      </c>
      <c r="C304" s="191">
        <f>'Раздел 1'!O304</f>
        <v>7134316.2659999998</v>
      </c>
      <c r="D304" s="191">
        <f t="shared" ref="D304:D305" si="321">C304*0.07</f>
        <v>499402.13862000004</v>
      </c>
      <c r="E304" s="191">
        <f t="shared" ref="E304:E305" si="322">C304*0.05</f>
        <v>356715.81330000004</v>
      </c>
      <c r="F304" s="191"/>
      <c r="G304" s="191">
        <f t="shared" ref="G304:G305" si="323">0.06*C304</f>
        <v>428058.97595999995</v>
      </c>
      <c r="H304" s="191"/>
      <c r="I304" s="191">
        <f t="shared" ref="I304:I305" si="324">0.05*C304</f>
        <v>356715.81330000004</v>
      </c>
      <c r="J304" s="187"/>
      <c r="K304" s="187"/>
      <c r="L304" s="386">
        <v>544.9</v>
      </c>
      <c r="M304" s="523">
        <f t="shared" ref="M304:M305" si="325">0.25*C304</f>
        <v>1783579.0665</v>
      </c>
      <c r="N304" s="187"/>
      <c r="O304" s="187"/>
      <c r="P304" s="191">
        <v>1130.2</v>
      </c>
      <c r="Q304" s="191">
        <f t="shared" ref="Q304:Q305" si="326">0.3*C304</f>
        <v>2140294.8797999998</v>
      </c>
      <c r="R304" s="191">
        <f t="shared" ref="R304:R305" si="327">0.05*C304</f>
        <v>356715.81330000004</v>
      </c>
      <c r="S304" s="191"/>
      <c r="T304" s="191">
        <f t="shared" ref="T304:T305" si="328">C304*0.04</f>
        <v>285372.65064000001</v>
      </c>
      <c r="U304" s="191">
        <f t="shared" ref="U304:U305" si="329">C304*0.0214</f>
        <v>152674.36809239999</v>
      </c>
      <c r="V304" s="173">
        <v>2019</v>
      </c>
    </row>
    <row r="305" spans="1:22" s="7" customFormat="1" x14ac:dyDescent="0.2">
      <c r="A305" s="184">
        <v>279</v>
      </c>
      <c r="B305" s="192" t="s">
        <v>536</v>
      </c>
      <c r="C305" s="191">
        <f>'Раздел 1'!O305</f>
        <v>6963462.8580000009</v>
      </c>
      <c r="D305" s="191">
        <f t="shared" si="321"/>
        <v>487442.40006000013</v>
      </c>
      <c r="E305" s="191">
        <f t="shared" si="322"/>
        <v>348173.14290000009</v>
      </c>
      <c r="F305" s="191"/>
      <c r="G305" s="191">
        <f t="shared" si="323"/>
        <v>417807.77148000005</v>
      </c>
      <c r="H305" s="191"/>
      <c r="I305" s="191">
        <f t="shared" si="324"/>
        <v>348173.14290000009</v>
      </c>
      <c r="J305" s="187"/>
      <c r="K305" s="187"/>
      <c r="L305" s="386">
        <v>544</v>
      </c>
      <c r="M305" s="523">
        <f t="shared" si="325"/>
        <v>1740865.7145000002</v>
      </c>
      <c r="N305" s="187"/>
      <c r="O305" s="187"/>
      <c r="P305" s="191">
        <v>1132.08</v>
      </c>
      <c r="Q305" s="191">
        <f t="shared" si="326"/>
        <v>2089038.8574000001</v>
      </c>
      <c r="R305" s="191">
        <f t="shared" si="327"/>
        <v>348173.14290000009</v>
      </c>
      <c r="S305" s="191"/>
      <c r="T305" s="191">
        <f t="shared" si="328"/>
        <v>278538.51432000002</v>
      </c>
      <c r="U305" s="191">
        <f t="shared" si="329"/>
        <v>149018.10516120002</v>
      </c>
      <c r="V305" s="173">
        <v>2019</v>
      </c>
    </row>
    <row r="306" spans="1:22" s="7" customFormat="1" x14ac:dyDescent="0.2">
      <c r="A306" s="489">
        <v>280</v>
      </c>
      <c r="B306" s="192" t="s">
        <v>295</v>
      </c>
      <c r="C306" s="191">
        <f>'Раздел 1'!O306</f>
        <v>21800</v>
      </c>
      <c r="D306" s="191"/>
      <c r="E306" s="191"/>
      <c r="F306" s="191"/>
      <c r="G306" s="191"/>
      <c r="H306" s="191"/>
      <c r="I306" s="191"/>
      <c r="J306" s="187"/>
      <c r="K306" s="187"/>
      <c r="L306" s="386"/>
      <c r="M306" s="191"/>
      <c r="N306" s="187"/>
      <c r="O306" s="187"/>
      <c r="P306" s="191"/>
      <c r="Q306" s="191"/>
      <c r="R306" s="191"/>
      <c r="S306" s="191"/>
      <c r="T306" s="191">
        <v>21800</v>
      </c>
      <c r="U306" s="191"/>
      <c r="V306" s="173">
        <v>2019</v>
      </c>
    </row>
    <row r="307" spans="1:22" s="7" customFormat="1" x14ac:dyDescent="0.2">
      <c r="A307" s="489">
        <v>281</v>
      </c>
      <c r="B307" s="192" t="s">
        <v>537</v>
      </c>
      <c r="C307" s="191">
        <f>'Раздел 1'!O307</f>
        <v>16000</v>
      </c>
      <c r="D307" s="191"/>
      <c r="E307" s="191"/>
      <c r="F307" s="191"/>
      <c r="G307" s="191"/>
      <c r="H307" s="191"/>
      <c r="I307" s="191"/>
      <c r="J307" s="187"/>
      <c r="K307" s="187"/>
      <c r="L307" s="386"/>
      <c r="M307" s="191"/>
      <c r="N307" s="187"/>
      <c r="O307" s="187"/>
      <c r="P307" s="191"/>
      <c r="Q307" s="191"/>
      <c r="R307" s="191"/>
      <c r="S307" s="191"/>
      <c r="T307" s="191">
        <v>16000</v>
      </c>
      <c r="U307" s="191"/>
      <c r="V307" s="173">
        <v>2019</v>
      </c>
    </row>
    <row r="308" spans="1:22" s="7" customFormat="1" x14ac:dyDescent="0.2">
      <c r="A308" s="489">
        <v>282</v>
      </c>
      <c r="B308" s="192" t="s">
        <v>281</v>
      </c>
      <c r="C308" s="191">
        <f>'Раздел 1'!O308</f>
        <v>29200</v>
      </c>
      <c r="D308" s="191"/>
      <c r="E308" s="191"/>
      <c r="F308" s="191"/>
      <c r="G308" s="191"/>
      <c r="H308" s="191"/>
      <c r="I308" s="191"/>
      <c r="J308" s="187"/>
      <c r="K308" s="187"/>
      <c r="L308" s="386"/>
      <c r="M308" s="191"/>
      <c r="N308" s="187"/>
      <c r="O308" s="187"/>
      <c r="P308" s="191"/>
      <c r="Q308" s="191"/>
      <c r="R308" s="191"/>
      <c r="S308" s="191"/>
      <c r="T308" s="191">
        <v>29200</v>
      </c>
      <c r="U308" s="191"/>
      <c r="V308" s="173">
        <v>2019</v>
      </c>
    </row>
    <row r="309" spans="1:22" s="7" customFormat="1" x14ac:dyDescent="0.2">
      <c r="A309" s="489">
        <v>283</v>
      </c>
      <c r="B309" s="192" t="s">
        <v>282</v>
      </c>
      <c r="C309" s="191">
        <f>'Раздел 1'!O309</f>
        <v>23200</v>
      </c>
      <c r="D309" s="191"/>
      <c r="E309" s="191"/>
      <c r="F309" s="191"/>
      <c r="G309" s="191"/>
      <c r="H309" s="191"/>
      <c r="I309" s="191"/>
      <c r="J309" s="187"/>
      <c r="K309" s="187"/>
      <c r="L309" s="386"/>
      <c r="M309" s="191"/>
      <c r="N309" s="187"/>
      <c r="O309" s="187"/>
      <c r="P309" s="191"/>
      <c r="Q309" s="191"/>
      <c r="R309" s="191"/>
      <c r="S309" s="191"/>
      <c r="T309" s="191">
        <v>23200</v>
      </c>
      <c r="U309" s="191"/>
      <c r="V309" s="173">
        <v>2019</v>
      </c>
    </row>
    <row r="310" spans="1:22" s="7" customFormat="1" x14ac:dyDescent="0.2">
      <c r="A310" s="489">
        <v>284</v>
      </c>
      <c r="B310" s="192" t="s">
        <v>286</v>
      </c>
      <c r="C310" s="191">
        <f>'Раздел 1'!O310</f>
        <v>16000</v>
      </c>
      <c r="D310" s="191"/>
      <c r="E310" s="191"/>
      <c r="F310" s="191"/>
      <c r="G310" s="191"/>
      <c r="H310" s="191"/>
      <c r="I310" s="191"/>
      <c r="J310" s="187"/>
      <c r="K310" s="187"/>
      <c r="L310" s="386"/>
      <c r="M310" s="191"/>
      <c r="N310" s="187"/>
      <c r="O310" s="187"/>
      <c r="P310" s="191"/>
      <c r="Q310" s="191"/>
      <c r="R310" s="191"/>
      <c r="S310" s="191"/>
      <c r="T310" s="191">
        <v>16000</v>
      </c>
      <c r="U310" s="191"/>
      <c r="V310" s="173">
        <v>2019</v>
      </c>
    </row>
    <row r="311" spans="1:22" s="7" customFormat="1" x14ac:dyDescent="0.2">
      <c r="A311" s="489">
        <v>285</v>
      </c>
      <c r="B311" s="192" t="s">
        <v>291</v>
      </c>
      <c r="C311" s="191">
        <f>'Раздел 1'!O311</f>
        <v>41000</v>
      </c>
      <c r="D311" s="191"/>
      <c r="E311" s="191"/>
      <c r="F311" s="191"/>
      <c r="G311" s="191"/>
      <c r="H311" s="191"/>
      <c r="I311" s="191"/>
      <c r="J311" s="187"/>
      <c r="K311" s="187"/>
      <c r="L311" s="386"/>
      <c r="M311" s="191"/>
      <c r="N311" s="187"/>
      <c r="O311" s="187"/>
      <c r="P311" s="191"/>
      <c r="Q311" s="191"/>
      <c r="R311" s="191"/>
      <c r="S311" s="191"/>
      <c r="T311" s="191">
        <v>41000</v>
      </c>
      <c r="U311" s="191"/>
      <c r="V311" s="173">
        <v>2019</v>
      </c>
    </row>
    <row r="312" spans="1:22" s="7" customFormat="1" x14ac:dyDescent="0.2">
      <c r="A312" s="489">
        <v>286</v>
      </c>
      <c r="B312" s="192" t="s">
        <v>538</v>
      </c>
      <c r="C312" s="191">
        <f>'Раздел 1'!O312</f>
        <v>20100</v>
      </c>
      <c r="D312" s="191"/>
      <c r="E312" s="191"/>
      <c r="F312" s="191"/>
      <c r="G312" s="191"/>
      <c r="H312" s="191"/>
      <c r="I312" s="191"/>
      <c r="J312" s="187"/>
      <c r="K312" s="187"/>
      <c r="L312" s="386"/>
      <c r="M312" s="191"/>
      <c r="N312" s="187"/>
      <c r="O312" s="187"/>
      <c r="P312" s="191"/>
      <c r="Q312" s="191"/>
      <c r="R312" s="191"/>
      <c r="S312" s="191"/>
      <c r="T312" s="191">
        <v>20100</v>
      </c>
      <c r="U312" s="191"/>
      <c r="V312" s="173">
        <v>2019</v>
      </c>
    </row>
    <row r="313" spans="1:22" s="7" customFormat="1" x14ac:dyDescent="0.2">
      <c r="A313" s="489">
        <v>287</v>
      </c>
      <c r="B313" s="192" t="s">
        <v>296</v>
      </c>
      <c r="C313" s="191">
        <f>'Раздел 1'!O313</f>
        <v>21000</v>
      </c>
      <c r="D313" s="191"/>
      <c r="E313" s="191"/>
      <c r="F313" s="191"/>
      <c r="G313" s="191"/>
      <c r="H313" s="191"/>
      <c r="I313" s="191"/>
      <c r="J313" s="187"/>
      <c r="K313" s="187"/>
      <c r="L313" s="386"/>
      <c r="M313" s="191"/>
      <c r="N313" s="187"/>
      <c r="O313" s="187"/>
      <c r="P313" s="191"/>
      <c r="Q313" s="191"/>
      <c r="R313" s="191"/>
      <c r="S313" s="191"/>
      <c r="T313" s="191">
        <v>21000</v>
      </c>
      <c r="U313" s="191"/>
      <c r="V313" s="173">
        <v>2019</v>
      </c>
    </row>
    <row r="314" spans="1:22" s="7" customFormat="1" x14ac:dyDescent="0.2">
      <c r="A314" s="489">
        <v>288</v>
      </c>
      <c r="B314" s="192" t="s">
        <v>280</v>
      </c>
      <c r="C314" s="191">
        <f>'Раздел 1'!O314</f>
        <v>11864820</v>
      </c>
      <c r="D314" s="191">
        <f t="shared" ref="D314:D329" si="330">C314*0.07</f>
        <v>830537.4</v>
      </c>
      <c r="E314" s="191">
        <f t="shared" ref="E314" si="331">C314*0.05</f>
        <v>593241</v>
      </c>
      <c r="F314" s="191"/>
      <c r="G314" s="191">
        <f t="shared" ref="G314" si="332">0.06*C314</f>
        <v>711889.2</v>
      </c>
      <c r="H314" s="191"/>
      <c r="I314" s="191">
        <f t="shared" ref="I314" si="333">0.05*C314</f>
        <v>593241</v>
      </c>
      <c r="J314" s="410"/>
      <c r="K314" s="410"/>
      <c r="L314" s="386">
        <v>623</v>
      </c>
      <c r="M314" s="523">
        <f t="shared" ref="M314:M329" si="334">0.25*C314</f>
        <v>2966205</v>
      </c>
      <c r="N314" s="410">
        <v>524</v>
      </c>
      <c r="O314" s="568">
        <f>0.03*C314</f>
        <v>355944.6</v>
      </c>
      <c r="P314" s="191">
        <v>714</v>
      </c>
      <c r="Q314" s="191">
        <f t="shared" ref="Q314:Q329" si="335">0.3*C314</f>
        <v>3559446</v>
      </c>
      <c r="R314" s="191">
        <f t="shared" ref="R314:R329" si="336">0.05*C314</f>
        <v>593241</v>
      </c>
      <c r="S314" s="191"/>
      <c r="T314" s="191">
        <f t="shared" ref="T314:T329" si="337">C314*0.04</f>
        <v>474592.8</v>
      </c>
      <c r="U314" s="191">
        <f t="shared" ref="U314:U329" si="338">C314*0.0214</f>
        <v>253907.14799999999</v>
      </c>
      <c r="V314" s="407">
        <v>2019</v>
      </c>
    </row>
    <row r="315" spans="1:22" s="7" customFormat="1" x14ac:dyDescent="0.2">
      <c r="A315" s="489">
        <v>289</v>
      </c>
      <c r="B315" s="192" t="s">
        <v>111</v>
      </c>
      <c r="C315" s="191">
        <f>'Раздел 1'!O315</f>
        <v>2322808.17</v>
      </c>
      <c r="D315" s="191">
        <f t="shared" si="330"/>
        <v>162596.57190000001</v>
      </c>
      <c r="E315" s="191"/>
      <c r="F315" s="191"/>
      <c r="G315" s="191"/>
      <c r="H315" s="191"/>
      <c r="I315" s="191"/>
      <c r="J315" s="187"/>
      <c r="K315" s="187"/>
      <c r="L315" s="386">
        <v>400</v>
      </c>
      <c r="M315" s="523">
        <f t="shared" si="334"/>
        <v>580702.04249999998</v>
      </c>
      <c r="N315" s="187"/>
      <c r="O315" s="187"/>
      <c r="P315" s="191">
        <v>400</v>
      </c>
      <c r="Q315" s="191">
        <f t="shared" si="335"/>
        <v>696842.451</v>
      </c>
      <c r="R315" s="191">
        <f t="shared" si="336"/>
        <v>116140.40850000001</v>
      </c>
      <c r="S315" s="187"/>
      <c r="T315" s="191">
        <f t="shared" si="337"/>
        <v>92912.326799999995</v>
      </c>
      <c r="U315" s="191">
        <f t="shared" si="338"/>
        <v>49708.094837999997</v>
      </c>
      <c r="V315" s="173">
        <v>2019</v>
      </c>
    </row>
    <row r="316" spans="1:22" s="7" customFormat="1" x14ac:dyDescent="0.2">
      <c r="A316" s="489">
        <v>290</v>
      </c>
      <c r="B316" s="192" t="s">
        <v>297</v>
      </c>
      <c r="C316" s="191">
        <f>'Раздел 1'!O316</f>
        <v>2117331.06</v>
      </c>
      <c r="D316" s="191">
        <f t="shared" si="330"/>
        <v>148213.17420000001</v>
      </c>
      <c r="E316" s="191"/>
      <c r="F316" s="191"/>
      <c r="G316" s="191"/>
      <c r="H316" s="191"/>
      <c r="I316" s="191"/>
      <c r="J316" s="187"/>
      <c r="K316" s="187"/>
      <c r="L316" s="386">
        <v>330</v>
      </c>
      <c r="M316" s="523">
        <f t="shared" si="334"/>
        <v>529332.76500000001</v>
      </c>
      <c r="N316" s="187"/>
      <c r="O316" s="187"/>
      <c r="P316" s="191">
        <v>287.2</v>
      </c>
      <c r="Q316" s="191">
        <f t="shared" si="335"/>
        <v>635199.31799999997</v>
      </c>
      <c r="R316" s="191">
        <f t="shared" si="336"/>
        <v>105866.55300000001</v>
      </c>
      <c r="S316" s="187"/>
      <c r="T316" s="191">
        <f t="shared" si="337"/>
        <v>84693.242400000003</v>
      </c>
      <c r="U316" s="191">
        <f t="shared" si="338"/>
        <v>45310.884683999997</v>
      </c>
      <c r="V316" s="173">
        <v>2019</v>
      </c>
    </row>
    <row r="317" spans="1:22" s="7" customFormat="1" ht="25.5" x14ac:dyDescent="0.2">
      <c r="A317" s="489">
        <v>291</v>
      </c>
      <c r="B317" s="192" t="s">
        <v>292</v>
      </c>
      <c r="C317" s="191">
        <f>'Раздел 1'!O317</f>
        <v>1765161.6300000001</v>
      </c>
      <c r="D317" s="191">
        <f t="shared" si="330"/>
        <v>123561.31410000002</v>
      </c>
      <c r="E317" s="191"/>
      <c r="F317" s="191"/>
      <c r="G317" s="191"/>
      <c r="H317" s="191"/>
      <c r="I317" s="191"/>
      <c r="J317" s="187"/>
      <c r="K317" s="187"/>
      <c r="L317" s="386">
        <v>270</v>
      </c>
      <c r="M317" s="523">
        <f t="shared" si="334"/>
        <v>441290.40750000003</v>
      </c>
      <c r="N317" s="187"/>
      <c r="O317" s="187"/>
      <c r="P317" s="191">
        <v>287.2</v>
      </c>
      <c r="Q317" s="191">
        <f t="shared" si="335"/>
        <v>529548.48900000006</v>
      </c>
      <c r="R317" s="191">
        <f t="shared" si="336"/>
        <v>88258.081500000015</v>
      </c>
      <c r="S317" s="187"/>
      <c r="T317" s="191">
        <f t="shared" si="337"/>
        <v>70606.465200000006</v>
      </c>
      <c r="U317" s="191">
        <f t="shared" si="338"/>
        <v>37774.458881999999</v>
      </c>
      <c r="V317" s="173">
        <v>2019</v>
      </c>
    </row>
    <row r="318" spans="1:22" s="7" customFormat="1" ht="25.5" x14ac:dyDescent="0.2">
      <c r="A318" s="489">
        <v>292</v>
      </c>
      <c r="B318" s="192" t="s">
        <v>284</v>
      </c>
      <c r="C318" s="191">
        <f>'Раздел 1'!O318</f>
        <v>1764622.32</v>
      </c>
      <c r="D318" s="191">
        <f t="shared" si="330"/>
        <v>123523.56240000001</v>
      </c>
      <c r="E318" s="191"/>
      <c r="F318" s="191"/>
      <c r="G318" s="191"/>
      <c r="H318" s="191"/>
      <c r="I318" s="191"/>
      <c r="J318" s="187"/>
      <c r="K318" s="187"/>
      <c r="L318" s="386">
        <v>281.5</v>
      </c>
      <c r="M318" s="523">
        <f t="shared" si="334"/>
        <v>441155.58</v>
      </c>
      <c r="N318" s="187"/>
      <c r="O318" s="187"/>
      <c r="P318" s="191">
        <v>287.2</v>
      </c>
      <c r="Q318" s="191">
        <f t="shared" si="335"/>
        <v>529386.696</v>
      </c>
      <c r="R318" s="191">
        <f t="shared" si="336"/>
        <v>88231.116000000009</v>
      </c>
      <c r="S318" s="191"/>
      <c r="T318" s="191">
        <f t="shared" si="337"/>
        <v>70584.892800000001</v>
      </c>
      <c r="U318" s="191">
        <f t="shared" si="338"/>
        <v>37762.917648000002</v>
      </c>
      <c r="V318" s="173">
        <v>2019</v>
      </c>
    </row>
    <row r="319" spans="1:22" s="7" customFormat="1" x14ac:dyDescent="0.2">
      <c r="A319" s="489">
        <v>293</v>
      </c>
      <c r="B319" s="192" t="s">
        <v>288</v>
      </c>
      <c r="C319" s="191">
        <f>'Раздел 1'!O319</f>
        <v>1791048.5100000002</v>
      </c>
      <c r="D319" s="191">
        <f t="shared" si="330"/>
        <v>125373.39570000002</v>
      </c>
      <c r="E319" s="191"/>
      <c r="F319" s="191"/>
      <c r="G319" s="191"/>
      <c r="H319" s="191"/>
      <c r="I319" s="191"/>
      <c r="J319" s="187"/>
      <c r="K319" s="187"/>
      <c r="L319" s="386">
        <v>302.5</v>
      </c>
      <c r="M319" s="523">
        <f t="shared" si="334"/>
        <v>447762.12750000006</v>
      </c>
      <c r="N319" s="187"/>
      <c r="O319" s="187"/>
      <c r="P319" s="191">
        <v>396.1</v>
      </c>
      <c r="Q319" s="191">
        <f t="shared" si="335"/>
        <v>537314.55300000007</v>
      </c>
      <c r="R319" s="191">
        <f t="shared" si="336"/>
        <v>89552.425500000012</v>
      </c>
      <c r="S319" s="191"/>
      <c r="T319" s="191">
        <f t="shared" si="337"/>
        <v>71641.940400000007</v>
      </c>
      <c r="U319" s="191">
        <f t="shared" si="338"/>
        <v>38328.438114000004</v>
      </c>
      <c r="V319" s="173">
        <v>2019</v>
      </c>
    </row>
    <row r="320" spans="1:22" s="7" customFormat="1" x14ac:dyDescent="0.2">
      <c r="A320" s="489">
        <v>294</v>
      </c>
      <c r="B320" s="192" t="s">
        <v>293</v>
      </c>
      <c r="C320" s="191">
        <f>'Раздел 1'!O320</f>
        <v>1779723.0000000002</v>
      </c>
      <c r="D320" s="191">
        <f t="shared" si="330"/>
        <v>124580.61000000003</v>
      </c>
      <c r="E320" s="191"/>
      <c r="F320" s="191"/>
      <c r="G320" s="191"/>
      <c r="H320" s="191"/>
      <c r="I320" s="191"/>
      <c r="J320" s="187"/>
      <c r="K320" s="187"/>
      <c r="L320" s="386">
        <v>277.60000000000002</v>
      </c>
      <c r="M320" s="523">
        <f t="shared" si="334"/>
        <v>444930.75000000006</v>
      </c>
      <c r="N320" s="187"/>
      <c r="O320" s="187"/>
      <c r="P320" s="191">
        <v>287.2</v>
      </c>
      <c r="Q320" s="191">
        <f t="shared" si="335"/>
        <v>533916.9</v>
      </c>
      <c r="R320" s="191">
        <f t="shared" si="336"/>
        <v>88986.150000000023</v>
      </c>
      <c r="S320" s="191"/>
      <c r="T320" s="191">
        <f t="shared" si="337"/>
        <v>71188.920000000013</v>
      </c>
      <c r="U320" s="191">
        <f t="shared" si="338"/>
        <v>38086.072200000002</v>
      </c>
      <c r="V320" s="173">
        <v>2019</v>
      </c>
    </row>
    <row r="321" spans="1:22" s="7" customFormat="1" x14ac:dyDescent="0.2">
      <c r="A321" s="489">
        <v>295</v>
      </c>
      <c r="B321" s="192" t="s">
        <v>294</v>
      </c>
      <c r="C321" s="191">
        <f>'Раздел 1'!O321</f>
        <v>2043445.59</v>
      </c>
      <c r="D321" s="191">
        <f t="shared" si="330"/>
        <v>143041.19130000001</v>
      </c>
      <c r="E321" s="191"/>
      <c r="F321" s="191"/>
      <c r="G321" s="191"/>
      <c r="H321" s="191"/>
      <c r="I321" s="191"/>
      <c r="J321" s="187"/>
      <c r="K321" s="187"/>
      <c r="L321" s="386">
        <v>323</v>
      </c>
      <c r="M321" s="523">
        <f t="shared" si="334"/>
        <v>510861.39750000002</v>
      </c>
      <c r="N321" s="187"/>
      <c r="O321" s="187"/>
      <c r="P321" s="191">
        <v>287.2</v>
      </c>
      <c r="Q321" s="191">
        <f t="shared" si="335"/>
        <v>613033.67700000003</v>
      </c>
      <c r="R321" s="191">
        <f t="shared" si="336"/>
        <v>102172.2795</v>
      </c>
      <c r="S321" s="191"/>
      <c r="T321" s="191">
        <f t="shared" si="337"/>
        <v>81737.823600000003</v>
      </c>
      <c r="U321" s="191">
        <f t="shared" si="338"/>
        <v>43729.735626000002</v>
      </c>
      <c r="V321" s="173">
        <v>2019</v>
      </c>
    </row>
    <row r="322" spans="1:22" s="7" customFormat="1" x14ac:dyDescent="0.2">
      <c r="A322" s="489">
        <v>296</v>
      </c>
      <c r="B322" s="192" t="s">
        <v>283</v>
      </c>
      <c r="C322" s="191">
        <f>'Раздел 1'!O322</f>
        <v>2055310.4100000001</v>
      </c>
      <c r="D322" s="191">
        <f t="shared" si="330"/>
        <v>143871.72870000004</v>
      </c>
      <c r="E322" s="191"/>
      <c r="F322" s="191"/>
      <c r="G322" s="191"/>
      <c r="H322" s="191"/>
      <c r="I322" s="191"/>
      <c r="J322" s="187"/>
      <c r="K322" s="187"/>
      <c r="L322" s="386">
        <v>318.8</v>
      </c>
      <c r="M322" s="523">
        <f t="shared" si="334"/>
        <v>513827.60250000004</v>
      </c>
      <c r="N322" s="187"/>
      <c r="O322" s="187"/>
      <c r="P322" s="191">
        <v>287.2</v>
      </c>
      <c r="Q322" s="191">
        <f t="shared" si="335"/>
        <v>616593.12300000002</v>
      </c>
      <c r="R322" s="191">
        <f t="shared" si="336"/>
        <v>102765.52050000001</v>
      </c>
      <c r="S322" s="191"/>
      <c r="T322" s="191">
        <f t="shared" si="337"/>
        <v>82212.416400000002</v>
      </c>
      <c r="U322" s="191">
        <f t="shared" si="338"/>
        <v>43983.642774</v>
      </c>
      <c r="V322" s="173">
        <v>2019</v>
      </c>
    </row>
    <row r="323" spans="1:22" s="7" customFormat="1" x14ac:dyDescent="0.2">
      <c r="A323" s="489">
        <v>297</v>
      </c>
      <c r="B323" s="192" t="s">
        <v>287</v>
      </c>
      <c r="C323" s="191">
        <f>'Раздел 1'!O323</f>
        <v>2354088.1500000004</v>
      </c>
      <c r="D323" s="191">
        <f t="shared" si="330"/>
        <v>164786.17050000004</v>
      </c>
      <c r="E323" s="191"/>
      <c r="F323" s="191"/>
      <c r="G323" s="191"/>
      <c r="H323" s="191"/>
      <c r="I323" s="191"/>
      <c r="J323" s="187"/>
      <c r="K323" s="187"/>
      <c r="L323" s="386">
        <v>336</v>
      </c>
      <c r="M323" s="523">
        <f t="shared" si="334"/>
        <v>588522.03750000009</v>
      </c>
      <c r="N323" s="187"/>
      <c r="O323" s="187"/>
      <c r="P323" s="191">
        <v>450.6</v>
      </c>
      <c r="Q323" s="191">
        <f t="shared" si="335"/>
        <v>706226.44500000007</v>
      </c>
      <c r="R323" s="191">
        <f t="shared" si="336"/>
        <v>117704.40750000003</v>
      </c>
      <c r="S323" s="191"/>
      <c r="T323" s="191">
        <f t="shared" si="337"/>
        <v>94163.526000000013</v>
      </c>
      <c r="U323" s="191">
        <f t="shared" si="338"/>
        <v>50377.486410000005</v>
      </c>
      <c r="V323" s="173">
        <v>2019</v>
      </c>
    </row>
    <row r="324" spans="1:22" s="7" customFormat="1" x14ac:dyDescent="0.2">
      <c r="A324" s="489">
        <v>298</v>
      </c>
      <c r="B324" s="192" t="s">
        <v>285</v>
      </c>
      <c r="C324" s="191">
        <f>'Раздел 1'!O324</f>
        <v>3733643.13</v>
      </c>
      <c r="D324" s="191">
        <f t="shared" si="330"/>
        <v>261355.0191</v>
      </c>
      <c r="E324" s="191"/>
      <c r="F324" s="191"/>
      <c r="G324" s="191"/>
      <c r="H324" s="191"/>
      <c r="I324" s="191"/>
      <c r="J324" s="187"/>
      <c r="K324" s="187"/>
      <c r="L324" s="386">
        <v>502</v>
      </c>
      <c r="M324" s="523">
        <f t="shared" si="334"/>
        <v>933410.78249999997</v>
      </c>
      <c r="N324" s="187"/>
      <c r="O324" s="187"/>
      <c r="P324" s="191">
        <v>665.18</v>
      </c>
      <c r="Q324" s="191">
        <f t="shared" si="335"/>
        <v>1120092.939</v>
      </c>
      <c r="R324" s="191">
        <f t="shared" si="336"/>
        <v>186682.15650000001</v>
      </c>
      <c r="S324" s="191"/>
      <c r="T324" s="191">
        <f t="shared" si="337"/>
        <v>149345.72519999999</v>
      </c>
      <c r="U324" s="191">
        <f t="shared" si="338"/>
        <v>79899.962981999997</v>
      </c>
      <c r="V324" s="173">
        <v>2019</v>
      </c>
    </row>
    <row r="325" spans="1:22" s="7" customFormat="1" x14ac:dyDescent="0.2">
      <c r="A325" s="489">
        <v>299</v>
      </c>
      <c r="B325" s="192" t="s">
        <v>289</v>
      </c>
      <c r="C325" s="191">
        <f>'Раздел 1'!O325</f>
        <v>1356364.6500000001</v>
      </c>
      <c r="D325" s="191">
        <f t="shared" si="330"/>
        <v>94945.525500000018</v>
      </c>
      <c r="E325" s="191"/>
      <c r="F325" s="191"/>
      <c r="G325" s="191"/>
      <c r="H325" s="191"/>
      <c r="I325" s="191"/>
      <c r="J325" s="187"/>
      <c r="K325" s="187"/>
      <c r="L325" s="386">
        <v>183</v>
      </c>
      <c r="M325" s="523">
        <f t="shared" si="334"/>
        <v>339091.16250000003</v>
      </c>
      <c r="N325" s="187"/>
      <c r="O325" s="187"/>
      <c r="P325" s="191">
        <v>255.5</v>
      </c>
      <c r="Q325" s="191">
        <f t="shared" si="335"/>
        <v>406909.39500000002</v>
      </c>
      <c r="R325" s="191">
        <f t="shared" si="336"/>
        <v>67818.232500000013</v>
      </c>
      <c r="S325" s="191"/>
      <c r="T325" s="191">
        <f t="shared" si="337"/>
        <v>54254.58600000001</v>
      </c>
      <c r="U325" s="191">
        <f t="shared" si="338"/>
        <v>29026.203510000003</v>
      </c>
      <c r="V325" s="173">
        <v>2019</v>
      </c>
    </row>
    <row r="326" spans="1:22" s="7" customFormat="1" x14ac:dyDescent="0.2">
      <c r="A326" s="489">
        <v>300</v>
      </c>
      <c r="B326" s="194" t="s">
        <v>290</v>
      </c>
      <c r="C326" s="191">
        <f>'Раздел 1'!O326</f>
        <v>1350432.2400000002</v>
      </c>
      <c r="D326" s="191">
        <f t="shared" si="330"/>
        <v>94530.256800000017</v>
      </c>
      <c r="E326" s="195"/>
      <c r="F326" s="195"/>
      <c r="G326" s="195"/>
      <c r="H326" s="195"/>
      <c r="I326" s="195"/>
      <c r="J326" s="196"/>
      <c r="K326" s="196"/>
      <c r="L326" s="387">
        <v>183</v>
      </c>
      <c r="M326" s="523">
        <f t="shared" si="334"/>
        <v>337608.06000000006</v>
      </c>
      <c r="N326" s="196"/>
      <c r="O326" s="196"/>
      <c r="P326" s="195">
        <v>255.5</v>
      </c>
      <c r="Q326" s="191">
        <f t="shared" si="335"/>
        <v>405129.67200000008</v>
      </c>
      <c r="R326" s="191">
        <f t="shared" si="336"/>
        <v>67521.612000000008</v>
      </c>
      <c r="S326" s="195"/>
      <c r="T326" s="191">
        <f t="shared" si="337"/>
        <v>54017.289600000011</v>
      </c>
      <c r="U326" s="191">
        <f t="shared" si="338"/>
        <v>28899.249936000004</v>
      </c>
      <c r="V326" s="174">
        <v>2019</v>
      </c>
    </row>
    <row r="327" spans="1:22" s="7" customFormat="1" x14ac:dyDescent="0.2">
      <c r="A327" s="489">
        <v>301</v>
      </c>
      <c r="B327" s="216" t="s">
        <v>646</v>
      </c>
      <c r="C327" s="191">
        <f>'Раздел 1'!O327</f>
        <v>7895498.4000000004</v>
      </c>
      <c r="D327" s="191">
        <f t="shared" si="330"/>
        <v>552684.88800000004</v>
      </c>
      <c r="E327" s="191">
        <f t="shared" ref="E327" si="339">C327*0.05</f>
        <v>394774.92000000004</v>
      </c>
      <c r="F327" s="195"/>
      <c r="G327" s="191">
        <f t="shared" ref="G327:G329" si="340">0.06*C327</f>
        <v>473729.90399999998</v>
      </c>
      <c r="H327" s="195"/>
      <c r="I327" s="191">
        <f t="shared" ref="I327:I329" si="341">0.05*C327</f>
        <v>394774.92000000004</v>
      </c>
      <c r="J327" s="196"/>
      <c r="K327" s="196"/>
      <c r="L327" s="387">
        <v>853</v>
      </c>
      <c r="M327" s="523">
        <f t="shared" si="334"/>
        <v>1973874.6</v>
      </c>
      <c r="N327" s="196"/>
      <c r="O327" s="196"/>
      <c r="P327" s="195">
        <v>1270</v>
      </c>
      <c r="Q327" s="191">
        <f t="shared" si="335"/>
        <v>2368649.52</v>
      </c>
      <c r="R327" s="191">
        <f t="shared" si="336"/>
        <v>394774.92000000004</v>
      </c>
      <c r="S327" s="195"/>
      <c r="T327" s="191">
        <f t="shared" si="337"/>
        <v>315819.93600000005</v>
      </c>
      <c r="U327" s="191">
        <f t="shared" si="338"/>
        <v>168963.66576</v>
      </c>
      <c r="V327" s="405">
        <v>2019</v>
      </c>
    </row>
    <row r="328" spans="1:22" s="7" customFormat="1" x14ac:dyDescent="0.2">
      <c r="A328" s="489">
        <v>302</v>
      </c>
      <c r="B328" s="216" t="s">
        <v>647</v>
      </c>
      <c r="C328" s="191">
        <f>'Раздел 1'!O328</f>
        <v>2399929.5</v>
      </c>
      <c r="D328" s="191">
        <f t="shared" si="330"/>
        <v>167995.065</v>
      </c>
      <c r="E328" s="195"/>
      <c r="F328" s="195"/>
      <c r="G328" s="191">
        <f t="shared" si="340"/>
        <v>143995.76999999999</v>
      </c>
      <c r="H328" s="195"/>
      <c r="I328" s="191">
        <f t="shared" si="341"/>
        <v>119996.47500000001</v>
      </c>
      <c r="J328" s="196"/>
      <c r="K328" s="196"/>
      <c r="L328" s="387">
        <v>390</v>
      </c>
      <c r="M328" s="523">
        <f t="shared" si="334"/>
        <v>599982.375</v>
      </c>
      <c r="N328" s="196"/>
      <c r="O328" s="196"/>
      <c r="P328" s="195">
        <v>680</v>
      </c>
      <c r="Q328" s="191">
        <f t="shared" si="335"/>
        <v>719978.85</v>
      </c>
      <c r="R328" s="191">
        <f t="shared" si="336"/>
        <v>119996.47500000001</v>
      </c>
      <c r="S328" s="195"/>
      <c r="T328" s="191">
        <f t="shared" si="337"/>
        <v>95997.180000000008</v>
      </c>
      <c r="U328" s="191">
        <f t="shared" si="338"/>
        <v>51358.491299999994</v>
      </c>
      <c r="V328" s="405">
        <v>2019</v>
      </c>
    </row>
    <row r="329" spans="1:22" s="7" customFormat="1" x14ac:dyDescent="0.2">
      <c r="A329" s="489">
        <v>303</v>
      </c>
      <c r="B329" s="216" t="s">
        <v>648</v>
      </c>
      <c r="C329" s="191">
        <f>'Раздел 1'!O329</f>
        <v>2286674.4000000004</v>
      </c>
      <c r="D329" s="191">
        <f t="shared" si="330"/>
        <v>160067.20800000004</v>
      </c>
      <c r="E329" s="195"/>
      <c r="F329" s="195"/>
      <c r="G329" s="191">
        <f t="shared" si="340"/>
        <v>137200.46400000001</v>
      </c>
      <c r="H329" s="195"/>
      <c r="I329" s="191">
        <f t="shared" si="341"/>
        <v>114333.72000000003</v>
      </c>
      <c r="J329" s="196"/>
      <c r="K329" s="196"/>
      <c r="L329" s="387">
        <v>397.6</v>
      </c>
      <c r="M329" s="523">
        <f t="shared" si="334"/>
        <v>571668.60000000009</v>
      </c>
      <c r="N329" s="196"/>
      <c r="O329" s="196"/>
      <c r="P329" s="195">
        <v>680</v>
      </c>
      <c r="Q329" s="191">
        <f t="shared" si="335"/>
        <v>686002.32000000007</v>
      </c>
      <c r="R329" s="191">
        <f t="shared" si="336"/>
        <v>114333.72000000003</v>
      </c>
      <c r="S329" s="195"/>
      <c r="T329" s="191">
        <f t="shared" si="337"/>
        <v>91466.97600000001</v>
      </c>
      <c r="U329" s="191">
        <f t="shared" si="338"/>
        <v>48934.832160000005</v>
      </c>
      <c r="V329" s="405">
        <v>2019</v>
      </c>
    </row>
    <row r="330" spans="1:22" s="7" customFormat="1" x14ac:dyDescent="0.2">
      <c r="A330" s="495">
        <v>304</v>
      </c>
      <c r="B330" s="216" t="s">
        <v>1783</v>
      </c>
      <c r="C330" s="191">
        <f>'Раздел 1'!O330</f>
        <v>0</v>
      </c>
      <c r="D330" s="195"/>
      <c r="E330" s="195"/>
      <c r="F330" s="195"/>
      <c r="G330" s="195"/>
      <c r="H330" s="195"/>
      <c r="I330" s="195"/>
      <c r="J330" s="196"/>
      <c r="K330" s="196"/>
      <c r="L330" s="387"/>
      <c r="M330" s="195"/>
      <c r="N330" s="196"/>
      <c r="O330" s="196"/>
      <c r="P330" s="195"/>
      <c r="Q330" s="195"/>
      <c r="R330" s="195"/>
      <c r="S330" s="195"/>
      <c r="T330" s="195"/>
      <c r="U330" s="195"/>
      <c r="V330" s="496">
        <v>2019</v>
      </c>
    </row>
    <row r="331" spans="1:22" s="7" customFormat="1" x14ac:dyDescent="0.2">
      <c r="A331" s="489">
        <v>305</v>
      </c>
      <c r="B331" s="216" t="s">
        <v>650</v>
      </c>
      <c r="C331" s="191">
        <f>'Раздел 1'!O331</f>
        <v>1758150.6</v>
      </c>
      <c r="D331" s="191">
        <f t="shared" ref="D331:D334" si="342">C331*0.07</f>
        <v>123070.54200000002</v>
      </c>
      <c r="E331" s="195"/>
      <c r="F331" s="195"/>
      <c r="G331" s="195"/>
      <c r="H331" s="195"/>
      <c r="I331" s="195"/>
      <c r="J331" s="196"/>
      <c r="K331" s="196"/>
      <c r="L331" s="387">
        <v>275</v>
      </c>
      <c r="M331" s="523">
        <f t="shared" ref="M331:M334" si="343">0.25*C331</f>
        <v>439537.65</v>
      </c>
      <c r="N331" s="196"/>
      <c r="O331" s="196"/>
      <c r="P331" s="195">
        <v>287.2</v>
      </c>
      <c r="Q331" s="191">
        <f t="shared" ref="Q331:Q334" si="344">0.3*C331</f>
        <v>527445.18000000005</v>
      </c>
      <c r="R331" s="191">
        <f t="shared" ref="R331:R334" si="345">0.05*C331</f>
        <v>87907.530000000013</v>
      </c>
      <c r="S331" s="195"/>
      <c r="T331" s="191">
        <f t="shared" ref="T331:T334" si="346">C331*0.04</f>
        <v>70326.024000000005</v>
      </c>
      <c r="U331" s="191">
        <f t="shared" ref="U331:U334" si="347">C331*0.0214</f>
        <v>37624.422839999999</v>
      </c>
      <c r="V331" s="405">
        <v>2019</v>
      </c>
    </row>
    <row r="332" spans="1:22" s="7" customFormat="1" x14ac:dyDescent="0.2">
      <c r="A332" s="489">
        <v>306</v>
      </c>
      <c r="B332" s="216" t="s">
        <v>651</v>
      </c>
      <c r="C332" s="191">
        <f>'Раздел 1'!O332</f>
        <v>1729027.8600000003</v>
      </c>
      <c r="D332" s="191">
        <f t="shared" si="342"/>
        <v>121031.95020000004</v>
      </c>
      <c r="E332" s="195"/>
      <c r="F332" s="195"/>
      <c r="G332" s="195"/>
      <c r="H332" s="195"/>
      <c r="I332" s="195"/>
      <c r="J332" s="196"/>
      <c r="K332" s="196"/>
      <c r="L332" s="387">
        <v>270.3</v>
      </c>
      <c r="M332" s="523">
        <f t="shared" si="343"/>
        <v>432256.96500000008</v>
      </c>
      <c r="N332" s="196"/>
      <c r="O332" s="196"/>
      <c r="P332" s="195">
        <v>287.2</v>
      </c>
      <c r="Q332" s="191">
        <f t="shared" si="344"/>
        <v>518708.35800000007</v>
      </c>
      <c r="R332" s="191">
        <f t="shared" si="345"/>
        <v>86451.393000000025</v>
      </c>
      <c r="S332" s="195"/>
      <c r="T332" s="191">
        <f t="shared" si="346"/>
        <v>69161.11440000002</v>
      </c>
      <c r="U332" s="191">
        <f t="shared" si="347"/>
        <v>37001.196204000007</v>
      </c>
      <c r="V332" s="405">
        <v>2019</v>
      </c>
    </row>
    <row r="333" spans="1:22" s="7" customFormat="1" x14ac:dyDescent="0.2">
      <c r="A333" s="489">
        <v>307</v>
      </c>
      <c r="B333" s="216" t="s">
        <v>652</v>
      </c>
      <c r="C333" s="191">
        <f>'Раздел 1'!O333</f>
        <v>1765700.94</v>
      </c>
      <c r="D333" s="191">
        <f t="shared" si="342"/>
        <v>123599.06580000001</v>
      </c>
      <c r="E333" s="195"/>
      <c r="F333" s="195"/>
      <c r="G333" s="195"/>
      <c r="H333" s="195"/>
      <c r="I333" s="195"/>
      <c r="J333" s="196"/>
      <c r="K333" s="196"/>
      <c r="L333" s="387">
        <v>268.5</v>
      </c>
      <c r="M333" s="523">
        <f t="shared" si="343"/>
        <v>441425.23499999999</v>
      </c>
      <c r="N333" s="196"/>
      <c r="O333" s="196"/>
      <c r="P333" s="195">
        <v>287.2</v>
      </c>
      <c r="Q333" s="191">
        <f t="shared" si="344"/>
        <v>529710.28200000001</v>
      </c>
      <c r="R333" s="191">
        <f t="shared" si="345"/>
        <v>88285.047000000006</v>
      </c>
      <c r="S333" s="195"/>
      <c r="T333" s="191">
        <f t="shared" si="346"/>
        <v>70628.037599999996</v>
      </c>
      <c r="U333" s="191">
        <f t="shared" si="347"/>
        <v>37786.000115999996</v>
      </c>
      <c r="V333" s="214">
        <v>2019</v>
      </c>
    </row>
    <row r="334" spans="1:22" s="226" customFormat="1" x14ac:dyDescent="0.2">
      <c r="A334" s="489">
        <v>308</v>
      </c>
      <c r="B334" s="216" t="s">
        <v>653</v>
      </c>
      <c r="C334" s="191">
        <f>'Раздел 1'!O334</f>
        <v>1355825.34</v>
      </c>
      <c r="D334" s="191">
        <f t="shared" si="342"/>
        <v>94907.77380000001</v>
      </c>
      <c r="E334" s="218"/>
      <c r="F334" s="218"/>
      <c r="G334" s="218"/>
      <c r="H334" s="218"/>
      <c r="I334" s="218"/>
      <c r="J334" s="225"/>
      <c r="K334" s="225"/>
      <c r="L334" s="392">
        <v>185</v>
      </c>
      <c r="M334" s="523">
        <f t="shared" si="343"/>
        <v>338956.33500000002</v>
      </c>
      <c r="N334" s="225"/>
      <c r="O334" s="196"/>
      <c r="P334" s="218">
        <v>255.5</v>
      </c>
      <c r="Q334" s="191">
        <f t="shared" si="344"/>
        <v>406747.60200000001</v>
      </c>
      <c r="R334" s="191">
        <f t="shared" si="345"/>
        <v>67791.267000000007</v>
      </c>
      <c r="S334" s="218"/>
      <c r="T334" s="191">
        <f t="shared" si="346"/>
        <v>54233.013600000006</v>
      </c>
      <c r="U334" s="191">
        <f t="shared" si="347"/>
        <v>29014.662275999999</v>
      </c>
      <c r="V334" s="280">
        <v>2019</v>
      </c>
    </row>
    <row r="335" spans="1:22" s="52" customFormat="1" ht="12.75" customHeight="1" x14ac:dyDescent="0.2">
      <c r="A335" s="608" t="s">
        <v>175</v>
      </c>
      <c r="B335" s="609"/>
      <c r="C335" s="198">
        <f>SUM(C304:C334)</f>
        <v>69775685.024000004</v>
      </c>
      <c r="D335" s="198">
        <f t="shared" ref="D335:U335" si="348">SUM(D304:D334)</f>
        <v>4871116.9516800009</v>
      </c>
      <c r="E335" s="198">
        <f t="shared" si="348"/>
        <v>1692904.8762000003</v>
      </c>
      <c r="F335" s="198">
        <f t="shared" si="348"/>
        <v>0</v>
      </c>
      <c r="G335" s="198">
        <f t="shared" si="348"/>
        <v>2312682.0854400001</v>
      </c>
      <c r="H335" s="198">
        <f t="shared" si="348"/>
        <v>0</v>
      </c>
      <c r="I335" s="198">
        <f t="shared" si="348"/>
        <v>1927235.0712000004</v>
      </c>
      <c r="J335" s="198">
        <f t="shared" si="348"/>
        <v>0</v>
      </c>
      <c r="K335" s="198">
        <f t="shared" si="348"/>
        <v>0</v>
      </c>
      <c r="L335" s="198">
        <f t="shared" si="348"/>
        <v>8058.7000000000007</v>
      </c>
      <c r="M335" s="198">
        <f t="shared" si="348"/>
        <v>17396846.256000001</v>
      </c>
      <c r="N335" s="198">
        <f t="shared" si="348"/>
        <v>524</v>
      </c>
      <c r="O335" s="198">
        <f t="shared" si="348"/>
        <v>355944.6</v>
      </c>
      <c r="P335" s="198">
        <f t="shared" si="348"/>
        <v>10869.460000000003</v>
      </c>
      <c r="Q335" s="198">
        <f t="shared" si="348"/>
        <v>20876215.507200003</v>
      </c>
      <c r="R335" s="198">
        <f t="shared" si="348"/>
        <v>3479369.2512000003</v>
      </c>
      <c r="S335" s="198">
        <f t="shared" si="348"/>
        <v>0</v>
      </c>
      <c r="T335" s="198">
        <f t="shared" si="348"/>
        <v>2971795.4009600002</v>
      </c>
      <c r="U335" s="198">
        <f t="shared" si="348"/>
        <v>1489170.0395135996</v>
      </c>
      <c r="V335" s="428"/>
    </row>
    <row r="336" spans="1:22" s="7" customFormat="1" x14ac:dyDescent="0.2">
      <c r="A336" s="324">
        <v>309</v>
      </c>
      <c r="B336" s="383" t="s">
        <v>1763</v>
      </c>
      <c r="C336" s="415">
        <f>'Раздел 1'!O336</f>
        <v>6963164</v>
      </c>
      <c r="D336" s="191">
        <f t="shared" ref="D336:D339" si="349">C336*0.07</f>
        <v>487421.48000000004</v>
      </c>
      <c r="E336" s="191">
        <f t="shared" ref="E336:E339" si="350">C336*0.05</f>
        <v>348158.2</v>
      </c>
      <c r="F336" s="415"/>
      <c r="G336" s="191">
        <f t="shared" ref="G336:G339" si="351">0.06*C336</f>
        <v>417789.83999999997</v>
      </c>
      <c r="H336" s="415"/>
      <c r="I336" s="191">
        <f t="shared" ref="I336:I339" si="352">0.05*C336</f>
        <v>348158.2</v>
      </c>
      <c r="J336" s="416"/>
      <c r="K336" s="416"/>
      <c r="L336" s="417">
        <v>1091.4000000000001</v>
      </c>
      <c r="M336" s="523">
        <f t="shared" ref="M336:M339" si="353">0.25*C336</f>
        <v>1740791</v>
      </c>
      <c r="N336" s="416"/>
      <c r="O336" s="416"/>
      <c r="P336" s="415">
        <v>1725.8</v>
      </c>
      <c r="Q336" s="191">
        <f t="shared" ref="Q336:Q339" si="354">0.3*C336</f>
        <v>2088949.2</v>
      </c>
      <c r="R336" s="191">
        <f t="shared" ref="R336:R339" si="355">0.05*C336</f>
        <v>348158.2</v>
      </c>
      <c r="S336" s="415"/>
      <c r="T336" s="191">
        <f t="shared" ref="T336:T339" si="356">C336*0.04</f>
        <v>278526.56</v>
      </c>
      <c r="U336" s="191">
        <f t="shared" ref="U336:U339" si="357">C336*0.0214</f>
        <v>149011.7096</v>
      </c>
      <c r="V336" s="418">
        <v>2020</v>
      </c>
    </row>
    <row r="337" spans="1:22" s="7" customFormat="1" x14ac:dyDescent="0.2">
      <c r="A337" s="324">
        <v>310</v>
      </c>
      <c r="B337" s="251" t="s">
        <v>1663</v>
      </c>
      <c r="C337" s="415">
        <f>'Раздел 1'!O337</f>
        <v>3240101.8000000003</v>
      </c>
      <c r="D337" s="191">
        <f t="shared" si="349"/>
        <v>226807.12600000005</v>
      </c>
      <c r="E337" s="191">
        <f t="shared" si="350"/>
        <v>162005.09000000003</v>
      </c>
      <c r="F337" s="415"/>
      <c r="G337" s="191">
        <f t="shared" si="351"/>
        <v>194406.10800000001</v>
      </c>
      <c r="H337" s="415"/>
      <c r="I337" s="191">
        <f t="shared" si="352"/>
        <v>162005.09000000003</v>
      </c>
      <c r="J337" s="416"/>
      <c r="K337" s="416"/>
      <c r="L337" s="417">
        <v>603</v>
      </c>
      <c r="M337" s="523">
        <f t="shared" si="353"/>
        <v>810025.45000000007</v>
      </c>
      <c r="N337" s="416"/>
      <c r="O337" s="416"/>
      <c r="P337" s="415">
        <v>577.79999999999995</v>
      </c>
      <c r="Q337" s="191">
        <f t="shared" si="354"/>
        <v>972030.54</v>
      </c>
      <c r="R337" s="191">
        <f t="shared" si="355"/>
        <v>162005.09000000003</v>
      </c>
      <c r="S337" s="415"/>
      <c r="T337" s="191">
        <f t="shared" si="356"/>
        <v>129604.07200000001</v>
      </c>
      <c r="U337" s="191">
        <f t="shared" si="357"/>
        <v>69338.178520000001</v>
      </c>
      <c r="V337" s="418">
        <v>2020</v>
      </c>
    </row>
    <row r="338" spans="1:22" s="7" customFormat="1" x14ac:dyDescent="0.2">
      <c r="A338" s="324">
        <v>311</v>
      </c>
      <c r="B338" s="251" t="s">
        <v>1664</v>
      </c>
      <c r="C338" s="415">
        <f>'Раздел 1'!O338</f>
        <v>1939600</v>
      </c>
      <c r="D338" s="191">
        <f t="shared" si="349"/>
        <v>135772</v>
      </c>
      <c r="E338" s="191">
        <f t="shared" si="350"/>
        <v>96980</v>
      </c>
      <c r="F338" s="415"/>
      <c r="G338" s="191">
        <f t="shared" si="351"/>
        <v>116376</v>
      </c>
      <c r="H338" s="415"/>
      <c r="I338" s="191">
        <f t="shared" si="352"/>
        <v>96980</v>
      </c>
      <c r="J338" s="416"/>
      <c r="K338" s="416"/>
      <c r="L338" s="417">
        <v>332</v>
      </c>
      <c r="M338" s="523">
        <f t="shared" si="353"/>
        <v>484900</v>
      </c>
      <c r="N338" s="416"/>
      <c r="O338" s="416"/>
      <c r="P338" s="415">
        <v>287.2</v>
      </c>
      <c r="Q338" s="191">
        <f t="shared" si="354"/>
        <v>581880</v>
      </c>
      <c r="R338" s="191">
        <f t="shared" si="355"/>
        <v>96980</v>
      </c>
      <c r="S338" s="415"/>
      <c r="T338" s="191">
        <f t="shared" si="356"/>
        <v>77584</v>
      </c>
      <c r="U338" s="191">
        <f t="shared" si="357"/>
        <v>41507.439999999995</v>
      </c>
      <c r="V338" s="418">
        <v>2020</v>
      </c>
    </row>
    <row r="339" spans="1:22" s="7" customFormat="1" x14ac:dyDescent="0.2">
      <c r="A339" s="316">
        <v>312</v>
      </c>
      <c r="B339" s="122" t="s">
        <v>1665</v>
      </c>
      <c r="C339" s="415">
        <f>'Раздел 1'!O339</f>
        <v>1199157.7</v>
      </c>
      <c r="D339" s="191">
        <f t="shared" si="349"/>
        <v>83941.039000000004</v>
      </c>
      <c r="E339" s="191">
        <f t="shared" si="350"/>
        <v>59957.885000000002</v>
      </c>
      <c r="F339" s="415"/>
      <c r="G339" s="191">
        <f t="shared" si="351"/>
        <v>71949.462</v>
      </c>
      <c r="H339" s="415"/>
      <c r="I339" s="191">
        <f t="shared" si="352"/>
        <v>59957.885000000002</v>
      </c>
      <c r="J339" s="416"/>
      <c r="K339" s="416"/>
      <c r="L339" s="417">
        <v>186</v>
      </c>
      <c r="M339" s="523">
        <f t="shared" si="353"/>
        <v>299789.42499999999</v>
      </c>
      <c r="N339" s="416"/>
      <c r="O339" s="416"/>
      <c r="P339" s="415">
        <v>255.5</v>
      </c>
      <c r="Q339" s="191">
        <f t="shared" si="354"/>
        <v>359747.31</v>
      </c>
      <c r="R339" s="191">
        <f t="shared" si="355"/>
        <v>59957.885000000002</v>
      </c>
      <c r="S339" s="415"/>
      <c r="T339" s="191">
        <f t="shared" si="356"/>
        <v>47966.307999999997</v>
      </c>
      <c r="U339" s="191">
        <f t="shared" si="357"/>
        <v>25661.974779999997</v>
      </c>
      <c r="V339" s="418">
        <v>2020</v>
      </c>
    </row>
    <row r="340" spans="1:22" s="378" customFormat="1" ht="12.75" customHeight="1" x14ac:dyDescent="0.2">
      <c r="A340" s="617" t="s">
        <v>788</v>
      </c>
      <c r="B340" s="617"/>
      <c r="C340" s="328">
        <f>SUM(C336:C339)</f>
        <v>13342023.5</v>
      </c>
      <c r="D340" s="328">
        <f t="shared" ref="D340:U340" si="358">SUM(D336:D339)</f>
        <v>933941.64500000014</v>
      </c>
      <c r="E340" s="328">
        <f t="shared" si="358"/>
        <v>667101.17500000005</v>
      </c>
      <c r="F340" s="328">
        <f t="shared" si="358"/>
        <v>0</v>
      </c>
      <c r="G340" s="328">
        <f t="shared" si="358"/>
        <v>800521.40999999992</v>
      </c>
      <c r="H340" s="328">
        <f t="shared" si="358"/>
        <v>0</v>
      </c>
      <c r="I340" s="328">
        <f t="shared" si="358"/>
        <v>667101.17500000005</v>
      </c>
      <c r="J340" s="328">
        <f t="shared" si="358"/>
        <v>0</v>
      </c>
      <c r="K340" s="328">
        <f t="shared" si="358"/>
        <v>0</v>
      </c>
      <c r="L340" s="328">
        <f t="shared" si="358"/>
        <v>2212.4</v>
      </c>
      <c r="M340" s="328">
        <f t="shared" si="358"/>
        <v>3335505.875</v>
      </c>
      <c r="N340" s="328">
        <f t="shared" si="358"/>
        <v>0</v>
      </c>
      <c r="O340" s="328">
        <f t="shared" si="358"/>
        <v>0</v>
      </c>
      <c r="P340" s="328">
        <f t="shared" si="358"/>
        <v>2846.2999999999997</v>
      </c>
      <c r="Q340" s="328">
        <f t="shared" si="358"/>
        <v>4002607.0500000003</v>
      </c>
      <c r="R340" s="328">
        <f t="shared" si="358"/>
        <v>667101.17500000005</v>
      </c>
      <c r="S340" s="328">
        <f t="shared" si="358"/>
        <v>0</v>
      </c>
      <c r="T340" s="328">
        <f t="shared" si="358"/>
        <v>533680.93999999994</v>
      </c>
      <c r="U340" s="328">
        <f t="shared" si="358"/>
        <v>285519.30290000001</v>
      </c>
      <c r="V340" s="427"/>
    </row>
    <row r="341" spans="1:22" s="7" customFormat="1" x14ac:dyDescent="0.2">
      <c r="A341" s="419">
        <v>313</v>
      </c>
      <c r="B341" s="383" t="s">
        <v>1666</v>
      </c>
      <c r="C341" s="523">
        <f>'Раздел 1'!O341</f>
        <v>5906082</v>
      </c>
      <c r="D341" s="191">
        <f t="shared" ref="D341:D346" si="359">C341*0.07</f>
        <v>413425.74000000005</v>
      </c>
      <c r="E341" s="191">
        <f t="shared" ref="E341" si="360">C341*0.05</f>
        <v>295304.10000000003</v>
      </c>
      <c r="F341" s="420"/>
      <c r="G341" s="191">
        <f t="shared" ref="G341" si="361">0.06*C341</f>
        <v>354364.92</v>
      </c>
      <c r="H341" s="420"/>
      <c r="I341" s="191">
        <f t="shared" ref="I341" si="362">0.05*C341</f>
        <v>295304.10000000003</v>
      </c>
      <c r="J341" s="421"/>
      <c r="K341" s="421"/>
      <c r="L341" s="422">
        <v>623</v>
      </c>
      <c r="M341" s="523">
        <f t="shared" ref="M341:M346" si="363">0.25*C341</f>
        <v>1476520.5</v>
      </c>
      <c r="N341" s="421"/>
      <c r="O341" s="421"/>
      <c r="P341" s="420">
        <v>714</v>
      </c>
      <c r="Q341" s="191">
        <f t="shared" ref="Q341:Q346" si="364">0.3*C341</f>
        <v>1771824.5999999999</v>
      </c>
      <c r="R341" s="191">
        <f t="shared" ref="R341:R346" si="365">0.05*C341</f>
        <v>295304.10000000003</v>
      </c>
      <c r="S341" s="420"/>
      <c r="T341" s="191">
        <f t="shared" ref="T341:T346" si="366">C341*0.04</f>
        <v>236243.28</v>
      </c>
      <c r="U341" s="191">
        <f t="shared" ref="U341:U346" si="367">C341*0.0214</f>
        <v>126390.15479999999</v>
      </c>
      <c r="V341" s="412">
        <v>2021</v>
      </c>
    </row>
    <row r="342" spans="1:22" s="7" customFormat="1" x14ac:dyDescent="0.2">
      <c r="A342" s="324">
        <v>314</v>
      </c>
      <c r="B342" s="383" t="s">
        <v>1667</v>
      </c>
      <c r="C342" s="523">
        <f>'Раздел 1'!O342</f>
        <v>1209825.5</v>
      </c>
      <c r="D342" s="191">
        <f t="shared" si="359"/>
        <v>84687.785000000003</v>
      </c>
      <c r="E342" s="415"/>
      <c r="F342" s="415"/>
      <c r="G342" s="415"/>
      <c r="H342" s="415"/>
      <c r="I342" s="415"/>
      <c r="J342" s="416"/>
      <c r="K342" s="416"/>
      <c r="L342" s="417">
        <v>217</v>
      </c>
      <c r="M342" s="523">
        <f t="shared" si="363"/>
        <v>302456.375</v>
      </c>
      <c r="N342" s="416"/>
      <c r="O342" s="416"/>
      <c r="P342" s="415">
        <v>255.5</v>
      </c>
      <c r="Q342" s="191">
        <f t="shared" si="364"/>
        <v>362947.64999999997</v>
      </c>
      <c r="R342" s="191">
        <f t="shared" si="365"/>
        <v>60491.275000000001</v>
      </c>
      <c r="S342" s="415"/>
      <c r="T342" s="191">
        <f t="shared" si="366"/>
        <v>48393.020000000004</v>
      </c>
      <c r="U342" s="191">
        <f t="shared" si="367"/>
        <v>25890.2657</v>
      </c>
      <c r="V342" s="412">
        <v>2021</v>
      </c>
    </row>
    <row r="343" spans="1:22" s="7" customFormat="1" x14ac:dyDescent="0.2">
      <c r="A343" s="419">
        <v>315</v>
      </c>
      <c r="B343" s="383" t="s">
        <v>1668</v>
      </c>
      <c r="C343" s="523">
        <f>'Раздел 1'!O343</f>
        <v>1199157.7</v>
      </c>
      <c r="D343" s="191">
        <f t="shared" si="359"/>
        <v>83941.039000000004</v>
      </c>
      <c r="E343" s="415"/>
      <c r="F343" s="415"/>
      <c r="G343" s="415"/>
      <c r="H343" s="415"/>
      <c r="I343" s="415"/>
      <c r="J343" s="416"/>
      <c r="K343" s="416"/>
      <c r="L343" s="417">
        <v>214</v>
      </c>
      <c r="M343" s="523">
        <f t="shared" si="363"/>
        <v>299789.42499999999</v>
      </c>
      <c r="N343" s="416"/>
      <c r="O343" s="416"/>
      <c r="P343" s="415">
        <v>255.5</v>
      </c>
      <c r="Q343" s="191">
        <f t="shared" si="364"/>
        <v>359747.31</v>
      </c>
      <c r="R343" s="191">
        <f t="shared" si="365"/>
        <v>59957.885000000002</v>
      </c>
      <c r="S343" s="415"/>
      <c r="T343" s="191">
        <f t="shared" si="366"/>
        <v>47966.307999999997</v>
      </c>
      <c r="U343" s="191">
        <f t="shared" si="367"/>
        <v>25661.974779999997</v>
      </c>
      <c r="V343" s="412">
        <v>2021</v>
      </c>
    </row>
    <row r="344" spans="1:22" s="7" customFormat="1" x14ac:dyDescent="0.2">
      <c r="A344" s="324">
        <v>316</v>
      </c>
      <c r="B344" s="383" t="s">
        <v>1669</v>
      </c>
      <c r="C344" s="523">
        <f>'Раздел 1'!O344</f>
        <v>1209340.6000000001</v>
      </c>
      <c r="D344" s="191">
        <f t="shared" si="359"/>
        <v>84653.842000000019</v>
      </c>
      <c r="E344" s="415"/>
      <c r="F344" s="415"/>
      <c r="G344" s="415"/>
      <c r="H344" s="415"/>
      <c r="I344" s="415"/>
      <c r="J344" s="416"/>
      <c r="K344" s="416"/>
      <c r="L344" s="417">
        <v>216</v>
      </c>
      <c r="M344" s="523">
        <f t="shared" si="363"/>
        <v>302335.15000000002</v>
      </c>
      <c r="N344" s="416"/>
      <c r="O344" s="416"/>
      <c r="P344" s="415">
        <v>255.5</v>
      </c>
      <c r="Q344" s="191">
        <f t="shared" si="364"/>
        <v>362802.18</v>
      </c>
      <c r="R344" s="191">
        <f t="shared" si="365"/>
        <v>60467.030000000006</v>
      </c>
      <c r="S344" s="415"/>
      <c r="T344" s="191">
        <f t="shared" si="366"/>
        <v>48373.624000000003</v>
      </c>
      <c r="U344" s="191">
        <f t="shared" si="367"/>
        <v>25879.88884</v>
      </c>
      <c r="V344" s="412">
        <v>2021</v>
      </c>
    </row>
    <row r="345" spans="1:22" s="7" customFormat="1" x14ac:dyDescent="0.2">
      <c r="A345" s="419">
        <v>317</v>
      </c>
      <c r="B345" s="383" t="s">
        <v>1670</v>
      </c>
      <c r="C345" s="523">
        <f>'Раздел 1'!O345</f>
        <v>1198187.8999999999</v>
      </c>
      <c r="D345" s="191">
        <f t="shared" si="359"/>
        <v>83873.153000000006</v>
      </c>
      <c r="E345" s="415"/>
      <c r="F345" s="415"/>
      <c r="G345" s="415"/>
      <c r="H345" s="415"/>
      <c r="I345" s="415"/>
      <c r="J345" s="416"/>
      <c r="K345" s="416"/>
      <c r="L345" s="417">
        <v>216</v>
      </c>
      <c r="M345" s="523">
        <f t="shared" si="363"/>
        <v>299546.97499999998</v>
      </c>
      <c r="N345" s="416"/>
      <c r="O345" s="416"/>
      <c r="P345" s="415">
        <v>255.5</v>
      </c>
      <c r="Q345" s="191">
        <f t="shared" si="364"/>
        <v>359456.36999999994</v>
      </c>
      <c r="R345" s="191">
        <f t="shared" si="365"/>
        <v>59909.394999999997</v>
      </c>
      <c r="S345" s="415"/>
      <c r="T345" s="191">
        <f t="shared" si="366"/>
        <v>47927.515999999996</v>
      </c>
      <c r="U345" s="191">
        <f t="shared" si="367"/>
        <v>25641.221059999996</v>
      </c>
      <c r="V345" s="412">
        <v>2021</v>
      </c>
    </row>
    <row r="346" spans="1:22" s="7" customFormat="1" x14ac:dyDescent="0.2">
      <c r="A346" s="324">
        <v>318</v>
      </c>
      <c r="B346" s="383" t="s">
        <v>1671</v>
      </c>
      <c r="C346" s="523">
        <f>'Раздел 1'!O346</f>
        <v>1211280.2</v>
      </c>
      <c r="D346" s="191">
        <f t="shared" si="359"/>
        <v>84789.614000000001</v>
      </c>
      <c r="E346" s="415"/>
      <c r="F346" s="415"/>
      <c r="G346" s="415"/>
      <c r="H346" s="415"/>
      <c r="I346" s="415"/>
      <c r="J346" s="416"/>
      <c r="K346" s="416"/>
      <c r="L346" s="417">
        <v>220</v>
      </c>
      <c r="M346" s="523">
        <f t="shared" si="363"/>
        <v>302820.05</v>
      </c>
      <c r="N346" s="416"/>
      <c r="O346" s="416"/>
      <c r="P346" s="415">
        <v>255.5</v>
      </c>
      <c r="Q346" s="191">
        <f t="shared" si="364"/>
        <v>363384.06</v>
      </c>
      <c r="R346" s="191">
        <f t="shared" si="365"/>
        <v>60564.01</v>
      </c>
      <c r="S346" s="415"/>
      <c r="T346" s="191">
        <f t="shared" si="366"/>
        <v>48451.207999999999</v>
      </c>
      <c r="U346" s="191">
        <f t="shared" si="367"/>
        <v>25921.396279999997</v>
      </c>
      <c r="V346" s="412">
        <v>2021</v>
      </c>
    </row>
    <row r="347" spans="1:22" s="378" customFormat="1" ht="12.75" customHeight="1" x14ac:dyDescent="0.2">
      <c r="A347" s="617" t="s">
        <v>789</v>
      </c>
      <c r="B347" s="617"/>
      <c r="C347" s="328">
        <f>SUM(C341:C346)</f>
        <v>11933873.9</v>
      </c>
      <c r="D347" s="328">
        <f t="shared" ref="D347:U347" si="368">SUM(D341:D346)</f>
        <v>835371.17300000018</v>
      </c>
      <c r="E347" s="328">
        <f t="shared" si="368"/>
        <v>295304.10000000003</v>
      </c>
      <c r="F347" s="328">
        <f t="shared" si="368"/>
        <v>0</v>
      </c>
      <c r="G347" s="328">
        <f t="shared" si="368"/>
        <v>354364.92</v>
      </c>
      <c r="H347" s="328">
        <f t="shared" si="368"/>
        <v>0</v>
      </c>
      <c r="I347" s="328">
        <f t="shared" si="368"/>
        <v>295304.10000000003</v>
      </c>
      <c r="J347" s="328">
        <f t="shared" si="368"/>
        <v>0</v>
      </c>
      <c r="K347" s="328">
        <f t="shared" si="368"/>
        <v>0</v>
      </c>
      <c r="L347" s="328">
        <f t="shared" si="368"/>
        <v>1706</v>
      </c>
      <c r="M347" s="328">
        <f t="shared" si="368"/>
        <v>2983468.4750000001</v>
      </c>
      <c r="N347" s="328">
        <f t="shared" si="368"/>
        <v>0</v>
      </c>
      <c r="O347" s="328">
        <f t="shared" si="368"/>
        <v>0</v>
      </c>
      <c r="P347" s="328">
        <f t="shared" si="368"/>
        <v>1991.5</v>
      </c>
      <c r="Q347" s="328">
        <f t="shared" si="368"/>
        <v>3580162.1700000004</v>
      </c>
      <c r="R347" s="328">
        <f t="shared" si="368"/>
        <v>596693.69500000007</v>
      </c>
      <c r="S347" s="328">
        <f t="shared" si="368"/>
        <v>0</v>
      </c>
      <c r="T347" s="328">
        <f t="shared" si="368"/>
        <v>477354.95600000001</v>
      </c>
      <c r="U347" s="328">
        <f t="shared" si="368"/>
        <v>255384.90145999996</v>
      </c>
      <c r="V347" s="427"/>
    </row>
    <row r="348" spans="1:22" s="57" customFormat="1" ht="12.75" customHeight="1" x14ac:dyDescent="0.2">
      <c r="A348" s="618" t="s">
        <v>84</v>
      </c>
      <c r="B348" s="619"/>
      <c r="C348" s="379">
        <f>C347+C340+C335</f>
        <v>95051582.423999995</v>
      </c>
      <c r="D348" s="379">
        <f t="shared" ref="D348:U348" si="369">D347+D340+D335</f>
        <v>6640429.7696800008</v>
      </c>
      <c r="E348" s="379">
        <f t="shared" si="369"/>
        <v>2655310.1512000002</v>
      </c>
      <c r="F348" s="379">
        <f t="shared" si="369"/>
        <v>0</v>
      </c>
      <c r="G348" s="379">
        <f t="shared" si="369"/>
        <v>3467568.4154399997</v>
      </c>
      <c r="H348" s="379">
        <f t="shared" si="369"/>
        <v>0</v>
      </c>
      <c r="I348" s="379">
        <f t="shared" si="369"/>
        <v>2889640.3462000005</v>
      </c>
      <c r="J348" s="379">
        <f t="shared" si="369"/>
        <v>0</v>
      </c>
      <c r="K348" s="379">
        <f t="shared" si="369"/>
        <v>0</v>
      </c>
      <c r="L348" s="379">
        <f t="shared" si="369"/>
        <v>11977.1</v>
      </c>
      <c r="M348" s="379">
        <f t="shared" si="369"/>
        <v>23715820.605999999</v>
      </c>
      <c r="N348" s="379">
        <f t="shared" si="369"/>
        <v>524</v>
      </c>
      <c r="O348" s="379">
        <f t="shared" si="369"/>
        <v>355944.6</v>
      </c>
      <c r="P348" s="379">
        <f t="shared" si="369"/>
        <v>15707.260000000002</v>
      </c>
      <c r="Q348" s="379">
        <f t="shared" si="369"/>
        <v>28458984.727200001</v>
      </c>
      <c r="R348" s="379">
        <f t="shared" si="369"/>
        <v>4743164.1212000009</v>
      </c>
      <c r="S348" s="379">
        <f t="shared" si="369"/>
        <v>0</v>
      </c>
      <c r="T348" s="379">
        <f t="shared" si="369"/>
        <v>3982831.2969599999</v>
      </c>
      <c r="U348" s="379">
        <f t="shared" si="369"/>
        <v>2030074.2438735995</v>
      </c>
      <c r="V348" s="404"/>
    </row>
    <row r="349" spans="1:22" s="7" customFormat="1" x14ac:dyDescent="0.2">
      <c r="A349" s="604" t="s">
        <v>91</v>
      </c>
      <c r="B349" s="605"/>
      <c r="C349" s="191"/>
      <c r="D349" s="191"/>
      <c r="E349" s="191"/>
      <c r="F349" s="191"/>
      <c r="G349" s="191"/>
      <c r="H349" s="191"/>
      <c r="I349" s="191"/>
      <c r="J349" s="187"/>
      <c r="K349" s="187"/>
      <c r="L349" s="386"/>
      <c r="M349" s="191"/>
      <c r="N349" s="187"/>
      <c r="O349" s="187"/>
      <c r="P349" s="191"/>
      <c r="Q349" s="191"/>
      <c r="R349" s="191"/>
      <c r="S349" s="191"/>
      <c r="T349" s="191"/>
      <c r="U349" s="191"/>
      <c r="V349" s="135"/>
    </row>
    <row r="350" spans="1:22" s="7" customFormat="1" ht="12.75" customHeight="1" x14ac:dyDescent="0.2">
      <c r="A350" s="184">
        <v>319</v>
      </c>
      <c r="B350" s="192" t="s">
        <v>304</v>
      </c>
      <c r="C350" s="191">
        <f>'Раздел 1'!O350</f>
        <v>25240</v>
      </c>
      <c r="D350" s="191"/>
      <c r="E350" s="191"/>
      <c r="F350" s="191"/>
      <c r="G350" s="191"/>
      <c r="H350" s="191"/>
      <c r="I350" s="191"/>
      <c r="J350" s="187"/>
      <c r="K350" s="187"/>
      <c r="L350" s="386"/>
      <c r="M350" s="191"/>
      <c r="N350" s="188"/>
      <c r="O350" s="187"/>
      <c r="P350" s="191"/>
      <c r="Q350" s="191"/>
      <c r="R350" s="191"/>
      <c r="S350" s="191"/>
      <c r="T350" s="191">
        <v>25240</v>
      </c>
      <c r="U350" s="191"/>
      <c r="V350" s="173">
        <v>2019</v>
      </c>
    </row>
    <row r="351" spans="1:22" s="7" customFormat="1" x14ac:dyDescent="0.2">
      <c r="A351" s="184">
        <v>320</v>
      </c>
      <c r="B351" s="192" t="s">
        <v>305</v>
      </c>
      <c r="C351" s="191">
        <f>'Раздел 1'!O351</f>
        <v>25200</v>
      </c>
      <c r="D351" s="191"/>
      <c r="E351" s="191"/>
      <c r="F351" s="191"/>
      <c r="G351" s="191"/>
      <c r="H351" s="191"/>
      <c r="I351" s="191"/>
      <c r="J351" s="187"/>
      <c r="K351" s="187"/>
      <c r="L351" s="386"/>
      <c r="M351" s="191"/>
      <c r="N351" s="188"/>
      <c r="O351" s="191"/>
      <c r="P351" s="191"/>
      <c r="Q351" s="191"/>
      <c r="R351" s="191"/>
      <c r="S351" s="191"/>
      <c r="T351" s="191">
        <v>25200</v>
      </c>
      <c r="U351" s="191"/>
      <c r="V351" s="173">
        <v>2019</v>
      </c>
    </row>
    <row r="352" spans="1:22" s="7" customFormat="1" x14ac:dyDescent="0.2">
      <c r="A352" s="489">
        <v>321</v>
      </c>
      <c r="B352" s="192" t="s">
        <v>309</v>
      </c>
      <c r="C352" s="191">
        <f>'Раздел 1'!O352</f>
        <v>2680478.5619999999</v>
      </c>
      <c r="D352" s="191">
        <f t="shared" ref="D352" si="370">C352*0.07</f>
        <v>187633.49934000001</v>
      </c>
      <c r="E352" s="191">
        <f t="shared" ref="E352" si="371">C352*0.05</f>
        <v>134023.92809999999</v>
      </c>
      <c r="F352" s="191"/>
      <c r="G352" s="191">
        <f t="shared" ref="G352" si="372">0.06*C352</f>
        <v>160828.71372</v>
      </c>
      <c r="H352" s="191"/>
      <c r="I352" s="191">
        <f t="shared" ref="I352" si="373">0.05*C352</f>
        <v>134023.92809999999</v>
      </c>
      <c r="J352" s="187"/>
      <c r="K352" s="187"/>
      <c r="L352" s="386">
        <v>435</v>
      </c>
      <c r="M352" s="523">
        <f t="shared" ref="M352" si="374">0.25*C352</f>
        <v>670119.64049999998</v>
      </c>
      <c r="N352" s="188">
        <v>331</v>
      </c>
      <c r="O352" s="568">
        <f>0.03*C352</f>
        <v>80414.35686</v>
      </c>
      <c r="P352" s="191">
        <v>427</v>
      </c>
      <c r="Q352" s="191">
        <f t="shared" ref="Q352" si="375">0.3*C352</f>
        <v>804143.5686</v>
      </c>
      <c r="R352" s="191">
        <f>0.05*C352</f>
        <v>134023.92809999999</v>
      </c>
      <c r="S352" s="191"/>
      <c r="T352" s="191">
        <f>C352*0.04</f>
        <v>107219.14247999999</v>
      </c>
      <c r="U352" s="191">
        <f t="shared" ref="U352" si="376">C352*0.0214</f>
        <v>57362.241226799997</v>
      </c>
      <c r="V352" s="173">
        <v>2019</v>
      </c>
    </row>
    <row r="353" spans="1:22" s="7" customFormat="1" x14ac:dyDescent="0.2">
      <c r="A353" s="489">
        <v>322</v>
      </c>
      <c r="B353" s="192" t="s">
        <v>310</v>
      </c>
      <c r="C353" s="191">
        <f>'Раздел 1'!O353</f>
        <v>31850</v>
      </c>
      <c r="D353" s="191"/>
      <c r="E353" s="191"/>
      <c r="F353" s="191"/>
      <c r="G353" s="191"/>
      <c r="H353" s="191"/>
      <c r="I353" s="191"/>
      <c r="J353" s="187"/>
      <c r="K353" s="187"/>
      <c r="L353" s="386"/>
      <c r="M353" s="191"/>
      <c r="N353" s="188"/>
      <c r="O353" s="187"/>
      <c r="P353" s="191"/>
      <c r="Q353" s="191"/>
      <c r="R353" s="191"/>
      <c r="S353" s="191"/>
      <c r="T353" s="191">
        <v>31850</v>
      </c>
      <c r="U353" s="191"/>
      <c r="V353" s="173">
        <v>2019</v>
      </c>
    </row>
    <row r="354" spans="1:22" s="7" customFormat="1" x14ac:dyDescent="0.2">
      <c r="A354" s="489">
        <v>323</v>
      </c>
      <c r="B354" s="192" t="s">
        <v>298</v>
      </c>
      <c r="C354" s="191">
        <f>'Раздел 1'!O354</f>
        <v>31250</v>
      </c>
      <c r="D354" s="191"/>
      <c r="E354" s="191"/>
      <c r="F354" s="191"/>
      <c r="G354" s="191"/>
      <c r="H354" s="191"/>
      <c r="I354" s="191"/>
      <c r="J354" s="187"/>
      <c r="K354" s="187"/>
      <c r="L354" s="386"/>
      <c r="M354" s="191"/>
      <c r="N354" s="188"/>
      <c r="O354" s="187"/>
      <c r="P354" s="191"/>
      <c r="Q354" s="191"/>
      <c r="R354" s="191"/>
      <c r="S354" s="191"/>
      <c r="T354" s="191">
        <v>31250</v>
      </c>
      <c r="U354" s="191"/>
      <c r="V354" s="173">
        <v>2019</v>
      </c>
    </row>
    <row r="355" spans="1:22" s="7" customFormat="1" x14ac:dyDescent="0.2">
      <c r="A355" s="489">
        <v>324</v>
      </c>
      <c r="B355" s="192" t="s">
        <v>299</v>
      </c>
      <c r="C355" s="191">
        <f>'Раздел 1'!O355</f>
        <v>25900</v>
      </c>
      <c r="D355" s="191"/>
      <c r="E355" s="191"/>
      <c r="F355" s="191"/>
      <c r="G355" s="191"/>
      <c r="H355" s="191"/>
      <c r="I355" s="191"/>
      <c r="J355" s="187"/>
      <c r="K355" s="187"/>
      <c r="L355" s="386"/>
      <c r="M355" s="191"/>
      <c r="N355" s="188"/>
      <c r="O355" s="187"/>
      <c r="P355" s="191"/>
      <c r="Q355" s="191"/>
      <c r="R355" s="191"/>
      <c r="S355" s="191"/>
      <c r="T355" s="191">
        <v>25900</v>
      </c>
      <c r="U355" s="191"/>
      <c r="V355" s="173">
        <v>2019</v>
      </c>
    </row>
    <row r="356" spans="1:22" s="53" customFormat="1" x14ac:dyDescent="0.2">
      <c r="A356" s="489">
        <v>325</v>
      </c>
      <c r="B356" s="192" t="s">
        <v>300</v>
      </c>
      <c r="C356" s="191">
        <f>'Раздел 1'!O356</f>
        <v>24100</v>
      </c>
      <c r="D356" s="191"/>
      <c r="E356" s="191"/>
      <c r="F356" s="191"/>
      <c r="G356" s="191"/>
      <c r="H356" s="191"/>
      <c r="I356" s="191"/>
      <c r="J356" s="191"/>
      <c r="K356" s="191"/>
      <c r="L356" s="386"/>
      <c r="M356" s="191"/>
      <c r="N356" s="188"/>
      <c r="O356" s="187"/>
      <c r="P356" s="191"/>
      <c r="Q356" s="191"/>
      <c r="R356" s="191"/>
      <c r="S356" s="191"/>
      <c r="T356" s="191">
        <v>24100</v>
      </c>
      <c r="U356" s="191"/>
      <c r="V356" s="173">
        <v>2019</v>
      </c>
    </row>
    <row r="357" spans="1:22" s="7" customFormat="1" x14ac:dyDescent="0.2">
      <c r="A357" s="489">
        <v>326</v>
      </c>
      <c r="B357" s="192" t="s">
        <v>301</v>
      </c>
      <c r="C357" s="191">
        <f>'Раздел 1'!O357</f>
        <v>3579939.78</v>
      </c>
      <c r="D357" s="191">
        <f t="shared" ref="D357" si="377">C357*0.07</f>
        <v>250595.78460000001</v>
      </c>
      <c r="E357" s="191">
        <f t="shared" ref="E357" si="378">C357*0.05</f>
        <v>178996.989</v>
      </c>
      <c r="F357" s="191"/>
      <c r="G357" s="191">
        <f t="shared" ref="G357" si="379">0.06*C357</f>
        <v>214796.38679999998</v>
      </c>
      <c r="H357" s="191"/>
      <c r="I357" s="191">
        <f t="shared" ref="I357" si="380">0.05*C357</f>
        <v>178996.989</v>
      </c>
      <c r="J357" s="187"/>
      <c r="K357" s="187"/>
      <c r="L357" s="386">
        <v>630</v>
      </c>
      <c r="M357" s="523">
        <f t="shared" ref="M357" si="381">0.25*C357</f>
        <v>894984.94499999995</v>
      </c>
      <c r="N357" s="188">
        <v>486</v>
      </c>
      <c r="O357" s="568">
        <f>0.03*C357</f>
        <v>107398.19339999999</v>
      </c>
      <c r="P357" s="191">
        <v>490</v>
      </c>
      <c r="Q357" s="191">
        <f t="shared" ref="Q357" si="382">0.3*C357</f>
        <v>1073981.9339999999</v>
      </c>
      <c r="R357" s="191">
        <f>0.05*C357</f>
        <v>178996.989</v>
      </c>
      <c r="S357" s="191"/>
      <c r="T357" s="191">
        <f>C357*0.04</f>
        <v>143197.5912</v>
      </c>
      <c r="U357" s="191">
        <f t="shared" ref="U357" si="383">C357*0.0214</f>
        <v>76610.711291999993</v>
      </c>
      <c r="V357" s="173">
        <v>2019</v>
      </c>
    </row>
    <row r="358" spans="1:22" s="7" customFormat="1" x14ac:dyDescent="0.2">
      <c r="A358" s="489">
        <v>327</v>
      </c>
      <c r="B358" s="192" t="s">
        <v>302</v>
      </c>
      <c r="C358" s="191">
        <f>'Раздел 1'!O358</f>
        <v>42900</v>
      </c>
      <c r="D358" s="191"/>
      <c r="E358" s="191"/>
      <c r="F358" s="191"/>
      <c r="G358" s="191"/>
      <c r="H358" s="191"/>
      <c r="I358" s="191"/>
      <c r="J358" s="187"/>
      <c r="K358" s="187"/>
      <c r="L358" s="386"/>
      <c r="M358" s="191"/>
      <c r="N358" s="188"/>
      <c r="O358" s="187"/>
      <c r="P358" s="191"/>
      <c r="Q358" s="191"/>
      <c r="R358" s="191"/>
      <c r="S358" s="191"/>
      <c r="T358" s="191">
        <v>42900</v>
      </c>
      <c r="U358" s="191"/>
      <c r="V358" s="173">
        <v>2019</v>
      </c>
    </row>
    <row r="359" spans="1:22" s="7" customFormat="1" x14ac:dyDescent="0.2">
      <c r="A359" s="489">
        <v>328</v>
      </c>
      <c r="B359" s="192" t="s">
        <v>303</v>
      </c>
      <c r="C359" s="191">
        <f>'Раздел 1'!O359</f>
        <v>9812098.2780000009</v>
      </c>
      <c r="D359" s="191">
        <f t="shared" ref="D359" si="384">C359*0.07</f>
        <v>686846.87946000008</v>
      </c>
      <c r="E359" s="191">
        <f t="shared" ref="E359" si="385">C359*0.05</f>
        <v>490604.91390000004</v>
      </c>
      <c r="F359" s="191">
        <v>460901.81088</v>
      </c>
      <c r="G359" s="191">
        <f t="shared" ref="G359" si="386">0.06*C359</f>
        <v>588725.89668000001</v>
      </c>
      <c r="H359" s="191">
        <f>C359*0.1</f>
        <v>981209.82780000009</v>
      </c>
      <c r="I359" s="191">
        <f t="shared" ref="I359" si="387">0.05*C359</f>
        <v>490604.91390000004</v>
      </c>
      <c r="J359" s="187"/>
      <c r="K359" s="187"/>
      <c r="L359" s="386">
        <v>1104</v>
      </c>
      <c r="M359" s="523">
        <f>0.25*C359</f>
        <v>2453024.5695000002</v>
      </c>
      <c r="N359" s="188">
        <v>874</v>
      </c>
      <c r="O359" s="568">
        <f>0.03*C359</f>
        <v>294362.94834</v>
      </c>
      <c r="P359" s="191">
        <v>1300</v>
      </c>
      <c r="Q359" s="191">
        <f t="shared" ref="Q359" si="388">0.3*C359</f>
        <v>2943629.4834000003</v>
      </c>
      <c r="R359" s="191">
        <f>0.05*C359</f>
        <v>490604.91390000004</v>
      </c>
      <c r="S359" s="191"/>
      <c r="T359" s="191">
        <f>C359*0.04</f>
        <v>392483.93112000002</v>
      </c>
      <c r="U359" s="191">
        <f t="shared" ref="U359" si="389">C359*0.0214</f>
        <v>209978.90314920002</v>
      </c>
      <c r="V359" s="173">
        <v>2019</v>
      </c>
    </row>
    <row r="360" spans="1:22" s="7" customFormat="1" x14ac:dyDescent="0.2">
      <c r="A360" s="489">
        <v>329</v>
      </c>
      <c r="B360" s="192" t="s">
        <v>308</v>
      </c>
      <c r="C360" s="191">
        <f>'Раздел 1'!O360</f>
        <v>13700</v>
      </c>
      <c r="D360" s="191"/>
      <c r="E360" s="191"/>
      <c r="F360" s="191"/>
      <c r="G360" s="191"/>
      <c r="H360" s="191"/>
      <c r="I360" s="191"/>
      <c r="J360" s="187"/>
      <c r="K360" s="187"/>
      <c r="L360" s="386"/>
      <c r="M360" s="191"/>
      <c r="N360" s="188"/>
      <c r="O360" s="187"/>
      <c r="P360" s="191"/>
      <c r="Q360" s="191"/>
      <c r="R360" s="191"/>
      <c r="S360" s="191"/>
      <c r="T360" s="191">
        <v>13700</v>
      </c>
      <c r="U360" s="191"/>
      <c r="V360" s="173">
        <v>2019</v>
      </c>
    </row>
    <row r="361" spans="1:22" s="7" customFormat="1" x14ac:dyDescent="0.2">
      <c r="A361" s="489">
        <v>330</v>
      </c>
      <c r="B361" s="192" t="s">
        <v>306</v>
      </c>
      <c r="C361" s="191">
        <f>'Раздел 1'!O361</f>
        <v>26700</v>
      </c>
      <c r="D361" s="191"/>
      <c r="E361" s="191"/>
      <c r="F361" s="191"/>
      <c r="G361" s="191"/>
      <c r="H361" s="191"/>
      <c r="I361" s="191"/>
      <c r="J361" s="187"/>
      <c r="K361" s="187"/>
      <c r="L361" s="386"/>
      <c r="M361" s="191"/>
      <c r="N361" s="188"/>
      <c r="O361" s="187"/>
      <c r="P361" s="191"/>
      <c r="Q361" s="191"/>
      <c r="R361" s="191"/>
      <c r="S361" s="191"/>
      <c r="T361" s="191">
        <v>26700</v>
      </c>
      <c r="U361" s="191"/>
      <c r="V361" s="173">
        <v>2019</v>
      </c>
    </row>
    <row r="362" spans="1:22" s="7" customFormat="1" x14ac:dyDescent="0.2">
      <c r="A362" s="489">
        <v>331</v>
      </c>
      <c r="B362" s="192" t="s">
        <v>307</v>
      </c>
      <c r="C362" s="191">
        <f>'Раздел 1'!O362</f>
        <v>16350</v>
      </c>
      <c r="D362" s="191"/>
      <c r="E362" s="191"/>
      <c r="F362" s="191"/>
      <c r="G362" s="191"/>
      <c r="H362" s="191"/>
      <c r="I362" s="191"/>
      <c r="J362" s="279"/>
      <c r="K362" s="279"/>
      <c r="L362" s="386"/>
      <c r="M362" s="191"/>
      <c r="N362" s="188"/>
      <c r="O362" s="279"/>
      <c r="P362" s="191"/>
      <c r="Q362" s="191"/>
      <c r="R362" s="191"/>
      <c r="S362" s="191"/>
      <c r="T362" s="191">
        <v>16350</v>
      </c>
      <c r="U362" s="191"/>
      <c r="V362" s="278">
        <v>2019</v>
      </c>
    </row>
    <row r="363" spans="1:22" s="52" customFormat="1" ht="12.75" customHeight="1" x14ac:dyDescent="0.2">
      <c r="A363" s="606" t="s">
        <v>176</v>
      </c>
      <c r="B363" s="607"/>
      <c r="C363" s="190">
        <f>SUM(C350:C362)</f>
        <v>16335706.620000001</v>
      </c>
      <c r="D363" s="190">
        <f t="shared" ref="D363:U363" si="390">SUM(D350:D362)</f>
        <v>1125076.1634</v>
      </c>
      <c r="E363" s="190">
        <f t="shared" si="390"/>
        <v>803625.83100000001</v>
      </c>
      <c r="F363" s="190">
        <f t="shared" si="390"/>
        <v>460901.81088</v>
      </c>
      <c r="G363" s="190">
        <f t="shared" si="390"/>
        <v>964350.99719999998</v>
      </c>
      <c r="H363" s="190">
        <f t="shared" si="390"/>
        <v>981209.82780000009</v>
      </c>
      <c r="I363" s="190">
        <f t="shared" si="390"/>
        <v>803625.83100000001</v>
      </c>
      <c r="J363" s="190">
        <f t="shared" si="390"/>
        <v>0</v>
      </c>
      <c r="K363" s="190">
        <f t="shared" si="390"/>
        <v>0</v>
      </c>
      <c r="L363" s="190">
        <f t="shared" si="390"/>
        <v>2169</v>
      </c>
      <c r="M363" s="190">
        <f t="shared" si="390"/>
        <v>4018129.1550000003</v>
      </c>
      <c r="N363" s="190">
        <f t="shared" si="390"/>
        <v>1691</v>
      </c>
      <c r="O363" s="190">
        <f t="shared" si="390"/>
        <v>482175.49859999999</v>
      </c>
      <c r="P363" s="190">
        <f t="shared" si="390"/>
        <v>2217</v>
      </c>
      <c r="Q363" s="190">
        <f t="shared" si="390"/>
        <v>4821754.9859999996</v>
      </c>
      <c r="R363" s="190">
        <f t="shared" si="390"/>
        <v>803625.83100000001</v>
      </c>
      <c r="S363" s="190">
        <f t="shared" si="390"/>
        <v>0</v>
      </c>
      <c r="T363" s="190">
        <f t="shared" si="390"/>
        <v>906090.66479999991</v>
      </c>
      <c r="U363" s="190">
        <f t="shared" si="390"/>
        <v>343951.855668</v>
      </c>
      <c r="V363" s="14"/>
    </row>
    <row r="364" spans="1:22" s="7" customFormat="1" x14ac:dyDescent="0.2">
      <c r="A364" s="324">
        <v>332</v>
      </c>
      <c r="B364" s="271" t="s">
        <v>851</v>
      </c>
      <c r="C364" s="323">
        <f>'Раздел 1'!O364</f>
        <v>8932342.9000000004</v>
      </c>
      <c r="D364" s="191">
        <f t="shared" ref="D364:D370" si="391">C364*0.07</f>
        <v>625264.00300000014</v>
      </c>
      <c r="E364" s="191">
        <f t="shared" ref="E364:E365" si="392">C364*0.05</f>
        <v>446617.14500000002</v>
      </c>
      <c r="F364" s="323"/>
      <c r="G364" s="191">
        <f t="shared" ref="G364:G365" si="393">0.06*C364</f>
        <v>535940.57400000002</v>
      </c>
      <c r="H364" s="191">
        <f t="shared" ref="H364:H365" si="394">C364*0.1</f>
        <v>893234.29</v>
      </c>
      <c r="I364" s="191">
        <f t="shared" ref="I364:I365" si="395">0.05*C364</f>
        <v>446617.14500000002</v>
      </c>
      <c r="J364" s="423"/>
      <c r="K364" s="423"/>
      <c r="L364" s="424">
        <v>768</v>
      </c>
      <c r="M364" s="523">
        <f>0.25*C364</f>
        <v>2233085.7250000001</v>
      </c>
      <c r="N364" s="425">
        <v>734</v>
      </c>
      <c r="O364" s="568">
        <f t="shared" ref="O364:O368" si="396">0.03*C364</f>
        <v>267970.28700000001</v>
      </c>
      <c r="P364" s="323">
        <v>1775</v>
      </c>
      <c r="Q364" s="191">
        <f t="shared" ref="Q364:Q370" si="397">0.3*C364</f>
        <v>2679702.87</v>
      </c>
      <c r="R364" s="191">
        <f t="shared" ref="R364:R370" si="398">0.05*C364</f>
        <v>446617.14500000002</v>
      </c>
      <c r="S364" s="323"/>
      <c r="T364" s="191">
        <f t="shared" ref="T364:T370" si="399">C364*0.04</f>
        <v>357293.71600000001</v>
      </c>
      <c r="U364" s="191">
        <f t="shared" ref="U364:U370" si="400">C364*0.0214</f>
        <v>191152.13806</v>
      </c>
      <c r="V364" s="265">
        <v>2020</v>
      </c>
    </row>
    <row r="365" spans="1:22" s="7" customFormat="1" x14ac:dyDescent="0.2">
      <c r="A365" s="324">
        <v>333</v>
      </c>
      <c r="B365" s="251" t="s">
        <v>1764</v>
      </c>
      <c r="C365" s="323">
        <f>'Раздел 1'!O365</f>
        <v>5731033.1000000006</v>
      </c>
      <c r="D365" s="191">
        <f t="shared" si="391"/>
        <v>401172.3170000001</v>
      </c>
      <c r="E365" s="191">
        <f t="shared" si="392"/>
        <v>286551.65500000003</v>
      </c>
      <c r="F365" s="323"/>
      <c r="G365" s="191">
        <f t="shared" si="393"/>
        <v>343861.98600000003</v>
      </c>
      <c r="H365" s="191">
        <f t="shared" si="394"/>
        <v>573103.31000000006</v>
      </c>
      <c r="I365" s="191">
        <f t="shared" si="395"/>
        <v>286551.65500000003</v>
      </c>
      <c r="J365" s="423"/>
      <c r="K365" s="423"/>
      <c r="L365" s="424">
        <v>1102</v>
      </c>
      <c r="M365" s="523">
        <f t="shared" ref="M365:M374" si="401">0.25*C365</f>
        <v>1432758.2750000001</v>
      </c>
      <c r="N365" s="425">
        <v>854</v>
      </c>
      <c r="O365" s="568">
        <f t="shared" si="396"/>
        <v>171930.99300000002</v>
      </c>
      <c r="P365" s="323">
        <v>820</v>
      </c>
      <c r="Q365" s="191">
        <f t="shared" si="397"/>
        <v>1719309.9300000002</v>
      </c>
      <c r="R365" s="191">
        <f t="shared" si="398"/>
        <v>286551.65500000003</v>
      </c>
      <c r="S365" s="323"/>
      <c r="T365" s="191">
        <f t="shared" si="399"/>
        <v>229241.32400000002</v>
      </c>
      <c r="U365" s="191">
        <f t="shared" si="400"/>
        <v>122644.10834000001</v>
      </c>
      <c r="V365" s="265">
        <v>2020</v>
      </c>
    </row>
    <row r="366" spans="1:22" s="7" customFormat="1" x14ac:dyDescent="0.2">
      <c r="A366" s="324">
        <v>334</v>
      </c>
      <c r="B366" s="272" t="s">
        <v>852</v>
      </c>
      <c r="C366" s="323">
        <f>'Раздел 1'!O366</f>
        <v>3772037.1</v>
      </c>
      <c r="D366" s="191">
        <f t="shared" si="391"/>
        <v>264042.59700000001</v>
      </c>
      <c r="E366" s="323"/>
      <c r="F366" s="323"/>
      <c r="G366" s="323"/>
      <c r="H366" s="323"/>
      <c r="I366" s="323"/>
      <c r="J366" s="423"/>
      <c r="K366" s="423"/>
      <c r="L366" s="424">
        <v>704</v>
      </c>
      <c r="M366" s="523">
        <f t="shared" si="401"/>
        <v>943009.27500000002</v>
      </c>
      <c r="N366" s="425">
        <v>559</v>
      </c>
      <c r="O366" s="568">
        <f t="shared" si="396"/>
        <v>113161.113</v>
      </c>
      <c r="P366" s="323">
        <v>540</v>
      </c>
      <c r="Q366" s="191">
        <f t="shared" si="397"/>
        <v>1131611.1299999999</v>
      </c>
      <c r="R366" s="191">
        <f t="shared" si="398"/>
        <v>188601.85500000001</v>
      </c>
      <c r="S366" s="323"/>
      <c r="T366" s="191">
        <f t="shared" si="399"/>
        <v>150881.484</v>
      </c>
      <c r="U366" s="191">
        <f t="shared" si="400"/>
        <v>80721.593939999992</v>
      </c>
      <c r="V366" s="265">
        <v>2020</v>
      </c>
    </row>
    <row r="367" spans="1:22" s="7" customFormat="1" x14ac:dyDescent="0.2">
      <c r="A367" s="324">
        <v>335</v>
      </c>
      <c r="B367" s="272" t="s">
        <v>853</v>
      </c>
      <c r="C367" s="323">
        <f>'Раздел 1'!O367</f>
        <v>2417226.5</v>
      </c>
      <c r="D367" s="191">
        <f t="shared" si="391"/>
        <v>169205.85500000001</v>
      </c>
      <c r="E367" s="323"/>
      <c r="F367" s="323"/>
      <c r="G367" s="323"/>
      <c r="H367" s="323"/>
      <c r="I367" s="323"/>
      <c r="J367" s="423"/>
      <c r="K367" s="423"/>
      <c r="L367" s="424">
        <v>704</v>
      </c>
      <c r="M367" s="523">
        <f t="shared" si="401"/>
        <v>604306.625</v>
      </c>
      <c r="N367" s="425">
        <v>559</v>
      </c>
      <c r="O367" s="568">
        <f t="shared" si="396"/>
        <v>72516.794999999998</v>
      </c>
      <c r="P367" s="323">
        <v>540</v>
      </c>
      <c r="Q367" s="191">
        <f t="shared" si="397"/>
        <v>725167.95</v>
      </c>
      <c r="R367" s="191">
        <f t="shared" si="398"/>
        <v>120861.32500000001</v>
      </c>
      <c r="S367" s="323"/>
      <c r="T367" s="191">
        <f t="shared" si="399"/>
        <v>96689.06</v>
      </c>
      <c r="U367" s="191">
        <f t="shared" si="400"/>
        <v>51728.647099999995</v>
      </c>
      <c r="V367" s="265">
        <v>2020</v>
      </c>
    </row>
    <row r="368" spans="1:22" s="7" customFormat="1" x14ac:dyDescent="0.2">
      <c r="A368" s="324">
        <v>336</v>
      </c>
      <c r="B368" s="272" t="s">
        <v>305</v>
      </c>
      <c r="C368" s="323">
        <f>'Раздел 1'!O368</f>
        <v>1887230.8</v>
      </c>
      <c r="D368" s="191">
        <f t="shared" si="391"/>
        <v>132106.15600000002</v>
      </c>
      <c r="E368" s="323"/>
      <c r="F368" s="323"/>
      <c r="G368" s="323"/>
      <c r="H368" s="323"/>
      <c r="I368" s="323"/>
      <c r="J368" s="423"/>
      <c r="K368" s="423"/>
      <c r="L368" s="424">
        <v>337</v>
      </c>
      <c r="M368" s="523">
        <f t="shared" si="401"/>
        <v>471807.7</v>
      </c>
      <c r="N368" s="425">
        <v>266</v>
      </c>
      <c r="O368" s="568">
        <f t="shared" si="396"/>
        <v>56616.923999999999</v>
      </c>
      <c r="P368" s="323">
        <v>330</v>
      </c>
      <c r="Q368" s="191">
        <f t="shared" si="397"/>
        <v>566169.24</v>
      </c>
      <c r="R368" s="191">
        <f t="shared" si="398"/>
        <v>94361.540000000008</v>
      </c>
      <c r="S368" s="323"/>
      <c r="T368" s="191">
        <f t="shared" si="399"/>
        <v>75489.232000000004</v>
      </c>
      <c r="U368" s="191">
        <f t="shared" si="400"/>
        <v>40386.739119999998</v>
      </c>
      <c r="V368" s="265">
        <v>2020</v>
      </c>
    </row>
    <row r="369" spans="1:22" s="7" customFormat="1" x14ac:dyDescent="0.2">
      <c r="A369" s="324">
        <v>337</v>
      </c>
      <c r="B369" s="272" t="s">
        <v>854</v>
      </c>
      <c r="C369" s="323">
        <f>'Раздел 1'!O369</f>
        <v>1446941.5999999999</v>
      </c>
      <c r="D369" s="191">
        <f t="shared" si="391"/>
        <v>101285.912</v>
      </c>
      <c r="E369" s="323"/>
      <c r="F369" s="323"/>
      <c r="G369" s="323"/>
      <c r="H369" s="323"/>
      <c r="I369" s="323"/>
      <c r="J369" s="423"/>
      <c r="K369" s="423"/>
      <c r="L369" s="424">
        <v>270</v>
      </c>
      <c r="M369" s="523">
        <f t="shared" si="401"/>
        <v>361735.39999999997</v>
      </c>
      <c r="N369" s="425"/>
      <c r="O369" s="423"/>
      <c r="P369" s="323">
        <v>335</v>
      </c>
      <c r="Q369" s="191">
        <f t="shared" si="397"/>
        <v>434082.47999999992</v>
      </c>
      <c r="R369" s="191">
        <f t="shared" si="398"/>
        <v>72347.08</v>
      </c>
      <c r="S369" s="323"/>
      <c r="T369" s="191">
        <f t="shared" si="399"/>
        <v>57877.663999999997</v>
      </c>
      <c r="U369" s="191">
        <f t="shared" si="400"/>
        <v>30964.550239999997</v>
      </c>
      <c r="V369" s="265">
        <v>2020</v>
      </c>
    </row>
    <row r="370" spans="1:22" s="7" customFormat="1" x14ac:dyDescent="0.2">
      <c r="A370" s="324">
        <v>338</v>
      </c>
      <c r="B370" s="272" t="s">
        <v>1765</v>
      </c>
      <c r="C370" s="323">
        <f>'Раздел 1'!O370</f>
        <v>5789706</v>
      </c>
      <c r="D370" s="191">
        <f t="shared" si="391"/>
        <v>405279.42000000004</v>
      </c>
      <c r="E370" s="191">
        <f t="shared" ref="E370" si="402">C370*0.05</f>
        <v>289485.3</v>
      </c>
      <c r="F370" s="323"/>
      <c r="G370" s="191">
        <f t="shared" ref="G370" si="403">0.06*C370</f>
        <v>347382.36</v>
      </c>
      <c r="H370" s="191">
        <f>C370*0.1</f>
        <v>578970.6</v>
      </c>
      <c r="I370" s="191">
        <f t="shared" ref="I370" si="404">0.05*C370</f>
        <v>289485.3</v>
      </c>
      <c r="J370" s="423"/>
      <c r="K370" s="423"/>
      <c r="L370" s="424">
        <v>1102</v>
      </c>
      <c r="M370" s="523">
        <f t="shared" si="401"/>
        <v>1447426.5</v>
      </c>
      <c r="N370" s="425">
        <v>854</v>
      </c>
      <c r="O370" s="568">
        <f>0.03*C370</f>
        <v>173691.18</v>
      </c>
      <c r="P370" s="323">
        <v>820</v>
      </c>
      <c r="Q370" s="191">
        <f t="shared" si="397"/>
        <v>1736911.8</v>
      </c>
      <c r="R370" s="191">
        <f t="shared" si="398"/>
        <v>289485.3</v>
      </c>
      <c r="S370" s="323"/>
      <c r="T370" s="191">
        <f t="shared" si="399"/>
        <v>231588.24</v>
      </c>
      <c r="U370" s="191">
        <f t="shared" si="400"/>
        <v>123899.70839999999</v>
      </c>
      <c r="V370" s="265">
        <v>2020</v>
      </c>
    </row>
    <row r="371" spans="1:22" s="52" customFormat="1" ht="12.75" customHeight="1" x14ac:dyDescent="0.2">
      <c r="A371" s="606" t="s">
        <v>790</v>
      </c>
      <c r="B371" s="607"/>
      <c r="C371" s="190">
        <f>SUM(C364:C370)</f>
        <v>29976518.000000004</v>
      </c>
      <c r="D371" s="190">
        <f t="shared" ref="D371:U371" si="405">SUM(D364:D370)</f>
        <v>2098356.2600000002</v>
      </c>
      <c r="E371" s="190">
        <f t="shared" si="405"/>
        <v>1022654.1000000001</v>
      </c>
      <c r="F371" s="190">
        <f t="shared" si="405"/>
        <v>0</v>
      </c>
      <c r="G371" s="190">
        <f t="shared" si="405"/>
        <v>1227184.92</v>
      </c>
      <c r="H371" s="190">
        <f t="shared" si="405"/>
        <v>2045308.2000000002</v>
      </c>
      <c r="I371" s="190">
        <f t="shared" si="405"/>
        <v>1022654.1000000001</v>
      </c>
      <c r="J371" s="190">
        <f t="shared" si="405"/>
        <v>0</v>
      </c>
      <c r="K371" s="190">
        <f t="shared" si="405"/>
        <v>0</v>
      </c>
      <c r="L371" s="190">
        <f t="shared" si="405"/>
        <v>4987</v>
      </c>
      <c r="M371" s="190">
        <f t="shared" si="405"/>
        <v>7494129.5000000009</v>
      </c>
      <c r="N371" s="190">
        <f t="shared" si="405"/>
        <v>3826</v>
      </c>
      <c r="O371" s="190">
        <f t="shared" si="405"/>
        <v>855887.29200000013</v>
      </c>
      <c r="P371" s="190">
        <f t="shared" si="405"/>
        <v>5160</v>
      </c>
      <c r="Q371" s="190">
        <f t="shared" si="405"/>
        <v>8992955.4000000004</v>
      </c>
      <c r="R371" s="190">
        <f t="shared" si="405"/>
        <v>1498825.9000000001</v>
      </c>
      <c r="S371" s="190">
        <f t="shared" si="405"/>
        <v>0</v>
      </c>
      <c r="T371" s="190">
        <f t="shared" si="405"/>
        <v>1199060.72</v>
      </c>
      <c r="U371" s="190">
        <f t="shared" si="405"/>
        <v>641497.4852</v>
      </c>
      <c r="V371" s="14"/>
    </row>
    <row r="372" spans="1:22" s="7" customFormat="1" x14ac:dyDescent="0.2">
      <c r="A372" s="324">
        <v>339</v>
      </c>
      <c r="B372" s="271" t="s">
        <v>855</v>
      </c>
      <c r="C372" s="323">
        <f>'Раздел 1'!O372</f>
        <v>866516.29999999993</v>
      </c>
      <c r="D372" s="191">
        <f t="shared" ref="D372:D374" si="406">C372*0.07</f>
        <v>60656.141000000003</v>
      </c>
      <c r="E372" s="323"/>
      <c r="F372" s="323"/>
      <c r="G372" s="191">
        <f t="shared" ref="G372:G373" si="407">0.06*C372</f>
        <v>51990.977999999996</v>
      </c>
      <c r="H372" s="323"/>
      <c r="I372" s="323"/>
      <c r="J372" s="423"/>
      <c r="K372" s="423"/>
      <c r="L372" s="424">
        <v>155</v>
      </c>
      <c r="M372" s="523">
        <f t="shared" si="401"/>
        <v>216629.07499999998</v>
      </c>
      <c r="N372" s="425"/>
      <c r="O372" s="423"/>
      <c r="P372" s="323">
        <v>282</v>
      </c>
      <c r="Q372" s="191">
        <f t="shared" ref="Q372:Q374" si="408">0.3*C372</f>
        <v>259954.88999999996</v>
      </c>
      <c r="R372" s="191">
        <f t="shared" ref="R372:R374" si="409">0.05*C372</f>
        <v>43325.815000000002</v>
      </c>
      <c r="S372" s="323"/>
      <c r="T372" s="191">
        <f t="shared" ref="T372:T374" si="410">C372*0.04</f>
        <v>34660.651999999995</v>
      </c>
      <c r="U372" s="191">
        <f t="shared" ref="U372:U374" si="411">C372*0.0214</f>
        <v>18543.448819999998</v>
      </c>
      <c r="V372" s="265">
        <v>2021</v>
      </c>
    </row>
    <row r="373" spans="1:22" s="7" customFormat="1" x14ac:dyDescent="0.2">
      <c r="A373" s="324">
        <v>340</v>
      </c>
      <c r="B373" s="251" t="s">
        <v>1766</v>
      </c>
      <c r="C373" s="323">
        <f>'Раздел 1'!O373</f>
        <v>2580637.8000000003</v>
      </c>
      <c r="D373" s="191">
        <f t="shared" si="406"/>
        <v>180644.64600000004</v>
      </c>
      <c r="E373" s="191">
        <f t="shared" ref="E373:E374" si="412">C373*0.05</f>
        <v>129031.89000000001</v>
      </c>
      <c r="F373" s="323"/>
      <c r="G373" s="191">
        <f t="shared" si="407"/>
        <v>154838.26800000001</v>
      </c>
      <c r="H373" s="191">
        <f>C373*0.1</f>
        <v>258063.78000000003</v>
      </c>
      <c r="I373" s="191">
        <f t="shared" ref="I373" si="413">0.05*C373</f>
        <v>129031.89000000001</v>
      </c>
      <c r="J373" s="423"/>
      <c r="K373" s="423"/>
      <c r="L373" s="424">
        <v>440</v>
      </c>
      <c r="M373" s="523">
        <f t="shared" si="401"/>
        <v>645159.45000000007</v>
      </c>
      <c r="N373" s="425">
        <v>329</v>
      </c>
      <c r="O373" s="568">
        <f t="shared" ref="O373:O374" si="414">0.03*C373</f>
        <v>77419.134000000005</v>
      </c>
      <c r="P373" s="323">
        <v>450</v>
      </c>
      <c r="Q373" s="191">
        <f t="shared" si="408"/>
        <v>774191.34000000008</v>
      </c>
      <c r="R373" s="191">
        <f t="shared" si="409"/>
        <v>129031.89000000001</v>
      </c>
      <c r="S373" s="323"/>
      <c r="T373" s="191">
        <f t="shared" si="410"/>
        <v>103225.51200000002</v>
      </c>
      <c r="U373" s="191">
        <f t="shared" si="411"/>
        <v>55225.64892</v>
      </c>
      <c r="V373" s="265">
        <v>2021</v>
      </c>
    </row>
    <row r="374" spans="1:22" s="7" customFormat="1" x14ac:dyDescent="0.2">
      <c r="A374" s="411">
        <v>341</v>
      </c>
      <c r="B374" s="272" t="s">
        <v>856</v>
      </c>
      <c r="C374" s="323">
        <f>'Раздел 1'!O374</f>
        <v>1502705.0999999999</v>
      </c>
      <c r="D374" s="191">
        <f t="shared" si="406"/>
        <v>105189.357</v>
      </c>
      <c r="E374" s="191">
        <f t="shared" si="412"/>
        <v>75135.25499999999</v>
      </c>
      <c r="F374" s="191"/>
      <c r="G374" s="191"/>
      <c r="H374" s="191"/>
      <c r="I374" s="191"/>
      <c r="J374" s="410"/>
      <c r="K374" s="410"/>
      <c r="L374" s="386">
        <v>299</v>
      </c>
      <c r="M374" s="523">
        <f t="shared" si="401"/>
        <v>375676.27499999997</v>
      </c>
      <c r="N374" s="188">
        <v>233</v>
      </c>
      <c r="O374" s="568">
        <f t="shared" si="414"/>
        <v>45081.152999999991</v>
      </c>
      <c r="P374" s="191">
        <v>270</v>
      </c>
      <c r="Q374" s="191">
        <f t="shared" si="408"/>
        <v>450811.52999999997</v>
      </c>
      <c r="R374" s="191">
        <f t="shared" si="409"/>
        <v>75135.25499999999</v>
      </c>
      <c r="S374" s="191"/>
      <c r="T374" s="191">
        <f t="shared" si="410"/>
        <v>60108.203999999998</v>
      </c>
      <c r="U374" s="191">
        <f t="shared" si="411"/>
        <v>32157.889139999996</v>
      </c>
      <c r="V374" s="407">
        <v>2021</v>
      </c>
    </row>
    <row r="375" spans="1:22" s="52" customFormat="1" ht="12.75" customHeight="1" x14ac:dyDescent="0.2">
      <c r="A375" s="606" t="s">
        <v>791</v>
      </c>
      <c r="B375" s="607"/>
      <c r="C375" s="190">
        <f>SUM(C372:C374)</f>
        <v>4949859.2</v>
      </c>
      <c r="D375" s="190">
        <f t="shared" ref="D375:U375" si="415">SUM(D372:D374)</f>
        <v>346490.14400000003</v>
      </c>
      <c r="E375" s="190">
        <f t="shared" si="415"/>
        <v>204167.14500000002</v>
      </c>
      <c r="F375" s="190">
        <f t="shared" si="415"/>
        <v>0</v>
      </c>
      <c r="G375" s="190">
        <f t="shared" si="415"/>
        <v>206829.24600000001</v>
      </c>
      <c r="H375" s="190">
        <f t="shared" si="415"/>
        <v>258063.78000000003</v>
      </c>
      <c r="I375" s="190">
        <f t="shared" si="415"/>
        <v>129031.89000000001</v>
      </c>
      <c r="J375" s="190">
        <f t="shared" si="415"/>
        <v>0</v>
      </c>
      <c r="K375" s="190">
        <f t="shared" si="415"/>
        <v>0</v>
      </c>
      <c r="L375" s="190">
        <f t="shared" si="415"/>
        <v>894</v>
      </c>
      <c r="M375" s="190">
        <f t="shared" si="415"/>
        <v>1237464.8</v>
      </c>
      <c r="N375" s="190">
        <f t="shared" si="415"/>
        <v>562</v>
      </c>
      <c r="O375" s="190">
        <f t="shared" si="415"/>
        <v>122500.287</v>
      </c>
      <c r="P375" s="190">
        <f t="shared" si="415"/>
        <v>1002</v>
      </c>
      <c r="Q375" s="190">
        <f t="shared" si="415"/>
        <v>1484957.76</v>
      </c>
      <c r="R375" s="190">
        <f t="shared" si="415"/>
        <v>247492.96000000002</v>
      </c>
      <c r="S375" s="190">
        <f t="shared" si="415"/>
        <v>0</v>
      </c>
      <c r="T375" s="190">
        <f t="shared" si="415"/>
        <v>197994.36800000002</v>
      </c>
      <c r="U375" s="190">
        <f t="shared" si="415"/>
        <v>105926.98688</v>
      </c>
      <c r="V375" s="14"/>
    </row>
    <row r="376" spans="1:22" s="57" customFormat="1" ht="12.75" customHeight="1" x14ac:dyDescent="0.2">
      <c r="A376" s="602" t="s">
        <v>56</v>
      </c>
      <c r="B376" s="603"/>
      <c r="C376" s="189">
        <f>C375+C371+C363</f>
        <v>51262083.820000008</v>
      </c>
      <c r="D376" s="189">
        <f t="shared" ref="D376:U376" si="416">D375+D371+D363</f>
        <v>3569922.5674000001</v>
      </c>
      <c r="E376" s="189">
        <f t="shared" si="416"/>
        <v>2030447.0760000001</v>
      </c>
      <c r="F376" s="189">
        <f t="shared" si="416"/>
        <v>460901.81088</v>
      </c>
      <c r="G376" s="189">
        <f t="shared" si="416"/>
        <v>2398365.1631999998</v>
      </c>
      <c r="H376" s="189">
        <f t="shared" si="416"/>
        <v>3284581.8078000005</v>
      </c>
      <c r="I376" s="189">
        <f t="shared" si="416"/>
        <v>1955311.8210000002</v>
      </c>
      <c r="J376" s="189">
        <f t="shared" si="416"/>
        <v>0</v>
      </c>
      <c r="K376" s="189">
        <f t="shared" si="416"/>
        <v>0</v>
      </c>
      <c r="L376" s="189">
        <f t="shared" si="416"/>
        <v>8050</v>
      </c>
      <c r="M376" s="189">
        <f t="shared" si="416"/>
        <v>12749723.455000002</v>
      </c>
      <c r="N376" s="189">
        <f t="shared" si="416"/>
        <v>6079</v>
      </c>
      <c r="O376" s="189">
        <f t="shared" si="416"/>
        <v>1460563.0776000002</v>
      </c>
      <c r="P376" s="189">
        <f t="shared" si="416"/>
        <v>8379</v>
      </c>
      <c r="Q376" s="189">
        <f t="shared" si="416"/>
        <v>15299668.146</v>
      </c>
      <c r="R376" s="189">
        <f t="shared" si="416"/>
        <v>2549944.6910000001</v>
      </c>
      <c r="S376" s="189">
        <f t="shared" si="416"/>
        <v>0</v>
      </c>
      <c r="T376" s="189">
        <f t="shared" si="416"/>
        <v>2303145.7527999999</v>
      </c>
      <c r="U376" s="189">
        <f t="shared" si="416"/>
        <v>1091376.3277479999</v>
      </c>
      <c r="V376" s="15"/>
    </row>
    <row r="377" spans="1:22" s="7" customFormat="1" x14ac:dyDescent="0.2">
      <c r="A377" s="604" t="s">
        <v>92</v>
      </c>
      <c r="B377" s="605"/>
      <c r="C377" s="191"/>
      <c r="D377" s="191"/>
      <c r="E377" s="191"/>
      <c r="F377" s="191"/>
      <c r="G377" s="191"/>
      <c r="H377" s="191"/>
      <c r="I377" s="191"/>
      <c r="J377" s="187"/>
      <c r="K377" s="187"/>
      <c r="L377" s="386"/>
      <c r="M377" s="191"/>
      <c r="N377" s="187"/>
      <c r="O377" s="187"/>
      <c r="P377" s="191"/>
      <c r="Q377" s="191"/>
      <c r="R377" s="191"/>
      <c r="S377" s="191"/>
      <c r="T377" s="191"/>
      <c r="U377" s="191"/>
      <c r="V377" s="135"/>
    </row>
    <row r="378" spans="1:22" s="7" customFormat="1" x14ac:dyDescent="0.2">
      <c r="A378" s="184">
        <v>342</v>
      </c>
      <c r="B378" s="192" t="s">
        <v>542</v>
      </c>
      <c r="C378" s="191">
        <f>'Раздел 1'!O378</f>
        <v>822447.75</v>
      </c>
      <c r="D378" s="191">
        <f t="shared" ref="D378:D382" si="417">C378*0.07</f>
        <v>57571.342500000006</v>
      </c>
      <c r="E378" s="191"/>
      <c r="F378" s="191"/>
      <c r="G378" s="191">
        <f t="shared" ref="G378:G381" si="418">0.06*C378</f>
        <v>49346.864999999998</v>
      </c>
      <c r="H378" s="191"/>
      <c r="I378" s="191"/>
      <c r="J378" s="187"/>
      <c r="K378" s="187"/>
      <c r="L378" s="386">
        <v>132</v>
      </c>
      <c r="M378" s="523">
        <f t="shared" ref="M378:M382" si="419">0.25*C378</f>
        <v>205611.9375</v>
      </c>
      <c r="N378" s="187"/>
      <c r="O378" s="187"/>
      <c r="P378" s="191">
        <v>138</v>
      </c>
      <c r="Q378" s="191">
        <f t="shared" ref="Q378:Q382" si="420">0.3*C378</f>
        <v>246734.32499999998</v>
      </c>
      <c r="R378" s="191">
        <f t="shared" ref="R378:R382" si="421">0.05*C378</f>
        <v>41122.387500000004</v>
      </c>
      <c r="S378" s="191"/>
      <c r="T378" s="191">
        <f t="shared" ref="T378:T382" si="422">C378*0.04</f>
        <v>32897.910000000003</v>
      </c>
      <c r="U378" s="191">
        <f t="shared" ref="U378:U382" si="423">C378*0.0214</f>
        <v>17600.381849999998</v>
      </c>
      <c r="V378" s="173">
        <v>2019</v>
      </c>
    </row>
    <row r="379" spans="1:22" s="7" customFormat="1" x14ac:dyDescent="0.2">
      <c r="A379" s="184">
        <v>343</v>
      </c>
      <c r="B379" s="192" t="s">
        <v>543</v>
      </c>
      <c r="C379" s="191">
        <f>'Раздел 1'!O379</f>
        <v>1028464.17</v>
      </c>
      <c r="D379" s="191">
        <f t="shared" si="417"/>
        <v>71992.491900000008</v>
      </c>
      <c r="E379" s="191"/>
      <c r="F379" s="191"/>
      <c r="G379" s="191">
        <f t="shared" si="418"/>
        <v>61707.850200000001</v>
      </c>
      <c r="H379" s="191"/>
      <c r="I379" s="191"/>
      <c r="J379" s="187"/>
      <c r="K379" s="187"/>
      <c r="L379" s="386">
        <v>169</v>
      </c>
      <c r="M379" s="523">
        <f t="shared" si="419"/>
        <v>257116.04250000001</v>
      </c>
      <c r="N379" s="187"/>
      <c r="O379" s="187"/>
      <c r="P379" s="191">
        <v>182</v>
      </c>
      <c r="Q379" s="191">
        <f t="shared" si="420"/>
        <v>308539.25099999999</v>
      </c>
      <c r="R379" s="191">
        <f t="shared" si="421"/>
        <v>51423.208500000008</v>
      </c>
      <c r="S379" s="191"/>
      <c r="T379" s="191">
        <f t="shared" si="422"/>
        <v>41138.566800000001</v>
      </c>
      <c r="U379" s="191">
        <f t="shared" si="423"/>
        <v>22009.133237999999</v>
      </c>
      <c r="V379" s="173">
        <v>2019</v>
      </c>
    </row>
    <row r="380" spans="1:22" s="7" customFormat="1" x14ac:dyDescent="0.2">
      <c r="A380" s="489">
        <v>344</v>
      </c>
      <c r="B380" s="192" t="s">
        <v>544</v>
      </c>
      <c r="C380" s="191">
        <f>'Раздел 1'!O380</f>
        <v>908198.04</v>
      </c>
      <c r="D380" s="191">
        <f t="shared" si="417"/>
        <v>63573.86280000001</v>
      </c>
      <c r="E380" s="191"/>
      <c r="F380" s="191"/>
      <c r="G380" s="191">
        <f t="shared" si="418"/>
        <v>54491.882400000002</v>
      </c>
      <c r="H380" s="191"/>
      <c r="I380" s="191">
        <f t="shared" ref="I380" si="424">0.05*C380</f>
        <v>45409.902000000002</v>
      </c>
      <c r="J380" s="187"/>
      <c r="K380" s="187"/>
      <c r="L380" s="386">
        <v>108</v>
      </c>
      <c r="M380" s="523">
        <f t="shared" si="419"/>
        <v>227049.51</v>
      </c>
      <c r="N380" s="187"/>
      <c r="O380" s="187"/>
      <c r="P380" s="191">
        <v>146</v>
      </c>
      <c r="Q380" s="191">
        <f t="shared" si="420"/>
        <v>272459.41200000001</v>
      </c>
      <c r="R380" s="191">
        <f t="shared" si="421"/>
        <v>45409.902000000002</v>
      </c>
      <c r="S380" s="191"/>
      <c r="T380" s="191">
        <f t="shared" si="422"/>
        <v>36327.921600000001</v>
      </c>
      <c r="U380" s="191">
        <f t="shared" si="423"/>
        <v>19435.438055999999</v>
      </c>
      <c r="V380" s="173">
        <v>2019</v>
      </c>
    </row>
    <row r="381" spans="1:22" s="7" customFormat="1" x14ac:dyDescent="0.2">
      <c r="A381" s="489">
        <v>345</v>
      </c>
      <c r="B381" s="192" t="s">
        <v>545</v>
      </c>
      <c r="C381" s="191">
        <f>'Раздел 1'!O381</f>
        <v>938399.4</v>
      </c>
      <c r="D381" s="191">
        <f t="shared" si="417"/>
        <v>65687.958000000013</v>
      </c>
      <c r="E381" s="191"/>
      <c r="F381" s="191"/>
      <c r="G381" s="191">
        <f t="shared" si="418"/>
        <v>56303.964</v>
      </c>
      <c r="H381" s="191"/>
      <c r="I381" s="191"/>
      <c r="J381" s="187"/>
      <c r="K381" s="187"/>
      <c r="L381" s="386">
        <v>176</v>
      </c>
      <c r="M381" s="523">
        <f t="shared" si="419"/>
        <v>234599.85</v>
      </c>
      <c r="N381" s="187"/>
      <c r="O381" s="187"/>
      <c r="P381" s="191">
        <v>110</v>
      </c>
      <c r="Q381" s="191">
        <f t="shared" si="420"/>
        <v>281519.82</v>
      </c>
      <c r="R381" s="191">
        <f t="shared" si="421"/>
        <v>46919.97</v>
      </c>
      <c r="S381" s="191"/>
      <c r="T381" s="191">
        <f t="shared" si="422"/>
        <v>37535.976000000002</v>
      </c>
      <c r="U381" s="191">
        <f t="shared" si="423"/>
        <v>20081.747159999999</v>
      </c>
      <c r="V381" s="173">
        <v>2019</v>
      </c>
    </row>
    <row r="382" spans="1:22" s="7" customFormat="1" x14ac:dyDescent="0.2">
      <c r="A382" s="489">
        <v>346</v>
      </c>
      <c r="B382" s="192" t="s">
        <v>315</v>
      </c>
      <c r="C382" s="191">
        <f>'Раздел 1'!O382</f>
        <v>773909.85000000009</v>
      </c>
      <c r="D382" s="191">
        <f t="shared" si="417"/>
        <v>54173.689500000015</v>
      </c>
      <c r="E382" s="191"/>
      <c r="F382" s="191"/>
      <c r="G382" s="191"/>
      <c r="H382" s="191"/>
      <c r="I382" s="191"/>
      <c r="J382" s="187"/>
      <c r="K382" s="187"/>
      <c r="L382" s="386">
        <v>120</v>
      </c>
      <c r="M382" s="523">
        <f t="shared" si="419"/>
        <v>193477.46250000002</v>
      </c>
      <c r="N382" s="187"/>
      <c r="O382" s="187"/>
      <c r="P382" s="191">
        <v>112</v>
      </c>
      <c r="Q382" s="191">
        <f t="shared" si="420"/>
        <v>232172.95500000002</v>
      </c>
      <c r="R382" s="191">
        <f t="shared" si="421"/>
        <v>38695.492500000008</v>
      </c>
      <c r="S382" s="191"/>
      <c r="T382" s="191">
        <f t="shared" si="422"/>
        <v>30956.394000000004</v>
      </c>
      <c r="U382" s="191">
        <f t="shared" si="423"/>
        <v>16561.67079</v>
      </c>
      <c r="V382" s="173">
        <v>2019</v>
      </c>
    </row>
    <row r="383" spans="1:22" s="7" customFormat="1" x14ac:dyDescent="0.2">
      <c r="A383" s="489">
        <v>347</v>
      </c>
      <c r="B383" s="192" t="s">
        <v>311</v>
      </c>
      <c r="C383" s="191">
        <f>'Раздел 1'!O383</f>
        <v>8743.2000000000007</v>
      </c>
      <c r="D383" s="191"/>
      <c r="E383" s="191"/>
      <c r="F383" s="191"/>
      <c r="G383" s="191"/>
      <c r="H383" s="191"/>
      <c r="I383" s="191"/>
      <c r="J383" s="187"/>
      <c r="K383" s="187"/>
      <c r="L383" s="386"/>
      <c r="M383" s="191"/>
      <c r="N383" s="187"/>
      <c r="O383" s="187"/>
      <c r="P383" s="191"/>
      <c r="Q383" s="191"/>
      <c r="R383" s="191"/>
      <c r="S383" s="191"/>
      <c r="T383" s="191">
        <v>8743.2000000000007</v>
      </c>
      <c r="U383" s="191"/>
      <c r="V383" s="173">
        <v>2019</v>
      </c>
    </row>
    <row r="384" spans="1:22" s="7" customFormat="1" x14ac:dyDescent="0.2">
      <c r="A384" s="489">
        <v>348</v>
      </c>
      <c r="B384" s="192" t="s">
        <v>312</v>
      </c>
      <c r="C384" s="191">
        <f>'Раздел 1'!O384</f>
        <v>3496993.9020000002</v>
      </c>
      <c r="D384" s="191">
        <f t="shared" ref="D384:D385" si="425">C384*0.07</f>
        <v>244789.57314000005</v>
      </c>
      <c r="E384" s="191">
        <f t="shared" ref="E384:E385" si="426">C384*0.05</f>
        <v>174849.69510000001</v>
      </c>
      <c r="F384" s="191"/>
      <c r="G384" s="191">
        <f t="shared" ref="G384:G385" si="427">0.06*C384</f>
        <v>209819.63412</v>
      </c>
      <c r="H384" s="191"/>
      <c r="I384" s="191">
        <f t="shared" ref="I384:I385" si="428">0.05*C384</f>
        <v>174849.69510000001</v>
      </c>
      <c r="J384" s="187"/>
      <c r="K384" s="187"/>
      <c r="L384" s="386">
        <v>587</v>
      </c>
      <c r="M384" s="523">
        <f t="shared" ref="M384:M385" si="429">0.25*C384</f>
        <v>874248.47550000006</v>
      </c>
      <c r="N384" s="187">
        <v>451</v>
      </c>
      <c r="O384" s="568">
        <f t="shared" ref="O384:O385" si="430">0.03*C384</f>
        <v>104909.81706</v>
      </c>
      <c r="P384" s="191">
        <v>534</v>
      </c>
      <c r="Q384" s="191">
        <f t="shared" ref="Q384:Q385" si="431">0.3*C384</f>
        <v>1049098.1706000001</v>
      </c>
      <c r="R384" s="191">
        <f t="shared" ref="R384:R385" si="432">0.05*C384</f>
        <v>174849.69510000001</v>
      </c>
      <c r="S384" s="191"/>
      <c r="T384" s="191">
        <f t="shared" ref="T384:T385" si="433">C384*0.04</f>
        <v>139879.75608000002</v>
      </c>
      <c r="U384" s="191">
        <f t="shared" ref="U384:U388" si="434">C384*0.0214</f>
        <v>74835.669502799996</v>
      </c>
      <c r="V384" s="173">
        <v>2019</v>
      </c>
    </row>
    <row r="385" spans="1:22" s="7" customFormat="1" x14ac:dyDescent="0.2">
      <c r="A385" s="489">
        <v>349</v>
      </c>
      <c r="B385" s="192" t="s">
        <v>313</v>
      </c>
      <c r="C385" s="191">
        <f>'Раздел 1'!O385</f>
        <v>3471214.8840000001</v>
      </c>
      <c r="D385" s="191">
        <f t="shared" si="425"/>
        <v>242985.04188000003</v>
      </c>
      <c r="E385" s="191">
        <f t="shared" si="426"/>
        <v>173560.74420000002</v>
      </c>
      <c r="F385" s="191"/>
      <c r="G385" s="191">
        <f t="shared" si="427"/>
        <v>208272.89304</v>
      </c>
      <c r="H385" s="191"/>
      <c r="I385" s="191">
        <f t="shared" si="428"/>
        <v>173560.74420000002</v>
      </c>
      <c r="J385" s="187"/>
      <c r="K385" s="187"/>
      <c r="L385" s="386">
        <v>587</v>
      </c>
      <c r="M385" s="523">
        <f t="shared" si="429"/>
        <v>867803.72100000002</v>
      </c>
      <c r="N385" s="187">
        <v>451</v>
      </c>
      <c r="O385" s="568">
        <f t="shared" si="430"/>
        <v>104136.44652</v>
      </c>
      <c r="P385" s="191">
        <v>710</v>
      </c>
      <c r="Q385" s="191">
        <f t="shared" si="431"/>
        <v>1041364.4652</v>
      </c>
      <c r="R385" s="191">
        <f t="shared" si="432"/>
        <v>173560.74420000002</v>
      </c>
      <c r="S385" s="191"/>
      <c r="T385" s="191">
        <f t="shared" si="433"/>
        <v>138848.59536000001</v>
      </c>
      <c r="U385" s="191">
        <f t="shared" si="434"/>
        <v>74283.998517600005</v>
      </c>
      <c r="V385" s="173">
        <v>2019</v>
      </c>
    </row>
    <row r="386" spans="1:22" s="7" customFormat="1" x14ac:dyDescent="0.2">
      <c r="A386" s="489">
        <v>350</v>
      </c>
      <c r="B386" s="192" t="s">
        <v>314</v>
      </c>
      <c r="C386" s="191">
        <f>'Раздел 1'!O386</f>
        <v>29136</v>
      </c>
      <c r="D386" s="191"/>
      <c r="E386" s="191"/>
      <c r="F386" s="191"/>
      <c r="G386" s="191"/>
      <c r="H386" s="191"/>
      <c r="I386" s="191"/>
      <c r="J386" s="187"/>
      <c r="K386" s="187"/>
      <c r="L386" s="386"/>
      <c r="M386" s="191"/>
      <c r="N386" s="187"/>
      <c r="O386" s="187"/>
      <c r="P386" s="191"/>
      <c r="Q386" s="191"/>
      <c r="R386" s="191"/>
      <c r="S386" s="191"/>
      <c r="T386" s="191">
        <v>29136</v>
      </c>
      <c r="U386" s="191"/>
      <c r="V386" s="173">
        <v>2019</v>
      </c>
    </row>
    <row r="387" spans="1:22" s="7" customFormat="1" x14ac:dyDescent="0.2">
      <c r="A387" s="489">
        <v>351</v>
      </c>
      <c r="B387" s="117" t="s">
        <v>644</v>
      </c>
      <c r="C387" s="191">
        <f>'Раздел 1'!O387</f>
        <v>2809805.1</v>
      </c>
      <c r="D387" s="191">
        <f t="shared" ref="D387:D391" si="435">C387*0.07</f>
        <v>196686.35700000002</v>
      </c>
      <c r="E387" s="191">
        <f t="shared" ref="E387:E388" si="436">C387*0.05</f>
        <v>140490.255</v>
      </c>
      <c r="F387" s="218"/>
      <c r="G387" s="191">
        <f t="shared" ref="G387:G388" si="437">0.06*C387</f>
        <v>168588.30600000001</v>
      </c>
      <c r="H387" s="218"/>
      <c r="I387" s="191">
        <f t="shared" ref="I387:I388" si="438">0.05*C387</f>
        <v>140490.255</v>
      </c>
      <c r="J387" s="225"/>
      <c r="K387" s="225"/>
      <c r="L387" s="392">
        <v>695</v>
      </c>
      <c r="M387" s="523">
        <f t="shared" ref="M387:M391" si="439">0.25*C387</f>
        <v>702451.27500000002</v>
      </c>
      <c r="N387" s="225">
        <v>320</v>
      </c>
      <c r="O387" s="568">
        <f t="shared" ref="O387:O388" si="440">0.03*C387</f>
        <v>84294.153000000006</v>
      </c>
      <c r="P387" s="218">
        <v>624</v>
      </c>
      <c r="Q387" s="191">
        <f t="shared" ref="Q387:Q391" si="441">0.3*C387</f>
        <v>842941.53</v>
      </c>
      <c r="R387" s="191">
        <f t="shared" ref="R387:R391" si="442">0.05*C387</f>
        <v>140490.255</v>
      </c>
      <c r="S387" s="218"/>
      <c r="T387" s="191">
        <f t="shared" ref="T387:T391" si="443">C387*0.04</f>
        <v>112392.20400000001</v>
      </c>
      <c r="U387" s="191">
        <f t="shared" si="434"/>
        <v>60129.829140000002</v>
      </c>
      <c r="V387" s="211">
        <v>2019</v>
      </c>
    </row>
    <row r="388" spans="1:22" s="7" customFormat="1" x14ac:dyDescent="0.2">
      <c r="A388" s="489">
        <v>352</v>
      </c>
      <c r="B388" s="122" t="s">
        <v>645</v>
      </c>
      <c r="C388" s="191">
        <f>'Раздел 1'!O388</f>
        <v>4182888.3600000003</v>
      </c>
      <c r="D388" s="191">
        <f t="shared" si="435"/>
        <v>292802.18520000007</v>
      </c>
      <c r="E388" s="191">
        <f t="shared" si="436"/>
        <v>209144.41800000003</v>
      </c>
      <c r="F388" s="219"/>
      <c r="G388" s="191">
        <f t="shared" si="437"/>
        <v>250973.30160000001</v>
      </c>
      <c r="H388" s="219"/>
      <c r="I388" s="191">
        <f t="shared" si="438"/>
        <v>209144.41800000003</v>
      </c>
      <c r="J388" s="220"/>
      <c r="K388" s="220"/>
      <c r="L388" s="388">
        <v>695</v>
      </c>
      <c r="M388" s="523">
        <f t="shared" si="439"/>
        <v>1045722.0900000001</v>
      </c>
      <c r="N388" s="220">
        <v>274</v>
      </c>
      <c r="O388" s="568">
        <f t="shared" si="440"/>
        <v>125486.6508</v>
      </c>
      <c r="P388" s="219">
        <v>624</v>
      </c>
      <c r="Q388" s="191">
        <f t="shared" si="441"/>
        <v>1254866.5080000001</v>
      </c>
      <c r="R388" s="191">
        <f t="shared" si="442"/>
        <v>209144.41800000003</v>
      </c>
      <c r="S388" s="219"/>
      <c r="T388" s="191">
        <f t="shared" si="443"/>
        <v>167315.5344</v>
      </c>
      <c r="U388" s="191">
        <f t="shared" si="434"/>
        <v>89513.810903999998</v>
      </c>
      <c r="V388" s="126">
        <v>2019</v>
      </c>
    </row>
    <row r="389" spans="1:22" s="180" customFormat="1" x14ac:dyDescent="0.2">
      <c r="A389" s="489">
        <v>353</v>
      </c>
      <c r="B389" s="117" t="s">
        <v>767</v>
      </c>
      <c r="C389" s="191">
        <f>'Раздел 1'!O389</f>
        <v>1208054.4000000001</v>
      </c>
      <c r="D389" s="191">
        <f t="shared" si="435"/>
        <v>84563.808000000019</v>
      </c>
      <c r="E389" s="221"/>
      <c r="F389" s="221"/>
      <c r="G389" s="221"/>
      <c r="H389" s="221"/>
      <c r="I389" s="221"/>
      <c r="J389" s="227"/>
      <c r="K389" s="227"/>
      <c r="L389" s="393">
        <v>160</v>
      </c>
      <c r="M389" s="523">
        <f t="shared" si="439"/>
        <v>302013.60000000003</v>
      </c>
      <c r="N389" s="227"/>
      <c r="O389" s="227"/>
      <c r="P389" s="221">
        <v>270</v>
      </c>
      <c r="Q389" s="191">
        <f t="shared" si="441"/>
        <v>362416.32</v>
      </c>
      <c r="R389" s="191">
        <f t="shared" si="442"/>
        <v>60402.720000000008</v>
      </c>
      <c r="S389" s="221"/>
      <c r="T389" s="191">
        <f t="shared" si="443"/>
        <v>48322.176000000007</v>
      </c>
      <c r="U389" s="221">
        <v>28449.141809999997</v>
      </c>
      <c r="V389" s="126">
        <v>2019</v>
      </c>
    </row>
    <row r="390" spans="1:22" s="180" customFormat="1" x14ac:dyDescent="0.2">
      <c r="A390" s="489">
        <v>354</v>
      </c>
      <c r="B390" s="117" t="s">
        <v>768</v>
      </c>
      <c r="C390" s="191">
        <f>'Раздел 1'!O390</f>
        <v>1809924.3600000003</v>
      </c>
      <c r="D390" s="191">
        <f t="shared" si="435"/>
        <v>126694.70520000004</v>
      </c>
      <c r="E390" s="191">
        <f t="shared" ref="E390" si="444">C390*0.05</f>
        <v>90496.218000000023</v>
      </c>
      <c r="F390" s="221"/>
      <c r="G390" s="191">
        <f t="shared" ref="G390" si="445">0.06*C390</f>
        <v>108595.46160000001</v>
      </c>
      <c r="H390" s="221"/>
      <c r="I390" s="191">
        <f t="shared" ref="I390" si="446">0.05*C390</f>
        <v>90496.218000000023</v>
      </c>
      <c r="J390" s="227"/>
      <c r="K390" s="227"/>
      <c r="L390" s="393">
        <v>406</v>
      </c>
      <c r="M390" s="523">
        <f t="shared" si="439"/>
        <v>452481.09000000008</v>
      </c>
      <c r="N390" s="227"/>
      <c r="O390" s="227"/>
      <c r="P390" s="221">
        <v>255</v>
      </c>
      <c r="Q390" s="191">
        <f t="shared" si="441"/>
        <v>542977.30800000008</v>
      </c>
      <c r="R390" s="191">
        <f t="shared" si="442"/>
        <v>90496.218000000023</v>
      </c>
      <c r="S390" s="221"/>
      <c r="T390" s="191">
        <f t="shared" si="443"/>
        <v>72396.974400000021</v>
      </c>
      <c r="U390" s="221">
        <v>58837.210931999973</v>
      </c>
      <c r="V390" s="126">
        <v>2019</v>
      </c>
    </row>
    <row r="391" spans="1:22" s="180" customFormat="1" x14ac:dyDescent="0.2">
      <c r="A391" s="489">
        <v>355</v>
      </c>
      <c r="B391" s="117" t="s">
        <v>769</v>
      </c>
      <c r="C391" s="191">
        <f>'Раздел 1'!O391</f>
        <v>1962549.09</v>
      </c>
      <c r="D391" s="191">
        <f t="shared" si="435"/>
        <v>137378.43630000003</v>
      </c>
      <c r="E391" s="221"/>
      <c r="F391" s="221"/>
      <c r="G391" s="221"/>
      <c r="H391" s="221"/>
      <c r="I391" s="221"/>
      <c r="J391" s="227"/>
      <c r="K391" s="227"/>
      <c r="L391" s="393">
        <v>331</v>
      </c>
      <c r="M391" s="523">
        <f t="shared" si="439"/>
        <v>490637.27250000002</v>
      </c>
      <c r="N391" s="227"/>
      <c r="O391" s="227"/>
      <c r="P391" s="221">
        <v>330</v>
      </c>
      <c r="Q391" s="191">
        <f t="shared" si="441"/>
        <v>588764.72699999996</v>
      </c>
      <c r="R391" s="191">
        <f t="shared" si="442"/>
        <v>98127.454500000007</v>
      </c>
      <c r="S391" s="221"/>
      <c r="T391" s="191">
        <f t="shared" si="443"/>
        <v>78501.963600000003</v>
      </c>
      <c r="U391" s="221">
        <v>47261.353229999993</v>
      </c>
      <c r="V391" s="126">
        <v>2019</v>
      </c>
    </row>
    <row r="392" spans="1:22" s="52" customFormat="1" ht="12.75" customHeight="1" x14ac:dyDescent="0.2">
      <c r="A392" s="608" t="s">
        <v>177</v>
      </c>
      <c r="B392" s="609"/>
      <c r="C392" s="197">
        <f>SUM(C378:C391)</f>
        <v>23450728.505999997</v>
      </c>
      <c r="D392" s="197">
        <f t="shared" ref="D392:U392" si="447">SUM(D378:D391)</f>
        <v>1638899.4514200001</v>
      </c>
      <c r="E392" s="197">
        <f t="shared" si="447"/>
        <v>788541.33030000003</v>
      </c>
      <c r="F392" s="197">
        <f t="shared" si="447"/>
        <v>0</v>
      </c>
      <c r="G392" s="197">
        <f t="shared" si="447"/>
        <v>1168100.15796</v>
      </c>
      <c r="H392" s="197">
        <f t="shared" si="447"/>
        <v>0</v>
      </c>
      <c r="I392" s="197">
        <f t="shared" si="447"/>
        <v>833951.23230000015</v>
      </c>
      <c r="J392" s="197">
        <f t="shared" si="447"/>
        <v>0</v>
      </c>
      <c r="K392" s="197">
        <f t="shared" si="447"/>
        <v>0</v>
      </c>
      <c r="L392" s="197">
        <f t="shared" si="447"/>
        <v>4166</v>
      </c>
      <c r="M392" s="197">
        <f t="shared" si="447"/>
        <v>5853212.3264999995</v>
      </c>
      <c r="N392" s="197">
        <f t="shared" si="447"/>
        <v>1496</v>
      </c>
      <c r="O392" s="197">
        <f t="shared" si="447"/>
        <v>418827.06738000002</v>
      </c>
      <c r="P392" s="197">
        <f t="shared" si="447"/>
        <v>4035</v>
      </c>
      <c r="Q392" s="197">
        <f t="shared" si="447"/>
        <v>7023854.7918000007</v>
      </c>
      <c r="R392" s="197">
        <f t="shared" si="447"/>
        <v>1170642.4653</v>
      </c>
      <c r="S392" s="197">
        <f t="shared" si="447"/>
        <v>0</v>
      </c>
      <c r="T392" s="197">
        <f t="shared" si="447"/>
        <v>974393.1722400001</v>
      </c>
      <c r="U392" s="197">
        <f t="shared" si="447"/>
        <v>528999.38513039995</v>
      </c>
      <c r="V392" s="107"/>
    </row>
    <row r="393" spans="1:22" s="460" customFormat="1" x14ac:dyDescent="0.2">
      <c r="A393" s="453">
        <v>356</v>
      </c>
      <c r="B393" s="454" t="s">
        <v>768</v>
      </c>
      <c r="C393" s="455">
        <f>'Раздел 1'!O393</f>
        <v>3843317.4</v>
      </c>
      <c r="D393" s="191">
        <f t="shared" ref="D393:D395" si="448">C393*0.07</f>
        <v>269032.21799999999</v>
      </c>
      <c r="E393" s="191">
        <f t="shared" ref="E393:E395" si="449">C393*0.05</f>
        <v>192165.87</v>
      </c>
      <c r="F393" s="456"/>
      <c r="G393" s="191">
        <f t="shared" ref="G393:G395" si="450">0.06*C393</f>
        <v>230599.04399999999</v>
      </c>
      <c r="H393" s="456"/>
      <c r="I393" s="191">
        <f t="shared" ref="I393:I395" si="451">0.05*C393</f>
        <v>192165.87</v>
      </c>
      <c r="J393" s="457"/>
      <c r="K393" s="457"/>
      <c r="L393" s="458">
        <v>506</v>
      </c>
      <c r="M393" s="523">
        <f t="shared" ref="M393:M395" si="452">0.25*C393</f>
        <v>960829.35</v>
      </c>
      <c r="N393" s="457"/>
      <c r="O393" s="457"/>
      <c r="P393" s="456">
        <v>544</v>
      </c>
      <c r="Q393" s="191">
        <f t="shared" ref="Q393:Q395" si="453">0.3*C393</f>
        <v>1152995.22</v>
      </c>
      <c r="R393" s="191">
        <f t="shared" ref="R393:R395" si="454">0.05*C393</f>
        <v>192165.87</v>
      </c>
      <c r="S393" s="456"/>
      <c r="T393" s="191">
        <f t="shared" ref="T393:T395" si="455">C393*0.04</f>
        <v>153732.696</v>
      </c>
      <c r="U393" s="191">
        <f t="shared" ref="U393:U399" si="456">C393*0.0214</f>
        <v>82246.992359999989</v>
      </c>
      <c r="V393" s="459">
        <v>2020</v>
      </c>
    </row>
    <row r="394" spans="1:22" s="260" customFormat="1" x14ac:dyDescent="0.2">
      <c r="A394" s="324">
        <v>357</v>
      </c>
      <c r="B394" s="251" t="s">
        <v>1674</v>
      </c>
      <c r="C394" s="455">
        <f>'Раздел 1'!O394</f>
        <v>1973543</v>
      </c>
      <c r="D394" s="191">
        <f t="shared" si="448"/>
        <v>138148.01</v>
      </c>
      <c r="E394" s="191">
        <f t="shared" si="449"/>
        <v>98677.150000000009</v>
      </c>
      <c r="F394" s="323"/>
      <c r="G394" s="191">
        <f t="shared" si="450"/>
        <v>118412.58</v>
      </c>
      <c r="H394" s="323"/>
      <c r="I394" s="191">
        <f t="shared" si="451"/>
        <v>98677.150000000009</v>
      </c>
      <c r="J394" s="423"/>
      <c r="K394" s="423"/>
      <c r="L394" s="424">
        <v>565</v>
      </c>
      <c r="M394" s="523">
        <f t="shared" si="452"/>
        <v>493385.75</v>
      </c>
      <c r="N394" s="423"/>
      <c r="O394" s="423"/>
      <c r="P394" s="323">
        <v>394</v>
      </c>
      <c r="Q394" s="191">
        <f t="shared" si="453"/>
        <v>592062.9</v>
      </c>
      <c r="R394" s="191">
        <f t="shared" si="454"/>
        <v>98677.150000000009</v>
      </c>
      <c r="S394" s="323"/>
      <c r="T394" s="191">
        <f t="shared" si="455"/>
        <v>78941.72</v>
      </c>
      <c r="U394" s="191">
        <f t="shared" si="456"/>
        <v>42233.820199999995</v>
      </c>
      <c r="V394" s="265">
        <v>2020</v>
      </c>
    </row>
    <row r="395" spans="1:22" s="260" customFormat="1" x14ac:dyDescent="0.2">
      <c r="A395" s="324">
        <v>358</v>
      </c>
      <c r="B395" s="251" t="s">
        <v>1675</v>
      </c>
      <c r="C395" s="455">
        <f>'Раздел 1'!O395</f>
        <v>1883351.5999999999</v>
      </c>
      <c r="D395" s="191">
        <f t="shared" si="448"/>
        <v>131834.61199999999</v>
      </c>
      <c r="E395" s="191">
        <f t="shared" si="449"/>
        <v>94167.58</v>
      </c>
      <c r="F395" s="323"/>
      <c r="G395" s="191">
        <f t="shared" si="450"/>
        <v>113001.09599999999</v>
      </c>
      <c r="H395" s="323"/>
      <c r="I395" s="191">
        <f t="shared" si="451"/>
        <v>94167.58</v>
      </c>
      <c r="J395" s="423"/>
      <c r="K395" s="423"/>
      <c r="L395" s="424">
        <v>420</v>
      </c>
      <c r="M395" s="523">
        <f t="shared" si="452"/>
        <v>470837.89999999997</v>
      </c>
      <c r="N395" s="423"/>
      <c r="O395" s="423"/>
      <c r="P395" s="323">
        <v>320</v>
      </c>
      <c r="Q395" s="191">
        <f t="shared" si="453"/>
        <v>565005.48</v>
      </c>
      <c r="R395" s="191">
        <f t="shared" si="454"/>
        <v>94167.58</v>
      </c>
      <c r="S395" s="323"/>
      <c r="T395" s="191">
        <f t="shared" si="455"/>
        <v>75334.063999999998</v>
      </c>
      <c r="U395" s="191">
        <f t="shared" si="456"/>
        <v>40303.724239999996</v>
      </c>
      <c r="V395" s="265">
        <v>2020</v>
      </c>
    </row>
    <row r="396" spans="1:22" s="52" customFormat="1" ht="12.75" customHeight="1" x14ac:dyDescent="0.2">
      <c r="A396" s="608" t="s">
        <v>792</v>
      </c>
      <c r="B396" s="609"/>
      <c r="C396" s="328">
        <f>SUM(C393:C395)</f>
        <v>7700212</v>
      </c>
      <c r="D396" s="328">
        <f t="shared" ref="D396:U396" si="457">SUM(D393:D395)</f>
        <v>539014.84</v>
      </c>
      <c r="E396" s="328">
        <f t="shared" si="457"/>
        <v>385010.60000000003</v>
      </c>
      <c r="F396" s="328">
        <f t="shared" si="457"/>
        <v>0</v>
      </c>
      <c r="G396" s="328">
        <f t="shared" si="457"/>
        <v>462012.72</v>
      </c>
      <c r="H396" s="328">
        <f t="shared" si="457"/>
        <v>0</v>
      </c>
      <c r="I396" s="328">
        <f t="shared" si="457"/>
        <v>385010.60000000003</v>
      </c>
      <c r="J396" s="328">
        <f t="shared" si="457"/>
        <v>0</v>
      </c>
      <c r="K396" s="328">
        <f t="shared" si="457"/>
        <v>0</v>
      </c>
      <c r="L396" s="328">
        <f t="shared" si="457"/>
        <v>1491</v>
      </c>
      <c r="M396" s="328">
        <f t="shared" si="457"/>
        <v>1925053</v>
      </c>
      <c r="N396" s="328">
        <f t="shared" si="457"/>
        <v>0</v>
      </c>
      <c r="O396" s="328">
        <f t="shared" si="457"/>
        <v>0</v>
      </c>
      <c r="P396" s="328">
        <f t="shared" si="457"/>
        <v>1258</v>
      </c>
      <c r="Q396" s="328">
        <f t="shared" si="457"/>
        <v>2310063.6</v>
      </c>
      <c r="R396" s="328">
        <f t="shared" si="457"/>
        <v>385010.60000000003</v>
      </c>
      <c r="S396" s="328">
        <f t="shared" si="457"/>
        <v>0</v>
      </c>
      <c r="T396" s="328">
        <f t="shared" si="457"/>
        <v>308008.48</v>
      </c>
      <c r="U396" s="328">
        <f t="shared" si="457"/>
        <v>164784.5368</v>
      </c>
      <c r="V396" s="107"/>
    </row>
    <row r="397" spans="1:22" s="260" customFormat="1" x14ac:dyDescent="0.2">
      <c r="A397" s="324">
        <v>359</v>
      </c>
      <c r="B397" s="251" t="s">
        <v>1676</v>
      </c>
      <c r="C397" s="219">
        <f>'Раздел 1'!O397</f>
        <v>3315261.3000000003</v>
      </c>
      <c r="D397" s="191">
        <f t="shared" ref="D397:D399" si="458">C397*0.07</f>
        <v>232068.29100000006</v>
      </c>
      <c r="E397" s="191">
        <f t="shared" ref="E397:E399" si="459">C397*0.05</f>
        <v>165763.06500000003</v>
      </c>
      <c r="F397" s="323"/>
      <c r="G397" s="191">
        <f t="shared" ref="G397:G399" si="460">0.06*C397</f>
        <v>198915.67800000001</v>
      </c>
      <c r="H397" s="323"/>
      <c r="I397" s="191">
        <f t="shared" ref="I397:I399" si="461">0.05*C397</f>
        <v>165763.06500000003</v>
      </c>
      <c r="J397" s="423"/>
      <c r="K397" s="423"/>
      <c r="L397" s="424">
        <v>580</v>
      </c>
      <c r="M397" s="523">
        <f t="shared" ref="M397:M399" si="462">0.25*C397</f>
        <v>828815.32500000007</v>
      </c>
      <c r="N397" s="423"/>
      <c r="O397" s="423"/>
      <c r="P397" s="323">
        <v>500</v>
      </c>
      <c r="Q397" s="191">
        <f t="shared" ref="Q397:Q399" si="463">0.3*C397</f>
        <v>994578.39</v>
      </c>
      <c r="R397" s="191">
        <f t="shared" ref="R397:R399" si="464">0.05*C397</f>
        <v>165763.06500000003</v>
      </c>
      <c r="S397" s="323"/>
      <c r="T397" s="191">
        <f t="shared" ref="T397:T399" si="465">C397*0.04</f>
        <v>132610.45200000002</v>
      </c>
      <c r="U397" s="191">
        <f t="shared" si="456"/>
        <v>70946.591820000001</v>
      </c>
      <c r="V397" s="265">
        <v>2021</v>
      </c>
    </row>
    <row r="398" spans="1:22" s="179" customFormat="1" x14ac:dyDescent="0.2">
      <c r="A398" s="316">
        <v>360</v>
      </c>
      <c r="B398" s="122" t="s">
        <v>1677</v>
      </c>
      <c r="C398" s="219">
        <f>'Раздел 1'!O398</f>
        <v>3315261.3000000003</v>
      </c>
      <c r="D398" s="191">
        <f t="shared" si="458"/>
        <v>232068.29100000006</v>
      </c>
      <c r="E398" s="191">
        <f t="shared" si="459"/>
        <v>165763.06500000003</v>
      </c>
      <c r="F398" s="219"/>
      <c r="G398" s="191">
        <f t="shared" si="460"/>
        <v>198915.67800000001</v>
      </c>
      <c r="H398" s="219"/>
      <c r="I398" s="191">
        <f t="shared" si="461"/>
        <v>165763.06500000003</v>
      </c>
      <c r="J398" s="220"/>
      <c r="K398" s="220"/>
      <c r="L398" s="388">
        <v>580</v>
      </c>
      <c r="M398" s="523">
        <f t="shared" si="462"/>
        <v>828815.32500000007</v>
      </c>
      <c r="N398" s="220"/>
      <c r="O398" s="220"/>
      <c r="P398" s="219">
        <v>490</v>
      </c>
      <c r="Q398" s="191">
        <f t="shared" si="463"/>
        <v>994578.39</v>
      </c>
      <c r="R398" s="191">
        <f t="shared" si="464"/>
        <v>165763.06500000003</v>
      </c>
      <c r="S398" s="219"/>
      <c r="T398" s="191">
        <f t="shared" si="465"/>
        <v>132610.45200000002</v>
      </c>
      <c r="U398" s="191">
        <f t="shared" si="456"/>
        <v>70946.591820000001</v>
      </c>
      <c r="V398" s="126">
        <v>2021</v>
      </c>
    </row>
    <row r="399" spans="1:22" s="260" customFormat="1" x14ac:dyDescent="0.2">
      <c r="A399" s="324">
        <v>361</v>
      </c>
      <c r="B399" s="327" t="s">
        <v>1673</v>
      </c>
      <c r="C399" s="523">
        <f>'Раздел 1'!O399</f>
        <v>2347885.7999999998</v>
      </c>
      <c r="D399" s="191">
        <f t="shared" si="458"/>
        <v>164352.00599999999</v>
      </c>
      <c r="E399" s="191">
        <f t="shared" si="459"/>
        <v>117394.29</v>
      </c>
      <c r="F399" s="323"/>
      <c r="G399" s="191">
        <f t="shared" si="460"/>
        <v>140873.14799999999</v>
      </c>
      <c r="H399" s="323"/>
      <c r="I399" s="191">
        <f t="shared" si="461"/>
        <v>117394.29</v>
      </c>
      <c r="J399" s="423"/>
      <c r="K399" s="423"/>
      <c r="L399" s="424">
        <v>279</v>
      </c>
      <c r="M399" s="523">
        <f t="shared" si="462"/>
        <v>586971.44999999995</v>
      </c>
      <c r="N399" s="423"/>
      <c r="O399" s="423"/>
      <c r="P399" s="323">
        <v>360</v>
      </c>
      <c r="Q399" s="191">
        <f t="shared" si="463"/>
        <v>704365.73999999987</v>
      </c>
      <c r="R399" s="191">
        <f t="shared" si="464"/>
        <v>117394.29</v>
      </c>
      <c r="S399" s="323"/>
      <c r="T399" s="191">
        <f t="shared" si="465"/>
        <v>93915.432000000001</v>
      </c>
      <c r="U399" s="191">
        <f t="shared" si="456"/>
        <v>50244.756119999991</v>
      </c>
      <c r="V399" s="265">
        <v>2020</v>
      </c>
    </row>
    <row r="400" spans="1:22" s="52" customFormat="1" ht="12.75" customHeight="1" x14ac:dyDescent="0.2">
      <c r="A400" s="608" t="s">
        <v>793</v>
      </c>
      <c r="B400" s="610"/>
      <c r="C400" s="564">
        <f>SUM(C397:C399)</f>
        <v>8978408.4000000004</v>
      </c>
      <c r="D400" s="564">
        <f t="shared" ref="D400:U400" si="466">SUM(D397:D399)</f>
        <v>628488.58800000011</v>
      </c>
      <c r="E400" s="564">
        <f t="shared" si="466"/>
        <v>448920.42000000004</v>
      </c>
      <c r="F400" s="564">
        <f t="shared" si="466"/>
        <v>0</v>
      </c>
      <c r="G400" s="564">
        <f t="shared" si="466"/>
        <v>538704.50399999996</v>
      </c>
      <c r="H400" s="564">
        <f t="shared" si="466"/>
        <v>0</v>
      </c>
      <c r="I400" s="564">
        <f t="shared" si="466"/>
        <v>448920.42000000004</v>
      </c>
      <c r="J400" s="564">
        <f t="shared" si="466"/>
        <v>0</v>
      </c>
      <c r="K400" s="564">
        <f t="shared" si="466"/>
        <v>0</v>
      </c>
      <c r="L400" s="564">
        <f t="shared" si="466"/>
        <v>1439</v>
      </c>
      <c r="M400" s="564">
        <f t="shared" si="466"/>
        <v>2244602.1</v>
      </c>
      <c r="N400" s="564">
        <f t="shared" si="466"/>
        <v>0</v>
      </c>
      <c r="O400" s="564">
        <f t="shared" si="466"/>
        <v>0</v>
      </c>
      <c r="P400" s="564">
        <f t="shared" si="466"/>
        <v>1350</v>
      </c>
      <c r="Q400" s="564">
        <f t="shared" si="466"/>
        <v>2693522.52</v>
      </c>
      <c r="R400" s="564">
        <f t="shared" si="466"/>
        <v>448920.42000000004</v>
      </c>
      <c r="S400" s="564">
        <f t="shared" si="466"/>
        <v>0</v>
      </c>
      <c r="T400" s="564">
        <f t="shared" si="466"/>
        <v>359136.33600000001</v>
      </c>
      <c r="U400" s="564">
        <f t="shared" si="466"/>
        <v>192137.93975999998</v>
      </c>
      <c r="V400" s="451"/>
    </row>
    <row r="401" spans="1:22" s="57" customFormat="1" ht="12.75" customHeight="1" x14ac:dyDescent="0.2">
      <c r="A401" s="602" t="s">
        <v>61</v>
      </c>
      <c r="B401" s="603"/>
      <c r="C401" s="189">
        <f>C400+C396+C392</f>
        <v>40129348.905999996</v>
      </c>
      <c r="D401" s="189">
        <f t="shared" ref="D401:U401" si="467">D400+D396+D392</f>
        <v>2806402.8794200001</v>
      </c>
      <c r="E401" s="189">
        <f t="shared" si="467"/>
        <v>1622472.3503</v>
      </c>
      <c r="F401" s="189">
        <f t="shared" si="467"/>
        <v>0</v>
      </c>
      <c r="G401" s="189">
        <f t="shared" si="467"/>
        <v>2168817.3819599999</v>
      </c>
      <c r="H401" s="189">
        <f t="shared" si="467"/>
        <v>0</v>
      </c>
      <c r="I401" s="189">
        <f t="shared" si="467"/>
        <v>1667882.2523000003</v>
      </c>
      <c r="J401" s="189">
        <f t="shared" si="467"/>
        <v>0</v>
      </c>
      <c r="K401" s="189">
        <f t="shared" si="467"/>
        <v>0</v>
      </c>
      <c r="L401" s="189">
        <f t="shared" si="467"/>
        <v>7096</v>
      </c>
      <c r="M401" s="189">
        <f t="shared" si="467"/>
        <v>10022867.4265</v>
      </c>
      <c r="N401" s="189">
        <f t="shared" si="467"/>
        <v>1496</v>
      </c>
      <c r="O401" s="189">
        <f t="shared" si="467"/>
        <v>418827.06738000002</v>
      </c>
      <c r="P401" s="189">
        <f t="shared" si="467"/>
        <v>6643</v>
      </c>
      <c r="Q401" s="189">
        <f t="shared" si="467"/>
        <v>12027440.911800001</v>
      </c>
      <c r="R401" s="189">
        <f t="shared" si="467"/>
        <v>2004573.4853000001</v>
      </c>
      <c r="S401" s="189">
        <f t="shared" si="467"/>
        <v>0</v>
      </c>
      <c r="T401" s="189">
        <f t="shared" si="467"/>
        <v>1641537.9882400001</v>
      </c>
      <c r="U401" s="189">
        <f t="shared" si="467"/>
        <v>885921.86169039994</v>
      </c>
      <c r="V401" s="15"/>
    </row>
    <row r="402" spans="1:22" s="7" customFormat="1" x14ac:dyDescent="0.2">
      <c r="A402" s="604" t="s">
        <v>93</v>
      </c>
      <c r="B402" s="605"/>
      <c r="C402" s="191"/>
      <c r="D402" s="191"/>
      <c r="E402" s="191"/>
      <c r="F402" s="191"/>
      <c r="G402" s="191"/>
      <c r="H402" s="191"/>
      <c r="I402" s="191"/>
      <c r="J402" s="187"/>
      <c r="K402" s="187"/>
      <c r="L402" s="386"/>
      <c r="M402" s="191"/>
      <c r="N402" s="187"/>
      <c r="O402" s="568"/>
      <c r="P402" s="191"/>
      <c r="Q402" s="191"/>
      <c r="R402" s="191"/>
      <c r="S402" s="191"/>
      <c r="T402" s="191"/>
      <c r="U402" s="191"/>
      <c r="V402" s="135"/>
    </row>
    <row r="403" spans="1:22" s="7" customFormat="1" x14ac:dyDescent="0.2">
      <c r="A403" s="184">
        <v>362</v>
      </c>
      <c r="B403" s="192" t="s">
        <v>322</v>
      </c>
      <c r="C403" s="191">
        <f>'Раздел 1'!O403</f>
        <v>30792</v>
      </c>
      <c r="D403" s="191"/>
      <c r="E403" s="191"/>
      <c r="F403" s="191"/>
      <c r="G403" s="191"/>
      <c r="H403" s="191"/>
      <c r="I403" s="191"/>
      <c r="J403" s="187"/>
      <c r="K403" s="187"/>
      <c r="L403" s="386"/>
      <c r="M403" s="191"/>
      <c r="N403" s="187"/>
      <c r="O403" s="187"/>
      <c r="P403" s="191"/>
      <c r="Q403" s="191"/>
      <c r="R403" s="191"/>
      <c r="S403" s="187"/>
      <c r="T403" s="191">
        <v>30792</v>
      </c>
      <c r="U403" s="191"/>
      <c r="V403" s="173">
        <v>2019</v>
      </c>
    </row>
    <row r="404" spans="1:22" s="7" customFormat="1" x14ac:dyDescent="0.2">
      <c r="A404" s="184">
        <v>363</v>
      </c>
      <c r="B404" s="192" t="s">
        <v>323</v>
      </c>
      <c r="C404" s="191">
        <f>'Раздел 1'!O404</f>
        <v>21540</v>
      </c>
      <c r="D404" s="191"/>
      <c r="E404" s="191"/>
      <c r="F404" s="191"/>
      <c r="G404" s="191"/>
      <c r="H404" s="191"/>
      <c r="I404" s="191"/>
      <c r="J404" s="187"/>
      <c r="K404" s="187"/>
      <c r="L404" s="386"/>
      <c r="M404" s="191"/>
      <c r="N404" s="187"/>
      <c r="O404" s="187"/>
      <c r="P404" s="191"/>
      <c r="Q404" s="191"/>
      <c r="R404" s="191"/>
      <c r="S404" s="187"/>
      <c r="T404" s="191">
        <v>21540</v>
      </c>
      <c r="U404" s="191"/>
      <c r="V404" s="173">
        <v>2019</v>
      </c>
    </row>
    <row r="405" spans="1:22" s="7" customFormat="1" x14ac:dyDescent="0.2">
      <c r="A405" s="489">
        <v>364</v>
      </c>
      <c r="B405" s="192" t="s">
        <v>324</v>
      </c>
      <c r="C405" s="191">
        <f>'Раздел 1'!O405</f>
        <v>1972256.6700000002</v>
      </c>
      <c r="D405" s="191">
        <f t="shared" ref="D405" si="468">C405*0.07</f>
        <v>138057.96690000003</v>
      </c>
      <c r="E405" s="191"/>
      <c r="F405" s="191"/>
      <c r="G405" s="191"/>
      <c r="H405" s="191"/>
      <c r="I405" s="191"/>
      <c r="J405" s="187"/>
      <c r="K405" s="187"/>
      <c r="L405" s="386">
        <v>307</v>
      </c>
      <c r="M405" s="523">
        <f t="shared" ref="M405" si="469">0.25*C405</f>
        <v>493064.16750000004</v>
      </c>
      <c r="N405" s="187"/>
      <c r="O405" s="187"/>
      <c r="P405" s="191">
        <v>235.6</v>
      </c>
      <c r="Q405" s="191">
        <f t="shared" ref="Q405" si="470">0.3*C405</f>
        <v>591677.00100000005</v>
      </c>
      <c r="R405" s="191">
        <f>0.05*C405</f>
        <v>98612.833500000008</v>
      </c>
      <c r="S405" s="187"/>
      <c r="T405" s="191">
        <f>C405*0.04</f>
        <v>78890.266800000012</v>
      </c>
      <c r="U405" s="191">
        <f t="shared" ref="U405" si="471">C405*0.0214</f>
        <v>42206.292738000004</v>
      </c>
      <c r="V405" s="173">
        <v>2019</v>
      </c>
    </row>
    <row r="406" spans="1:22" s="7" customFormat="1" x14ac:dyDescent="0.2">
      <c r="A406" s="489">
        <v>365</v>
      </c>
      <c r="B406" s="192" t="s">
        <v>325</v>
      </c>
      <c r="C406" s="191">
        <f>'Раздел 1'!O406</f>
        <v>29905.8</v>
      </c>
      <c r="D406" s="191"/>
      <c r="E406" s="191"/>
      <c r="F406" s="191"/>
      <c r="G406" s="191"/>
      <c r="H406" s="191"/>
      <c r="I406" s="191"/>
      <c r="J406" s="187"/>
      <c r="K406" s="187"/>
      <c r="L406" s="386"/>
      <c r="M406" s="191"/>
      <c r="N406" s="187"/>
      <c r="O406" s="187"/>
      <c r="P406" s="191"/>
      <c r="Q406" s="191"/>
      <c r="R406" s="191"/>
      <c r="S406" s="187"/>
      <c r="T406" s="191">
        <v>29905.8</v>
      </c>
      <c r="U406" s="191"/>
      <c r="V406" s="173">
        <v>2019</v>
      </c>
    </row>
    <row r="407" spans="1:22" s="7" customFormat="1" x14ac:dyDescent="0.2">
      <c r="A407" s="489">
        <v>366</v>
      </c>
      <c r="B407" s="192" t="s">
        <v>326</v>
      </c>
      <c r="C407" s="191">
        <f>'Раздел 1'!O407</f>
        <v>29847.599999999999</v>
      </c>
      <c r="D407" s="191"/>
      <c r="E407" s="191"/>
      <c r="F407" s="191"/>
      <c r="G407" s="191"/>
      <c r="H407" s="191"/>
      <c r="I407" s="191"/>
      <c r="J407" s="187"/>
      <c r="K407" s="187"/>
      <c r="L407" s="386"/>
      <c r="M407" s="191"/>
      <c r="N407" s="187"/>
      <c r="O407" s="187"/>
      <c r="P407" s="191"/>
      <c r="Q407" s="191"/>
      <c r="R407" s="191"/>
      <c r="S407" s="187"/>
      <c r="T407" s="191">
        <v>29847.599999999999</v>
      </c>
      <c r="U407" s="191"/>
      <c r="V407" s="173">
        <v>2019</v>
      </c>
    </row>
    <row r="408" spans="1:22" s="7" customFormat="1" x14ac:dyDescent="0.2">
      <c r="A408" s="489">
        <v>367</v>
      </c>
      <c r="B408" s="192" t="s">
        <v>316</v>
      </c>
      <c r="C408" s="191">
        <f>'Раздел 1'!O408</f>
        <v>1247963.3400000001</v>
      </c>
      <c r="D408" s="191">
        <f t="shared" ref="D408:D409" si="472">C408*0.07</f>
        <v>87357.433800000013</v>
      </c>
      <c r="E408" s="191"/>
      <c r="F408" s="191"/>
      <c r="G408" s="191"/>
      <c r="H408" s="191"/>
      <c r="I408" s="191"/>
      <c r="J408" s="187"/>
      <c r="K408" s="187"/>
      <c r="L408" s="386">
        <v>190.81</v>
      </c>
      <c r="M408" s="523">
        <f t="shared" ref="M408:M409" si="473">0.25*C408</f>
        <v>311990.83500000002</v>
      </c>
      <c r="N408" s="187"/>
      <c r="O408" s="187"/>
      <c r="P408" s="191">
        <v>189</v>
      </c>
      <c r="Q408" s="191">
        <f t="shared" ref="Q408:Q409" si="474">0.3*C408</f>
        <v>374389.00200000004</v>
      </c>
      <c r="R408" s="191">
        <f t="shared" ref="R408:R409" si="475">0.05*C408</f>
        <v>62398.167000000009</v>
      </c>
      <c r="S408" s="187"/>
      <c r="T408" s="191">
        <f t="shared" ref="T408:T409" si="476">C408*0.04</f>
        <v>49918.533600000002</v>
      </c>
      <c r="U408" s="191">
        <f t="shared" ref="U408:U409" si="477">C408*0.0214</f>
        <v>26706.415476000002</v>
      </c>
      <c r="V408" s="173">
        <v>2019</v>
      </c>
    </row>
    <row r="409" spans="1:22" s="7" customFormat="1" x14ac:dyDescent="0.2">
      <c r="A409" s="489">
        <v>368</v>
      </c>
      <c r="B409" s="192" t="s">
        <v>317</v>
      </c>
      <c r="C409" s="191">
        <f>'Раздел 1'!O409</f>
        <v>1729027.8600000003</v>
      </c>
      <c r="D409" s="191">
        <f t="shared" si="472"/>
        <v>121031.95020000004</v>
      </c>
      <c r="E409" s="191"/>
      <c r="F409" s="191"/>
      <c r="G409" s="191"/>
      <c r="H409" s="191"/>
      <c r="I409" s="191"/>
      <c r="J409" s="187"/>
      <c r="K409" s="187"/>
      <c r="L409" s="386">
        <v>270</v>
      </c>
      <c r="M409" s="523">
        <f t="shared" si="473"/>
        <v>432256.96500000008</v>
      </c>
      <c r="N409" s="187">
        <v>175</v>
      </c>
      <c r="O409" s="568">
        <f t="shared" ref="O409" si="478">0.03*C409</f>
        <v>51870.835800000008</v>
      </c>
      <c r="P409" s="191">
        <v>298</v>
      </c>
      <c r="Q409" s="191">
        <f t="shared" si="474"/>
        <v>518708.35800000007</v>
      </c>
      <c r="R409" s="191">
        <f t="shared" si="475"/>
        <v>86451.393000000025</v>
      </c>
      <c r="S409" s="187"/>
      <c r="T409" s="191">
        <f t="shared" si="476"/>
        <v>69161.11440000002</v>
      </c>
      <c r="U409" s="191">
        <f t="shared" si="477"/>
        <v>37001.196204000007</v>
      </c>
      <c r="V409" s="173">
        <v>2019</v>
      </c>
    </row>
    <row r="410" spans="1:22" s="7" customFormat="1" x14ac:dyDescent="0.2">
      <c r="A410" s="489">
        <v>369</v>
      </c>
      <c r="B410" s="192" t="s">
        <v>321</v>
      </c>
      <c r="C410" s="191">
        <f>'Раздел 1'!O410</f>
        <v>33600</v>
      </c>
      <c r="D410" s="191"/>
      <c r="E410" s="191"/>
      <c r="F410" s="191"/>
      <c r="G410" s="191"/>
      <c r="H410" s="191"/>
      <c r="I410" s="191"/>
      <c r="J410" s="187"/>
      <c r="K410" s="187"/>
      <c r="L410" s="386"/>
      <c r="M410" s="191"/>
      <c r="N410" s="187"/>
      <c r="O410" s="187"/>
      <c r="P410" s="191"/>
      <c r="Q410" s="191"/>
      <c r="R410" s="191"/>
      <c r="S410" s="187"/>
      <c r="T410" s="191">
        <v>33600</v>
      </c>
      <c r="U410" s="191"/>
      <c r="V410" s="173">
        <v>2019</v>
      </c>
    </row>
    <row r="411" spans="1:22" s="7" customFormat="1" ht="25.5" x14ac:dyDescent="0.2">
      <c r="A411" s="489">
        <v>370</v>
      </c>
      <c r="B411" s="192" t="s">
        <v>318</v>
      </c>
      <c r="C411" s="191">
        <f>'Раздел 1'!O411</f>
        <v>2615114.19</v>
      </c>
      <c r="D411" s="191">
        <f t="shared" ref="D411:D413" si="479">C411*0.07</f>
        <v>183057.9933</v>
      </c>
      <c r="E411" s="191">
        <f t="shared" ref="E411:E412" si="480">C411*0.05</f>
        <v>130755.7095</v>
      </c>
      <c r="F411" s="191"/>
      <c r="G411" s="191">
        <f t="shared" ref="G411:G412" si="481">0.06*C411</f>
        <v>156906.85139999999</v>
      </c>
      <c r="H411" s="191"/>
      <c r="I411" s="191">
        <f t="shared" ref="I411:I412" si="482">0.05*C411</f>
        <v>130755.7095</v>
      </c>
      <c r="J411" s="187"/>
      <c r="K411" s="187"/>
      <c r="L411" s="386">
        <v>474</v>
      </c>
      <c r="M411" s="523">
        <f t="shared" ref="M411:M413" si="483">0.25*C411</f>
        <v>653778.54749999999</v>
      </c>
      <c r="N411" s="187"/>
      <c r="O411" s="187"/>
      <c r="P411" s="191">
        <v>592.79999999999995</v>
      </c>
      <c r="Q411" s="191">
        <f t="shared" ref="Q411:Q413" si="484">0.3*C411</f>
        <v>784534.25699999998</v>
      </c>
      <c r="R411" s="191">
        <f t="shared" ref="R411:R413" si="485">0.05*C411</f>
        <v>130755.7095</v>
      </c>
      <c r="S411" s="187"/>
      <c r="T411" s="191">
        <f t="shared" ref="T411:T437" si="486">C411*0.04</f>
        <v>104604.56759999999</v>
      </c>
      <c r="U411" s="191">
        <f t="shared" ref="U411:U413" si="487">C411*0.0214</f>
        <v>55963.443665999999</v>
      </c>
      <c r="V411" s="173">
        <v>2019</v>
      </c>
    </row>
    <row r="412" spans="1:22" s="7" customFormat="1" ht="25.5" x14ac:dyDescent="0.2">
      <c r="A412" s="489">
        <v>371</v>
      </c>
      <c r="B412" s="192" t="s">
        <v>319</v>
      </c>
      <c r="C412" s="191">
        <f>'Раздел 1'!O412</f>
        <v>2804735.5860000001</v>
      </c>
      <c r="D412" s="191">
        <f t="shared" si="479"/>
        <v>196331.49102000002</v>
      </c>
      <c r="E412" s="191">
        <f t="shared" si="480"/>
        <v>140236.77930000002</v>
      </c>
      <c r="F412" s="191"/>
      <c r="G412" s="191">
        <f t="shared" si="481"/>
        <v>168284.13516000001</v>
      </c>
      <c r="H412" s="191"/>
      <c r="I412" s="191">
        <f t="shared" si="482"/>
        <v>140236.77930000002</v>
      </c>
      <c r="J412" s="187"/>
      <c r="K412" s="187"/>
      <c r="L412" s="386">
        <v>493</v>
      </c>
      <c r="M412" s="523">
        <f t="shared" si="483"/>
        <v>701183.89650000003</v>
      </c>
      <c r="N412" s="187"/>
      <c r="O412" s="187"/>
      <c r="P412" s="191">
        <v>567.79999999999995</v>
      </c>
      <c r="Q412" s="191">
        <f t="shared" si="484"/>
        <v>841420.67579999997</v>
      </c>
      <c r="R412" s="191">
        <f t="shared" si="485"/>
        <v>140236.77930000002</v>
      </c>
      <c r="S412" s="187"/>
      <c r="T412" s="191">
        <f t="shared" si="486"/>
        <v>112189.42344000001</v>
      </c>
      <c r="U412" s="191">
        <f t="shared" si="487"/>
        <v>60021.341540399997</v>
      </c>
      <c r="V412" s="173">
        <v>2019</v>
      </c>
    </row>
    <row r="413" spans="1:22" s="7" customFormat="1" x14ac:dyDescent="0.2">
      <c r="A413" s="489">
        <v>372</v>
      </c>
      <c r="B413" s="192" t="s">
        <v>327</v>
      </c>
      <c r="C413" s="191">
        <f>'Раздел 1'!O413</f>
        <v>2830298.88</v>
      </c>
      <c r="D413" s="191">
        <f t="shared" si="479"/>
        <v>198120.9216</v>
      </c>
      <c r="E413" s="191"/>
      <c r="F413" s="191"/>
      <c r="G413" s="191"/>
      <c r="H413" s="191"/>
      <c r="I413" s="191"/>
      <c r="J413" s="187"/>
      <c r="K413" s="187"/>
      <c r="L413" s="386">
        <v>422</v>
      </c>
      <c r="M413" s="523">
        <f t="shared" si="483"/>
        <v>707574.72</v>
      </c>
      <c r="N413" s="187"/>
      <c r="O413" s="187"/>
      <c r="P413" s="191">
        <v>528.4</v>
      </c>
      <c r="Q413" s="191">
        <f t="shared" si="484"/>
        <v>849089.66399999999</v>
      </c>
      <c r="R413" s="191">
        <f t="shared" si="485"/>
        <v>141514.94399999999</v>
      </c>
      <c r="S413" s="187"/>
      <c r="T413" s="191">
        <f t="shared" si="486"/>
        <v>113211.9552</v>
      </c>
      <c r="U413" s="191">
        <f t="shared" si="487"/>
        <v>60568.396031999997</v>
      </c>
      <c r="V413" s="173">
        <v>2019</v>
      </c>
    </row>
    <row r="414" spans="1:22" s="7" customFormat="1" x14ac:dyDescent="0.2">
      <c r="A414" s="489">
        <v>373</v>
      </c>
      <c r="B414" s="192" t="s">
        <v>320</v>
      </c>
      <c r="C414" s="191">
        <f>'Раздел 1'!O414</f>
        <v>13047</v>
      </c>
      <c r="D414" s="191"/>
      <c r="E414" s="191"/>
      <c r="F414" s="191"/>
      <c r="G414" s="191"/>
      <c r="H414" s="191"/>
      <c r="I414" s="191"/>
      <c r="J414" s="187"/>
      <c r="K414" s="187"/>
      <c r="L414" s="386"/>
      <c r="M414" s="191"/>
      <c r="N414" s="187"/>
      <c r="O414" s="191"/>
      <c r="P414" s="191"/>
      <c r="Q414" s="191"/>
      <c r="R414" s="191"/>
      <c r="S414" s="187"/>
      <c r="T414" s="191">
        <v>13047</v>
      </c>
      <c r="U414" s="191"/>
      <c r="V414" s="173">
        <v>2019</v>
      </c>
    </row>
    <row r="415" spans="1:22" s="7" customFormat="1" x14ac:dyDescent="0.2">
      <c r="A415" s="489">
        <v>374</v>
      </c>
      <c r="B415" s="199" t="s">
        <v>546</v>
      </c>
      <c r="C415" s="191">
        <f>'Раздел 1'!O415</f>
        <v>1652445.84</v>
      </c>
      <c r="D415" s="191">
        <f t="shared" ref="D415" si="488">C415*0.07</f>
        <v>115671.20880000002</v>
      </c>
      <c r="E415" s="191">
        <f t="shared" ref="E415" si="489">C415*0.05</f>
        <v>82622.292000000016</v>
      </c>
      <c r="F415" s="191"/>
      <c r="G415" s="191">
        <f t="shared" ref="G415" si="490">0.06*C415</f>
        <v>99146.750400000004</v>
      </c>
      <c r="H415" s="191"/>
      <c r="I415" s="191">
        <f t="shared" ref="I415" si="491">0.05*C415</f>
        <v>82622.292000000016</v>
      </c>
      <c r="J415" s="187"/>
      <c r="K415" s="187"/>
      <c r="L415" s="386">
        <v>296</v>
      </c>
      <c r="M415" s="523">
        <f t="shared" ref="M415" si="492">0.25*C415</f>
        <v>413111.46</v>
      </c>
      <c r="N415" s="187"/>
      <c r="O415" s="191"/>
      <c r="P415" s="191">
        <v>336.6</v>
      </c>
      <c r="Q415" s="191">
        <f t="shared" ref="Q415" si="493">0.3*C415</f>
        <v>495733.75199999998</v>
      </c>
      <c r="R415" s="191">
        <f>0.05*C415</f>
        <v>82622.292000000016</v>
      </c>
      <c r="S415" s="187"/>
      <c r="T415" s="191">
        <f t="shared" si="486"/>
        <v>66097.833599999998</v>
      </c>
      <c r="U415" s="191">
        <f t="shared" ref="U415" si="494">C415*0.0214</f>
        <v>35362.340976</v>
      </c>
      <c r="V415" s="173">
        <v>2019</v>
      </c>
    </row>
    <row r="416" spans="1:22" s="7" customFormat="1" x14ac:dyDescent="0.2">
      <c r="A416" s="489">
        <v>375</v>
      </c>
      <c r="B416" s="199" t="s">
        <v>547</v>
      </c>
      <c r="C416" s="191">
        <f>'Раздел 1'!O416</f>
        <v>15950</v>
      </c>
      <c r="D416" s="191"/>
      <c r="E416" s="191"/>
      <c r="F416" s="191"/>
      <c r="G416" s="191"/>
      <c r="H416" s="191"/>
      <c r="I416" s="191"/>
      <c r="J416" s="187"/>
      <c r="K416" s="187"/>
      <c r="L416" s="386"/>
      <c r="M416" s="191"/>
      <c r="N416" s="187"/>
      <c r="O416" s="191"/>
      <c r="P416" s="191"/>
      <c r="Q416" s="191"/>
      <c r="R416" s="191"/>
      <c r="S416" s="187"/>
      <c r="T416" s="191">
        <v>15950</v>
      </c>
      <c r="U416" s="191"/>
      <c r="V416" s="173">
        <v>2019</v>
      </c>
    </row>
    <row r="417" spans="1:22" s="7" customFormat="1" x14ac:dyDescent="0.2">
      <c r="A417" s="489">
        <v>376</v>
      </c>
      <c r="B417" s="199" t="s">
        <v>548</v>
      </c>
      <c r="C417" s="191">
        <f>'Раздел 1'!O417</f>
        <v>1359061.2000000002</v>
      </c>
      <c r="D417" s="191">
        <f t="shared" ref="D417:D431" si="495">C417*0.07</f>
        <v>95134.284000000029</v>
      </c>
      <c r="E417" s="191">
        <f t="shared" ref="E417:E424" si="496">C417*0.05</f>
        <v>67953.060000000012</v>
      </c>
      <c r="F417" s="191"/>
      <c r="G417" s="191">
        <f t="shared" ref="G417" si="497">0.06*C417</f>
        <v>81543.672000000006</v>
      </c>
      <c r="H417" s="191"/>
      <c r="I417" s="191">
        <f t="shared" ref="I417" si="498">0.05*C417</f>
        <v>67953.060000000012</v>
      </c>
      <c r="J417" s="187"/>
      <c r="K417" s="187"/>
      <c r="L417" s="386">
        <v>229</v>
      </c>
      <c r="M417" s="523">
        <f t="shared" ref="M417:M431" si="499">0.25*C417</f>
        <v>339765.30000000005</v>
      </c>
      <c r="N417" s="187"/>
      <c r="O417" s="191"/>
      <c r="P417" s="191">
        <v>840</v>
      </c>
      <c r="Q417" s="191">
        <f t="shared" ref="Q417:Q431" si="500">0.3*C417</f>
        <v>407718.36000000004</v>
      </c>
      <c r="R417" s="191">
        <f t="shared" ref="R417:R431" si="501">0.05*C417</f>
        <v>67953.060000000012</v>
      </c>
      <c r="S417" s="187"/>
      <c r="T417" s="191">
        <f t="shared" si="486"/>
        <v>54362.448000000011</v>
      </c>
      <c r="U417" s="191">
        <f t="shared" ref="U417:U431" si="502">C417*0.0214</f>
        <v>29083.909680000001</v>
      </c>
      <c r="V417" s="173">
        <v>2019</v>
      </c>
    </row>
    <row r="418" spans="1:22" s="7" customFormat="1" x14ac:dyDescent="0.2">
      <c r="A418" s="489">
        <v>377</v>
      </c>
      <c r="B418" s="199" t="s">
        <v>549</v>
      </c>
      <c r="C418" s="191">
        <f>'Раздел 1'!O418</f>
        <v>2142678.6300000004</v>
      </c>
      <c r="D418" s="191">
        <f t="shared" si="495"/>
        <v>149987.50410000005</v>
      </c>
      <c r="E418" s="191">
        <f t="shared" si="496"/>
        <v>107133.93150000002</v>
      </c>
      <c r="F418" s="191"/>
      <c r="G418" s="191"/>
      <c r="H418" s="191"/>
      <c r="I418" s="191"/>
      <c r="J418" s="187"/>
      <c r="K418" s="187"/>
      <c r="L418" s="386">
        <v>326.89999999999998</v>
      </c>
      <c r="M418" s="523">
        <f t="shared" si="499"/>
        <v>535669.65750000009</v>
      </c>
      <c r="N418" s="187"/>
      <c r="O418" s="191"/>
      <c r="P418" s="191">
        <v>340</v>
      </c>
      <c r="Q418" s="191">
        <f t="shared" si="500"/>
        <v>642803.58900000004</v>
      </c>
      <c r="R418" s="191">
        <f t="shared" si="501"/>
        <v>107133.93150000002</v>
      </c>
      <c r="S418" s="187"/>
      <c r="T418" s="191">
        <f t="shared" si="486"/>
        <v>85707.145200000014</v>
      </c>
      <c r="U418" s="191">
        <f t="shared" si="502"/>
        <v>45853.322682000005</v>
      </c>
      <c r="V418" s="173">
        <v>2019</v>
      </c>
    </row>
    <row r="419" spans="1:22" s="7" customFormat="1" x14ac:dyDescent="0.2">
      <c r="A419" s="489">
        <v>378</v>
      </c>
      <c r="B419" s="199" t="s">
        <v>550</v>
      </c>
      <c r="C419" s="191">
        <f>'Раздел 1'!O419</f>
        <v>2348856.8429999999</v>
      </c>
      <c r="D419" s="191">
        <f t="shared" si="495"/>
        <v>164419.97901000001</v>
      </c>
      <c r="E419" s="191">
        <f t="shared" si="496"/>
        <v>117442.84215</v>
      </c>
      <c r="F419" s="191"/>
      <c r="G419" s="191">
        <f t="shared" ref="G419:G423" si="503">0.06*C419</f>
        <v>140931.41058</v>
      </c>
      <c r="H419" s="191"/>
      <c r="I419" s="191">
        <f t="shared" ref="I419:I423" si="504">0.05*C419</f>
        <v>117442.84215</v>
      </c>
      <c r="J419" s="187"/>
      <c r="K419" s="187"/>
      <c r="L419" s="386">
        <v>396.8</v>
      </c>
      <c r="M419" s="523">
        <f t="shared" si="499"/>
        <v>587214.21074999997</v>
      </c>
      <c r="N419" s="187"/>
      <c r="O419" s="191"/>
      <c r="P419" s="191">
        <v>501.2</v>
      </c>
      <c r="Q419" s="191">
        <f t="shared" si="500"/>
        <v>704657.05289999989</v>
      </c>
      <c r="R419" s="191">
        <f t="shared" si="501"/>
        <v>117442.84215</v>
      </c>
      <c r="S419" s="187"/>
      <c r="T419" s="191">
        <f t="shared" si="486"/>
        <v>93954.273719999997</v>
      </c>
      <c r="U419" s="191">
        <f t="shared" si="502"/>
        <v>50265.536440199998</v>
      </c>
      <c r="V419" s="173">
        <v>2019</v>
      </c>
    </row>
    <row r="420" spans="1:22" s="7" customFormat="1" x14ac:dyDescent="0.2">
      <c r="A420" s="489">
        <v>379</v>
      </c>
      <c r="B420" s="199" t="s">
        <v>551</v>
      </c>
      <c r="C420" s="191">
        <f>'Раздел 1'!O420</f>
        <v>2392271.298</v>
      </c>
      <c r="D420" s="191">
        <f t="shared" si="495"/>
        <v>167458.99086000002</v>
      </c>
      <c r="E420" s="191">
        <f t="shared" si="496"/>
        <v>119613.5649</v>
      </c>
      <c r="F420" s="191"/>
      <c r="G420" s="191">
        <f t="shared" si="503"/>
        <v>143536.27787999998</v>
      </c>
      <c r="H420" s="191"/>
      <c r="I420" s="191">
        <f t="shared" si="504"/>
        <v>119613.5649</v>
      </c>
      <c r="J420" s="187"/>
      <c r="K420" s="187"/>
      <c r="L420" s="386">
        <v>395</v>
      </c>
      <c r="M420" s="523">
        <f t="shared" si="499"/>
        <v>598067.82449999999</v>
      </c>
      <c r="N420" s="187"/>
      <c r="O420" s="191"/>
      <c r="P420" s="191">
        <v>499.8</v>
      </c>
      <c r="Q420" s="191">
        <f t="shared" si="500"/>
        <v>717681.38939999999</v>
      </c>
      <c r="R420" s="191">
        <f t="shared" si="501"/>
        <v>119613.5649</v>
      </c>
      <c r="S420" s="187"/>
      <c r="T420" s="191">
        <f t="shared" si="486"/>
        <v>95690.851920000001</v>
      </c>
      <c r="U420" s="191">
        <f t="shared" si="502"/>
        <v>51194.605777199999</v>
      </c>
      <c r="V420" s="173">
        <v>2019</v>
      </c>
    </row>
    <row r="421" spans="1:22" s="7" customFormat="1" x14ac:dyDescent="0.2">
      <c r="A421" s="489">
        <v>380</v>
      </c>
      <c r="B421" s="199" t="s">
        <v>552</v>
      </c>
      <c r="C421" s="191">
        <f>'Раздел 1'!O421</f>
        <v>2357863.3200000003</v>
      </c>
      <c r="D421" s="191">
        <f t="shared" si="495"/>
        <v>165050.43240000005</v>
      </c>
      <c r="E421" s="191">
        <f t="shared" si="496"/>
        <v>117893.16600000003</v>
      </c>
      <c r="F421" s="191"/>
      <c r="G421" s="191">
        <f t="shared" si="503"/>
        <v>141471.79920000001</v>
      </c>
      <c r="H421" s="191"/>
      <c r="I421" s="191">
        <f t="shared" si="504"/>
        <v>117893.16600000003</v>
      </c>
      <c r="J421" s="187"/>
      <c r="K421" s="187"/>
      <c r="L421" s="386">
        <v>313</v>
      </c>
      <c r="M421" s="523">
        <f t="shared" si="499"/>
        <v>589465.83000000007</v>
      </c>
      <c r="N421" s="187"/>
      <c r="O421" s="191"/>
      <c r="P421" s="191">
        <v>360</v>
      </c>
      <c r="Q421" s="191">
        <f t="shared" si="500"/>
        <v>707358.99600000004</v>
      </c>
      <c r="R421" s="191">
        <f t="shared" si="501"/>
        <v>117893.16600000003</v>
      </c>
      <c r="S421" s="187"/>
      <c r="T421" s="191">
        <f t="shared" si="486"/>
        <v>94314.532800000015</v>
      </c>
      <c r="U421" s="191">
        <f t="shared" si="502"/>
        <v>50458.275048000003</v>
      </c>
      <c r="V421" s="173">
        <v>2019</v>
      </c>
    </row>
    <row r="422" spans="1:22" s="7" customFormat="1" x14ac:dyDescent="0.2">
      <c r="A422" s="489">
        <v>381</v>
      </c>
      <c r="B422" s="199" t="s">
        <v>553</v>
      </c>
      <c r="C422" s="191">
        <f>'Раздел 1'!O422</f>
        <v>2013891.4020000002</v>
      </c>
      <c r="D422" s="191">
        <f t="shared" si="495"/>
        <v>140972.39814000003</v>
      </c>
      <c r="E422" s="191">
        <f t="shared" si="496"/>
        <v>100694.57010000001</v>
      </c>
      <c r="F422" s="191"/>
      <c r="G422" s="191">
        <f t="shared" si="503"/>
        <v>120833.48412000001</v>
      </c>
      <c r="H422" s="191"/>
      <c r="I422" s="191">
        <f t="shared" si="504"/>
        <v>100694.57010000001</v>
      </c>
      <c r="J422" s="187"/>
      <c r="K422" s="187"/>
      <c r="L422" s="386">
        <v>313</v>
      </c>
      <c r="M422" s="523">
        <f t="shared" si="499"/>
        <v>503472.85050000006</v>
      </c>
      <c r="N422" s="187"/>
      <c r="O422" s="191"/>
      <c r="P422" s="191">
        <v>360</v>
      </c>
      <c r="Q422" s="191">
        <f t="shared" si="500"/>
        <v>604167.42060000007</v>
      </c>
      <c r="R422" s="191">
        <f t="shared" si="501"/>
        <v>100694.57010000001</v>
      </c>
      <c r="S422" s="187"/>
      <c r="T422" s="191">
        <f t="shared" si="486"/>
        <v>80555.656080000015</v>
      </c>
      <c r="U422" s="191">
        <f t="shared" si="502"/>
        <v>43097.276002800005</v>
      </c>
      <c r="V422" s="173">
        <v>2019</v>
      </c>
    </row>
    <row r="423" spans="1:22" s="7" customFormat="1" x14ac:dyDescent="0.2">
      <c r="A423" s="489">
        <v>382</v>
      </c>
      <c r="B423" s="199" t="s">
        <v>554</v>
      </c>
      <c r="C423" s="191">
        <f>'Раздел 1'!O423</f>
        <v>2340605.4000000004</v>
      </c>
      <c r="D423" s="191">
        <f t="shared" si="495"/>
        <v>163842.37800000006</v>
      </c>
      <c r="E423" s="191">
        <f t="shared" si="496"/>
        <v>117030.27000000002</v>
      </c>
      <c r="F423" s="191"/>
      <c r="G423" s="191">
        <f t="shared" si="503"/>
        <v>140436.32400000002</v>
      </c>
      <c r="H423" s="191"/>
      <c r="I423" s="191">
        <f t="shared" si="504"/>
        <v>117030.27000000002</v>
      </c>
      <c r="J423" s="187"/>
      <c r="K423" s="187"/>
      <c r="L423" s="386">
        <v>395</v>
      </c>
      <c r="M423" s="523">
        <f t="shared" si="499"/>
        <v>585151.35000000009</v>
      </c>
      <c r="N423" s="187"/>
      <c r="O423" s="191"/>
      <c r="P423" s="191">
        <v>360</v>
      </c>
      <c r="Q423" s="191">
        <f t="shared" si="500"/>
        <v>702181.62000000011</v>
      </c>
      <c r="R423" s="191">
        <f t="shared" si="501"/>
        <v>117030.27000000002</v>
      </c>
      <c r="S423" s="187"/>
      <c r="T423" s="191">
        <f t="shared" si="486"/>
        <v>93624.216000000015</v>
      </c>
      <c r="U423" s="191">
        <f t="shared" si="502"/>
        <v>50088.955560000002</v>
      </c>
      <c r="V423" s="173">
        <v>2019</v>
      </c>
    </row>
    <row r="424" spans="1:22" s="7" customFormat="1" x14ac:dyDescent="0.2">
      <c r="A424" s="489">
        <v>383</v>
      </c>
      <c r="B424" s="199" t="s">
        <v>555</v>
      </c>
      <c r="C424" s="191">
        <f>'Раздел 1'!O424</f>
        <v>2094680.04</v>
      </c>
      <c r="D424" s="191">
        <f t="shared" si="495"/>
        <v>146627.60280000002</v>
      </c>
      <c r="E424" s="191">
        <f t="shared" si="496"/>
        <v>104734.00200000001</v>
      </c>
      <c r="F424" s="191"/>
      <c r="G424" s="191"/>
      <c r="H424" s="191"/>
      <c r="I424" s="191"/>
      <c r="J424" s="187"/>
      <c r="K424" s="187"/>
      <c r="L424" s="386">
        <v>324</v>
      </c>
      <c r="M424" s="523">
        <f t="shared" si="499"/>
        <v>523670.01</v>
      </c>
      <c r="N424" s="187"/>
      <c r="O424" s="191"/>
      <c r="P424" s="191">
        <v>439.7</v>
      </c>
      <c r="Q424" s="191">
        <f t="shared" si="500"/>
        <v>628404.01199999999</v>
      </c>
      <c r="R424" s="191">
        <f t="shared" si="501"/>
        <v>104734.00200000001</v>
      </c>
      <c r="S424" s="187"/>
      <c r="T424" s="191">
        <f t="shared" si="486"/>
        <v>83787.2016</v>
      </c>
      <c r="U424" s="191">
        <f t="shared" si="502"/>
        <v>44826.152856000001</v>
      </c>
      <c r="V424" s="173">
        <v>2019</v>
      </c>
    </row>
    <row r="425" spans="1:22" s="7" customFormat="1" x14ac:dyDescent="0.2">
      <c r="A425" s="489">
        <v>384</v>
      </c>
      <c r="B425" s="117" t="s">
        <v>766</v>
      </c>
      <c r="C425" s="191">
        <f>'Раздел 1'!O425</f>
        <v>1812620.9100000001</v>
      </c>
      <c r="D425" s="191">
        <f t="shared" si="495"/>
        <v>126883.46370000002</v>
      </c>
      <c r="E425" s="228"/>
      <c r="F425" s="228"/>
      <c r="G425" s="228"/>
      <c r="H425" s="228"/>
      <c r="I425" s="191"/>
      <c r="J425" s="229"/>
      <c r="K425" s="229"/>
      <c r="L425" s="390">
        <v>273</v>
      </c>
      <c r="M425" s="523">
        <f t="shared" si="499"/>
        <v>453155.22750000004</v>
      </c>
      <c r="N425" s="229"/>
      <c r="O425" s="228"/>
      <c r="P425" s="228">
        <v>381.81</v>
      </c>
      <c r="Q425" s="191">
        <f t="shared" si="500"/>
        <v>543786.27300000004</v>
      </c>
      <c r="R425" s="191">
        <f t="shared" si="501"/>
        <v>90631.045500000007</v>
      </c>
      <c r="S425" s="229"/>
      <c r="T425" s="191">
        <f t="shared" si="486"/>
        <v>72504.836400000015</v>
      </c>
      <c r="U425" s="191">
        <f t="shared" si="502"/>
        <v>38790.087474</v>
      </c>
      <c r="V425" s="211">
        <v>2019</v>
      </c>
    </row>
    <row r="426" spans="1:22" s="7" customFormat="1" x14ac:dyDescent="0.2">
      <c r="A426" s="489">
        <v>385</v>
      </c>
      <c r="B426" s="117" t="s">
        <v>770</v>
      </c>
      <c r="C426" s="191">
        <f>'Раздел 1'!O426</f>
        <v>1661074.8</v>
      </c>
      <c r="D426" s="191">
        <f t="shared" si="495"/>
        <v>116275.23600000002</v>
      </c>
      <c r="E426" s="191">
        <f t="shared" ref="E426:E431" si="505">C426*0.05</f>
        <v>83053.740000000005</v>
      </c>
      <c r="F426" s="228"/>
      <c r="G426" s="191">
        <f t="shared" ref="G426:G431" si="506">0.06*C426</f>
        <v>99664.487999999998</v>
      </c>
      <c r="H426" s="228"/>
      <c r="I426" s="191">
        <f t="shared" ref="I426:I431" si="507">0.05*C426</f>
        <v>83053.740000000005</v>
      </c>
      <c r="J426" s="229"/>
      <c r="K426" s="229"/>
      <c r="L426" s="390">
        <v>295.39999999999998</v>
      </c>
      <c r="M426" s="523">
        <f t="shared" si="499"/>
        <v>415268.7</v>
      </c>
      <c r="N426" s="229"/>
      <c r="O426" s="228"/>
      <c r="P426" s="228">
        <v>366.8</v>
      </c>
      <c r="Q426" s="191">
        <f t="shared" si="500"/>
        <v>498322.44</v>
      </c>
      <c r="R426" s="191">
        <f t="shared" si="501"/>
        <v>83053.740000000005</v>
      </c>
      <c r="S426" s="229"/>
      <c r="T426" s="191">
        <f t="shared" si="486"/>
        <v>66442.991999999998</v>
      </c>
      <c r="U426" s="191">
        <f t="shared" si="502"/>
        <v>35547.000719999996</v>
      </c>
      <c r="V426" s="211">
        <v>2019</v>
      </c>
    </row>
    <row r="427" spans="1:22" s="7" customFormat="1" x14ac:dyDescent="0.2">
      <c r="A427" s="489">
        <v>386</v>
      </c>
      <c r="B427" s="117" t="s">
        <v>771</v>
      </c>
      <c r="C427" s="191">
        <f>'Раздел 1'!O427</f>
        <v>2131892.4300000002</v>
      </c>
      <c r="D427" s="191">
        <f t="shared" si="495"/>
        <v>149232.47010000004</v>
      </c>
      <c r="E427" s="191">
        <f t="shared" si="505"/>
        <v>106594.62150000001</v>
      </c>
      <c r="F427" s="228"/>
      <c r="G427" s="191">
        <f t="shared" si="506"/>
        <v>127913.54580000001</v>
      </c>
      <c r="H427" s="228"/>
      <c r="I427" s="191">
        <f t="shared" si="507"/>
        <v>106594.62150000001</v>
      </c>
      <c r="J427" s="229"/>
      <c r="K427" s="229"/>
      <c r="L427" s="390">
        <v>322</v>
      </c>
      <c r="M427" s="523">
        <f t="shared" si="499"/>
        <v>532973.10750000004</v>
      </c>
      <c r="N427" s="229"/>
      <c r="O427" s="228"/>
      <c r="P427" s="228">
        <v>340</v>
      </c>
      <c r="Q427" s="191">
        <f t="shared" si="500"/>
        <v>639567.72900000005</v>
      </c>
      <c r="R427" s="191">
        <f t="shared" si="501"/>
        <v>106594.62150000001</v>
      </c>
      <c r="S427" s="229"/>
      <c r="T427" s="191">
        <f t="shared" si="486"/>
        <v>85275.69720000001</v>
      </c>
      <c r="U427" s="191">
        <f t="shared" si="502"/>
        <v>45622.498002</v>
      </c>
      <c r="V427" s="211">
        <v>2019</v>
      </c>
    </row>
    <row r="428" spans="1:22" s="7" customFormat="1" x14ac:dyDescent="0.2">
      <c r="A428" s="489">
        <v>387</v>
      </c>
      <c r="B428" s="117" t="s">
        <v>772</v>
      </c>
      <c r="C428" s="191">
        <f>'Раздел 1'!O428</f>
        <v>4865115.5100000007</v>
      </c>
      <c r="D428" s="191">
        <f t="shared" si="495"/>
        <v>340558.08570000005</v>
      </c>
      <c r="E428" s="191">
        <f t="shared" si="505"/>
        <v>243255.77550000005</v>
      </c>
      <c r="F428" s="228"/>
      <c r="G428" s="191">
        <f t="shared" si="506"/>
        <v>291906.93060000002</v>
      </c>
      <c r="H428" s="228"/>
      <c r="I428" s="191">
        <f t="shared" si="507"/>
        <v>243255.77550000005</v>
      </c>
      <c r="J428" s="229"/>
      <c r="K428" s="229"/>
      <c r="L428" s="390">
        <v>546</v>
      </c>
      <c r="M428" s="523">
        <f t="shared" si="499"/>
        <v>1216278.8775000002</v>
      </c>
      <c r="N428" s="229">
        <v>25</v>
      </c>
      <c r="O428" s="568">
        <f t="shared" ref="O428:O429" si="508">0.03*C428</f>
        <v>145953.46530000001</v>
      </c>
      <c r="P428" s="228">
        <v>900.6</v>
      </c>
      <c r="Q428" s="191">
        <f t="shared" si="500"/>
        <v>1459534.6530000002</v>
      </c>
      <c r="R428" s="191">
        <f t="shared" si="501"/>
        <v>243255.77550000005</v>
      </c>
      <c r="S428" s="229"/>
      <c r="T428" s="191">
        <f t="shared" si="486"/>
        <v>194604.62040000004</v>
      </c>
      <c r="U428" s="191">
        <f t="shared" si="502"/>
        <v>104113.47191400001</v>
      </c>
      <c r="V428" s="211">
        <v>2019</v>
      </c>
    </row>
    <row r="429" spans="1:22" s="7" customFormat="1" x14ac:dyDescent="0.2">
      <c r="A429" s="489">
        <v>388</v>
      </c>
      <c r="B429" s="117" t="s">
        <v>773</v>
      </c>
      <c r="C429" s="191">
        <f>'Раздел 1'!O429</f>
        <v>5157421.53</v>
      </c>
      <c r="D429" s="191">
        <f t="shared" si="495"/>
        <v>361019.50710000005</v>
      </c>
      <c r="E429" s="191">
        <f t="shared" si="505"/>
        <v>257871.07650000002</v>
      </c>
      <c r="F429" s="228"/>
      <c r="G429" s="191">
        <f t="shared" si="506"/>
        <v>309445.29180000001</v>
      </c>
      <c r="H429" s="228"/>
      <c r="I429" s="191">
        <f t="shared" si="507"/>
        <v>257871.07650000002</v>
      </c>
      <c r="J429" s="229"/>
      <c r="K429" s="229"/>
      <c r="L429" s="390">
        <v>574</v>
      </c>
      <c r="M429" s="523">
        <f t="shared" si="499"/>
        <v>1289355.3825000001</v>
      </c>
      <c r="N429" s="229">
        <v>441</v>
      </c>
      <c r="O429" s="568">
        <f t="shared" si="508"/>
        <v>154722.6459</v>
      </c>
      <c r="P429" s="228">
        <v>856.8</v>
      </c>
      <c r="Q429" s="191">
        <f t="shared" si="500"/>
        <v>1547226.459</v>
      </c>
      <c r="R429" s="191">
        <f t="shared" si="501"/>
        <v>257871.07650000002</v>
      </c>
      <c r="S429" s="229"/>
      <c r="T429" s="191">
        <f t="shared" si="486"/>
        <v>206296.86120000001</v>
      </c>
      <c r="U429" s="191">
        <f t="shared" si="502"/>
        <v>110368.820742</v>
      </c>
      <c r="V429" s="211">
        <v>2019</v>
      </c>
    </row>
    <row r="430" spans="1:22" s="7" customFormat="1" x14ac:dyDescent="0.2">
      <c r="A430" s="489">
        <v>389</v>
      </c>
      <c r="B430" s="117" t="s">
        <v>774</v>
      </c>
      <c r="C430" s="191">
        <f>'Раздел 1'!O430</f>
        <v>2521813.5600000005</v>
      </c>
      <c r="D430" s="191">
        <f t="shared" si="495"/>
        <v>176526.94920000006</v>
      </c>
      <c r="E430" s="191">
        <f t="shared" si="505"/>
        <v>126090.67800000003</v>
      </c>
      <c r="F430" s="228"/>
      <c r="G430" s="191">
        <f t="shared" si="506"/>
        <v>151308.81360000002</v>
      </c>
      <c r="H430" s="228"/>
      <c r="I430" s="191">
        <f t="shared" si="507"/>
        <v>126090.67800000003</v>
      </c>
      <c r="J430" s="229"/>
      <c r="K430" s="229"/>
      <c r="L430" s="390">
        <v>372</v>
      </c>
      <c r="M430" s="523">
        <f t="shared" si="499"/>
        <v>630453.39000000013</v>
      </c>
      <c r="N430" s="229"/>
      <c r="O430" s="228"/>
      <c r="P430" s="228">
        <v>340</v>
      </c>
      <c r="Q430" s="191">
        <f t="shared" si="500"/>
        <v>756544.06800000009</v>
      </c>
      <c r="R430" s="191">
        <f t="shared" si="501"/>
        <v>126090.67800000003</v>
      </c>
      <c r="S430" s="229"/>
      <c r="T430" s="191">
        <f t="shared" si="486"/>
        <v>100872.54240000002</v>
      </c>
      <c r="U430" s="191">
        <f t="shared" si="502"/>
        <v>53966.810184000009</v>
      </c>
      <c r="V430" s="211">
        <v>2019</v>
      </c>
    </row>
    <row r="431" spans="1:22" s="7" customFormat="1" x14ac:dyDescent="0.2">
      <c r="A431" s="489">
        <v>390</v>
      </c>
      <c r="B431" s="117" t="s">
        <v>775</v>
      </c>
      <c r="C431" s="191">
        <f>'Раздел 1'!O431</f>
        <v>2379435.7200000002</v>
      </c>
      <c r="D431" s="191">
        <f t="shared" si="495"/>
        <v>166560.50040000002</v>
      </c>
      <c r="E431" s="191">
        <f t="shared" si="505"/>
        <v>118971.78600000002</v>
      </c>
      <c r="F431" s="228"/>
      <c r="G431" s="191">
        <f t="shared" si="506"/>
        <v>142766.14320000002</v>
      </c>
      <c r="H431" s="228"/>
      <c r="I431" s="191">
        <f t="shared" si="507"/>
        <v>118971.78600000002</v>
      </c>
      <c r="J431" s="229"/>
      <c r="K431" s="229"/>
      <c r="L431" s="390">
        <v>397</v>
      </c>
      <c r="M431" s="523">
        <f t="shared" si="499"/>
        <v>594858.93000000005</v>
      </c>
      <c r="N431" s="229"/>
      <c r="O431" s="228"/>
      <c r="P431" s="228">
        <v>360</v>
      </c>
      <c r="Q431" s="191">
        <f t="shared" si="500"/>
        <v>713830.71600000001</v>
      </c>
      <c r="R431" s="191">
        <f t="shared" si="501"/>
        <v>118971.78600000002</v>
      </c>
      <c r="S431" s="229"/>
      <c r="T431" s="191">
        <f t="shared" si="486"/>
        <v>95177.428800000009</v>
      </c>
      <c r="U431" s="191">
        <f t="shared" si="502"/>
        <v>50919.924407999999</v>
      </c>
      <c r="V431" s="278">
        <v>2019</v>
      </c>
    </row>
    <row r="432" spans="1:22" s="54" customFormat="1" ht="12.75" customHeight="1" x14ac:dyDescent="0.2">
      <c r="A432" s="606" t="s">
        <v>178</v>
      </c>
      <c r="B432" s="607"/>
      <c r="C432" s="190">
        <f>SUM(C403:C431)</f>
        <v>52605807.358999997</v>
      </c>
      <c r="D432" s="190">
        <f t="shared" ref="D432:U432" si="509">SUM(D403:D431)</f>
        <v>3670178.747130001</v>
      </c>
      <c r="E432" s="190">
        <f t="shared" si="509"/>
        <v>2141947.8649500003</v>
      </c>
      <c r="F432" s="190">
        <f t="shared" si="509"/>
        <v>0</v>
      </c>
      <c r="G432" s="190">
        <f t="shared" si="509"/>
        <v>2316095.9177399999</v>
      </c>
      <c r="H432" s="190">
        <f t="shared" si="509"/>
        <v>0</v>
      </c>
      <c r="I432" s="190">
        <f t="shared" si="509"/>
        <v>1930079.9314500005</v>
      </c>
      <c r="J432" s="190">
        <f t="shared" si="509"/>
        <v>0</v>
      </c>
      <c r="K432" s="190">
        <f t="shared" si="509"/>
        <v>0</v>
      </c>
      <c r="L432" s="190">
        <f t="shared" si="509"/>
        <v>7924.91</v>
      </c>
      <c r="M432" s="190">
        <f t="shared" si="509"/>
        <v>13107781.239749998</v>
      </c>
      <c r="N432" s="190">
        <f t="shared" si="509"/>
        <v>641</v>
      </c>
      <c r="O432" s="190">
        <f t="shared" si="509"/>
        <v>352546.94700000004</v>
      </c>
      <c r="P432" s="190">
        <f t="shared" si="509"/>
        <v>9994.91</v>
      </c>
      <c r="Q432" s="190">
        <f t="shared" si="509"/>
        <v>15729337.4877</v>
      </c>
      <c r="R432" s="190">
        <f t="shared" si="509"/>
        <v>2621556.2479499998</v>
      </c>
      <c r="S432" s="190">
        <f t="shared" si="509"/>
        <v>0</v>
      </c>
      <c r="T432" s="190">
        <f t="shared" si="509"/>
        <v>2271927.39836</v>
      </c>
      <c r="U432" s="190">
        <f t="shared" si="509"/>
        <v>1122026.0741226</v>
      </c>
      <c r="V432" s="14"/>
    </row>
    <row r="433" spans="1:22" s="7" customFormat="1" x14ac:dyDescent="0.2">
      <c r="A433" s="296">
        <v>391</v>
      </c>
      <c r="B433" s="251" t="s">
        <v>1720</v>
      </c>
      <c r="C433" s="228">
        <f>'Раздел 1'!O433</f>
        <v>4537160.8100000005</v>
      </c>
      <c r="D433" s="191">
        <f t="shared" ref="D433:D434" si="510">C433*0.07</f>
        <v>317601.25670000009</v>
      </c>
      <c r="E433" s="191">
        <f t="shared" ref="E433:E434" si="511">C433*0.05</f>
        <v>226858.04050000003</v>
      </c>
      <c r="F433" s="228"/>
      <c r="G433" s="191">
        <f t="shared" ref="G433:G436" si="512">0.06*C433</f>
        <v>272229.64860000001</v>
      </c>
      <c r="H433" s="228"/>
      <c r="I433" s="228"/>
      <c r="J433" s="229"/>
      <c r="K433" s="229"/>
      <c r="L433" s="390">
        <v>568.5</v>
      </c>
      <c r="M433" s="523">
        <f t="shared" ref="M433:M434" si="513">0.25*C433</f>
        <v>1134290.2025000001</v>
      </c>
      <c r="N433" s="229"/>
      <c r="O433" s="568">
        <f t="shared" ref="O433:O434" si="514">0.03*C433</f>
        <v>136114.82430000001</v>
      </c>
      <c r="P433" s="228">
        <v>897.2</v>
      </c>
      <c r="Q433" s="191">
        <f t="shared" ref="Q433:Q434" si="515">0.3*C433</f>
        <v>1361148.243</v>
      </c>
      <c r="R433" s="191">
        <f t="shared" ref="R433:R434" si="516">0.05*C433</f>
        <v>226858.04050000003</v>
      </c>
      <c r="S433" s="229"/>
      <c r="T433" s="191">
        <f t="shared" si="486"/>
        <v>181486.43240000002</v>
      </c>
      <c r="U433" s="191">
        <f t="shared" ref="U433:U434" si="517">C433*0.0214</f>
        <v>97095.241334000006</v>
      </c>
      <c r="V433" s="409">
        <v>2020</v>
      </c>
    </row>
    <row r="434" spans="1:22" s="7" customFormat="1" x14ac:dyDescent="0.2">
      <c r="A434" s="296">
        <v>392</v>
      </c>
      <c r="B434" s="251" t="s">
        <v>1722</v>
      </c>
      <c r="C434" s="228">
        <f>'Раздел 1'!O434</f>
        <v>4035871.19</v>
      </c>
      <c r="D434" s="191">
        <f t="shared" si="510"/>
        <v>282510.98330000002</v>
      </c>
      <c r="E434" s="191">
        <f t="shared" si="511"/>
        <v>201793.5595</v>
      </c>
      <c r="F434" s="228"/>
      <c r="G434" s="191">
        <f t="shared" si="512"/>
        <v>242152.2714</v>
      </c>
      <c r="H434" s="228"/>
      <c r="I434" s="228"/>
      <c r="J434" s="229"/>
      <c r="K434" s="229"/>
      <c r="L434" s="390">
        <v>574</v>
      </c>
      <c r="M434" s="523">
        <f t="shared" si="513"/>
        <v>1008967.7975</v>
      </c>
      <c r="N434" s="229"/>
      <c r="O434" s="568">
        <f t="shared" si="514"/>
        <v>121076.1357</v>
      </c>
      <c r="P434" s="228">
        <v>902.9</v>
      </c>
      <c r="Q434" s="191">
        <f t="shared" si="515"/>
        <v>1210761.3569999998</v>
      </c>
      <c r="R434" s="191">
        <f t="shared" si="516"/>
        <v>201793.5595</v>
      </c>
      <c r="S434" s="229"/>
      <c r="T434" s="191">
        <f t="shared" si="486"/>
        <v>161434.84760000001</v>
      </c>
      <c r="U434" s="191">
        <f t="shared" si="517"/>
        <v>86367.643465999994</v>
      </c>
      <c r="V434" s="409">
        <v>2020</v>
      </c>
    </row>
    <row r="435" spans="1:22" s="54" customFormat="1" ht="12.75" customHeight="1" x14ac:dyDescent="0.2">
      <c r="A435" s="606" t="s">
        <v>794</v>
      </c>
      <c r="B435" s="607"/>
      <c r="C435" s="190">
        <f>SUM(C433:C434)</f>
        <v>8573032</v>
      </c>
      <c r="D435" s="190">
        <f t="shared" ref="D435:U435" si="518">SUM(D433:D434)</f>
        <v>600112.24000000011</v>
      </c>
      <c r="E435" s="190">
        <f t="shared" si="518"/>
        <v>428651.60000000003</v>
      </c>
      <c r="F435" s="190">
        <f t="shared" si="518"/>
        <v>0</v>
      </c>
      <c r="G435" s="190">
        <f t="shared" si="518"/>
        <v>514381.92000000004</v>
      </c>
      <c r="H435" s="190">
        <f t="shared" si="518"/>
        <v>0</v>
      </c>
      <c r="I435" s="190">
        <f t="shared" si="518"/>
        <v>0</v>
      </c>
      <c r="J435" s="190">
        <f t="shared" si="518"/>
        <v>0</v>
      </c>
      <c r="K435" s="190">
        <f t="shared" si="518"/>
        <v>0</v>
      </c>
      <c r="L435" s="190">
        <f t="shared" si="518"/>
        <v>1142.5</v>
      </c>
      <c r="M435" s="190">
        <f t="shared" si="518"/>
        <v>2143258</v>
      </c>
      <c r="N435" s="190">
        <f t="shared" si="518"/>
        <v>0</v>
      </c>
      <c r="O435" s="190">
        <f t="shared" si="518"/>
        <v>257190.96000000002</v>
      </c>
      <c r="P435" s="190">
        <f t="shared" si="518"/>
        <v>1800.1</v>
      </c>
      <c r="Q435" s="190">
        <f t="shared" si="518"/>
        <v>2571909.5999999996</v>
      </c>
      <c r="R435" s="190">
        <f t="shared" si="518"/>
        <v>428651.60000000003</v>
      </c>
      <c r="S435" s="190">
        <f t="shared" si="518"/>
        <v>0</v>
      </c>
      <c r="T435" s="190">
        <f t="shared" si="518"/>
        <v>342921.28</v>
      </c>
      <c r="U435" s="190">
        <f t="shared" si="518"/>
        <v>183462.8848</v>
      </c>
      <c r="V435" s="14"/>
    </row>
    <row r="436" spans="1:22" s="7" customFormat="1" x14ac:dyDescent="0.2">
      <c r="A436" s="296">
        <v>393</v>
      </c>
      <c r="B436" s="251" t="s">
        <v>1719</v>
      </c>
      <c r="C436" s="228">
        <f>'Раздел 1'!O436</f>
        <v>20651406.099999998</v>
      </c>
      <c r="D436" s="191">
        <f t="shared" ref="D436:D437" si="519">C436*0.07</f>
        <v>1445598.4269999999</v>
      </c>
      <c r="E436" s="191">
        <f t="shared" ref="E436:E437" si="520">C436*0.05</f>
        <v>1032570.3049999999</v>
      </c>
      <c r="F436" s="228"/>
      <c r="G436" s="191">
        <f t="shared" si="512"/>
        <v>1239084.3659999999</v>
      </c>
      <c r="H436" s="228"/>
      <c r="I436" s="191">
        <f t="shared" ref="I436:I437" si="521">0.05*C436</f>
        <v>1032570.3049999999</v>
      </c>
      <c r="J436" s="229"/>
      <c r="K436" s="229"/>
      <c r="L436" s="390">
        <v>1105.56</v>
      </c>
      <c r="M436" s="523">
        <f t="shared" ref="M436:M437" si="522">0.25*C436</f>
        <v>5162851.5249999994</v>
      </c>
      <c r="N436" s="229">
        <v>751</v>
      </c>
      <c r="O436" s="568">
        <f t="shared" ref="O436:O437" si="523">0.03*C436</f>
        <v>619542.18299999996</v>
      </c>
      <c r="P436" s="228">
        <v>2250</v>
      </c>
      <c r="Q436" s="191">
        <f t="shared" ref="Q436:Q437" si="524">0.3*C436</f>
        <v>6195421.8299999991</v>
      </c>
      <c r="R436" s="191">
        <f t="shared" ref="R436:R437" si="525">0.05*C436</f>
        <v>1032570.3049999999</v>
      </c>
      <c r="S436" s="229"/>
      <c r="T436" s="191">
        <f t="shared" si="486"/>
        <v>826056.24399999995</v>
      </c>
      <c r="U436" s="191">
        <f t="shared" ref="U436:U437" si="526">C436*0.0214</f>
        <v>441940.09053999995</v>
      </c>
      <c r="V436" s="409">
        <v>2021</v>
      </c>
    </row>
    <row r="437" spans="1:22" s="7" customFormat="1" x14ac:dyDescent="0.2">
      <c r="A437" s="296">
        <v>394</v>
      </c>
      <c r="B437" s="251" t="s">
        <v>1721</v>
      </c>
      <c r="C437" s="228">
        <f>'Раздел 1'!O437</f>
        <v>1969663.8</v>
      </c>
      <c r="D437" s="191">
        <f t="shared" si="519"/>
        <v>137876.46600000001</v>
      </c>
      <c r="E437" s="191">
        <f t="shared" si="520"/>
        <v>98483.19</v>
      </c>
      <c r="F437" s="228"/>
      <c r="G437" s="228"/>
      <c r="H437" s="228"/>
      <c r="I437" s="191">
        <f t="shared" si="521"/>
        <v>98483.19</v>
      </c>
      <c r="J437" s="229"/>
      <c r="K437" s="229"/>
      <c r="L437" s="390">
        <v>623.94000000000005</v>
      </c>
      <c r="M437" s="523">
        <f t="shared" si="522"/>
        <v>492415.95</v>
      </c>
      <c r="N437" s="229">
        <v>406</v>
      </c>
      <c r="O437" s="568">
        <f t="shared" si="523"/>
        <v>59089.913999999997</v>
      </c>
      <c r="P437" s="228">
        <v>315</v>
      </c>
      <c r="Q437" s="191">
        <f t="shared" si="524"/>
        <v>590899.14</v>
      </c>
      <c r="R437" s="191">
        <f t="shared" si="525"/>
        <v>98483.19</v>
      </c>
      <c r="S437" s="229"/>
      <c r="T437" s="191">
        <f t="shared" si="486"/>
        <v>78786.552000000011</v>
      </c>
      <c r="U437" s="191">
        <f t="shared" si="526"/>
        <v>42150.805319999999</v>
      </c>
      <c r="V437" s="409">
        <v>2021</v>
      </c>
    </row>
    <row r="438" spans="1:22" s="54" customFormat="1" ht="12.75" customHeight="1" x14ac:dyDescent="0.2">
      <c r="A438" s="606" t="s">
        <v>795</v>
      </c>
      <c r="B438" s="607"/>
      <c r="C438" s="190">
        <f>SUM(C436:C437)</f>
        <v>22621069.899999999</v>
      </c>
      <c r="D438" s="190">
        <f t="shared" ref="D438:U438" si="527">SUM(D436:D437)</f>
        <v>1583474.8929999999</v>
      </c>
      <c r="E438" s="190">
        <f t="shared" si="527"/>
        <v>1131053.4949999999</v>
      </c>
      <c r="F438" s="190">
        <f t="shared" si="527"/>
        <v>0</v>
      </c>
      <c r="G438" s="190">
        <f t="shared" si="527"/>
        <v>1239084.3659999999</v>
      </c>
      <c r="H438" s="190">
        <f t="shared" si="527"/>
        <v>0</v>
      </c>
      <c r="I438" s="190">
        <f t="shared" si="527"/>
        <v>1131053.4949999999</v>
      </c>
      <c r="J438" s="190">
        <f t="shared" si="527"/>
        <v>0</v>
      </c>
      <c r="K438" s="190">
        <f t="shared" si="527"/>
        <v>0</v>
      </c>
      <c r="L438" s="190">
        <f t="shared" si="527"/>
        <v>1729.5</v>
      </c>
      <c r="M438" s="190">
        <f t="shared" si="527"/>
        <v>5655267.4749999996</v>
      </c>
      <c r="N438" s="190">
        <f t="shared" si="527"/>
        <v>1157</v>
      </c>
      <c r="O438" s="190">
        <f t="shared" si="527"/>
        <v>678632.09699999995</v>
      </c>
      <c r="P438" s="190">
        <f t="shared" si="527"/>
        <v>2565</v>
      </c>
      <c r="Q438" s="190">
        <f t="shared" si="527"/>
        <v>6786320.9699999988</v>
      </c>
      <c r="R438" s="190">
        <f t="shared" si="527"/>
        <v>1131053.4949999999</v>
      </c>
      <c r="S438" s="190">
        <f t="shared" si="527"/>
        <v>0</v>
      </c>
      <c r="T438" s="190">
        <f t="shared" si="527"/>
        <v>904842.79599999997</v>
      </c>
      <c r="U438" s="190">
        <f t="shared" si="527"/>
        <v>484090.89585999993</v>
      </c>
      <c r="V438" s="14"/>
    </row>
    <row r="439" spans="1:22" s="56" customFormat="1" ht="12.75" customHeight="1" x14ac:dyDescent="0.2">
      <c r="A439" s="602" t="s">
        <v>94</v>
      </c>
      <c r="B439" s="603"/>
      <c r="C439" s="189">
        <f>C438+C435+C432</f>
        <v>83799909.259000003</v>
      </c>
      <c r="D439" s="189">
        <f t="shared" ref="D439:U439" si="528">D438+D435+D432</f>
        <v>5853765.8801300004</v>
      </c>
      <c r="E439" s="189">
        <f t="shared" si="528"/>
        <v>3701652.95995</v>
      </c>
      <c r="F439" s="189">
        <f t="shared" si="528"/>
        <v>0</v>
      </c>
      <c r="G439" s="189">
        <f t="shared" si="528"/>
        <v>4069562.2037399998</v>
      </c>
      <c r="H439" s="189">
        <f t="shared" si="528"/>
        <v>0</v>
      </c>
      <c r="I439" s="189">
        <f t="shared" si="528"/>
        <v>3061133.4264500001</v>
      </c>
      <c r="J439" s="189">
        <f t="shared" si="528"/>
        <v>0</v>
      </c>
      <c r="K439" s="189">
        <f t="shared" si="528"/>
        <v>0</v>
      </c>
      <c r="L439" s="189">
        <f t="shared" si="528"/>
        <v>10796.91</v>
      </c>
      <c r="M439" s="189">
        <f t="shared" si="528"/>
        <v>20906306.714749999</v>
      </c>
      <c r="N439" s="189">
        <f t="shared" si="528"/>
        <v>1798</v>
      </c>
      <c r="O439" s="189">
        <f t="shared" si="528"/>
        <v>1288370.0040000002</v>
      </c>
      <c r="P439" s="189">
        <f t="shared" si="528"/>
        <v>14360.01</v>
      </c>
      <c r="Q439" s="189">
        <f t="shared" si="528"/>
        <v>25087568.057700001</v>
      </c>
      <c r="R439" s="189">
        <f t="shared" si="528"/>
        <v>4181261.3429499995</v>
      </c>
      <c r="S439" s="189">
        <f t="shared" si="528"/>
        <v>0</v>
      </c>
      <c r="T439" s="189">
        <f t="shared" si="528"/>
        <v>3519691.4743599999</v>
      </c>
      <c r="U439" s="189">
        <f t="shared" si="528"/>
        <v>1789579.8547826</v>
      </c>
      <c r="V439" s="15"/>
    </row>
    <row r="440" spans="1:22" s="7" customFormat="1" x14ac:dyDescent="0.2">
      <c r="A440" s="604" t="s">
        <v>95</v>
      </c>
      <c r="B440" s="605"/>
      <c r="C440" s="191"/>
      <c r="D440" s="191"/>
      <c r="E440" s="191"/>
      <c r="F440" s="191"/>
      <c r="G440" s="191"/>
      <c r="H440" s="191"/>
      <c r="I440" s="191"/>
      <c r="J440" s="187"/>
      <c r="K440" s="187"/>
      <c r="L440" s="386"/>
      <c r="M440" s="191"/>
      <c r="N440" s="187"/>
      <c r="O440" s="191"/>
      <c r="P440" s="191"/>
      <c r="Q440" s="191"/>
      <c r="R440" s="191"/>
      <c r="S440" s="187"/>
      <c r="T440" s="191"/>
      <c r="U440" s="191"/>
      <c r="V440" s="135"/>
    </row>
    <row r="441" spans="1:22" s="7" customFormat="1" x14ac:dyDescent="0.2">
      <c r="A441" s="184">
        <v>395</v>
      </c>
      <c r="B441" s="192" t="s">
        <v>353</v>
      </c>
      <c r="C441" s="191">
        <f>'Раздел 1'!O441</f>
        <v>2658798.3000000003</v>
      </c>
      <c r="D441" s="191">
        <f t="shared" ref="D441:D443" si="529">C441*0.07</f>
        <v>186115.88100000002</v>
      </c>
      <c r="E441" s="187"/>
      <c r="F441" s="191"/>
      <c r="G441" s="187"/>
      <c r="H441" s="187"/>
      <c r="I441" s="191"/>
      <c r="J441" s="187"/>
      <c r="K441" s="187"/>
      <c r="L441" s="386">
        <v>436</v>
      </c>
      <c r="M441" s="523">
        <f t="shared" ref="M441:M443" si="530">0.25*C441</f>
        <v>664699.57500000007</v>
      </c>
      <c r="N441" s="187"/>
      <c r="O441" s="191"/>
      <c r="P441" s="191">
        <v>522</v>
      </c>
      <c r="Q441" s="191">
        <f t="shared" ref="Q441:Q443" si="531">0.3*C441</f>
        <v>797639.49000000011</v>
      </c>
      <c r="R441" s="191">
        <f t="shared" ref="R441:R443" si="532">0.05*C441</f>
        <v>132939.91500000001</v>
      </c>
      <c r="S441" s="187"/>
      <c r="T441" s="191">
        <f t="shared" ref="T441:T443" si="533">C441*0.04</f>
        <v>106351.93200000002</v>
      </c>
      <c r="U441" s="191">
        <f t="shared" ref="U441:U443" si="534">C441*0.0214</f>
        <v>56898.283620000002</v>
      </c>
      <c r="V441" s="173">
        <v>2019</v>
      </c>
    </row>
    <row r="442" spans="1:22" s="7" customFormat="1" x14ac:dyDescent="0.2">
      <c r="A442" s="184">
        <v>396</v>
      </c>
      <c r="B442" s="192" t="s">
        <v>354</v>
      </c>
      <c r="C442" s="191">
        <f>'Раздел 1'!O442</f>
        <v>2830838.19</v>
      </c>
      <c r="D442" s="191">
        <f t="shared" si="529"/>
        <v>198158.67330000002</v>
      </c>
      <c r="E442" s="187"/>
      <c r="F442" s="191"/>
      <c r="G442" s="191">
        <f t="shared" ref="G442:G443" si="535">0.06*C442</f>
        <v>169850.29139999999</v>
      </c>
      <c r="H442" s="187"/>
      <c r="I442" s="191"/>
      <c r="J442" s="187"/>
      <c r="K442" s="187"/>
      <c r="L442" s="386">
        <v>435</v>
      </c>
      <c r="M442" s="523">
        <f t="shared" si="530"/>
        <v>707709.54749999999</v>
      </c>
      <c r="N442" s="187"/>
      <c r="O442" s="191"/>
      <c r="P442" s="191">
        <v>523.91999999999996</v>
      </c>
      <c r="Q442" s="191">
        <f t="shared" si="531"/>
        <v>849251.45699999994</v>
      </c>
      <c r="R442" s="191">
        <f t="shared" si="532"/>
        <v>141541.90950000001</v>
      </c>
      <c r="S442" s="187"/>
      <c r="T442" s="191">
        <f t="shared" si="533"/>
        <v>113233.5276</v>
      </c>
      <c r="U442" s="191">
        <f t="shared" si="534"/>
        <v>60579.937265999994</v>
      </c>
      <c r="V442" s="173">
        <v>2019</v>
      </c>
    </row>
    <row r="443" spans="1:22" s="7" customFormat="1" x14ac:dyDescent="0.2">
      <c r="A443" s="489">
        <v>397</v>
      </c>
      <c r="B443" s="192" t="s">
        <v>355</v>
      </c>
      <c r="C443" s="191">
        <f>'Раздел 1'!O443</f>
        <v>4572270.1800000016</v>
      </c>
      <c r="D443" s="191">
        <f t="shared" si="529"/>
        <v>320058.91260000016</v>
      </c>
      <c r="E443" s="191">
        <f t="shared" ref="E443" si="536">C443*0.05</f>
        <v>228613.50900000008</v>
      </c>
      <c r="F443" s="191"/>
      <c r="G443" s="191">
        <f t="shared" si="535"/>
        <v>274336.21080000006</v>
      </c>
      <c r="H443" s="187"/>
      <c r="I443" s="191"/>
      <c r="J443" s="187"/>
      <c r="K443" s="187"/>
      <c r="L443" s="386">
        <v>850</v>
      </c>
      <c r="M443" s="523">
        <f t="shared" si="530"/>
        <v>1143067.5450000004</v>
      </c>
      <c r="N443" s="187">
        <v>581.34</v>
      </c>
      <c r="O443" s="568">
        <f t="shared" ref="O443" si="537">0.03*C443</f>
        <v>137168.10540000003</v>
      </c>
      <c r="P443" s="191">
        <v>700.8</v>
      </c>
      <c r="Q443" s="191">
        <f t="shared" si="531"/>
        <v>1371681.0540000005</v>
      </c>
      <c r="R443" s="191">
        <f t="shared" si="532"/>
        <v>228613.50900000008</v>
      </c>
      <c r="S443" s="187"/>
      <c r="T443" s="191">
        <f t="shared" si="533"/>
        <v>182890.80720000007</v>
      </c>
      <c r="U443" s="191">
        <f t="shared" si="534"/>
        <v>97846.581852000032</v>
      </c>
      <c r="V443" s="173">
        <v>2019</v>
      </c>
    </row>
    <row r="444" spans="1:22" s="7" customFormat="1" x14ac:dyDescent="0.2">
      <c r="A444" s="489">
        <v>398</v>
      </c>
      <c r="B444" s="192" t="s">
        <v>156</v>
      </c>
      <c r="C444" s="191">
        <f>'Раздел 1'!O444</f>
        <v>29400</v>
      </c>
      <c r="D444" s="191"/>
      <c r="E444" s="187"/>
      <c r="F444" s="191"/>
      <c r="G444" s="187"/>
      <c r="H444" s="187"/>
      <c r="I444" s="191"/>
      <c r="J444" s="187"/>
      <c r="K444" s="187"/>
      <c r="L444" s="386"/>
      <c r="M444" s="191"/>
      <c r="N444" s="187"/>
      <c r="O444" s="191"/>
      <c r="P444" s="191"/>
      <c r="Q444" s="191"/>
      <c r="R444" s="191"/>
      <c r="S444" s="187"/>
      <c r="T444" s="191">
        <v>29400</v>
      </c>
      <c r="U444" s="191"/>
      <c r="V444" s="173">
        <v>2019</v>
      </c>
    </row>
    <row r="445" spans="1:22" s="7" customFormat="1" x14ac:dyDescent="0.2">
      <c r="A445" s="489">
        <v>399</v>
      </c>
      <c r="B445" s="192" t="s">
        <v>157</v>
      </c>
      <c r="C445" s="191">
        <f>'Раздел 1'!O445</f>
        <v>21430</v>
      </c>
      <c r="D445" s="191"/>
      <c r="E445" s="187"/>
      <c r="F445" s="191"/>
      <c r="G445" s="187"/>
      <c r="H445" s="187"/>
      <c r="I445" s="191"/>
      <c r="J445" s="187"/>
      <c r="K445" s="187"/>
      <c r="L445" s="386"/>
      <c r="M445" s="191"/>
      <c r="N445" s="187"/>
      <c r="O445" s="191"/>
      <c r="P445" s="191"/>
      <c r="Q445" s="191"/>
      <c r="R445" s="191"/>
      <c r="S445" s="187"/>
      <c r="T445" s="191">
        <v>21430</v>
      </c>
      <c r="U445" s="191"/>
      <c r="V445" s="173">
        <v>2019</v>
      </c>
    </row>
    <row r="446" spans="1:22" s="7" customFormat="1" x14ac:dyDescent="0.2">
      <c r="A446" s="489">
        <v>400</v>
      </c>
      <c r="B446" s="192" t="s">
        <v>158</v>
      </c>
      <c r="C446" s="191">
        <f>'Раздел 1'!O446</f>
        <v>23800</v>
      </c>
      <c r="D446" s="191"/>
      <c r="E446" s="187"/>
      <c r="F446" s="191"/>
      <c r="G446" s="187"/>
      <c r="H446" s="187"/>
      <c r="I446" s="191"/>
      <c r="J446" s="187"/>
      <c r="K446" s="187"/>
      <c r="L446" s="386"/>
      <c r="M446" s="191"/>
      <c r="N446" s="187"/>
      <c r="O446" s="191"/>
      <c r="P446" s="191"/>
      <c r="Q446" s="191"/>
      <c r="R446" s="191"/>
      <c r="S446" s="187"/>
      <c r="T446" s="191">
        <v>23800</v>
      </c>
      <c r="U446" s="191"/>
      <c r="V446" s="173">
        <v>2019</v>
      </c>
    </row>
    <row r="447" spans="1:22" s="7" customFormat="1" ht="12.75" customHeight="1" x14ac:dyDescent="0.2">
      <c r="A447" s="489">
        <v>401</v>
      </c>
      <c r="B447" s="192" t="s">
        <v>335</v>
      </c>
      <c r="C447" s="191">
        <f>'Раздел 1'!O447</f>
        <v>3940738.1700000004</v>
      </c>
      <c r="D447" s="191">
        <f t="shared" ref="D447:D460" si="538">C447*0.07</f>
        <v>275851.67190000007</v>
      </c>
      <c r="E447" s="187"/>
      <c r="F447" s="191"/>
      <c r="G447" s="187"/>
      <c r="H447" s="187"/>
      <c r="I447" s="191"/>
      <c r="J447" s="187"/>
      <c r="K447" s="187"/>
      <c r="L447" s="386">
        <v>630</v>
      </c>
      <c r="M447" s="523">
        <f t="shared" ref="M447:M460" si="539">0.25*C447</f>
        <v>985184.5425000001</v>
      </c>
      <c r="N447" s="187">
        <v>144.80000000000001</v>
      </c>
      <c r="O447" s="568">
        <f t="shared" ref="O447" si="540">0.03*C447</f>
        <v>118222.14510000001</v>
      </c>
      <c r="P447" s="191">
        <v>660</v>
      </c>
      <c r="Q447" s="191">
        <f t="shared" ref="Q447:Q460" si="541">0.3*C447</f>
        <v>1182221.4510000001</v>
      </c>
      <c r="R447" s="191">
        <f t="shared" ref="R447:R460" si="542">0.05*C447</f>
        <v>197036.90850000002</v>
      </c>
      <c r="S447" s="187"/>
      <c r="T447" s="191">
        <f t="shared" ref="T447:T460" si="543">C447*0.04</f>
        <v>157629.52680000002</v>
      </c>
      <c r="U447" s="191">
        <f t="shared" ref="U447:U460" si="544">C447*0.0214</f>
        <v>84331.796838000009</v>
      </c>
      <c r="V447" s="173">
        <v>2019</v>
      </c>
    </row>
    <row r="448" spans="1:22" s="7" customFormat="1" ht="12.75" customHeight="1" x14ac:dyDescent="0.2">
      <c r="A448" s="489">
        <v>402</v>
      </c>
      <c r="B448" s="192" t="s">
        <v>603</v>
      </c>
      <c r="C448" s="191">
        <f>'Раздел 1'!O448</f>
        <v>2577901.8000000003</v>
      </c>
      <c r="D448" s="191">
        <f t="shared" si="538"/>
        <v>180453.12600000005</v>
      </c>
      <c r="E448" s="212"/>
      <c r="F448" s="191"/>
      <c r="G448" s="212"/>
      <c r="H448" s="212"/>
      <c r="I448" s="191"/>
      <c r="J448" s="212"/>
      <c r="K448" s="212"/>
      <c r="L448" s="386">
        <v>417</v>
      </c>
      <c r="M448" s="523">
        <f t="shared" si="539"/>
        <v>644475.45000000007</v>
      </c>
      <c r="N448" s="212"/>
      <c r="O448" s="191"/>
      <c r="P448" s="191">
        <v>468</v>
      </c>
      <c r="Q448" s="191">
        <f t="shared" si="541"/>
        <v>773370.54</v>
      </c>
      <c r="R448" s="191">
        <f t="shared" si="542"/>
        <v>128895.09000000003</v>
      </c>
      <c r="S448" s="212"/>
      <c r="T448" s="191">
        <f t="shared" si="543"/>
        <v>103116.07200000001</v>
      </c>
      <c r="U448" s="191">
        <f t="shared" si="544"/>
        <v>55167.09852</v>
      </c>
      <c r="V448" s="211">
        <v>2019</v>
      </c>
    </row>
    <row r="449" spans="1:22" s="7" customFormat="1" ht="12.75" customHeight="1" x14ac:dyDescent="0.2">
      <c r="A449" s="489">
        <v>403</v>
      </c>
      <c r="B449" s="192" t="s">
        <v>332</v>
      </c>
      <c r="C449" s="191">
        <f>'Раздел 1'!O449</f>
        <v>667126.47000000009</v>
      </c>
      <c r="D449" s="191">
        <f t="shared" si="538"/>
        <v>46698.852900000013</v>
      </c>
      <c r="E449" s="187"/>
      <c r="F449" s="191"/>
      <c r="G449" s="187"/>
      <c r="H449" s="187"/>
      <c r="I449" s="191"/>
      <c r="J449" s="187"/>
      <c r="K449" s="187"/>
      <c r="L449" s="386">
        <v>165</v>
      </c>
      <c r="M449" s="523">
        <f t="shared" si="539"/>
        <v>166781.61750000002</v>
      </c>
      <c r="N449" s="187"/>
      <c r="O449" s="191"/>
      <c r="P449" s="191">
        <v>196</v>
      </c>
      <c r="Q449" s="191">
        <f t="shared" si="541"/>
        <v>200137.94100000002</v>
      </c>
      <c r="R449" s="191">
        <f t="shared" si="542"/>
        <v>33356.323500000006</v>
      </c>
      <c r="S449" s="187"/>
      <c r="T449" s="191">
        <f t="shared" si="543"/>
        <v>26685.058800000003</v>
      </c>
      <c r="U449" s="191">
        <f t="shared" si="544"/>
        <v>14276.506458000002</v>
      </c>
      <c r="V449" s="173">
        <v>2019</v>
      </c>
    </row>
    <row r="450" spans="1:22" s="7" customFormat="1" ht="12.75" customHeight="1" x14ac:dyDescent="0.2">
      <c r="A450" s="489">
        <v>404</v>
      </c>
      <c r="B450" s="192" t="s">
        <v>347</v>
      </c>
      <c r="C450" s="191">
        <f>'Раздел 1'!O450</f>
        <v>2742391.35</v>
      </c>
      <c r="D450" s="191">
        <f t="shared" si="538"/>
        <v>191967.39450000002</v>
      </c>
      <c r="E450" s="187"/>
      <c r="F450" s="191"/>
      <c r="G450" s="191">
        <f t="shared" ref="G450:G451" si="545">0.06*C450</f>
        <v>164543.481</v>
      </c>
      <c r="H450" s="187"/>
      <c r="I450" s="191">
        <f t="shared" ref="I450:I451" si="546">0.05*C450</f>
        <v>137119.5675</v>
      </c>
      <c r="J450" s="187"/>
      <c r="K450" s="187"/>
      <c r="L450" s="386">
        <v>428</v>
      </c>
      <c r="M450" s="523">
        <f t="shared" si="539"/>
        <v>685597.83750000002</v>
      </c>
      <c r="N450" s="187"/>
      <c r="O450" s="191"/>
      <c r="P450" s="191">
        <v>518</v>
      </c>
      <c r="Q450" s="191">
        <f t="shared" si="541"/>
        <v>822717.40500000003</v>
      </c>
      <c r="R450" s="191">
        <f t="shared" si="542"/>
        <v>137119.5675</v>
      </c>
      <c r="S450" s="187"/>
      <c r="T450" s="191">
        <f t="shared" si="543"/>
        <v>109695.65400000001</v>
      </c>
      <c r="U450" s="191">
        <f t="shared" si="544"/>
        <v>58687.174890000002</v>
      </c>
      <c r="V450" s="173">
        <v>2019</v>
      </c>
    </row>
    <row r="451" spans="1:22" s="7" customFormat="1" ht="12.75" customHeight="1" x14ac:dyDescent="0.2">
      <c r="A451" s="489">
        <v>405</v>
      </c>
      <c r="B451" s="192" t="s">
        <v>330</v>
      </c>
      <c r="C451" s="191">
        <f>'Раздел 1'!O451</f>
        <v>2261326.83</v>
      </c>
      <c r="D451" s="191">
        <f t="shared" si="538"/>
        <v>158292.87810000003</v>
      </c>
      <c r="E451" s="191">
        <f t="shared" ref="E451" si="547">C451*0.05</f>
        <v>113066.34150000001</v>
      </c>
      <c r="F451" s="191"/>
      <c r="G451" s="191">
        <f t="shared" si="545"/>
        <v>135679.60980000001</v>
      </c>
      <c r="H451" s="191"/>
      <c r="I451" s="191">
        <f t="shared" si="546"/>
        <v>113066.34150000001</v>
      </c>
      <c r="J451" s="187"/>
      <c r="K451" s="187"/>
      <c r="L451" s="386">
        <v>363</v>
      </c>
      <c r="M451" s="523">
        <f t="shared" si="539"/>
        <v>565331.70750000002</v>
      </c>
      <c r="N451" s="187"/>
      <c r="O451" s="191"/>
      <c r="P451" s="191">
        <v>580</v>
      </c>
      <c r="Q451" s="191">
        <f t="shared" si="541"/>
        <v>678398.049</v>
      </c>
      <c r="R451" s="191">
        <f t="shared" si="542"/>
        <v>113066.34150000001</v>
      </c>
      <c r="S451" s="187"/>
      <c r="T451" s="191">
        <f t="shared" si="543"/>
        <v>90453.073199999999</v>
      </c>
      <c r="U451" s="191">
        <f t="shared" si="544"/>
        <v>48392.394161999997</v>
      </c>
      <c r="V451" s="173">
        <v>2019</v>
      </c>
    </row>
    <row r="452" spans="1:22" s="7" customFormat="1" ht="12.75" customHeight="1" x14ac:dyDescent="0.2">
      <c r="A452" s="489">
        <v>406</v>
      </c>
      <c r="B452" s="192" t="s">
        <v>333</v>
      </c>
      <c r="C452" s="191">
        <f>'Раздел 1'!O452</f>
        <v>1208054.4000000001</v>
      </c>
      <c r="D452" s="191">
        <f t="shared" si="538"/>
        <v>84563.808000000019</v>
      </c>
      <c r="E452" s="187"/>
      <c r="F452" s="191"/>
      <c r="G452" s="187"/>
      <c r="H452" s="187"/>
      <c r="I452" s="191"/>
      <c r="J452" s="187"/>
      <c r="K452" s="187"/>
      <c r="L452" s="386">
        <v>285</v>
      </c>
      <c r="M452" s="523">
        <f t="shared" si="539"/>
        <v>302013.60000000003</v>
      </c>
      <c r="N452" s="187"/>
      <c r="O452" s="191"/>
      <c r="P452" s="191">
        <v>347</v>
      </c>
      <c r="Q452" s="191">
        <f t="shared" si="541"/>
        <v>362416.32</v>
      </c>
      <c r="R452" s="191">
        <f t="shared" si="542"/>
        <v>60402.720000000008</v>
      </c>
      <c r="S452" s="187"/>
      <c r="T452" s="191">
        <f t="shared" si="543"/>
        <v>48322.176000000007</v>
      </c>
      <c r="U452" s="191">
        <f t="shared" si="544"/>
        <v>25852.364160000001</v>
      </c>
      <c r="V452" s="173">
        <v>2019</v>
      </c>
    </row>
    <row r="453" spans="1:22" s="7" customFormat="1" ht="12.75" customHeight="1" x14ac:dyDescent="0.2">
      <c r="A453" s="489">
        <v>407</v>
      </c>
      <c r="B453" s="192" t="s">
        <v>334</v>
      </c>
      <c r="C453" s="191">
        <f>'Раздел 1'!O453</f>
        <v>2119488.3000000003</v>
      </c>
      <c r="D453" s="191">
        <f t="shared" si="538"/>
        <v>148364.18100000004</v>
      </c>
      <c r="E453" s="187"/>
      <c r="F453" s="191"/>
      <c r="G453" s="191">
        <f t="shared" ref="G453" si="548">0.06*C453</f>
        <v>127169.29800000001</v>
      </c>
      <c r="H453" s="187"/>
      <c r="I453" s="191">
        <f t="shared" ref="I453" si="549">0.05*C453</f>
        <v>105974.41500000002</v>
      </c>
      <c r="J453" s="187"/>
      <c r="K453" s="187"/>
      <c r="L453" s="386">
        <v>328</v>
      </c>
      <c r="M453" s="523">
        <f t="shared" si="539"/>
        <v>529872.07500000007</v>
      </c>
      <c r="N453" s="187"/>
      <c r="O453" s="191"/>
      <c r="P453" s="191">
        <v>357.84</v>
      </c>
      <c r="Q453" s="191">
        <f t="shared" si="541"/>
        <v>635846.49000000011</v>
      </c>
      <c r="R453" s="191">
        <f t="shared" si="542"/>
        <v>105974.41500000002</v>
      </c>
      <c r="S453" s="187"/>
      <c r="T453" s="191">
        <f t="shared" si="543"/>
        <v>84779.532000000007</v>
      </c>
      <c r="U453" s="191">
        <f t="shared" si="544"/>
        <v>45357.049620000005</v>
      </c>
      <c r="V453" s="173">
        <v>2019</v>
      </c>
    </row>
    <row r="454" spans="1:22" s="7" customFormat="1" ht="12.75" customHeight="1" x14ac:dyDescent="0.2">
      <c r="A454" s="489">
        <v>408</v>
      </c>
      <c r="B454" s="192" t="s">
        <v>348</v>
      </c>
      <c r="C454" s="191">
        <f>'Раздел 1'!O454</f>
        <v>2140521.39</v>
      </c>
      <c r="D454" s="191">
        <f t="shared" si="538"/>
        <v>149836.49730000002</v>
      </c>
      <c r="E454" s="187"/>
      <c r="F454" s="191"/>
      <c r="G454" s="191"/>
      <c r="H454" s="187"/>
      <c r="I454" s="191"/>
      <c r="J454" s="187"/>
      <c r="K454" s="187"/>
      <c r="L454" s="386">
        <v>369</v>
      </c>
      <c r="M454" s="523">
        <f t="shared" si="539"/>
        <v>535130.34750000003</v>
      </c>
      <c r="N454" s="187"/>
      <c r="O454" s="191"/>
      <c r="P454" s="191">
        <v>459</v>
      </c>
      <c r="Q454" s="191">
        <f t="shared" si="541"/>
        <v>642156.41700000002</v>
      </c>
      <c r="R454" s="191">
        <f t="shared" si="542"/>
        <v>107026.06950000001</v>
      </c>
      <c r="S454" s="187"/>
      <c r="T454" s="191">
        <f t="shared" si="543"/>
        <v>85620.85560000001</v>
      </c>
      <c r="U454" s="191">
        <f t="shared" si="544"/>
        <v>45807.157745999997</v>
      </c>
      <c r="V454" s="173">
        <v>2019</v>
      </c>
    </row>
    <row r="455" spans="1:22" s="7" customFormat="1" ht="12.75" customHeight="1" x14ac:dyDescent="0.2">
      <c r="A455" s="489">
        <v>409</v>
      </c>
      <c r="B455" s="192" t="s">
        <v>349</v>
      </c>
      <c r="C455" s="191">
        <f>'Раздел 1'!O455</f>
        <v>1195650.27</v>
      </c>
      <c r="D455" s="191">
        <f t="shared" si="538"/>
        <v>83695.51890000001</v>
      </c>
      <c r="E455" s="187"/>
      <c r="F455" s="191"/>
      <c r="G455" s="191"/>
      <c r="H455" s="187"/>
      <c r="I455" s="191"/>
      <c r="J455" s="187"/>
      <c r="K455" s="187"/>
      <c r="L455" s="386">
        <v>230</v>
      </c>
      <c r="M455" s="523">
        <f t="shared" si="539"/>
        <v>298912.5675</v>
      </c>
      <c r="N455" s="187"/>
      <c r="O455" s="191"/>
      <c r="P455" s="191">
        <v>245</v>
      </c>
      <c r="Q455" s="191">
        <f t="shared" si="541"/>
        <v>358695.08100000001</v>
      </c>
      <c r="R455" s="191">
        <f t="shared" si="542"/>
        <v>59782.513500000001</v>
      </c>
      <c r="S455" s="187"/>
      <c r="T455" s="191">
        <f t="shared" si="543"/>
        <v>47826.010800000004</v>
      </c>
      <c r="U455" s="191">
        <f t="shared" si="544"/>
        <v>25586.915777999999</v>
      </c>
      <c r="V455" s="173">
        <v>2019</v>
      </c>
    </row>
    <row r="456" spans="1:22" s="7" customFormat="1" ht="12.75" customHeight="1" x14ac:dyDescent="0.2">
      <c r="A456" s="489">
        <v>410</v>
      </c>
      <c r="B456" s="192" t="s">
        <v>350</v>
      </c>
      <c r="C456" s="191">
        <f>'Раздел 1'!O456</f>
        <v>2150228.9700000002</v>
      </c>
      <c r="D456" s="191">
        <f t="shared" si="538"/>
        <v>150516.02790000002</v>
      </c>
      <c r="E456" s="187"/>
      <c r="F456" s="191"/>
      <c r="G456" s="191"/>
      <c r="H456" s="187"/>
      <c r="I456" s="191"/>
      <c r="J456" s="187"/>
      <c r="K456" s="187"/>
      <c r="L456" s="386">
        <v>342</v>
      </c>
      <c r="M456" s="523">
        <f t="shared" si="539"/>
        <v>537557.24250000005</v>
      </c>
      <c r="N456" s="187"/>
      <c r="O456" s="191"/>
      <c r="P456" s="191">
        <v>390</v>
      </c>
      <c r="Q456" s="191">
        <f t="shared" si="541"/>
        <v>645068.69099999999</v>
      </c>
      <c r="R456" s="191">
        <f t="shared" si="542"/>
        <v>107511.44850000001</v>
      </c>
      <c r="S456" s="187"/>
      <c r="T456" s="191">
        <f t="shared" si="543"/>
        <v>86009.158800000005</v>
      </c>
      <c r="U456" s="191">
        <f t="shared" si="544"/>
        <v>46014.899958000002</v>
      </c>
      <c r="V456" s="173">
        <v>2019</v>
      </c>
    </row>
    <row r="457" spans="1:22" s="7" customFormat="1" ht="25.5" x14ac:dyDescent="0.2">
      <c r="A457" s="489">
        <v>411</v>
      </c>
      <c r="B457" s="192" t="s">
        <v>351</v>
      </c>
      <c r="C457" s="191">
        <f>'Раздел 1'!O457</f>
        <v>2781760.98</v>
      </c>
      <c r="D457" s="191">
        <f t="shared" si="538"/>
        <v>194723.26860000001</v>
      </c>
      <c r="E457" s="191">
        <f t="shared" ref="E457" si="550">C457*0.05</f>
        <v>139088.049</v>
      </c>
      <c r="F457" s="191"/>
      <c r="G457" s="191">
        <f t="shared" ref="G457" si="551">0.06*C457</f>
        <v>166905.6588</v>
      </c>
      <c r="H457" s="187"/>
      <c r="I457" s="191">
        <f t="shared" ref="I457" si="552">0.05*C457</f>
        <v>139088.049</v>
      </c>
      <c r="J457" s="187"/>
      <c r="K457" s="187"/>
      <c r="L457" s="386">
        <v>439</v>
      </c>
      <c r="M457" s="523">
        <f t="shared" si="539"/>
        <v>695440.245</v>
      </c>
      <c r="N457" s="187"/>
      <c r="O457" s="191"/>
      <c r="P457" s="191">
        <v>490</v>
      </c>
      <c r="Q457" s="191">
        <f t="shared" si="541"/>
        <v>834528.29399999999</v>
      </c>
      <c r="R457" s="191">
        <f t="shared" si="542"/>
        <v>139088.049</v>
      </c>
      <c r="S457" s="187"/>
      <c r="T457" s="191">
        <f t="shared" si="543"/>
        <v>111270.43920000001</v>
      </c>
      <c r="U457" s="191">
        <f t="shared" si="544"/>
        <v>59529.684971999995</v>
      </c>
      <c r="V457" s="173">
        <v>2019</v>
      </c>
    </row>
    <row r="458" spans="1:22" s="7" customFormat="1" ht="25.5" x14ac:dyDescent="0.2">
      <c r="A458" s="489">
        <v>412</v>
      </c>
      <c r="B458" s="192" t="s">
        <v>336</v>
      </c>
      <c r="C458" s="191">
        <f>'Раздел 1'!O458</f>
        <v>1370926.02</v>
      </c>
      <c r="D458" s="191">
        <f t="shared" si="538"/>
        <v>95964.821400000015</v>
      </c>
      <c r="E458" s="191"/>
      <c r="F458" s="191"/>
      <c r="G458" s="191"/>
      <c r="H458" s="187"/>
      <c r="I458" s="191"/>
      <c r="J458" s="187"/>
      <c r="K458" s="187"/>
      <c r="L458" s="386">
        <v>265</v>
      </c>
      <c r="M458" s="523">
        <f t="shared" si="539"/>
        <v>342731.505</v>
      </c>
      <c r="N458" s="187"/>
      <c r="O458" s="191"/>
      <c r="P458" s="191">
        <v>292</v>
      </c>
      <c r="Q458" s="191">
        <f t="shared" si="541"/>
        <v>411277.80599999998</v>
      </c>
      <c r="R458" s="191">
        <f t="shared" si="542"/>
        <v>68546.301000000007</v>
      </c>
      <c r="S458" s="187"/>
      <c r="T458" s="191">
        <f t="shared" si="543"/>
        <v>54837.040800000002</v>
      </c>
      <c r="U458" s="191">
        <f t="shared" si="544"/>
        <v>29337.816827999999</v>
      </c>
      <c r="V458" s="173">
        <v>2019</v>
      </c>
    </row>
    <row r="459" spans="1:22" s="7" customFormat="1" ht="25.5" x14ac:dyDescent="0.2">
      <c r="A459" s="489">
        <v>413</v>
      </c>
      <c r="B459" s="192" t="s">
        <v>337</v>
      </c>
      <c r="C459" s="191">
        <f>'Раздел 1'!O459</f>
        <v>2035517.7330000002</v>
      </c>
      <c r="D459" s="191">
        <f t="shared" si="538"/>
        <v>142486.24131000004</v>
      </c>
      <c r="E459" s="191"/>
      <c r="F459" s="191"/>
      <c r="G459" s="191"/>
      <c r="H459" s="187"/>
      <c r="I459" s="191"/>
      <c r="J459" s="187"/>
      <c r="K459" s="187"/>
      <c r="L459" s="386">
        <v>381</v>
      </c>
      <c r="M459" s="523">
        <f t="shared" si="539"/>
        <v>508879.43325000006</v>
      </c>
      <c r="N459" s="187"/>
      <c r="O459" s="191"/>
      <c r="P459" s="191">
        <v>391</v>
      </c>
      <c r="Q459" s="191">
        <f t="shared" si="541"/>
        <v>610655.3199</v>
      </c>
      <c r="R459" s="191">
        <f t="shared" si="542"/>
        <v>101775.88665000001</v>
      </c>
      <c r="S459" s="187"/>
      <c r="T459" s="191">
        <f t="shared" si="543"/>
        <v>81420.709320000009</v>
      </c>
      <c r="U459" s="191">
        <f t="shared" si="544"/>
        <v>43560.079486200004</v>
      </c>
      <c r="V459" s="173">
        <v>2019</v>
      </c>
    </row>
    <row r="460" spans="1:22" s="7" customFormat="1" ht="25.5" x14ac:dyDescent="0.2">
      <c r="A460" s="489">
        <v>414</v>
      </c>
      <c r="B460" s="192" t="s">
        <v>338</v>
      </c>
      <c r="C460" s="191">
        <f>'Раздел 1'!O460</f>
        <v>1815317.4600000002</v>
      </c>
      <c r="D460" s="191">
        <f t="shared" si="538"/>
        <v>127072.22220000003</v>
      </c>
      <c r="E460" s="191"/>
      <c r="F460" s="191"/>
      <c r="G460" s="191"/>
      <c r="H460" s="187"/>
      <c r="I460" s="191"/>
      <c r="J460" s="187"/>
      <c r="K460" s="187"/>
      <c r="L460" s="386">
        <v>359</v>
      </c>
      <c r="M460" s="523">
        <f t="shared" si="539"/>
        <v>453829.36500000005</v>
      </c>
      <c r="N460" s="187"/>
      <c r="O460" s="191"/>
      <c r="P460" s="191">
        <v>369</v>
      </c>
      <c r="Q460" s="191">
        <f t="shared" si="541"/>
        <v>544595.23800000001</v>
      </c>
      <c r="R460" s="191">
        <f t="shared" si="542"/>
        <v>90765.873000000021</v>
      </c>
      <c r="S460" s="187"/>
      <c r="T460" s="191">
        <f t="shared" si="543"/>
        <v>72612.698400000008</v>
      </c>
      <c r="U460" s="191">
        <f t="shared" si="544"/>
        <v>38847.793644000005</v>
      </c>
      <c r="V460" s="173">
        <v>2019</v>
      </c>
    </row>
    <row r="461" spans="1:22" s="7" customFormat="1" x14ac:dyDescent="0.2">
      <c r="A461" s="489">
        <v>415</v>
      </c>
      <c r="B461" s="192" t="s">
        <v>159</v>
      </c>
      <c r="C461" s="191">
        <f>'Раздел 1'!O461</f>
        <v>34200</v>
      </c>
      <c r="D461" s="191"/>
      <c r="E461" s="191"/>
      <c r="F461" s="191"/>
      <c r="G461" s="191"/>
      <c r="H461" s="187"/>
      <c r="I461" s="191"/>
      <c r="J461" s="187"/>
      <c r="K461" s="187"/>
      <c r="L461" s="386"/>
      <c r="M461" s="191"/>
      <c r="N461" s="187"/>
      <c r="O461" s="191"/>
      <c r="P461" s="191"/>
      <c r="Q461" s="191"/>
      <c r="R461" s="191"/>
      <c r="S461" s="187"/>
      <c r="T461" s="191">
        <v>34200</v>
      </c>
      <c r="U461" s="191"/>
      <c r="V461" s="173">
        <v>2019</v>
      </c>
    </row>
    <row r="462" spans="1:22" s="7" customFormat="1" x14ac:dyDescent="0.2">
      <c r="A462" s="489">
        <v>416</v>
      </c>
      <c r="B462" s="192" t="s">
        <v>152</v>
      </c>
      <c r="C462" s="191">
        <f>'Раздел 1'!O462</f>
        <v>33000</v>
      </c>
      <c r="D462" s="191"/>
      <c r="E462" s="191"/>
      <c r="F462" s="191"/>
      <c r="G462" s="191"/>
      <c r="H462" s="187"/>
      <c r="I462" s="191"/>
      <c r="J462" s="187"/>
      <c r="K462" s="187"/>
      <c r="L462" s="386"/>
      <c r="M462" s="191"/>
      <c r="N462" s="187"/>
      <c r="O462" s="191"/>
      <c r="P462" s="191"/>
      <c r="Q462" s="191"/>
      <c r="R462" s="191"/>
      <c r="S462" s="187"/>
      <c r="T462" s="191">
        <v>33000</v>
      </c>
      <c r="U462" s="191"/>
      <c r="V462" s="173">
        <v>2019</v>
      </c>
    </row>
    <row r="463" spans="1:22" s="7" customFormat="1" x14ac:dyDescent="0.2">
      <c r="A463" s="489">
        <v>417</v>
      </c>
      <c r="B463" s="192" t="s">
        <v>153</v>
      </c>
      <c r="C463" s="191">
        <f>'Раздел 1'!O463</f>
        <v>28600</v>
      </c>
      <c r="D463" s="191"/>
      <c r="E463" s="191"/>
      <c r="F463" s="191"/>
      <c r="G463" s="191"/>
      <c r="H463" s="187"/>
      <c r="I463" s="191"/>
      <c r="J463" s="187"/>
      <c r="K463" s="187"/>
      <c r="L463" s="386"/>
      <c r="M463" s="191"/>
      <c r="N463" s="187"/>
      <c r="O463" s="191"/>
      <c r="P463" s="191"/>
      <c r="Q463" s="191"/>
      <c r="R463" s="191"/>
      <c r="S463" s="187"/>
      <c r="T463" s="191">
        <v>28600</v>
      </c>
      <c r="U463" s="191"/>
      <c r="V463" s="173">
        <v>2019</v>
      </c>
    </row>
    <row r="464" spans="1:22" s="7" customFormat="1" x14ac:dyDescent="0.2">
      <c r="A464" s="489">
        <v>418</v>
      </c>
      <c r="B464" s="192" t="s">
        <v>339</v>
      </c>
      <c r="C464" s="191">
        <f>'Раздел 1'!O464</f>
        <v>9262649.25</v>
      </c>
      <c r="D464" s="191">
        <f t="shared" ref="D464:D468" si="553">C464*0.07</f>
        <v>648385.44750000001</v>
      </c>
      <c r="E464" s="191">
        <f t="shared" ref="E464:E465" si="554">C464*0.05</f>
        <v>463132.46250000002</v>
      </c>
      <c r="F464" s="191"/>
      <c r="G464" s="191">
        <f t="shared" ref="G464:G465" si="555">0.06*C464</f>
        <v>555758.95499999996</v>
      </c>
      <c r="H464" s="187"/>
      <c r="I464" s="191">
        <f t="shared" ref="I464:I465" si="556">0.05*C464</f>
        <v>463132.46250000002</v>
      </c>
      <c r="J464" s="187"/>
      <c r="K464" s="187"/>
      <c r="L464" s="386">
        <v>1054</v>
      </c>
      <c r="M464" s="523">
        <f t="shared" ref="M464:M468" si="557">0.25*C464</f>
        <v>2315662.3125</v>
      </c>
      <c r="N464" s="187"/>
      <c r="O464" s="191"/>
      <c r="P464" s="191">
        <v>1693</v>
      </c>
      <c r="Q464" s="191">
        <f t="shared" ref="Q464:Q468" si="558">0.3*C464</f>
        <v>2778794.7749999999</v>
      </c>
      <c r="R464" s="191">
        <f t="shared" ref="R464:R468" si="559">0.05*C464</f>
        <v>463132.46250000002</v>
      </c>
      <c r="S464" s="187"/>
      <c r="T464" s="191">
        <f t="shared" ref="T464:T468" si="560">C464*0.04</f>
        <v>370505.97000000003</v>
      </c>
      <c r="U464" s="191">
        <f t="shared" ref="U464:U468" si="561">C464*0.0214</f>
        <v>198220.69394999999</v>
      </c>
      <c r="V464" s="173">
        <v>2019</v>
      </c>
    </row>
    <row r="465" spans="1:22" s="7" customFormat="1" x14ac:dyDescent="0.2">
      <c r="A465" s="489">
        <v>419</v>
      </c>
      <c r="B465" s="192" t="s">
        <v>331</v>
      </c>
      <c r="C465" s="191">
        <f>'Раздел 1'!O465</f>
        <v>8262768.5099999998</v>
      </c>
      <c r="D465" s="191">
        <f t="shared" si="553"/>
        <v>578393.79570000002</v>
      </c>
      <c r="E465" s="191">
        <f t="shared" si="554"/>
        <v>413138.42550000001</v>
      </c>
      <c r="F465" s="191">
        <v>388126.85184000002</v>
      </c>
      <c r="G465" s="191">
        <f t="shared" si="555"/>
        <v>495766.11059999996</v>
      </c>
      <c r="H465" s="187"/>
      <c r="I465" s="191">
        <f t="shared" si="556"/>
        <v>413138.42550000001</v>
      </c>
      <c r="J465" s="187"/>
      <c r="K465" s="187"/>
      <c r="L465" s="386">
        <v>1005</v>
      </c>
      <c r="M465" s="523">
        <f t="shared" si="557"/>
        <v>2065692.1274999999</v>
      </c>
      <c r="N465" s="187"/>
      <c r="O465" s="191"/>
      <c r="P465" s="191">
        <v>1524</v>
      </c>
      <c r="Q465" s="191">
        <f t="shared" si="558"/>
        <v>2478830.5529999998</v>
      </c>
      <c r="R465" s="191">
        <f t="shared" si="559"/>
        <v>413138.42550000001</v>
      </c>
      <c r="S465" s="187"/>
      <c r="T465" s="191">
        <f t="shared" si="560"/>
        <v>330510.74040000001</v>
      </c>
      <c r="U465" s="191">
        <f t="shared" si="561"/>
        <v>176823.24611399998</v>
      </c>
      <c r="V465" s="173">
        <v>2019</v>
      </c>
    </row>
    <row r="466" spans="1:22" s="7" customFormat="1" ht="25.5" x14ac:dyDescent="0.2">
      <c r="A466" s="489">
        <v>420</v>
      </c>
      <c r="B466" s="192" t="s">
        <v>340</v>
      </c>
      <c r="C466" s="191">
        <f>'Раздел 1'!O466</f>
        <v>2928453.3000000003</v>
      </c>
      <c r="D466" s="191">
        <f t="shared" si="553"/>
        <v>204991.73100000003</v>
      </c>
      <c r="E466" s="191"/>
      <c r="F466" s="191"/>
      <c r="G466" s="191"/>
      <c r="H466" s="187"/>
      <c r="I466" s="191"/>
      <c r="J466" s="187"/>
      <c r="K466" s="187"/>
      <c r="L466" s="386">
        <v>931</v>
      </c>
      <c r="M466" s="523">
        <f t="shared" si="557"/>
        <v>732113.32500000007</v>
      </c>
      <c r="N466" s="187"/>
      <c r="O466" s="191"/>
      <c r="P466" s="191">
        <v>385</v>
      </c>
      <c r="Q466" s="191">
        <f t="shared" si="558"/>
        <v>878535.99000000011</v>
      </c>
      <c r="R466" s="191">
        <f t="shared" si="559"/>
        <v>146422.66500000001</v>
      </c>
      <c r="S466" s="187"/>
      <c r="T466" s="191">
        <f t="shared" si="560"/>
        <v>117138.13200000001</v>
      </c>
      <c r="U466" s="191">
        <f t="shared" si="561"/>
        <v>62668.90062</v>
      </c>
      <c r="V466" s="173">
        <v>2019</v>
      </c>
    </row>
    <row r="467" spans="1:22" s="7" customFormat="1" ht="12.75" customHeight="1" x14ac:dyDescent="0.2">
      <c r="A467" s="489">
        <v>421</v>
      </c>
      <c r="B467" s="192" t="s">
        <v>341</v>
      </c>
      <c r="C467" s="191">
        <f>'Раздел 1'!O467</f>
        <v>490070.99700000003</v>
      </c>
      <c r="D467" s="191">
        <f t="shared" si="553"/>
        <v>34304.969790000003</v>
      </c>
      <c r="E467" s="191"/>
      <c r="F467" s="191"/>
      <c r="G467" s="191"/>
      <c r="H467" s="187"/>
      <c r="I467" s="191"/>
      <c r="J467" s="187"/>
      <c r="K467" s="187"/>
      <c r="L467" s="386">
        <v>171</v>
      </c>
      <c r="M467" s="523">
        <f t="shared" si="557"/>
        <v>122517.74925000001</v>
      </c>
      <c r="N467" s="187"/>
      <c r="O467" s="191"/>
      <c r="P467" s="191">
        <v>140.6</v>
      </c>
      <c r="Q467" s="191">
        <f t="shared" si="558"/>
        <v>147021.2991</v>
      </c>
      <c r="R467" s="191">
        <f t="shared" si="559"/>
        <v>24503.549850000003</v>
      </c>
      <c r="S467" s="187"/>
      <c r="T467" s="191">
        <f t="shared" si="560"/>
        <v>19602.839880000003</v>
      </c>
      <c r="U467" s="191">
        <f t="shared" si="561"/>
        <v>10487.5193358</v>
      </c>
      <c r="V467" s="173">
        <v>2019</v>
      </c>
    </row>
    <row r="468" spans="1:22" s="7" customFormat="1" ht="12.75" customHeight="1" x14ac:dyDescent="0.2">
      <c r="A468" s="489">
        <v>422</v>
      </c>
      <c r="B468" s="192" t="s">
        <v>328</v>
      </c>
      <c r="C468" s="191">
        <f>'Раздел 1'!O468</f>
        <v>1833114.69</v>
      </c>
      <c r="D468" s="191">
        <f t="shared" si="553"/>
        <v>128318.02830000001</v>
      </c>
      <c r="E468" s="191"/>
      <c r="F468" s="191"/>
      <c r="G468" s="191">
        <f t="shared" ref="G468" si="562">0.06*C468</f>
        <v>109986.8814</v>
      </c>
      <c r="H468" s="187"/>
      <c r="I468" s="191">
        <f t="shared" ref="I468" si="563">0.05*C468</f>
        <v>91655.734500000006</v>
      </c>
      <c r="J468" s="187"/>
      <c r="K468" s="187"/>
      <c r="L468" s="386">
        <v>312.5</v>
      </c>
      <c r="M468" s="523">
        <f t="shared" si="557"/>
        <v>458278.67249999999</v>
      </c>
      <c r="N468" s="187"/>
      <c r="O468" s="191"/>
      <c r="P468" s="191">
        <v>360.4</v>
      </c>
      <c r="Q468" s="191">
        <f t="shared" si="558"/>
        <v>549934.40700000001</v>
      </c>
      <c r="R468" s="191">
        <f t="shared" si="559"/>
        <v>91655.734500000006</v>
      </c>
      <c r="S468" s="187"/>
      <c r="T468" s="191">
        <f t="shared" si="560"/>
        <v>73324.587599999999</v>
      </c>
      <c r="U468" s="191">
        <f t="shared" si="561"/>
        <v>39228.654365999995</v>
      </c>
      <c r="V468" s="173">
        <v>2019</v>
      </c>
    </row>
    <row r="469" spans="1:22" s="7" customFormat="1" ht="12.75" customHeight="1" x14ac:dyDescent="0.2">
      <c r="A469" s="489">
        <v>423</v>
      </c>
      <c r="B469" s="192" t="s">
        <v>160</v>
      </c>
      <c r="C469" s="191">
        <f>'Раздел 1'!O469</f>
        <v>33800</v>
      </c>
      <c r="D469" s="191"/>
      <c r="E469" s="191"/>
      <c r="F469" s="191"/>
      <c r="G469" s="191"/>
      <c r="H469" s="187"/>
      <c r="I469" s="191"/>
      <c r="J469" s="187"/>
      <c r="K469" s="187"/>
      <c r="L469" s="386"/>
      <c r="M469" s="191"/>
      <c r="N469" s="187"/>
      <c r="O469" s="191"/>
      <c r="P469" s="191"/>
      <c r="Q469" s="191"/>
      <c r="R469" s="191"/>
      <c r="S469" s="187"/>
      <c r="T469" s="191">
        <v>33800</v>
      </c>
      <c r="U469" s="191"/>
      <c r="V469" s="173">
        <v>2019</v>
      </c>
    </row>
    <row r="470" spans="1:22" s="7" customFormat="1" ht="12.75" customHeight="1" x14ac:dyDescent="0.2">
      <c r="A470" s="489">
        <v>424</v>
      </c>
      <c r="B470" s="192" t="s">
        <v>342</v>
      </c>
      <c r="C470" s="191">
        <f>'Раздел 1'!O470</f>
        <v>860199.45000000007</v>
      </c>
      <c r="D470" s="191">
        <f t="shared" ref="D470" si="564">C470*0.07</f>
        <v>60213.961500000012</v>
      </c>
      <c r="E470" s="191"/>
      <c r="F470" s="191"/>
      <c r="G470" s="191"/>
      <c r="H470" s="187"/>
      <c r="I470" s="191"/>
      <c r="J470" s="187"/>
      <c r="K470" s="187"/>
      <c r="L470" s="386">
        <v>210</v>
      </c>
      <c r="M470" s="523">
        <f t="shared" ref="M470" si="565">0.25*C470</f>
        <v>215049.86250000002</v>
      </c>
      <c r="N470" s="187"/>
      <c r="O470" s="191"/>
      <c r="P470" s="191">
        <v>210</v>
      </c>
      <c r="Q470" s="191">
        <f t="shared" ref="Q470" si="566">0.3*C470</f>
        <v>258059.83500000002</v>
      </c>
      <c r="R470" s="191">
        <f t="shared" ref="R470" si="567">0.05*C470</f>
        <v>43009.972500000003</v>
      </c>
      <c r="S470" s="187"/>
      <c r="T470" s="191">
        <f t="shared" ref="T470" si="568">C470*0.04</f>
        <v>34407.978000000003</v>
      </c>
      <c r="U470" s="191">
        <f t="shared" ref="U470" si="569">C470*0.0214</f>
        <v>18408.268230000001</v>
      </c>
      <c r="V470" s="173">
        <v>2019</v>
      </c>
    </row>
    <row r="471" spans="1:22" s="7" customFormat="1" ht="12.75" customHeight="1" x14ac:dyDescent="0.2">
      <c r="A471" s="489">
        <v>425</v>
      </c>
      <c r="B471" s="192" t="s">
        <v>154</v>
      </c>
      <c r="C471" s="191">
        <f>'Раздел 1'!O471</f>
        <v>23500</v>
      </c>
      <c r="D471" s="191"/>
      <c r="E471" s="191"/>
      <c r="F471" s="191"/>
      <c r="G471" s="191"/>
      <c r="H471" s="187"/>
      <c r="I471" s="191"/>
      <c r="J471" s="187"/>
      <c r="K471" s="187"/>
      <c r="L471" s="386"/>
      <c r="M471" s="191"/>
      <c r="N471" s="187"/>
      <c r="O471" s="191"/>
      <c r="P471" s="191"/>
      <c r="Q471" s="191"/>
      <c r="R471" s="191"/>
      <c r="S471" s="187"/>
      <c r="T471" s="191">
        <v>23500</v>
      </c>
      <c r="U471" s="191"/>
      <c r="V471" s="173">
        <v>2019</v>
      </c>
    </row>
    <row r="472" spans="1:22" s="7" customFormat="1" ht="25.5" x14ac:dyDescent="0.2">
      <c r="A472" s="489">
        <v>426</v>
      </c>
      <c r="B472" s="192" t="s">
        <v>329</v>
      </c>
      <c r="C472" s="191">
        <f>'Раздел 1'!O472</f>
        <v>1734205.236</v>
      </c>
      <c r="D472" s="191">
        <f t="shared" ref="D472:D483" si="570">C472*0.07</f>
        <v>121394.36652000001</v>
      </c>
      <c r="E472" s="191"/>
      <c r="F472" s="191"/>
      <c r="G472" s="191"/>
      <c r="H472" s="187"/>
      <c r="I472" s="191"/>
      <c r="J472" s="187"/>
      <c r="K472" s="187"/>
      <c r="L472" s="386">
        <v>278</v>
      </c>
      <c r="M472" s="523">
        <f t="shared" ref="M472:M483" si="571">0.25*C472</f>
        <v>433551.30900000001</v>
      </c>
      <c r="N472" s="187"/>
      <c r="O472" s="191"/>
      <c r="P472" s="191">
        <v>360</v>
      </c>
      <c r="Q472" s="191">
        <f t="shared" ref="Q472:Q483" si="572">0.3*C472</f>
        <v>520261.57079999999</v>
      </c>
      <c r="R472" s="191">
        <f t="shared" ref="R472:R483" si="573">0.05*C472</f>
        <v>86710.261800000007</v>
      </c>
      <c r="S472" s="187"/>
      <c r="T472" s="191">
        <f t="shared" ref="T472:T483" si="574">C472*0.04</f>
        <v>69368.209440000006</v>
      </c>
      <c r="U472" s="191">
        <f t="shared" ref="U472:U483" si="575">C472*0.0214</f>
        <v>37111.992050399997</v>
      </c>
      <c r="V472" s="173">
        <v>2019</v>
      </c>
    </row>
    <row r="473" spans="1:22" s="7" customFormat="1" ht="25.5" x14ac:dyDescent="0.2">
      <c r="A473" s="489">
        <v>427</v>
      </c>
      <c r="B473" s="192" t="s">
        <v>343</v>
      </c>
      <c r="C473" s="191">
        <f>'Раздел 1'!O473</f>
        <v>1726870.62</v>
      </c>
      <c r="D473" s="191">
        <f t="shared" si="570"/>
        <v>120880.94340000002</v>
      </c>
      <c r="E473" s="191"/>
      <c r="F473" s="191"/>
      <c r="G473" s="191"/>
      <c r="H473" s="187"/>
      <c r="I473" s="191"/>
      <c r="J473" s="187"/>
      <c r="K473" s="187"/>
      <c r="L473" s="386">
        <v>311.39999999999998</v>
      </c>
      <c r="M473" s="523">
        <f t="shared" si="571"/>
        <v>431717.65500000003</v>
      </c>
      <c r="N473" s="187"/>
      <c r="O473" s="191"/>
      <c r="P473" s="191">
        <v>375.2</v>
      </c>
      <c r="Q473" s="191">
        <f t="shared" si="572"/>
        <v>518061.18599999999</v>
      </c>
      <c r="R473" s="191">
        <f t="shared" si="573"/>
        <v>86343.531000000017</v>
      </c>
      <c r="S473" s="187"/>
      <c r="T473" s="191">
        <f t="shared" si="574"/>
        <v>69074.824800000002</v>
      </c>
      <c r="U473" s="191">
        <f t="shared" si="575"/>
        <v>36955.031267999999</v>
      </c>
      <c r="V473" s="173">
        <v>2019</v>
      </c>
    </row>
    <row r="474" spans="1:22" s="7" customFormat="1" ht="25.5" x14ac:dyDescent="0.2">
      <c r="A474" s="489">
        <v>428</v>
      </c>
      <c r="B474" s="192" t="s">
        <v>344</v>
      </c>
      <c r="C474" s="191">
        <f>'Раздел 1'!O474</f>
        <v>1758689.9100000001</v>
      </c>
      <c r="D474" s="191">
        <f t="shared" si="570"/>
        <v>123108.29370000002</v>
      </c>
      <c r="E474" s="191"/>
      <c r="F474" s="191"/>
      <c r="G474" s="191"/>
      <c r="H474" s="187"/>
      <c r="I474" s="191"/>
      <c r="J474" s="187"/>
      <c r="K474" s="187"/>
      <c r="L474" s="386">
        <v>284</v>
      </c>
      <c r="M474" s="523">
        <f t="shared" si="571"/>
        <v>439672.47750000004</v>
      </c>
      <c r="N474" s="187"/>
      <c r="O474" s="191"/>
      <c r="P474" s="191">
        <v>365</v>
      </c>
      <c r="Q474" s="191">
        <f t="shared" si="572"/>
        <v>527606.973</v>
      </c>
      <c r="R474" s="191">
        <f t="shared" si="573"/>
        <v>87934.495500000019</v>
      </c>
      <c r="S474" s="187"/>
      <c r="T474" s="191">
        <f t="shared" si="574"/>
        <v>70347.596400000009</v>
      </c>
      <c r="U474" s="191">
        <f t="shared" si="575"/>
        <v>37635.964074000003</v>
      </c>
      <c r="V474" s="173">
        <v>2019</v>
      </c>
    </row>
    <row r="475" spans="1:22" s="7" customFormat="1" ht="25.5" x14ac:dyDescent="0.2">
      <c r="A475" s="489">
        <v>429</v>
      </c>
      <c r="B475" s="192" t="s">
        <v>352</v>
      </c>
      <c r="C475" s="191">
        <f>'Раздел 1'!O475</f>
        <v>1735499.58</v>
      </c>
      <c r="D475" s="191">
        <f t="shared" si="570"/>
        <v>121484.97060000002</v>
      </c>
      <c r="E475" s="191"/>
      <c r="F475" s="191"/>
      <c r="G475" s="191"/>
      <c r="H475" s="187"/>
      <c r="I475" s="191"/>
      <c r="J475" s="187"/>
      <c r="K475" s="187"/>
      <c r="L475" s="386">
        <v>295</v>
      </c>
      <c r="M475" s="523">
        <f t="shared" si="571"/>
        <v>433874.89500000002</v>
      </c>
      <c r="N475" s="187"/>
      <c r="O475" s="191"/>
      <c r="P475" s="191">
        <v>312.7</v>
      </c>
      <c r="Q475" s="191">
        <f t="shared" si="572"/>
        <v>520649.87400000001</v>
      </c>
      <c r="R475" s="191">
        <f t="shared" si="573"/>
        <v>86774.979000000007</v>
      </c>
      <c r="S475" s="187"/>
      <c r="T475" s="191">
        <f t="shared" si="574"/>
        <v>69419.983200000002</v>
      </c>
      <c r="U475" s="191">
        <f t="shared" si="575"/>
        <v>37139.691012000003</v>
      </c>
      <c r="V475" s="173">
        <v>2019</v>
      </c>
    </row>
    <row r="476" spans="1:22" s="7" customFormat="1" x14ac:dyDescent="0.2">
      <c r="A476" s="489">
        <v>430</v>
      </c>
      <c r="B476" s="192" t="s">
        <v>556</v>
      </c>
      <c r="C476" s="191">
        <f>'Раздел 1'!O476</f>
        <v>1717702.35</v>
      </c>
      <c r="D476" s="191">
        <f t="shared" si="570"/>
        <v>120239.16450000001</v>
      </c>
      <c r="E476" s="191"/>
      <c r="F476" s="191"/>
      <c r="G476" s="191"/>
      <c r="H476" s="187"/>
      <c r="I476" s="191"/>
      <c r="J476" s="187"/>
      <c r="K476" s="187"/>
      <c r="L476" s="386">
        <v>267</v>
      </c>
      <c r="M476" s="523">
        <f t="shared" si="571"/>
        <v>429425.58750000002</v>
      </c>
      <c r="N476" s="187"/>
      <c r="O476" s="191"/>
      <c r="P476" s="191">
        <v>350</v>
      </c>
      <c r="Q476" s="191">
        <f t="shared" si="572"/>
        <v>515310.70500000002</v>
      </c>
      <c r="R476" s="191">
        <f t="shared" si="573"/>
        <v>85885.117500000008</v>
      </c>
      <c r="S476" s="187"/>
      <c r="T476" s="191">
        <f t="shared" si="574"/>
        <v>68708.094000000012</v>
      </c>
      <c r="U476" s="191">
        <f t="shared" si="575"/>
        <v>36758.830289999998</v>
      </c>
      <c r="V476" s="173">
        <v>2019</v>
      </c>
    </row>
    <row r="477" spans="1:22" s="7" customFormat="1" x14ac:dyDescent="0.2">
      <c r="A477" s="489">
        <v>431</v>
      </c>
      <c r="B477" s="192" t="s">
        <v>557</v>
      </c>
      <c r="C477" s="191">
        <f>'Раздел 1'!O477</f>
        <v>1770554.7300000002</v>
      </c>
      <c r="D477" s="191">
        <f t="shared" si="570"/>
        <v>123938.83110000002</v>
      </c>
      <c r="E477" s="191"/>
      <c r="F477" s="191"/>
      <c r="G477" s="191"/>
      <c r="H477" s="187"/>
      <c r="I477" s="191"/>
      <c r="J477" s="187"/>
      <c r="K477" s="187"/>
      <c r="L477" s="386">
        <v>271</v>
      </c>
      <c r="M477" s="523">
        <f t="shared" si="571"/>
        <v>442638.68250000005</v>
      </c>
      <c r="N477" s="187"/>
      <c r="O477" s="191"/>
      <c r="P477" s="191">
        <v>356</v>
      </c>
      <c r="Q477" s="191">
        <f t="shared" si="572"/>
        <v>531166.41899999999</v>
      </c>
      <c r="R477" s="191">
        <f t="shared" si="573"/>
        <v>88527.736500000014</v>
      </c>
      <c r="S477" s="187"/>
      <c r="T477" s="191">
        <f t="shared" si="574"/>
        <v>70822.189200000008</v>
      </c>
      <c r="U477" s="191">
        <f t="shared" si="575"/>
        <v>37889.871222000002</v>
      </c>
      <c r="V477" s="173">
        <v>2019</v>
      </c>
    </row>
    <row r="478" spans="1:22" s="7" customFormat="1" x14ac:dyDescent="0.2">
      <c r="A478" s="489">
        <v>432</v>
      </c>
      <c r="B478" s="192" t="s">
        <v>558</v>
      </c>
      <c r="C478" s="191">
        <f>'Раздел 1'!O478</f>
        <v>1734960.27</v>
      </c>
      <c r="D478" s="191">
        <f t="shared" si="570"/>
        <v>121447.21890000001</v>
      </c>
      <c r="E478" s="191"/>
      <c r="F478" s="191"/>
      <c r="G478" s="191"/>
      <c r="H478" s="187"/>
      <c r="I478" s="191"/>
      <c r="J478" s="187"/>
      <c r="K478" s="187"/>
      <c r="L478" s="386">
        <v>295</v>
      </c>
      <c r="M478" s="523">
        <f t="shared" si="571"/>
        <v>433740.0675</v>
      </c>
      <c r="N478" s="187"/>
      <c r="O478" s="191"/>
      <c r="P478" s="191">
        <v>368</v>
      </c>
      <c r="Q478" s="191">
        <f t="shared" si="572"/>
        <v>520488.08100000001</v>
      </c>
      <c r="R478" s="191">
        <f t="shared" si="573"/>
        <v>86748.013500000001</v>
      </c>
      <c r="S478" s="187"/>
      <c r="T478" s="191">
        <f t="shared" si="574"/>
        <v>69398.410799999998</v>
      </c>
      <c r="U478" s="191">
        <f t="shared" si="575"/>
        <v>37128.149777999999</v>
      </c>
      <c r="V478" s="173">
        <v>2019</v>
      </c>
    </row>
    <row r="479" spans="1:22" s="7" customFormat="1" x14ac:dyDescent="0.2">
      <c r="A479" s="489">
        <v>433</v>
      </c>
      <c r="B479" s="192" t="s">
        <v>559</v>
      </c>
      <c r="C479" s="191">
        <f>'Раздел 1'!O479</f>
        <v>1764083.0100000002</v>
      </c>
      <c r="D479" s="191">
        <f t="shared" si="570"/>
        <v>123485.81070000003</v>
      </c>
      <c r="E479" s="191"/>
      <c r="F479" s="191"/>
      <c r="G479" s="191"/>
      <c r="H479" s="187"/>
      <c r="I479" s="191"/>
      <c r="J479" s="187"/>
      <c r="K479" s="187"/>
      <c r="L479" s="386">
        <v>254</v>
      </c>
      <c r="M479" s="523">
        <f t="shared" si="571"/>
        <v>441020.75250000006</v>
      </c>
      <c r="N479" s="187"/>
      <c r="O479" s="191"/>
      <c r="P479" s="191">
        <v>340</v>
      </c>
      <c r="Q479" s="191">
        <f t="shared" si="572"/>
        <v>529224.90300000005</v>
      </c>
      <c r="R479" s="191">
        <f t="shared" si="573"/>
        <v>88204.150500000018</v>
      </c>
      <c r="S479" s="187"/>
      <c r="T479" s="191">
        <f t="shared" si="574"/>
        <v>70563.320400000011</v>
      </c>
      <c r="U479" s="191">
        <f t="shared" si="575"/>
        <v>37751.376414000006</v>
      </c>
      <c r="V479" s="173">
        <v>2019</v>
      </c>
    </row>
    <row r="480" spans="1:22" s="7" customFormat="1" x14ac:dyDescent="0.2">
      <c r="A480" s="489">
        <v>434</v>
      </c>
      <c r="B480" s="192" t="s">
        <v>560</v>
      </c>
      <c r="C480" s="191">
        <f>'Раздел 1'!O480</f>
        <v>1769476.1100000003</v>
      </c>
      <c r="D480" s="191">
        <f t="shared" si="570"/>
        <v>123863.32770000004</v>
      </c>
      <c r="E480" s="191"/>
      <c r="F480" s="191"/>
      <c r="G480" s="191"/>
      <c r="H480" s="187"/>
      <c r="I480" s="191"/>
      <c r="J480" s="187"/>
      <c r="K480" s="187"/>
      <c r="L480" s="386">
        <v>256</v>
      </c>
      <c r="M480" s="523">
        <f t="shared" si="571"/>
        <v>442369.02750000008</v>
      </c>
      <c r="N480" s="187"/>
      <c r="O480" s="191"/>
      <c r="P480" s="191">
        <v>342</v>
      </c>
      <c r="Q480" s="191">
        <f t="shared" si="572"/>
        <v>530842.8330000001</v>
      </c>
      <c r="R480" s="191">
        <f t="shared" si="573"/>
        <v>88473.805500000017</v>
      </c>
      <c r="S480" s="187"/>
      <c r="T480" s="191">
        <f t="shared" si="574"/>
        <v>70779.044400000013</v>
      </c>
      <c r="U480" s="191">
        <f t="shared" si="575"/>
        <v>37866.788754000008</v>
      </c>
      <c r="V480" s="173">
        <v>2019</v>
      </c>
    </row>
    <row r="481" spans="1:22" s="7" customFormat="1" x14ac:dyDescent="0.2">
      <c r="A481" s="489">
        <v>435</v>
      </c>
      <c r="B481" s="192" t="s">
        <v>345</v>
      </c>
      <c r="C481" s="191">
        <f>'Раздел 1'!O481</f>
        <v>1470159.0600000003</v>
      </c>
      <c r="D481" s="191">
        <f t="shared" si="570"/>
        <v>102911.13420000003</v>
      </c>
      <c r="E481" s="191"/>
      <c r="F481" s="191"/>
      <c r="G481" s="191"/>
      <c r="H481" s="187"/>
      <c r="I481" s="191"/>
      <c r="J481" s="187"/>
      <c r="K481" s="187"/>
      <c r="L481" s="386">
        <v>228</v>
      </c>
      <c r="M481" s="523">
        <f t="shared" si="571"/>
        <v>367539.76500000007</v>
      </c>
      <c r="N481" s="187"/>
      <c r="O481" s="191"/>
      <c r="P481" s="191">
        <v>302</v>
      </c>
      <c r="Q481" s="191">
        <f t="shared" si="572"/>
        <v>441047.71800000005</v>
      </c>
      <c r="R481" s="191">
        <f t="shared" si="573"/>
        <v>73507.953000000023</v>
      </c>
      <c r="S481" s="187"/>
      <c r="T481" s="191">
        <f t="shared" si="574"/>
        <v>58806.362400000013</v>
      </c>
      <c r="U481" s="191">
        <f t="shared" si="575"/>
        <v>31461.403884000003</v>
      </c>
      <c r="V481" s="173">
        <v>2019</v>
      </c>
    </row>
    <row r="482" spans="1:22" s="7" customFormat="1" x14ac:dyDescent="0.2">
      <c r="A482" s="489">
        <v>436</v>
      </c>
      <c r="B482" s="199" t="s">
        <v>561</v>
      </c>
      <c r="C482" s="191">
        <f>'Раздел 1'!O482</f>
        <v>1725792</v>
      </c>
      <c r="D482" s="191">
        <f t="shared" si="570"/>
        <v>120805.44000000002</v>
      </c>
      <c r="E482" s="191"/>
      <c r="F482" s="191"/>
      <c r="G482" s="191"/>
      <c r="H482" s="187"/>
      <c r="I482" s="191"/>
      <c r="J482" s="187"/>
      <c r="K482" s="187"/>
      <c r="L482" s="386">
        <v>271</v>
      </c>
      <c r="M482" s="523">
        <f t="shared" si="571"/>
        <v>431448</v>
      </c>
      <c r="N482" s="187"/>
      <c r="O482" s="191"/>
      <c r="P482" s="191">
        <v>302</v>
      </c>
      <c r="Q482" s="191">
        <f t="shared" si="572"/>
        <v>517737.6</v>
      </c>
      <c r="R482" s="191">
        <f t="shared" si="573"/>
        <v>86289.600000000006</v>
      </c>
      <c r="S482" s="187"/>
      <c r="T482" s="191">
        <f t="shared" si="574"/>
        <v>69031.680000000008</v>
      </c>
      <c r="U482" s="191">
        <f t="shared" si="575"/>
        <v>36931.948799999998</v>
      </c>
      <c r="V482" s="173">
        <v>2019</v>
      </c>
    </row>
    <row r="483" spans="1:22" s="7" customFormat="1" x14ac:dyDescent="0.2">
      <c r="A483" s="489">
        <v>437</v>
      </c>
      <c r="B483" s="199" t="s">
        <v>562</v>
      </c>
      <c r="C483" s="191">
        <f>'Раздел 1'!O483</f>
        <v>1788351.9600000002</v>
      </c>
      <c r="D483" s="191">
        <f t="shared" si="570"/>
        <v>125184.63720000003</v>
      </c>
      <c r="E483" s="191"/>
      <c r="F483" s="191"/>
      <c r="G483" s="191">
        <f t="shared" ref="G483" si="576">0.06*C483</f>
        <v>107301.11760000001</v>
      </c>
      <c r="H483" s="191"/>
      <c r="I483" s="191">
        <f t="shared" ref="I483" si="577">0.05*C483</f>
        <v>89417.598000000013</v>
      </c>
      <c r="J483" s="279"/>
      <c r="K483" s="279"/>
      <c r="L483" s="386">
        <v>190</v>
      </c>
      <c r="M483" s="523">
        <f t="shared" si="571"/>
        <v>447087.99000000005</v>
      </c>
      <c r="N483" s="279"/>
      <c r="O483" s="191"/>
      <c r="P483" s="191">
        <v>234</v>
      </c>
      <c r="Q483" s="191">
        <f t="shared" si="572"/>
        <v>536505.58799999999</v>
      </c>
      <c r="R483" s="191">
        <f t="shared" si="573"/>
        <v>89417.598000000013</v>
      </c>
      <c r="S483" s="279"/>
      <c r="T483" s="191">
        <f t="shared" si="574"/>
        <v>71534.078400000013</v>
      </c>
      <c r="U483" s="191">
        <f t="shared" si="575"/>
        <v>38270.731943999999</v>
      </c>
      <c r="V483" s="278">
        <v>2019</v>
      </c>
    </row>
    <row r="484" spans="1:22" s="54" customFormat="1" ht="12.75" customHeight="1" x14ac:dyDescent="0.2">
      <c r="A484" s="606" t="s">
        <v>179</v>
      </c>
      <c r="B484" s="607"/>
      <c r="C484" s="190">
        <f>SUM(C441:C483)</f>
        <v>83630187.846000001</v>
      </c>
      <c r="D484" s="190">
        <f>SUM(D441:D483)</f>
        <v>5838172.0492200013</v>
      </c>
      <c r="E484" s="190">
        <f t="shared" ref="E484:U484" si="578">SUM(E441:E483)</f>
        <v>1357038.7875000001</v>
      </c>
      <c r="F484" s="190">
        <f t="shared" si="578"/>
        <v>388126.85184000002</v>
      </c>
      <c r="G484" s="190">
        <f t="shared" si="578"/>
        <v>2307297.6143999998</v>
      </c>
      <c r="H484" s="190">
        <f t="shared" si="578"/>
        <v>0</v>
      </c>
      <c r="I484" s="190">
        <f t="shared" si="578"/>
        <v>1552592.5935</v>
      </c>
      <c r="J484" s="190">
        <f t="shared" si="578"/>
        <v>0</v>
      </c>
      <c r="K484" s="190">
        <f t="shared" si="578"/>
        <v>0</v>
      </c>
      <c r="L484" s="190">
        <f t="shared" si="578"/>
        <v>13605.9</v>
      </c>
      <c r="M484" s="190">
        <f t="shared" si="578"/>
        <v>20850614.4615</v>
      </c>
      <c r="N484" s="190">
        <f t="shared" si="578"/>
        <v>726.1400000000001</v>
      </c>
      <c r="O484" s="190">
        <f t="shared" si="578"/>
        <v>255390.25050000002</v>
      </c>
      <c r="P484" s="190">
        <f t="shared" si="578"/>
        <v>15829.460000000003</v>
      </c>
      <c r="Q484" s="190">
        <f t="shared" si="578"/>
        <v>25020737.353800002</v>
      </c>
      <c r="R484" s="190">
        <f t="shared" si="578"/>
        <v>4170122.8923000004</v>
      </c>
      <c r="S484" s="190">
        <f t="shared" si="578"/>
        <v>0</v>
      </c>
      <c r="T484" s="190">
        <f t="shared" si="578"/>
        <v>3563828.3138400014</v>
      </c>
      <c r="U484" s="190">
        <f t="shared" si="578"/>
        <v>1784812.5979044</v>
      </c>
      <c r="V484" s="14"/>
    </row>
    <row r="485" spans="1:22" s="7" customFormat="1" ht="25.5" x14ac:dyDescent="0.2">
      <c r="A485" s="296">
        <v>438</v>
      </c>
      <c r="B485" s="251" t="s">
        <v>1767</v>
      </c>
      <c r="C485" s="228">
        <f>'Раздел 1'!O485</f>
        <v>1052233</v>
      </c>
      <c r="D485" s="191">
        <f t="shared" ref="D485:D491" si="579">C485*0.07</f>
        <v>73656.310000000012</v>
      </c>
      <c r="E485" s="228"/>
      <c r="F485" s="228"/>
      <c r="G485" s="228"/>
      <c r="H485" s="229"/>
      <c r="I485" s="228"/>
      <c r="J485" s="229"/>
      <c r="K485" s="229"/>
      <c r="L485" s="390">
        <v>360</v>
      </c>
      <c r="M485" s="523">
        <f t="shared" ref="M485:M491" si="580">0.25*C485</f>
        <v>263058.25</v>
      </c>
      <c r="N485" s="229"/>
      <c r="O485" s="228"/>
      <c r="P485" s="228">
        <v>287</v>
      </c>
      <c r="Q485" s="191">
        <f t="shared" ref="Q485:Q491" si="581">0.3*C485</f>
        <v>315669.89999999997</v>
      </c>
      <c r="R485" s="191">
        <f t="shared" ref="R485:R491" si="582">0.05*C485</f>
        <v>52611.65</v>
      </c>
      <c r="S485" s="229"/>
      <c r="T485" s="191">
        <f t="shared" ref="T485:T491" si="583">C485*0.04</f>
        <v>42089.32</v>
      </c>
      <c r="U485" s="191">
        <f t="shared" ref="U485:U491" si="584">C485*0.0214</f>
        <v>22517.786199999999</v>
      </c>
      <c r="V485" s="409">
        <v>2020</v>
      </c>
    </row>
    <row r="486" spans="1:22" s="7" customFormat="1" x14ac:dyDescent="0.2">
      <c r="A486" s="296">
        <v>439</v>
      </c>
      <c r="B486" s="251" t="s">
        <v>1678</v>
      </c>
      <c r="C486" s="228">
        <f>'Раздел 1'!O486</f>
        <v>1614426.06</v>
      </c>
      <c r="D486" s="191">
        <f t="shared" si="579"/>
        <v>113009.82420000002</v>
      </c>
      <c r="E486" s="191">
        <f t="shared" ref="E486:E490" si="585">C486*0.05</f>
        <v>80721.303000000014</v>
      </c>
      <c r="F486" s="228"/>
      <c r="G486" s="191">
        <f t="shared" ref="G486:G488" si="586">0.06*C486</f>
        <v>96865.563599999994</v>
      </c>
      <c r="H486" s="229"/>
      <c r="I486" s="191">
        <f t="shared" ref="I486:I488" si="587">0.05*C486</f>
        <v>80721.303000000014</v>
      </c>
      <c r="J486" s="229"/>
      <c r="K486" s="229"/>
      <c r="L486" s="390">
        <v>276</v>
      </c>
      <c r="M486" s="523">
        <f t="shared" si="580"/>
        <v>403606.51500000001</v>
      </c>
      <c r="N486" s="229"/>
      <c r="O486" s="228"/>
      <c r="P486" s="228">
        <v>328</v>
      </c>
      <c r="Q486" s="191">
        <f t="shared" si="581"/>
        <v>484327.81799999997</v>
      </c>
      <c r="R486" s="191">
        <f t="shared" si="582"/>
        <v>80721.303000000014</v>
      </c>
      <c r="S486" s="229"/>
      <c r="T486" s="191">
        <f t="shared" si="583"/>
        <v>64577.042400000006</v>
      </c>
      <c r="U486" s="191">
        <f t="shared" si="584"/>
        <v>34548.717684000003</v>
      </c>
      <c r="V486" s="409">
        <v>2020</v>
      </c>
    </row>
    <row r="487" spans="1:22" s="7" customFormat="1" x14ac:dyDescent="0.2">
      <c r="A487" s="296">
        <v>440</v>
      </c>
      <c r="B487" s="251" t="s">
        <v>1679</v>
      </c>
      <c r="C487" s="228">
        <f>'Раздел 1'!O487</f>
        <v>1567196.8</v>
      </c>
      <c r="D487" s="191">
        <f t="shared" si="579"/>
        <v>109703.77600000001</v>
      </c>
      <c r="E487" s="191">
        <f t="shared" si="585"/>
        <v>78359.840000000011</v>
      </c>
      <c r="F487" s="228"/>
      <c r="G487" s="191">
        <f t="shared" si="586"/>
        <v>94031.808000000005</v>
      </c>
      <c r="H487" s="229"/>
      <c r="I487" s="191">
        <f t="shared" si="587"/>
        <v>78359.840000000011</v>
      </c>
      <c r="J487" s="229"/>
      <c r="K487" s="229"/>
      <c r="L487" s="390">
        <v>256</v>
      </c>
      <c r="M487" s="523">
        <f t="shared" si="580"/>
        <v>391799.2</v>
      </c>
      <c r="N487" s="229"/>
      <c r="O487" s="228"/>
      <c r="P487" s="228">
        <v>294</v>
      </c>
      <c r="Q487" s="191">
        <f t="shared" si="581"/>
        <v>470159.04</v>
      </c>
      <c r="R487" s="191">
        <f t="shared" si="582"/>
        <v>78359.840000000011</v>
      </c>
      <c r="S487" s="229"/>
      <c r="T487" s="191">
        <f t="shared" si="583"/>
        <v>62687.872000000003</v>
      </c>
      <c r="U487" s="191">
        <f t="shared" si="584"/>
        <v>33538.01152</v>
      </c>
      <c r="V487" s="409">
        <v>2020</v>
      </c>
    </row>
    <row r="488" spans="1:22" s="7" customFormat="1" x14ac:dyDescent="0.2">
      <c r="A488" s="296">
        <v>441</v>
      </c>
      <c r="B488" s="251" t="s">
        <v>1680</v>
      </c>
      <c r="C488" s="228">
        <f>'Раздел 1'!O488</f>
        <v>1496934.7899999998</v>
      </c>
      <c r="D488" s="191">
        <f t="shared" si="579"/>
        <v>104785.4353</v>
      </c>
      <c r="E488" s="191">
        <f t="shared" si="585"/>
        <v>74846.739499999996</v>
      </c>
      <c r="F488" s="228"/>
      <c r="G488" s="191">
        <f t="shared" si="586"/>
        <v>89816.087399999989</v>
      </c>
      <c r="H488" s="229"/>
      <c r="I488" s="191">
        <f t="shared" si="587"/>
        <v>74846.739499999996</v>
      </c>
      <c r="J488" s="229"/>
      <c r="K488" s="229"/>
      <c r="L488" s="390">
        <v>276</v>
      </c>
      <c r="M488" s="523">
        <f t="shared" si="580"/>
        <v>374233.69749999995</v>
      </c>
      <c r="N488" s="229"/>
      <c r="O488" s="228"/>
      <c r="P488" s="228">
        <v>328</v>
      </c>
      <c r="Q488" s="191">
        <f t="shared" si="581"/>
        <v>449080.43699999992</v>
      </c>
      <c r="R488" s="191">
        <f t="shared" si="582"/>
        <v>74846.739499999996</v>
      </c>
      <c r="S488" s="229"/>
      <c r="T488" s="191">
        <f t="shared" si="583"/>
        <v>59877.391599999995</v>
      </c>
      <c r="U488" s="191">
        <f t="shared" si="584"/>
        <v>32034.404505999995</v>
      </c>
      <c r="V488" s="409">
        <v>2020</v>
      </c>
    </row>
    <row r="489" spans="1:22" s="7" customFormat="1" x14ac:dyDescent="0.2">
      <c r="A489" s="296">
        <v>442</v>
      </c>
      <c r="B489" s="251" t="s">
        <v>1681</v>
      </c>
      <c r="C489" s="228">
        <f>'Раздел 1'!O489</f>
        <v>2220842</v>
      </c>
      <c r="D489" s="191">
        <f t="shared" si="579"/>
        <v>155458.94</v>
      </c>
      <c r="E489" s="191">
        <f t="shared" si="585"/>
        <v>111042.1</v>
      </c>
      <c r="F489" s="228"/>
      <c r="G489" s="228"/>
      <c r="H489" s="229"/>
      <c r="I489" s="228"/>
      <c r="J489" s="229"/>
      <c r="K489" s="229"/>
      <c r="L489" s="390">
        <v>258</v>
      </c>
      <c r="M489" s="523">
        <f t="shared" si="580"/>
        <v>555210.5</v>
      </c>
      <c r="N489" s="229"/>
      <c r="O489" s="228"/>
      <c r="P489" s="228">
        <v>348</v>
      </c>
      <c r="Q489" s="191">
        <f t="shared" si="581"/>
        <v>666252.6</v>
      </c>
      <c r="R489" s="191">
        <f t="shared" si="582"/>
        <v>111042.1</v>
      </c>
      <c r="S489" s="229"/>
      <c r="T489" s="191">
        <f t="shared" si="583"/>
        <v>88833.680000000008</v>
      </c>
      <c r="U489" s="191">
        <f t="shared" si="584"/>
        <v>47526.018799999998</v>
      </c>
      <c r="V489" s="409">
        <v>2020</v>
      </c>
    </row>
    <row r="490" spans="1:22" s="7" customFormat="1" ht="25.5" x14ac:dyDescent="0.2">
      <c r="A490" s="296">
        <v>443</v>
      </c>
      <c r="B490" s="251" t="s">
        <v>1768</v>
      </c>
      <c r="C490" s="228">
        <f>'Раздел 1'!O490</f>
        <v>6312428.2000000002</v>
      </c>
      <c r="D490" s="191">
        <f t="shared" si="579"/>
        <v>441869.97400000005</v>
      </c>
      <c r="E490" s="191">
        <f t="shared" si="585"/>
        <v>315621.41000000003</v>
      </c>
      <c r="F490" s="228"/>
      <c r="G490" s="191">
        <f t="shared" ref="G490" si="588">0.06*C490</f>
        <v>378745.69199999998</v>
      </c>
      <c r="H490" s="229"/>
      <c r="I490" s="191">
        <f t="shared" ref="I490" si="589">0.05*C490</f>
        <v>315621.41000000003</v>
      </c>
      <c r="J490" s="229"/>
      <c r="K490" s="229"/>
      <c r="L490" s="390">
        <v>564</v>
      </c>
      <c r="M490" s="523">
        <f t="shared" si="580"/>
        <v>1578107.05</v>
      </c>
      <c r="N490" s="229">
        <v>255</v>
      </c>
      <c r="O490" s="568">
        <f t="shared" ref="O490" si="590">0.03*C490</f>
        <v>189372.84599999999</v>
      </c>
      <c r="P490" s="228">
        <v>1048.2</v>
      </c>
      <c r="Q490" s="191">
        <f t="shared" si="581"/>
        <v>1893728.46</v>
      </c>
      <c r="R490" s="191">
        <f t="shared" si="582"/>
        <v>315621.41000000003</v>
      </c>
      <c r="S490" s="229"/>
      <c r="T490" s="191">
        <f t="shared" si="583"/>
        <v>252497.12800000003</v>
      </c>
      <c r="U490" s="191">
        <f t="shared" si="584"/>
        <v>135085.96348000001</v>
      </c>
      <c r="V490" s="409">
        <v>2020</v>
      </c>
    </row>
    <row r="491" spans="1:22" s="7" customFormat="1" ht="25.5" x14ac:dyDescent="0.2">
      <c r="A491" s="296">
        <v>444</v>
      </c>
      <c r="B491" s="251" t="s">
        <v>1682</v>
      </c>
      <c r="C491" s="228">
        <f>'Раздел 1'!O491</f>
        <v>710233.03</v>
      </c>
      <c r="D491" s="191">
        <f t="shared" si="579"/>
        <v>49716.31210000001</v>
      </c>
      <c r="E491" s="228"/>
      <c r="F491" s="228"/>
      <c r="G491" s="228"/>
      <c r="H491" s="229"/>
      <c r="I491" s="228"/>
      <c r="J491" s="229"/>
      <c r="K491" s="229"/>
      <c r="L491" s="390">
        <v>191.1</v>
      </c>
      <c r="M491" s="523">
        <f t="shared" si="580"/>
        <v>177558.25750000001</v>
      </c>
      <c r="N491" s="229"/>
      <c r="O491" s="228"/>
      <c r="P491" s="228">
        <v>178.5</v>
      </c>
      <c r="Q491" s="191">
        <f t="shared" si="581"/>
        <v>213069.90900000001</v>
      </c>
      <c r="R491" s="191">
        <f t="shared" si="582"/>
        <v>35511.6515</v>
      </c>
      <c r="S491" s="229"/>
      <c r="T491" s="191">
        <f t="shared" si="583"/>
        <v>28409.321200000002</v>
      </c>
      <c r="U491" s="191">
        <f t="shared" si="584"/>
        <v>15198.986842</v>
      </c>
      <c r="V491" s="409">
        <v>2020</v>
      </c>
    </row>
    <row r="492" spans="1:22" s="54" customFormat="1" ht="12.75" customHeight="1" x14ac:dyDescent="0.2">
      <c r="A492" s="606" t="s">
        <v>796</v>
      </c>
      <c r="B492" s="607"/>
      <c r="C492" s="190">
        <f>SUM(C485:C491)</f>
        <v>14974293.880000001</v>
      </c>
      <c r="D492" s="190">
        <f t="shared" ref="D492:U492" si="591">SUM(D485:D491)</f>
        <v>1048200.5716</v>
      </c>
      <c r="E492" s="190">
        <f t="shared" si="591"/>
        <v>660591.39250000007</v>
      </c>
      <c r="F492" s="190">
        <f t="shared" si="591"/>
        <v>0</v>
      </c>
      <c r="G492" s="190">
        <f t="shared" si="591"/>
        <v>659459.15100000007</v>
      </c>
      <c r="H492" s="190">
        <f t="shared" si="591"/>
        <v>0</v>
      </c>
      <c r="I492" s="190">
        <f t="shared" si="591"/>
        <v>549549.2925000001</v>
      </c>
      <c r="J492" s="190">
        <f t="shared" si="591"/>
        <v>0</v>
      </c>
      <c r="K492" s="190">
        <f t="shared" si="591"/>
        <v>0</v>
      </c>
      <c r="L492" s="190">
        <f t="shared" si="591"/>
        <v>2181.1</v>
      </c>
      <c r="M492" s="190">
        <f t="shared" si="591"/>
        <v>3743573.47</v>
      </c>
      <c r="N492" s="190">
        <f t="shared" si="591"/>
        <v>255</v>
      </c>
      <c r="O492" s="190">
        <f t="shared" si="591"/>
        <v>189372.84599999999</v>
      </c>
      <c r="P492" s="190">
        <f t="shared" si="591"/>
        <v>2811.7</v>
      </c>
      <c r="Q492" s="190">
        <f t="shared" si="591"/>
        <v>4492288.1639999999</v>
      </c>
      <c r="R492" s="190">
        <f t="shared" si="591"/>
        <v>748714.69400000002</v>
      </c>
      <c r="S492" s="190">
        <f t="shared" si="591"/>
        <v>0</v>
      </c>
      <c r="T492" s="190">
        <f t="shared" si="591"/>
        <v>598971.75520000013</v>
      </c>
      <c r="U492" s="190">
        <f t="shared" si="591"/>
        <v>320449.88903199998</v>
      </c>
      <c r="V492" s="14"/>
    </row>
    <row r="493" spans="1:22" s="7" customFormat="1" ht="25.5" x14ac:dyDescent="0.2">
      <c r="A493" s="296">
        <v>445</v>
      </c>
      <c r="B493" s="199" t="s">
        <v>1683</v>
      </c>
      <c r="C493" s="228">
        <f>'Раздел 1'!O493</f>
        <v>4245299.5</v>
      </c>
      <c r="D493" s="191">
        <f t="shared" ref="D493:D497" si="592">C493*0.07</f>
        <v>297170.96500000003</v>
      </c>
      <c r="E493" s="191">
        <f t="shared" ref="E493:E495" si="593">C493*0.05</f>
        <v>212264.97500000001</v>
      </c>
      <c r="F493" s="228"/>
      <c r="G493" s="191">
        <f t="shared" ref="G493:G497" si="594">0.06*C493</f>
        <v>254717.97</v>
      </c>
      <c r="H493" s="229"/>
      <c r="I493" s="191">
        <f t="shared" ref="I493:I495" si="595">0.05*C493</f>
        <v>212264.97500000001</v>
      </c>
      <c r="J493" s="229"/>
      <c r="K493" s="229"/>
      <c r="L493" s="390">
        <v>730</v>
      </c>
      <c r="M493" s="523">
        <f t="shared" ref="M493:M497" si="596">0.25*C493</f>
        <v>1061324.875</v>
      </c>
      <c r="N493" s="229"/>
      <c r="O493" s="228"/>
      <c r="P493" s="228">
        <v>800</v>
      </c>
      <c r="Q493" s="191">
        <f t="shared" ref="Q493:Q497" si="597">0.3*C493</f>
        <v>1273589.8499999999</v>
      </c>
      <c r="R493" s="191">
        <f t="shared" ref="R493:R497" si="598">0.05*C493</f>
        <v>212264.97500000001</v>
      </c>
      <c r="S493" s="229"/>
      <c r="T493" s="191">
        <f t="shared" ref="T493:T497" si="599">C493*0.04</f>
        <v>169811.98</v>
      </c>
      <c r="U493" s="191">
        <f t="shared" ref="U493:U497" si="600">C493*0.0214</f>
        <v>90849.409299999999</v>
      </c>
      <c r="V493" s="409">
        <v>2021</v>
      </c>
    </row>
    <row r="494" spans="1:22" s="7" customFormat="1" ht="12.6" customHeight="1" x14ac:dyDescent="0.2">
      <c r="A494" s="296">
        <v>446</v>
      </c>
      <c r="B494" s="199" t="s">
        <v>1684</v>
      </c>
      <c r="C494" s="228">
        <f>'Раздел 1'!O494</f>
        <v>2418196.2999999998</v>
      </c>
      <c r="D494" s="191">
        <f t="shared" si="592"/>
        <v>169273.74100000001</v>
      </c>
      <c r="E494" s="191">
        <f t="shared" si="593"/>
        <v>120909.815</v>
      </c>
      <c r="F494" s="228"/>
      <c r="G494" s="191">
        <f t="shared" si="594"/>
        <v>145091.77799999999</v>
      </c>
      <c r="H494" s="191">
        <f>C494*0.1</f>
        <v>241819.63</v>
      </c>
      <c r="I494" s="191">
        <f t="shared" si="595"/>
        <v>120909.815</v>
      </c>
      <c r="J494" s="229"/>
      <c r="K494" s="229"/>
      <c r="L494" s="390">
        <v>398</v>
      </c>
      <c r="M494" s="523">
        <f t="shared" si="596"/>
        <v>604549.07499999995</v>
      </c>
      <c r="N494" s="229"/>
      <c r="O494" s="228"/>
      <c r="P494" s="228">
        <v>540</v>
      </c>
      <c r="Q494" s="191">
        <f t="shared" si="597"/>
        <v>725458.8899999999</v>
      </c>
      <c r="R494" s="191">
        <f t="shared" si="598"/>
        <v>120909.815</v>
      </c>
      <c r="S494" s="229"/>
      <c r="T494" s="191">
        <f t="shared" si="599"/>
        <v>96727.851999999999</v>
      </c>
      <c r="U494" s="191">
        <f t="shared" si="600"/>
        <v>51749.400819999995</v>
      </c>
      <c r="V494" s="409">
        <v>2021</v>
      </c>
    </row>
    <row r="495" spans="1:22" s="7" customFormat="1" ht="12.6" customHeight="1" x14ac:dyDescent="0.2">
      <c r="A495" s="296">
        <v>447</v>
      </c>
      <c r="B495" s="199" t="s">
        <v>1686</v>
      </c>
      <c r="C495" s="228">
        <f>'Раздел 1'!O495</f>
        <v>2531662.9</v>
      </c>
      <c r="D495" s="191">
        <f t="shared" si="592"/>
        <v>177216.40300000002</v>
      </c>
      <c r="E495" s="191">
        <f t="shared" si="593"/>
        <v>126583.145</v>
      </c>
      <c r="F495" s="228"/>
      <c r="G495" s="191">
        <f t="shared" si="594"/>
        <v>151899.77399999998</v>
      </c>
      <c r="H495" s="229"/>
      <c r="I495" s="191">
        <f t="shared" si="595"/>
        <v>126583.145</v>
      </c>
      <c r="J495" s="229"/>
      <c r="K495" s="229"/>
      <c r="L495" s="390">
        <v>432</v>
      </c>
      <c r="M495" s="523">
        <f t="shared" si="596"/>
        <v>632915.72499999998</v>
      </c>
      <c r="N495" s="229"/>
      <c r="O495" s="228"/>
      <c r="P495" s="228">
        <v>580</v>
      </c>
      <c r="Q495" s="191">
        <f t="shared" si="597"/>
        <v>759498.87</v>
      </c>
      <c r="R495" s="191">
        <f t="shared" si="598"/>
        <v>126583.145</v>
      </c>
      <c r="S495" s="229"/>
      <c r="T495" s="191">
        <f t="shared" si="599"/>
        <v>101266.516</v>
      </c>
      <c r="U495" s="191">
        <f t="shared" si="600"/>
        <v>54177.586059999994</v>
      </c>
      <c r="V495" s="409">
        <v>2021</v>
      </c>
    </row>
    <row r="496" spans="1:22" s="7" customFormat="1" ht="12.6" customHeight="1" x14ac:dyDescent="0.2">
      <c r="A496" s="296">
        <v>448</v>
      </c>
      <c r="B496" s="199" t="s">
        <v>1685</v>
      </c>
      <c r="C496" s="228">
        <f>'Раздел 1'!O496</f>
        <v>1634113</v>
      </c>
      <c r="D496" s="191">
        <f t="shared" si="592"/>
        <v>114387.91000000002</v>
      </c>
      <c r="E496" s="228"/>
      <c r="F496" s="228"/>
      <c r="G496" s="191">
        <f t="shared" si="594"/>
        <v>98046.78</v>
      </c>
      <c r="H496" s="229"/>
      <c r="I496" s="228"/>
      <c r="J496" s="229"/>
      <c r="K496" s="229"/>
      <c r="L496" s="390">
        <v>287</v>
      </c>
      <c r="M496" s="523">
        <f t="shared" si="596"/>
        <v>408528.25</v>
      </c>
      <c r="N496" s="229"/>
      <c r="O496" s="228"/>
      <c r="P496" s="228">
        <v>360</v>
      </c>
      <c r="Q496" s="191">
        <f t="shared" si="597"/>
        <v>490233.89999999997</v>
      </c>
      <c r="R496" s="191">
        <f t="shared" si="598"/>
        <v>81705.650000000009</v>
      </c>
      <c r="S496" s="229"/>
      <c r="T496" s="191">
        <f t="shared" si="599"/>
        <v>65364.520000000004</v>
      </c>
      <c r="U496" s="191">
        <f t="shared" si="600"/>
        <v>34970.018199999999</v>
      </c>
      <c r="V496" s="409">
        <v>2021</v>
      </c>
    </row>
    <row r="497" spans="1:22" s="7" customFormat="1" ht="12.6" customHeight="1" x14ac:dyDescent="0.2">
      <c r="A497" s="411">
        <v>449</v>
      </c>
      <c r="B497" s="199" t="s">
        <v>1687</v>
      </c>
      <c r="C497" s="228">
        <f>'Раздел 1'!O497</f>
        <v>6779871.7999999998</v>
      </c>
      <c r="D497" s="191">
        <f t="shared" si="592"/>
        <v>474591.02600000001</v>
      </c>
      <c r="E497" s="228"/>
      <c r="F497" s="191"/>
      <c r="G497" s="191">
        <f t="shared" si="594"/>
        <v>406792.30799999996</v>
      </c>
      <c r="H497" s="191"/>
      <c r="I497" s="228"/>
      <c r="J497" s="410"/>
      <c r="K497" s="410"/>
      <c r="L497" s="386">
        <v>900</v>
      </c>
      <c r="M497" s="523">
        <f t="shared" si="596"/>
        <v>1694967.95</v>
      </c>
      <c r="N497" s="410"/>
      <c r="O497" s="191"/>
      <c r="P497" s="191">
        <v>1401.3</v>
      </c>
      <c r="Q497" s="191">
        <f t="shared" si="597"/>
        <v>2033961.5399999998</v>
      </c>
      <c r="R497" s="191">
        <f t="shared" si="598"/>
        <v>338993.59</v>
      </c>
      <c r="S497" s="410"/>
      <c r="T497" s="191">
        <f t="shared" si="599"/>
        <v>271194.87199999997</v>
      </c>
      <c r="U497" s="191">
        <f t="shared" si="600"/>
        <v>145089.25652</v>
      </c>
      <c r="V497" s="409">
        <v>2021</v>
      </c>
    </row>
    <row r="498" spans="1:22" s="54" customFormat="1" ht="12.75" customHeight="1" x14ac:dyDescent="0.2">
      <c r="A498" s="606" t="s">
        <v>797</v>
      </c>
      <c r="B498" s="607"/>
      <c r="C498" s="190">
        <f>SUM(C493:C497)</f>
        <v>17609143.5</v>
      </c>
      <c r="D498" s="190">
        <f t="shared" ref="D498:U498" si="601">SUM(D493:D497)</f>
        <v>1232640.0450000002</v>
      </c>
      <c r="E498" s="190">
        <f t="shared" si="601"/>
        <v>459757.93500000006</v>
      </c>
      <c r="F498" s="190">
        <f t="shared" si="601"/>
        <v>0</v>
      </c>
      <c r="G498" s="190">
        <f t="shared" si="601"/>
        <v>1056548.6099999999</v>
      </c>
      <c r="H498" s="190">
        <f t="shared" si="601"/>
        <v>241819.63</v>
      </c>
      <c r="I498" s="190">
        <f t="shared" si="601"/>
        <v>459757.93500000006</v>
      </c>
      <c r="J498" s="190">
        <f t="shared" si="601"/>
        <v>0</v>
      </c>
      <c r="K498" s="190">
        <f t="shared" si="601"/>
        <v>0</v>
      </c>
      <c r="L498" s="190">
        <f t="shared" si="601"/>
        <v>2747</v>
      </c>
      <c r="M498" s="190">
        <f t="shared" si="601"/>
        <v>4402285.875</v>
      </c>
      <c r="N498" s="190">
        <f t="shared" si="601"/>
        <v>0</v>
      </c>
      <c r="O498" s="190">
        <f t="shared" si="601"/>
        <v>0</v>
      </c>
      <c r="P498" s="190">
        <f t="shared" si="601"/>
        <v>3681.3</v>
      </c>
      <c r="Q498" s="190">
        <f t="shared" si="601"/>
        <v>5282743.05</v>
      </c>
      <c r="R498" s="190">
        <f t="shared" si="601"/>
        <v>880457.17500000005</v>
      </c>
      <c r="S498" s="190">
        <f t="shared" si="601"/>
        <v>0</v>
      </c>
      <c r="T498" s="190">
        <f t="shared" si="601"/>
        <v>704365.74</v>
      </c>
      <c r="U498" s="190">
        <f t="shared" si="601"/>
        <v>376835.67089999997</v>
      </c>
      <c r="V498" s="14"/>
    </row>
    <row r="499" spans="1:22" s="55" customFormat="1" ht="12.75" customHeight="1" x14ac:dyDescent="0.2">
      <c r="A499" s="602" t="s">
        <v>66</v>
      </c>
      <c r="B499" s="603"/>
      <c r="C499" s="189">
        <f>C498+C492+C484</f>
        <v>116213625.22600001</v>
      </c>
      <c r="D499" s="189">
        <f t="shared" ref="D499:U499" si="602">D498+D492+D484</f>
        <v>8119012.6658200016</v>
      </c>
      <c r="E499" s="189">
        <f t="shared" si="602"/>
        <v>2477388.1150000002</v>
      </c>
      <c r="F499" s="189">
        <f t="shared" si="602"/>
        <v>388126.85184000002</v>
      </c>
      <c r="G499" s="189">
        <f t="shared" si="602"/>
        <v>4023305.3753999998</v>
      </c>
      <c r="H499" s="189">
        <f t="shared" si="602"/>
        <v>241819.63</v>
      </c>
      <c r="I499" s="189">
        <f t="shared" si="602"/>
        <v>2561899.821</v>
      </c>
      <c r="J499" s="189">
        <f t="shared" si="602"/>
        <v>0</v>
      </c>
      <c r="K499" s="189">
        <f t="shared" si="602"/>
        <v>0</v>
      </c>
      <c r="L499" s="189">
        <f t="shared" si="602"/>
        <v>18534</v>
      </c>
      <c r="M499" s="189">
        <f t="shared" si="602"/>
        <v>28996473.806500003</v>
      </c>
      <c r="N499" s="189">
        <f t="shared" si="602"/>
        <v>981.1400000000001</v>
      </c>
      <c r="O499" s="189">
        <f t="shared" si="602"/>
        <v>444763.09649999999</v>
      </c>
      <c r="P499" s="189">
        <f t="shared" si="602"/>
        <v>22322.460000000003</v>
      </c>
      <c r="Q499" s="189">
        <f t="shared" si="602"/>
        <v>34795768.5678</v>
      </c>
      <c r="R499" s="189">
        <f t="shared" si="602"/>
        <v>5799294.7613000004</v>
      </c>
      <c r="S499" s="189">
        <f t="shared" si="602"/>
        <v>0</v>
      </c>
      <c r="T499" s="189">
        <f t="shared" si="602"/>
        <v>4867165.8090400016</v>
      </c>
      <c r="U499" s="189">
        <f t="shared" si="602"/>
        <v>2482098.1578364</v>
      </c>
      <c r="V499" s="15"/>
    </row>
    <row r="500" spans="1:22" s="58" customFormat="1" x14ac:dyDescent="0.2">
      <c r="A500" s="604" t="s">
        <v>96</v>
      </c>
      <c r="B500" s="605"/>
      <c r="C500" s="191"/>
      <c r="D500" s="186"/>
      <c r="E500" s="186"/>
      <c r="F500" s="186"/>
      <c r="G500" s="186"/>
      <c r="H500" s="186"/>
      <c r="I500" s="186"/>
      <c r="J500" s="186"/>
      <c r="K500" s="186"/>
      <c r="L500" s="385"/>
      <c r="M500" s="186"/>
      <c r="N500" s="186"/>
      <c r="O500" s="187"/>
      <c r="P500" s="406"/>
      <c r="Q500" s="186"/>
      <c r="R500" s="186"/>
      <c r="S500" s="186"/>
      <c r="T500" s="186"/>
      <c r="U500" s="186"/>
      <c r="V500" s="135"/>
    </row>
    <row r="501" spans="1:22" s="7" customFormat="1" x14ac:dyDescent="0.2">
      <c r="A501" s="184">
        <v>450</v>
      </c>
      <c r="B501" s="192" t="s">
        <v>161</v>
      </c>
      <c r="C501" s="191">
        <f>'Раздел 1'!O501</f>
        <v>21700</v>
      </c>
      <c r="D501" s="191"/>
      <c r="E501" s="191"/>
      <c r="F501" s="191"/>
      <c r="G501" s="191"/>
      <c r="H501" s="191"/>
      <c r="I501" s="191"/>
      <c r="J501" s="191"/>
      <c r="K501" s="191"/>
      <c r="L501" s="386"/>
      <c r="M501" s="191"/>
      <c r="N501" s="191"/>
      <c r="O501" s="191"/>
      <c r="P501" s="191"/>
      <c r="Q501" s="191"/>
      <c r="R501" s="191"/>
      <c r="S501" s="191"/>
      <c r="T501" s="191">
        <v>21700</v>
      </c>
      <c r="U501" s="191"/>
      <c r="V501" s="173">
        <v>2019</v>
      </c>
    </row>
    <row r="502" spans="1:22" s="7" customFormat="1" x14ac:dyDescent="0.2">
      <c r="A502" s="184">
        <v>451</v>
      </c>
      <c r="B502" s="192" t="s">
        <v>162</v>
      </c>
      <c r="C502" s="191">
        <f>'Раздел 1'!O502</f>
        <v>21600</v>
      </c>
      <c r="D502" s="191"/>
      <c r="E502" s="191"/>
      <c r="F502" s="191"/>
      <c r="G502" s="191"/>
      <c r="H502" s="191"/>
      <c r="I502" s="191"/>
      <c r="J502" s="191"/>
      <c r="K502" s="191"/>
      <c r="L502" s="386"/>
      <c r="M502" s="191"/>
      <c r="N502" s="191"/>
      <c r="O502" s="191"/>
      <c r="P502" s="191"/>
      <c r="Q502" s="191"/>
      <c r="R502" s="191"/>
      <c r="S502" s="191"/>
      <c r="T502" s="191">
        <v>21600</v>
      </c>
      <c r="U502" s="191"/>
      <c r="V502" s="173">
        <v>2019</v>
      </c>
    </row>
    <row r="503" spans="1:22" s="7" customFormat="1" x14ac:dyDescent="0.2">
      <c r="A503" s="489">
        <v>452</v>
      </c>
      <c r="B503" s="192" t="s">
        <v>163</v>
      </c>
      <c r="C503" s="191">
        <f>'Раздел 1'!O503</f>
        <v>21750</v>
      </c>
      <c r="D503" s="191"/>
      <c r="E503" s="191"/>
      <c r="F503" s="191"/>
      <c r="G503" s="191"/>
      <c r="H503" s="191"/>
      <c r="I503" s="191"/>
      <c r="J503" s="191"/>
      <c r="K503" s="191"/>
      <c r="L503" s="386"/>
      <c r="M503" s="191"/>
      <c r="N503" s="191"/>
      <c r="O503" s="191"/>
      <c r="P503" s="191"/>
      <c r="Q503" s="191"/>
      <c r="R503" s="191"/>
      <c r="S503" s="191"/>
      <c r="T503" s="191">
        <v>21750</v>
      </c>
      <c r="U503" s="191"/>
      <c r="V503" s="173">
        <v>2019</v>
      </c>
    </row>
    <row r="504" spans="1:22" s="7" customFormat="1" x14ac:dyDescent="0.2">
      <c r="A504" s="489">
        <v>453</v>
      </c>
      <c r="B504" s="199" t="s">
        <v>563</v>
      </c>
      <c r="C504" s="191">
        <f>'Раздел 1'!O504</f>
        <v>1789430.58</v>
      </c>
      <c r="D504" s="191">
        <f t="shared" ref="D504:D505" si="603">C504*0.07</f>
        <v>125260.14060000001</v>
      </c>
      <c r="E504" s="347"/>
      <c r="F504" s="347"/>
      <c r="G504" s="347"/>
      <c r="H504" s="347"/>
      <c r="I504" s="347"/>
      <c r="J504" s="347"/>
      <c r="K504" s="347"/>
      <c r="L504" s="391">
        <v>384</v>
      </c>
      <c r="M504" s="523">
        <f t="shared" ref="M504:M505" si="604">0.25*C504</f>
        <v>447357.64500000002</v>
      </c>
      <c r="N504" s="347"/>
      <c r="O504" s="347"/>
      <c r="P504" s="347">
        <v>272</v>
      </c>
      <c r="Q504" s="191">
        <f t="shared" ref="Q504:Q505" si="605">0.3*C504</f>
        <v>536829.174</v>
      </c>
      <c r="R504" s="191">
        <f t="shared" ref="R504:R505" si="606">0.05*C504</f>
        <v>89471.52900000001</v>
      </c>
      <c r="S504" s="347"/>
      <c r="T504" s="191">
        <f t="shared" ref="T504:T505" si="607">C504*0.04</f>
        <v>71577.223200000008</v>
      </c>
      <c r="U504" s="191">
        <f t="shared" ref="U504:U505" si="608">C504*0.0214</f>
        <v>38293.814412</v>
      </c>
      <c r="V504" s="349"/>
    </row>
    <row r="505" spans="1:22" s="7" customFormat="1" x14ac:dyDescent="0.2">
      <c r="A505" s="489">
        <v>454</v>
      </c>
      <c r="B505" s="199" t="s">
        <v>564</v>
      </c>
      <c r="C505" s="191">
        <f>'Раздел 1'!O505</f>
        <v>1789969.89</v>
      </c>
      <c r="D505" s="191">
        <f t="shared" si="603"/>
        <v>125297.89230000001</v>
      </c>
      <c r="E505" s="191"/>
      <c r="F505" s="191"/>
      <c r="G505" s="191"/>
      <c r="H505" s="191"/>
      <c r="I505" s="191"/>
      <c r="J505" s="191"/>
      <c r="K505" s="191"/>
      <c r="L505" s="386">
        <v>384</v>
      </c>
      <c r="M505" s="523">
        <f t="shared" si="604"/>
        <v>447492.47249999997</v>
      </c>
      <c r="N505" s="191"/>
      <c r="O505" s="191"/>
      <c r="P505" s="191">
        <v>271</v>
      </c>
      <c r="Q505" s="191">
        <f t="shared" si="605"/>
        <v>536990.96699999995</v>
      </c>
      <c r="R505" s="191">
        <f t="shared" si="606"/>
        <v>89498.494500000001</v>
      </c>
      <c r="S505" s="191"/>
      <c r="T505" s="191">
        <f t="shared" si="607"/>
        <v>71598.795599999998</v>
      </c>
      <c r="U505" s="191">
        <f t="shared" si="608"/>
        <v>38305.355645999996</v>
      </c>
      <c r="V505" s="278">
        <v>2019</v>
      </c>
    </row>
    <row r="506" spans="1:22" s="54" customFormat="1" ht="12.75" customHeight="1" x14ac:dyDescent="0.2">
      <c r="A506" s="606" t="s">
        <v>180</v>
      </c>
      <c r="B506" s="607"/>
      <c r="C506" s="190">
        <f>SUM(C501:C505)</f>
        <v>3644450.4699999997</v>
      </c>
      <c r="D506" s="190">
        <f t="shared" ref="D506:U506" si="609">SUM(D501:D505)</f>
        <v>250558.03290000002</v>
      </c>
      <c r="E506" s="190">
        <f t="shared" si="609"/>
        <v>0</v>
      </c>
      <c r="F506" s="190">
        <f t="shared" si="609"/>
        <v>0</v>
      </c>
      <c r="G506" s="190">
        <f t="shared" si="609"/>
        <v>0</v>
      </c>
      <c r="H506" s="190">
        <f t="shared" si="609"/>
        <v>0</v>
      </c>
      <c r="I506" s="190">
        <f t="shared" si="609"/>
        <v>0</v>
      </c>
      <c r="J506" s="190">
        <f t="shared" si="609"/>
        <v>0</v>
      </c>
      <c r="K506" s="190">
        <f t="shared" si="609"/>
        <v>0</v>
      </c>
      <c r="L506" s="190">
        <f t="shared" si="609"/>
        <v>768</v>
      </c>
      <c r="M506" s="190">
        <f t="shared" si="609"/>
        <v>894850.11749999993</v>
      </c>
      <c r="N506" s="190">
        <f t="shared" si="609"/>
        <v>0</v>
      </c>
      <c r="O506" s="190">
        <f t="shared" si="609"/>
        <v>0</v>
      </c>
      <c r="P506" s="190">
        <f t="shared" si="609"/>
        <v>543</v>
      </c>
      <c r="Q506" s="190">
        <f t="shared" si="609"/>
        <v>1073820.1409999998</v>
      </c>
      <c r="R506" s="190">
        <f t="shared" si="609"/>
        <v>178970.02350000001</v>
      </c>
      <c r="S506" s="190">
        <f t="shared" si="609"/>
        <v>0</v>
      </c>
      <c r="T506" s="190">
        <f t="shared" si="609"/>
        <v>208226.01880000002</v>
      </c>
      <c r="U506" s="190">
        <f t="shared" si="609"/>
        <v>76599.170057999989</v>
      </c>
      <c r="V506" s="14"/>
    </row>
    <row r="507" spans="1:22" s="7" customFormat="1" x14ac:dyDescent="0.2">
      <c r="A507" s="296">
        <v>455</v>
      </c>
      <c r="B507" s="251" t="s">
        <v>1657</v>
      </c>
      <c r="C507" s="228">
        <f>'Раздел 1'!O507</f>
        <v>1386814</v>
      </c>
      <c r="D507" s="191">
        <f t="shared" ref="D507:D508" si="610">C507*0.07</f>
        <v>97076.98000000001</v>
      </c>
      <c r="E507" s="228"/>
      <c r="F507" s="228"/>
      <c r="G507" s="228"/>
      <c r="H507" s="228"/>
      <c r="I507" s="228"/>
      <c r="J507" s="228"/>
      <c r="K507" s="228"/>
      <c r="L507" s="390">
        <v>236</v>
      </c>
      <c r="M507" s="523">
        <f t="shared" ref="M507:M508" si="611">0.25*C507</f>
        <v>346703.5</v>
      </c>
      <c r="N507" s="228"/>
      <c r="O507" s="228"/>
      <c r="P507" s="228">
        <v>287</v>
      </c>
      <c r="Q507" s="191">
        <f t="shared" ref="Q507:Q508" si="612">0.3*C507</f>
        <v>416044.2</v>
      </c>
      <c r="R507" s="191">
        <f t="shared" ref="R507:R508" si="613">0.05*C507</f>
        <v>69340.7</v>
      </c>
      <c r="S507" s="228"/>
      <c r="T507" s="191">
        <f t="shared" ref="T507:T508" si="614">C507*0.04</f>
        <v>55472.56</v>
      </c>
      <c r="U507" s="191">
        <f t="shared" ref="U507:U508" si="615">C507*0.0214</f>
        <v>29677.819599999999</v>
      </c>
      <c r="V507" s="409">
        <v>2020</v>
      </c>
    </row>
    <row r="508" spans="1:22" s="7" customFormat="1" x14ac:dyDescent="0.2">
      <c r="A508" s="296">
        <v>456</v>
      </c>
      <c r="B508" s="251" t="s">
        <v>1658</v>
      </c>
      <c r="C508" s="228">
        <f>'Раздел 1'!O508</f>
        <v>935857</v>
      </c>
      <c r="D508" s="191">
        <f t="shared" si="610"/>
        <v>65509.990000000005</v>
      </c>
      <c r="E508" s="228"/>
      <c r="F508" s="228"/>
      <c r="G508" s="228"/>
      <c r="H508" s="228"/>
      <c r="I508" s="228"/>
      <c r="J508" s="228"/>
      <c r="K508" s="228"/>
      <c r="L508" s="390">
        <v>271</v>
      </c>
      <c r="M508" s="523">
        <f t="shared" si="611"/>
        <v>233964.25</v>
      </c>
      <c r="N508" s="228"/>
      <c r="O508" s="228"/>
      <c r="P508" s="228">
        <v>280</v>
      </c>
      <c r="Q508" s="191">
        <f t="shared" si="612"/>
        <v>280757.09999999998</v>
      </c>
      <c r="R508" s="191">
        <f t="shared" si="613"/>
        <v>46792.850000000006</v>
      </c>
      <c r="S508" s="228"/>
      <c r="T508" s="191">
        <f t="shared" si="614"/>
        <v>37434.28</v>
      </c>
      <c r="U508" s="191">
        <f t="shared" si="615"/>
        <v>20027.339799999998</v>
      </c>
      <c r="V508" s="409">
        <v>2020</v>
      </c>
    </row>
    <row r="509" spans="1:22" s="54" customFormat="1" ht="12.75" customHeight="1" x14ac:dyDescent="0.2">
      <c r="A509" s="606" t="s">
        <v>798</v>
      </c>
      <c r="B509" s="607"/>
      <c r="C509" s="190">
        <f>SUM(C507:C508)</f>
        <v>2322671</v>
      </c>
      <c r="D509" s="190">
        <f t="shared" ref="D509:U509" si="616">SUM(D507:D508)</f>
        <v>162586.97000000003</v>
      </c>
      <c r="E509" s="190">
        <f t="shared" si="616"/>
        <v>0</v>
      </c>
      <c r="F509" s="190">
        <f t="shared" si="616"/>
        <v>0</v>
      </c>
      <c r="G509" s="190">
        <f t="shared" si="616"/>
        <v>0</v>
      </c>
      <c r="H509" s="190">
        <f t="shared" si="616"/>
        <v>0</v>
      </c>
      <c r="I509" s="190">
        <f t="shared" si="616"/>
        <v>0</v>
      </c>
      <c r="J509" s="190">
        <f t="shared" si="616"/>
        <v>0</v>
      </c>
      <c r="K509" s="190">
        <f t="shared" si="616"/>
        <v>0</v>
      </c>
      <c r="L509" s="190">
        <f t="shared" si="616"/>
        <v>507</v>
      </c>
      <c r="M509" s="190">
        <f t="shared" si="616"/>
        <v>580667.75</v>
      </c>
      <c r="N509" s="190">
        <f t="shared" si="616"/>
        <v>0</v>
      </c>
      <c r="O509" s="190">
        <f t="shared" si="616"/>
        <v>0</v>
      </c>
      <c r="P509" s="190">
        <f t="shared" si="616"/>
        <v>567</v>
      </c>
      <c r="Q509" s="190">
        <f t="shared" si="616"/>
        <v>696801.3</v>
      </c>
      <c r="R509" s="190">
        <f t="shared" si="616"/>
        <v>116133.55</v>
      </c>
      <c r="S509" s="190">
        <f t="shared" si="616"/>
        <v>0</v>
      </c>
      <c r="T509" s="190">
        <f t="shared" si="616"/>
        <v>92906.84</v>
      </c>
      <c r="U509" s="190">
        <f t="shared" si="616"/>
        <v>49705.159399999997</v>
      </c>
      <c r="V509" s="14"/>
    </row>
    <row r="510" spans="1:22" s="7" customFormat="1" x14ac:dyDescent="0.2">
      <c r="A510" s="296">
        <v>457</v>
      </c>
      <c r="B510" s="251" t="s">
        <v>1659</v>
      </c>
      <c r="C510" s="228">
        <f>'Раздел 1'!O510</f>
        <v>955253</v>
      </c>
      <c r="D510" s="191">
        <f t="shared" ref="D510:D511" si="617">C510*0.07</f>
        <v>66867.710000000006</v>
      </c>
      <c r="E510" s="228"/>
      <c r="F510" s="228"/>
      <c r="G510" s="228"/>
      <c r="H510" s="228"/>
      <c r="I510" s="228"/>
      <c r="J510" s="228"/>
      <c r="K510" s="228"/>
      <c r="L510" s="390">
        <v>277</v>
      </c>
      <c r="M510" s="523">
        <f t="shared" ref="M510:M511" si="618">0.25*C510</f>
        <v>238813.25</v>
      </c>
      <c r="N510" s="228"/>
      <c r="O510" s="228"/>
      <c r="P510" s="228">
        <v>290</v>
      </c>
      <c r="Q510" s="191">
        <f t="shared" ref="Q510:Q511" si="619">0.3*C510</f>
        <v>286575.89999999997</v>
      </c>
      <c r="R510" s="191">
        <f t="shared" ref="R510:R511" si="620">0.05*C510</f>
        <v>47762.65</v>
      </c>
      <c r="S510" s="228"/>
      <c r="T510" s="191">
        <f t="shared" ref="T510:T511" si="621">C510*0.04</f>
        <v>38210.120000000003</v>
      </c>
      <c r="U510" s="191">
        <f t="shared" ref="U510:U511" si="622">C510*0.0214</f>
        <v>20442.414199999999</v>
      </c>
      <c r="V510" s="409">
        <v>2021</v>
      </c>
    </row>
    <row r="511" spans="1:22" s="7" customFormat="1" x14ac:dyDescent="0.2">
      <c r="A511" s="296">
        <v>458</v>
      </c>
      <c r="B511" s="251" t="s">
        <v>1660</v>
      </c>
      <c r="C511" s="228">
        <f>'Раздел 1'!O511</f>
        <v>945555</v>
      </c>
      <c r="D511" s="191">
        <f t="shared" si="617"/>
        <v>66188.850000000006</v>
      </c>
      <c r="E511" s="228"/>
      <c r="F511" s="228"/>
      <c r="G511" s="228"/>
      <c r="H511" s="228"/>
      <c r="I511" s="228"/>
      <c r="J511" s="228"/>
      <c r="K511" s="228"/>
      <c r="L511" s="390">
        <v>271</v>
      </c>
      <c r="M511" s="523">
        <f t="shared" si="618"/>
        <v>236388.75</v>
      </c>
      <c r="N511" s="228"/>
      <c r="O511" s="228"/>
      <c r="P511" s="228">
        <v>595</v>
      </c>
      <c r="Q511" s="191">
        <f t="shared" si="619"/>
        <v>283666.5</v>
      </c>
      <c r="R511" s="191">
        <f t="shared" si="620"/>
        <v>47277.75</v>
      </c>
      <c r="S511" s="228"/>
      <c r="T511" s="191">
        <f t="shared" si="621"/>
        <v>37822.200000000004</v>
      </c>
      <c r="U511" s="191">
        <f t="shared" si="622"/>
        <v>20234.877</v>
      </c>
      <c r="V511" s="409">
        <v>2021</v>
      </c>
    </row>
    <row r="512" spans="1:22" s="54" customFormat="1" ht="12.75" customHeight="1" x14ac:dyDescent="0.2">
      <c r="A512" s="606" t="s">
        <v>799</v>
      </c>
      <c r="B512" s="607"/>
      <c r="C512" s="190">
        <f>SUM(C510:C511)</f>
        <v>1900808</v>
      </c>
      <c r="D512" s="190">
        <f t="shared" ref="D512:U512" si="623">SUM(D510:D511)</f>
        <v>133056.56</v>
      </c>
      <c r="E512" s="190">
        <f t="shared" si="623"/>
        <v>0</v>
      </c>
      <c r="F512" s="190">
        <f t="shared" si="623"/>
        <v>0</v>
      </c>
      <c r="G512" s="190">
        <f t="shared" si="623"/>
        <v>0</v>
      </c>
      <c r="H512" s="190">
        <f t="shared" si="623"/>
        <v>0</v>
      </c>
      <c r="I512" s="190">
        <f t="shared" si="623"/>
        <v>0</v>
      </c>
      <c r="J512" s="190">
        <f t="shared" si="623"/>
        <v>0</v>
      </c>
      <c r="K512" s="190">
        <f t="shared" si="623"/>
        <v>0</v>
      </c>
      <c r="L512" s="190">
        <f t="shared" si="623"/>
        <v>548</v>
      </c>
      <c r="M512" s="190">
        <f t="shared" si="623"/>
        <v>475202</v>
      </c>
      <c r="N512" s="190">
        <f t="shared" si="623"/>
        <v>0</v>
      </c>
      <c r="O512" s="190">
        <f t="shared" si="623"/>
        <v>0</v>
      </c>
      <c r="P512" s="190">
        <f t="shared" si="623"/>
        <v>885</v>
      </c>
      <c r="Q512" s="190">
        <f t="shared" si="623"/>
        <v>570242.39999999991</v>
      </c>
      <c r="R512" s="190">
        <f t="shared" si="623"/>
        <v>95040.4</v>
      </c>
      <c r="S512" s="190">
        <f t="shared" si="623"/>
        <v>0</v>
      </c>
      <c r="T512" s="190">
        <f t="shared" si="623"/>
        <v>76032.320000000007</v>
      </c>
      <c r="U512" s="190">
        <f t="shared" si="623"/>
        <v>40677.2912</v>
      </c>
      <c r="V512" s="14"/>
    </row>
    <row r="513" spans="1:22" s="56" customFormat="1" ht="12.75" customHeight="1" x14ac:dyDescent="0.2">
      <c r="A513" s="602" t="s">
        <v>474</v>
      </c>
      <c r="B513" s="603"/>
      <c r="C513" s="189">
        <f>C512+C509+C506</f>
        <v>7867929.4699999997</v>
      </c>
      <c r="D513" s="189">
        <f t="shared" ref="D513:U513" si="624">D512+D509+D506</f>
        <v>546201.56290000002</v>
      </c>
      <c r="E513" s="189">
        <f t="shared" si="624"/>
        <v>0</v>
      </c>
      <c r="F513" s="189">
        <f t="shared" si="624"/>
        <v>0</v>
      </c>
      <c r="G513" s="189">
        <f t="shared" si="624"/>
        <v>0</v>
      </c>
      <c r="H513" s="189">
        <f t="shared" si="624"/>
        <v>0</v>
      </c>
      <c r="I513" s="189">
        <f t="shared" si="624"/>
        <v>0</v>
      </c>
      <c r="J513" s="189">
        <f t="shared" si="624"/>
        <v>0</v>
      </c>
      <c r="K513" s="189">
        <f t="shared" si="624"/>
        <v>0</v>
      </c>
      <c r="L513" s="189">
        <f t="shared" si="624"/>
        <v>1823</v>
      </c>
      <c r="M513" s="189">
        <f t="shared" si="624"/>
        <v>1950719.8674999999</v>
      </c>
      <c r="N513" s="189">
        <f t="shared" si="624"/>
        <v>0</v>
      </c>
      <c r="O513" s="189">
        <f t="shared" si="624"/>
        <v>0</v>
      </c>
      <c r="P513" s="189">
        <f t="shared" si="624"/>
        <v>1995</v>
      </c>
      <c r="Q513" s="189">
        <f t="shared" si="624"/>
        <v>2340863.841</v>
      </c>
      <c r="R513" s="189">
        <f t="shared" si="624"/>
        <v>390143.97350000002</v>
      </c>
      <c r="S513" s="189">
        <f t="shared" si="624"/>
        <v>0</v>
      </c>
      <c r="T513" s="189">
        <f t="shared" si="624"/>
        <v>377165.17879999999</v>
      </c>
      <c r="U513" s="189">
        <f t="shared" si="624"/>
        <v>166981.620658</v>
      </c>
      <c r="V513" s="15"/>
    </row>
    <row r="514" spans="1:22" s="58" customFormat="1" x14ac:dyDescent="0.2">
      <c r="A514" s="604" t="s">
        <v>470</v>
      </c>
      <c r="B514" s="605"/>
      <c r="C514" s="191"/>
      <c r="D514" s="186"/>
      <c r="E514" s="186"/>
      <c r="F514" s="186"/>
      <c r="G514" s="186"/>
      <c r="H514" s="186"/>
      <c r="I514" s="186"/>
      <c r="J514" s="186"/>
      <c r="K514" s="186"/>
      <c r="L514" s="385"/>
      <c r="M514" s="186"/>
      <c r="N514" s="186"/>
      <c r="O514" s="187"/>
      <c r="P514" s="406"/>
      <c r="Q514" s="186"/>
      <c r="R514" s="186"/>
      <c r="S514" s="186"/>
      <c r="T514" s="186"/>
      <c r="U514" s="186"/>
      <c r="V514" s="135"/>
    </row>
    <row r="515" spans="1:22" s="7" customFormat="1" x14ac:dyDescent="0.2">
      <c r="A515" s="184">
        <v>459</v>
      </c>
      <c r="B515" s="192" t="s">
        <v>357</v>
      </c>
      <c r="C515" s="191">
        <f>'Раздел 1'!O515</f>
        <v>1815533.1840000001</v>
      </c>
      <c r="D515" s="191">
        <f t="shared" ref="D515:D518" si="625">C515*0.07</f>
        <v>127087.32288000002</v>
      </c>
      <c r="E515" s="191"/>
      <c r="F515" s="191"/>
      <c r="G515" s="191"/>
      <c r="H515" s="191"/>
      <c r="I515" s="191"/>
      <c r="J515" s="191"/>
      <c r="K515" s="191"/>
      <c r="L515" s="386">
        <v>267</v>
      </c>
      <c r="M515" s="523">
        <f t="shared" ref="M515:M518" si="626">0.25*C515</f>
        <v>453883.29600000003</v>
      </c>
      <c r="N515" s="200"/>
      <c r="O515" s="191"/>
      <c r="P515" s="191">
        <v>600</v>
      </c>
      <c r="Q515" s="191">
        <f t="shared" ref="Q515:Q518" si="627">0.3*C515</f>
        <v>544659.95519999997</v>
      </c>
      <c r="R515" s="191">
        <f t="shared" ref="R515:R518" si="628">0.05*C515</f>
        <v>90776.659200000009</v>
      </c>
      <c r="S515" s="191"/>
      <c r="T515" s="191">
        <f t="shared" ref="T515:T518" si="629">C515*0.04</f>
        <v>72621.32736000001</v>
      </c>
      <c r="U515" s="191">
        <f t="shared" ref="U515:U518" si="630">C515*0.0214</f>
        <v>38852.410137600004</v>
      </c>
      <c r="V515" s="173">
        <v>2019</v>
      </c>
    </row>
    <row r="516" spans="1:22" s="7" customFormat="1" x14ac:dyDescent="0.2">
      <c r="A516" s="184">
        <v>460</v>
      </c>
      <c r="B516" s="192" t="s">
        <v>358</v>
      </c>
      <c r="C516" s="191">
        <f>'Раздел 1'!O516</f>
        <v>1731131.1690000002</v>
      </c>
      <c r="D516" s="191">
        <f t="shared" si="625"/>
        <v>121179.18183000003</v>
      </c>
      <c r="E516" s="191">
        <f t="shared" ref="E516:E518" si="631">C516*0.05</f>
        <v>86556.558450000011</v>
      </c>
      <c r="F516" s="191"/>
      <c r="G516" s="191">
        <f t="shared" ref="G516:G518" si="632">0.06*C516</f>
        <v>103867.87014000001</v>
      </c>
      <c r="H516" s="191"/>
      <c r="I516" s="191">
        <f t="shared" ref="I516:I518" si="633">0.05*C516</f>
        <v>86556.558450000011</v>
      </c>
      <c r="J516" s="191"/>
      <c r="K516" s="191"/>
      <c r="L516" s="386">
        <v>275</v>
      </c>
      <c r="M516" s="523">
        <f t="shared" si="626"/>
        <v>432782.79225000006</v>
      </c>
      <c r="N516" s="200"/>
      <c r="O516" s="191"/>
      <c r="P516" s="191">
        <v>600</v>
      </c>
      <c r="Q516" s="191">
        <f t="shared" si="627"/>
        <v>519339.35070000007</v>
      </c>
      <c r="R516" s="191">
        <f t="shared" si="628"/>
        <v>86556.558450000011</v>
      </c>
      <c r="S516" s="191"/>
      <c r="T516" s="191">
        <f t="shared" si="629"/>
        <v>69245.246760000009</v>
      </c>
      <c r="U516" s="191">
        <f t="shared" si="630"/>
        <v>37046.207016600005</v>
      </c>
      <c r="V516" s="173">
        <v>2019</v>
      </c>
    </row>
    <row r="517" spans="1:22" s="7" customFormat="1" x14ac:dyDescent="0.2">
      <c r="A517" s="489">
        <v>461</v>
      </c>
      <c r="B517" s="192" t="s">
        <v>359</v>
      </c>
      <c r="C517" s="191">
        <f>'Раздел 1'!O517</f>
        <v>1773251.2800000003</v>
      </c>
      <c r="D517" s="191">
        <f t="shared" si="625"/>
        <v>124127.58960000004</v>
      </c>
      <c r="E517" s="191">
        <f t="shared" si="631"/>
        <v>88662.564000000013</v>
      </c>
      <c r="F517" s="191"/>
      <c r="G517" s="191">
        <f t="shared" si="632"/>
        <v>106395.07680000001</v>
      </c>
      <c r="H517" s="191"/>
      <c r="I517" s="191">
        <f t="shared" si="633"/>
        <v>88662.564000000013</v>
      </c>
      <c r="J517" s="191"/>
      <c r="K517" s="191"/>
      <c r="L517" s="386">
        <v>278</v>
      </c>
      <c r="M517" s="523">
        <f t="shared" si="626"/>
        <v>443312.82000000007</v>
      </c>
      <c r="N517" s="200"/>
      <c r="O517" s="191"/>
      <c r="P517" s="191">
        <v>600</v>
      </c>
      <c r="Q517" s="191">
        <f t="shared" si="627"/>
        <v>531975.38400000008</v>
      </c>
      <c r="R517" s="191">
        <f t="shared" si="628"/>
        <v>88662.564000000013</v>
      </c>
      <c r="S517" s="191"/>
      <c r="T517" s="191">
        <f t="shared" si="629"/>
        <v>70930.051200000016</v>
      </c>
      <c r="U517" s="191">
        <f t="shared" si="630"/>
        <v>37947.577392000007</v>
      </c>
      <c r="V517" s="173">
        <v>2019</v>
      </c>
    </row>
    <row r="518" spans="1:22" s="7" customFormat="1" x14ac:dyDescent="0.2">
      <c r="A518" s="489">
        <v>462</v>
      </c>
      <c r="B518" s="192" t="s">
        <v>356</v>
      </c>
      <c r="C518" s="191">
        <f>'Раздел 1'!O518</f>
        <v>1743589.2300000002</v>
      </c>
      <c r="D518" s="191">
        <f t="shared" si="625"/>
        <v>122051.24610000003</v>
      </c>
      <c r="E518" s="191">
        <f t="shared" si="631"/>
        <v>87179.461500000019</v>
      </c>
      <c r="F518" s="191"/>
      <c r="G518" s="191">
        <f t="shared" si="632"/>
        <v>104615.35380000001</v>
      </c>
      <c r="H518" s="191"/>
      <c r="I518" s="191">
        <f t="shared" si="633"/>
        <v>87179.461500000019</v>
      </c>
      <c r="J518" s="191"/>
      <c r="K518" s="191"/>
      <c r="L518" s="386">
        <v>263.8</v>
      </c>
      <c r="M518" s="523">
        <f t="shared" si="626"/>
        <v>435897.30750000005</v>
      </c>
      <c r="N518" s="200"/>
      <c r="O518" s="191"/>
      <c r="P518" s="191">
        <v>590</v>
      </c>
      <c r="Q518" s="191">
        <f t="shared" si="627"/>
        <v>523076.76900000003</v>
      </c>
      <c r="R518" s="191">
        <f t="shared" si="628"/>
        <v>87179.461500000019</v>
      </c>
      <c r="S518" s="191"/>
      <c r="T518" s="191">
        <f t="shared" si="629"/>
        <v>69743.569200000013</v>
      </c>
      <c r="U518" s="191">
        <f t="shared" si="630"/>
        <v>37312.809522000003</v>
      </c>
      <c r="V518" s="173">
        <v>2019</v>
      </c>
    </row>
    <row r="519" spans="1:22" s="7" customFormat="1" x14ac:dyDescent="0.2">
      <c r="A519" s="489">
        <v>463</v>
      </c>
      <c r="B519" s="192" t="s">
        <v>539</v>
      </c>
      <c r="C519" s="191">
        <f>'Раздел 1'!O519</f>
        <v>20850</v>
      </c>
      <c r="D519" s="191"/>
      <c r="E519" s="191"/>
      <c r="F519" s="191"/>
      <c r="G519" s="191"/>
      <c r="H519" s="191"/>
      <c r="I519" s="191"/>
      <c r="J519" s="191"/>
      <c r="K519" s="191"/>
      <c r="L519" s="386"/>
      <c r="M519" s="191"/>
      <c r="N519" s="200"/>
      <c r="O519" s="191"/>
      <c r="P519" s="191"/>
      <c r="Q519" s="191"/>
      <c r="R519" s="191"/>
      <c r="S519" s="191"/>
      <c r="T519" s="191">
        <v>20850</v>
      </c>
      <c r="U519" s="191"/>
      <c r="V519" s="173">
        <v>2019</v>
      </c>
    </row>
    <row r="520" spans="1:22" s="7" customFormat="1" x14ac:dyDescent="0.2">
      <c r="A520" s="489">
        <v>464</v>
      </c>
      <c r="B520" s="192" t="s">
        <v>540</v>
      </c>
      <c r="C520" s="191">
        <f>'Раздел 1'!O520</f>
        <v>20600</v>
      </c>
      <c r="D520" s="191"/>
      <c r="E520" s="191"/>
      <c r="F520" s="191"/>
      <c r="G520" s="191"/>
      <c r="H520" s="191"/>
      <c r="I520" s="191"/>
      <c r="J520" s="191"/>
      <c r="K520" s="191"/>
      <c r="L520" s="386"/>
      <c r="M520" s="191"/>
      <c r="N520" s="200"/>
      <c r="O520" s="191"/>
      <c r="P520" s="191"/>
      <c r="Q520" s="191"/>
      <c r="R520" s="191"/>
      <c r="S520" s="191"/>
      <c r="T520" s="191">
        <v>20600</v>
      </c>
      <c r="U520" s="191"/>
      <c r="V520" s="173">
        <v>2019</v>
      </c>
    </row>
    <row r="521" spans="1:22" s="7" customFormat="1" x14ac:dyDescent="0.2">
      <c r="A521" s="489">
        <v>465</v>
      </c>
      <c r="B521" s="192" t="s">
        <v>541</v>
      </c>
      <c r="C521" s="191">
        <f>'Раздел 1'!O521</f>
        <v>21000</v>
      </c>
      <c r="D521" s="191"/>
      <c r="E521" s="191"/>
      <c r="F521" s="191"/>
      <c r="G521" s="191"/>
      <c r="H521" s="191"/>
      <c r="I521" s="191"/>
      <c r="J521" s="191"/>
      <c r="K521" s="191"/>
      <c r="L521" s="386"/>
      <c r="M521" s="191"/>
      <c r="N521" s="200"/>
      <c r="O521" s="191"/>
      <c r="P521" s="191"/>
      <c r="Q521" s="191"/>
      <c r="R521" s="191"/>
      <c r="S521" s="191"/>
      <c r="T521" s="191">
        <v>21000</v>
      </c>
      <c r="U521" s="191"/>
      <c r="V521" s="173">
        <v>2019</v>
      </c>
    </row>
    <row r="522" spans="1:22" s="7" customFormat="1" x14ac:dyDescent="0.2">
      <c r="A522" s="489">
        <v>466</v>
      </c>
      <c r="B522" s="192" t="s">
        <v>417</v>
      </c>
      <c r="C522" s="191">
        <f>'Раздел 1'!O522</f>
        <v>24250</v>
      </c>
      <c r="D522" s="191"/>
      <c r="E522" s="191"/>
      <c r="F522" s="191"/>
      <c r="G522" s="191"/>
      <c r="H522" s="191"/>
      <c r="I522" s="191"/>
      <c r="J522" s="191"/>
      <c r="K522" s="191"/>
      <c r="L522" s="386"/>
      <c r="M522" s="191"/>
      <c r="N522" s="191"/>
      <c r="O522" s="191"/>
      <c r="P522" s="191"/>
      <c r="Q522" s="191"/>
      <c r="R522" s="191"/>
      <c r="S522" s="191"/>
      <c r="T522" s="191">
        <v>24250</v>
      </c>
      <c r="U522" s="191"/>
      <c r="V522" s="173">
        <v>2019</v>
      </c>
    </row>
    <row r="523" spans="1:22" s="7" customFormat="1" x14ac:dyDescent="0.2">
      <c r="A523" s="489">
        <v>467</v>
      </c>
      <c r="B523" s="192" t="s">
        <v>418</v>
      </c>
      <c r="C523" s="191">
        <f>'Раздел 1'!O523</f>
        <v>21200</v>
      </c>
      <c r="D523" s="191"/>
      <c r="E523" s="191"/>
      <c r="F523" s="191"/>
      <c r="G523" s="191"/>
      <c r="H523" s="191"/>
      <c r="I523" s="191"/>
      <c r="J523" s="191"/>
      <c r="K523" s="191"/>
      <c r="L523" s="386"/>
      <c r="M523" s="191"/>
      <c r="N523" s="191"/>
      <c r="O523" s="191"/>
      <c r="P523" s="191"/>
      <c r="Q523" s="191"/>
      <c r="R523" s="191"/>
      <c r="S523" s="191"/>
      <c r="T523" s="191">
        <v>21200</v>
      </c>
      <c r="U523" s="191"/>
      <c r="V523" s="173">
        <v>2019</v>
      </c>
    </row>
    <row r="524" spans="1:22" s="7" customFormat="1" x14ac:dyDescent="0.2">
      <c r="A524" s="489">
        <v>468</v>
      </c>
      <c r="B524" s="192" t="s">
        <v>412</v>
      </c>
      <c r="C524" s="191">
        <f>'Раздел 1'!O524</f>
        <v>20000</v>
      </c>
      <c r="D524" s="191"/>
      <c r="E524" s="191"/>
      <c r="F524" s="191"/>
      <c r="G524" s="191"/>
      <c r="H524" s="191"/>
      <c r="I524" s="191"/>
      <c r="J524" s="191"/>
      <c r="K524" s="191"/>
      <c r="L524" s="386"/>
      <c r="M524" s="191"/>
      <c r="N524" s="191"/>
      <c r="O524" s="191"/>
      <c r="P524" s="191"/>
      <c r="Q524" s="191"/>
      <c r="R524" s="191"/>
      <c r="S524" s="191"/>
      <c r="T524" s="191">
        <v>20000</v>
      </c>
      <c r="U524" s="191"/>
      <c r="V524" s="173">
        <v>2019</v>
      </c>
    </row>
    <row r="525" spans="1:22" s="7" customFormat="1" x14ac:dyDescent="0.2">
      <c r="A525" s="489">
        <v>469</v>
      </c>
      <c r="B525" s="192" t="s">
        <v>413</v>
      </c>
      <c r="C525" s="191">
        <f>'Раздел 1'!O525</f>
        <v>21200</v>
      </c>
      <c r="D525" s="191"/>
      <c r="E525" s="191"/>
      <c r="F525" s="191"/>
      <c r="G525" s="191"/>
      <c r="H525" s="191"/>
      <c r="I525" s="191"/>
      <c r="J525" s="191"/>
      <c r="K525" s="191"/>
      <c r="L525" s="386"/>
      <c r="M525" s="191"/>
      <c r="N525" s="191"/>
      <c r="O525" s="191"/>
      <c r="P525" s="191"/>
      <c r="Q525" s="191"/>
      <c r="R525" s="191"/>
      <c r="S525" s="191"/>
      <c r="T525" s="191">
        <v>21200</v>
      </c>
      <c r="U525" s="191"/>
      <c r="V525" s="173">
        <v>2019</v>
      </c>
    </row>
    <row r="526" spans="1:22" s="7" customFormat="1" x14ac:dyDescent="0.2">
      <c r="A526" s="489">
        <v>470</v>
      </c>
      <c r="B526" s="192" t="s">
        <v>414</v>
      </c>
      <c r="C526" s="191">
        <f>'Раздел 1'!O526</f>
        <v>1483641.8100000003</v>
      </c>
      <c r="D526" s="191">
        <f t="shared" ref="D526:D533" si="634">C526*0.07</f>
        <v>103854.92670000003</v>
      </c>
      <c r="E526" s="191"/>
      <c r="F526" s="191"/>
      <c r="G526" s="191"/>
      <c r="H526" s="191"/>
      <c r="I526" s="191"/>
      <c r="J526" s="191"/>
      <c r="K526" s="191"/>
      <c r="L526" s="386">
        <v>343.4</v>
      </c>
      <c r="M526" s="523">
        <f t="shared" ref="M526:M533" si="635">0.25*C526</f>
        <v>370910.45250000007</v>
      </c>
      <c r="N526" s="191"/>
      <c r="O526" s="191"/>
      <c r="P526" s="191">
        <v>277.2</v>
      </c>
      <c r="Q526" s="191">
        <f t="shared" ref="Q526:Q533" si="636">0.3*C526</f>
        <v>445092.54300000006</v>
      </c>
      <c r="R526" s="191">
        <f t="shared" ref="R526:R533" si="637">0.05*C526</f>
        <v>74182.09050000002</v>
      </c>
      <c r="S526" s="191"/>
      <c r="T526" s="191">
        <f t="shared" ref="T526:T533" si="638">C526*0.04</f>
        <v>59345.67240000001</v>
      </c>
      <c r="U526" s="191">
        <f t="shared" ref="U526:U533" si="639">C526*0.0214</f>
        <v>31749.934734000006</v>
      </c>
      <c r="V526" s="173">
        <v>2019</v>
      </c>
    </row>
    <row r="527" spans="1:22" s="7" customFormat="1" x14ac:dyDescent="0.2">
      <c r="A527" s="489">
        <v>471</v>
      </c>
      <c r="B527" s="194" t="s">
        <v>415</v>
      </c>
      <c r="C527" s="191">
        <f>'Раздел 1'!O527</f>
        <v>2547161.1300000004</v>
      </c>
      <c r="D527" s="191">
        <f t="shared" si="634"/>
        <v>178301.27910000004</v>
      </c>
      <c r="E527" s="195"/>
      <c r="F527" s="195"/>
      <c r="G527" s="195"/>
      <c r="H527" s="195"/>
      <c r="I527" s="195"/>
      <c r="J527" s="195"/>
      <c r="K527" s="195"/>
      <c r="L527" s="387">
        <v>537.29999999999995</v>
      </c>
      <c r="M527" s="523">
        <f t="shared" si="635"/>
        <v>636790.28250000009</v>
      </c>
      <c r="N527" s="195"/>
      <c r="O527" s="195"/>
      <c r="P527" s="195">
        <v>418.2</v>
      </c>
      <c r="Q527" s="191">
        <f t="shared" si="636"/>
        <v>764148.33900000004</v>
      </c>
      <c r="R527" s="191">
        <f t="shared" si="637"/>
        <v>127358.05650000002</v>
      </c>
      <c r="S527" s="195"/>
      <c r="T527" s="191">
        <f t="shared" si="638"/>
        <v>101886.44520000002</v>
      </c>
      <c r="U527" s="191">
        <f t="shared" si="639"/>
        <v>54509.248182000003</v>
      </c>
      <c r="V527" s="174">
        <v>2019</v>
      </c>
    </row>
    <row r="528" spans="1:22" s="7" customFormat="1" x14ac:dyDescent="0.2">
      <c r="A528" s="489">
        <v>472</v>
      </c>
      <c r="B528" s="217" t="s">
        <v>631</v>
      </c>
      <c r="C528" s="191">
        <f>'Раздел 1'!O528</f>
        <v>1213447.5</v>
      </c>
      <c r="D528" s="191">
        <f t="shared" si="634"/>
        <v>84941.325000000012</v>
      </c>
      <c r="E528" s="195"/>
      <c r="F528" s="195"/>
      <c r="G528" s="195"/>
      <c r="H528" s="195"/>
      <c r="I528" s="195"/>
      <c r="J528" s="195"/>
      <c r="K528" s="195"/>
      <c r="L528" s="387">
        <v>270</v>
      </c>
      <c r="M528" s="523">
        <f t="shared" si="635"/>
        <v>303361.875</v>
      </c>
      <c r="N528" s="195">
        <v>165.5</v>
      </c>
      <c r="O528" s="568">
        <f t="shared" ref="O528:O533" si="640">0.03*C528</f>
        <v>36403.424999999996</v>
      </c>
      <c r="P528" s="195">
        <v>600</v>
      </c>
      <c r="Q528" s="191">
        <f t="shared" si="636"/>
        <v>364034.25</v>
      </c>
      <c r="R528" s="191">
        <f t="shared" si="637"/>
        <v>60672.375</v>
      </c>
      <c r="S528" s="195"/>
      <c r="T528" s="191">
        <f t="shared" si="638"/>
        <v>48537.9</v>
      </c>
      <c r="U528" s="191">
        <f t="shared" si="639"/>
        <v>25967.7765</v>
      </c>
      <c r="V528" s="214">
        <v>2019</v>
      </c>
    </row>
    <row r="529" spans="1:22" s="7" customFormat="1" x14ac:dyDescent="0.2">
      <c r="A529" s="489">
        <v>473</v>
      </c>
      <c r="B529" s="217" t="s">
        <v>632</v>
      </c>
      <c r="C529" s="191">
        <f>'Раздел 1'!O529</f>
        <v>1235019.9000000001</v>
      </c>
      <c r="D529" s="191">
        <f t="shared" si="634"/>
        <v>86451.393000000011</v>
      </c>
      <c r="E529" s="195"/>
      <c r="F529" s="195"/>
      <c r="G529" s="195"/>
      <c r="H529" s="195"/>
      <c r="I529" s="195"/>
      <c r="J529" s="195"/>
      <c r="K529" s="195"/>
      <c r="L529" s="387">
        <v>272</v>
      </c>
      <c r="M529" s="523">
        <f t="shared" si="635"/>
        <v>308754.97500000003</v>
      </c>
      <c r="N529" s="195">
        <v>165.1</v>
      </c>
      <c r="O529" s="568">
        <f t="shared" si="640"/>
        <v>37050.597000000002</v>
      </c>
      <c r="P529" s="195">
        <v>600</v>
      </c>
      <c r="Q529" s="191">
        <f t="shared" si="636"/>
        <v>370505.97000000003</v>
      </c>
      <c r="R529" s="191">
        <f t="shared" si="637"/>
        <v>61750.99500000001</v>
      </c>
      <c r="S529" s="195"/>
      <c r="T529" s="191">
        <f t="shared" si="638"/>
        <v>49400.796000000009</v>
      </c>
      <c r="U529" s="191">
        <f t="shared" si="639"/>
        <v>26429.425860000003</v>
      </c>
      <c r="V529" s="214">
        <v>2019</v>
      </c>
    </row>
    <row r="530" spans="1:22" s="7" customFormat="1" x14ac:dyDescent="0.2">
      <c r="A530" s="489">
        <v>474</v>
      </c>
      <c r="B530" s="217" t="s">
        <v>633</v>
      </c>
      <c r="C530" s="191">
        <f>'Раздел 1'!O530</f>
        <v>1215065.4300000002</v>
      </c>
      <c r="D530" s="191">
        <f t="shared" si="634"/>
        <v>85054.580100000021</v>
      </c>
      <c r="E530" s="195"/>
      <c r="F530" s="195"/>
      <c r="G530" s="195"/>
      <c r="H530" s="195"/>
      <c r="I530" s="195"/>
      <c r="J530" s="195"/>
      <c r="K530" s="195"/>
      <c r="L530" s="387">
        <v>270</v>
      </c>
      <c r="M530" s="523">
        <f t="shared" si="635"/>
        <v>303766.35750000004</v>
      </c>
      <c r="N530" s="195">
        <v>160.75</v>
      </c>
      <c r="O530" s="568">
        <f t="shared" si="640"/>
        <v>36451.962900000006</v>
      </c>
      <c r="P530" s="195">
        <v>600</v>
      </c>
      <c r="Q530" s="191">
        <f t="shared" si="636"/>
        <v>364519.62900000002</v>
      </c>
      <c r="R530" s="191">
        <f t="shared" si="637"/>
        <v>60753.27150000001</v>
      </c>
      <c r="S530" s="195"/>
      <c r="T530" s="191">
        <f t="shared" si="638"/>
        <v>48602.617200000008</v>
      </c>
      <c r="U530" s="191">
        <f t="shared" si="639"/>
        <v>26002.400202000001</v>
      </c>
      <c r="V530" s="214">
        <v>2019</v>
      </c>
    </row>
    <row r="531" spans="1:22" s="7" customFormat="1" x14ac:dyDescent="0.2">
      <c r="A531" s="489">
        <v>475</v>
      </c>
      <c r="B531" s="217" t="s">
        <v>634</v>
      </c>
      <c r="C531" s="191">
        <f>'Раздел 1'!O531</f>
        <v>1763543.7000000002</v>
      </c>
      <c r="D531" s="191">
        <f t="shared" si="634"/>
        <v>123448.05900000002</v>
      </c>
      <c r="E531" s="195"/>
      <c r="F531" s="195"/>
      <c r="G531" s="195"/>
      <c r="H531" s="195"/>
      <c r="I531" s="195"/>
      <c r="J531" s="195"/>
      <c r="K531" s="195"/>
      <c r="L531" s="387">
        <v>401</v>
      </c>
      <c r="M531" s="523">
        <f t="shared" si="635"/>
        <v>440885.92500000005</v>
      </c>
      <c r="N531" s="195">
        <v>252.5</v>
      </c>
      <c r="O531" s="568">
        <f t="shared" si="640"/>
        <v>52906.311000000002</v>
      </c>
      <c r="P531" s="195">
        <v>900</v>
      </c>
      <c r="Q531" s="191">
        <f t="shared" si="636"/>
        <v>529063.11</v>
      </c>
      <c r="R531" s="191">
        <f t="shared" si="637"/>
        <v>88177.185000000012</v>
      </c>
      <c r="S531" s="195"/>
      <c r="T531" s="191">
        <f t="shared" si="638"/>
        <v>70541.748000000007</v>
      </c>
      <c r="U531" s="191">
        <f t="shared" si="639"/>
        <v>37739.835180000002</v>
      </c>
      <c r="V531" s="214">
        <v>2019</v>
      </c>
    </row>
    <row r="532" spans="1:22" s="7" customFormat="1" x14ac:dyDescent="0.2">
      <c r="A532" s="489">
        <v>476</v>
      </c>
      <c r="B532" s="217" t="s">
        <v>635</v>
      </c>
      <c r="C532" s="191">
        <f>'Раздел 1'!O532</f>
        <v>1439957.7000000002</v>
      </c>
      <c r="D532" s="191">
        <f t="shared" si="634"/>
        <v>100797.03900000002</v>
      </c>
      <c r="E532" s="195"/>
      <c r="F532" s="195"/>
      <c r="G532" s="195"/>
      <c r="H532" s="195"/>
      <c r="I532" s="195"/>
      <c r="J532" s="195"/>
      <c r="K532" s="195"/>
      <c r="L532" s="387">
        <v>324</v>
      </c>
      <c r="M532" s="523">
        <f t="shared" si="635"/>
        <v>359989.42500000005</v>
      </c>
      <c r="N532" s="195">
        <v>206</v>
      </c>
      <c r="O532" s="568">
        <f t="shared" si="640"/>
        <v>43198.731000000007</v>
      </c>
      <c r="P532" s="195">
        <v>700</v>
      </c>
      <c r="Q532" s="191">
        <f t="shared" si="636"/>
        <v>431987.31000000006</v>
      </c>
      <c r="R532" s="191">
        <f t="shared" si="637"/>
        <v>71997.885000000009</v>
      </c>
      <c r="S532" s="195"/>
      <c r="T532" s="191">
        <f t="shared" si="638"/>
        <v>57598.308000000012</v>
      </c>
      <c r="U532" s="191">
        <f t="shared" si="639"/>
        <v>30815.094780000003</v>
      </c>
      <c r="V532" s="214">
        <v>2019</v>
      </c>
    </row>
    <row r="533" spans="1:22" s="181" customFormat="1" x14ac:dyDescent="0.2">
      <c r="A533" s="489">
        <v>477</v>
      </c>
      <c r="B533" s="217" t="s">
        <v>636</v>
      </c>
      <c r="C533" s="523">
        <f>'Раздел 1'!O533</f>
        <v>1439957.7000000002</v>
      </c>
      <c r="D533" s="191">
        <f t="shared" si="634"/>
        <v>100797.03900000002</v>
      </c>
      <c r="E533" s="523"/>
      <c r="F533" s="104"/>
      <c r="G533" s="104"/>
      <c r="H533" s="104"/>
      <c r="I533" s="104"/>
      <c r="J533" s="104"/>
      <c r="K533" s="104"/>
      <c r="L533" s="389">
        <v>327</v>
      </c>
      <c r="M533" s="523">
        <f t="shared" si="635"/>
        <v>359989.42500000005</v>
      </c>
      <c r="N533" s="219">
        <v>207.5</v>
      </c>
      <c r="O533" s="568">
        <f t="shared" si="640"/>
        <v>43198.731000000007</v>
      </c>
      <c r="P533" s="219">
        <v>700</v>
      </c>
      <c r="Q533" s="191">
        <f t="shared" si="636"/>
        <v>431987.31000000006</v>
      </c>
      <c r="R533" s="191">
        <f t="shared" si="637"/>
        <v>71997.885000000009</v>
      </c>
      <c r="S533" s="219"/>
      <c r="T533" s="191">
        <f t="shared" si="638"/>
        <v>57598.308000000012</v>
      </c>
      <c r="U533" s="191">
        <f t="shared" si="639"/>
        <v>30815.094780000003</v>
      </c>
      <c r="V533" s="126">
        <v>2019</v>
      </c>
    </row>
    <row r="534" spans="1:22" s="54" customFormat="1" ht="12.75" customHeight="1" x14ac:dyDescent="0.2">
      <c r="A534" s="608" t="s">
        <v>181</v>
      </c>
      <c r="B534" s="609"/>
      <c r="C534" s="564">
        <f>SUM(C515:C533)</f>
        <v>19550399.732999999</v>
      </c>
      <c r="D534" s="564">
        <f t="shared" ref="D534:U534" si="641">SUM(D515:D533)</f>
        <v>1358090.9813100006</v>
      </c>
      <c r="E534" s="564">
        <f t="shared" si="641"/>
        <v>262398.58395000006</v>
      </c>
      <c r="F534" s="197">
        <f t="shared" si="641"/>
        <v>0</v>
      </c>
      <c r="G534" s="197">
        <f t="shared" si="641"/>
        <v>314878.30074000004</v>
      </c>
      <c r="H534" s="197">
        <f t="shared" si="641"/>
        <v>0</v>
      </c>
      <c r="I534" s="197">
        <f t="shared" si="641"/>
        <v>262398.58395000006</v>
      </c>
      <c r="J534" s="197">
        <f t="shared" si="641"/>
        <v>0</v>
      </c>
      <c r="K534" s="197">
        <f t="shared" si="641"/>
        <v>0</v>
      </c>
      <c r="L534" s="197">
        <f t="shared" si="641"/>
        <v>3828.5</v>
      </c>
      <c r="M534" s="197">
        <f t="shared" si="641"/>
        <v>4850324.9332499998</v>
      </c>
      <c r="N534" s="564">
        <f t="shared" si="641"/>
        <v>1157.3499999999999</v>
      </c>
      <c r="O534" s="564">
        <f t="shared" si="641"/>
        <v>249209.75790000003</v>
      </c>
      <c r="P534" s="564">
        <f t="shared" si="641"/>
        <v>7185.4</v>
      </c>
      <c r="Q534" s="564">
        <f t="shared" si="641"/>
        <v>5820389.919900002</v>
      </c>
      <c r="R534" s="564">
        <f t="shared" si="641"/>
        <v>970064.98665000021</v>
      </c>
      <c r="S534" s="564">
        <f t="shared" si="641"/>
        <v>0</v>
      </c>
      <c r="T534" s="564">
        <f t="shared" si="641"/>
        <v>925151.98932000005</v>
      </c>
      <c r="U534" s="564">
        <f t="shared" si="641"/>
        <v>415187.81428619998</v>
      </c>
      <c r="V534" s="399"/>
    </row>
    <row r="535" spans="1:22" s="7" customFormat="1" x14ac:dyDescent="0.2">
      <c r="A535" s="296">
        <v>478</v>
      </c>
      <c r="B535" s="251" t="s">
        <v>1769</v>
      </c>
      <c r="C535" s="325">
        <f>'Раздел 1'!O535</f>
        <v>1445486.9000000001</v>
      </c>
      <c r="D535" s="191">
        <f t="shared" ref="D535:D538" si="642">C535*0.07</f>
        <v>101184.08300000001</v>
      </c>
      <c r="E535" s="347"/>
      <c r="F535" s="347"/>
      <c r="G535" s="347"/>
      <c r="H535" s="347"/>
      <c r="I535" s="347"/>
      <c r="J535" s="347"/>
      <c r="K535" s="347"/>
      <c r="L535" s="391">
        <v>363</v>
      </c>
      <c r="M535" s="523">
        <f t="shared" ref="M535:M538" si="643">0.25*C535</f>
        <v>361371.72500000003</v>
      </c>
      <c r="N535" s="347"/>
      <c r="O535" s="347"/>
      <c r="P535" s="347">
        <v>450</v>
      </c>
      <c r="Q535" s="191">
        <f t="shared" ref="Q535:Q538" si="644">0.3*C535</f>
        <v>433646.07</v>
      </c>
      <c r="R535" s="191">
        <f t="shared" ref="R535:R538" si="645">0.05*C535</f>
        <v>72274.345000000016</v>
      </c>
      <c r="S535" s="347"/>
      <c r="T535" s="191">
        <f t="shared" ref="T535:T538" si="646">C535*0.04</f>
        <v>57819.47600000001</v>
      </c>
      <c r="U535" s="191">
        <f t="shared" ref="U535:U538" si="647">C535*0.0214</f>
        <v>30933.41966</v>
      </c>
      <c r="V535" s="408">
        <v>2020</v>
      </c>
    </row>
    <row r="536" spans="1:22" s="7" customFormat="1" x14ac:dyDescent="0.2">
      <c r="A536" s="296">
        <v>479</v>
      </c>
      <c r="B536" s="251" t="s">
        <v>1708</v>
      </c>
      <c r="C536" s="325">
        <f>'Раздел 1'!O536</f>
        <v>1642841.2</v>
      </c>
      <c r="D536" s="191">
        <f t="shared" si="642"/>
        <v>114998.88400000001</v>
      </c>
      <c r="E536" s="191">
        <f t="shared" ref="E536:E537" si="648">C536*0.05</f>
        <v>82142.06</v>
      </c>
      <c r="F536" s="347"/>
      <c r="G536" s="191">
        <f t="shared" ref="G536:G537" si="649">0.06*C536</f>
        <v>98570.471999999994</v>
      </c>
      <c r="H536" s="347"/>
      <c r="I536" s="191">
        <f t="shared" ref="I536:I537" si="650">0.05*C536</f>
        <v>82142.06</v>
      </c>
      <c r="J536" s="347"/>
      <c r="K536" s="347"/>
      <c r="L536" s="391">
        <v>341</v>
      </c>
      <c r="M536" s="523">
        <f t="shared" si="643"/>
        <v>410710.3</v>
      </c>
      <c r="N536" s="347"/>
      <c r="O536" s="347"/>
      <c r="P536" s="347">
        <v>209.4</v>
      </c>
      <c r="Q536" s="191">
        <f t="shared" si="644"/>
        <v>492852.36</v>
      </c>
      <c r="R536" s="191">
        <f t="shared" si="645"/>
        <v>82142.06</v>
      </c>
      <c r="S536" s="347"/>
      <c r="T536" s="191">
        <f t="shared" si="646"/>
        <v>65713.648000000001</v>
      </c>
      <c r="U536" s="191">
        <f t="shared" si="647"/>
        <v>35156.801679999997</v>
      </c>
      <c r="V536" s="408">
        <v>2020</v>
      </c>
    </row>
    <row r="537" spans="1:22" s="7" customFormat="1" x14ac:dyDescent="0.2">
      <c r="A537" s="296">
        <v>480</v>
      </c>
      <c r="B537" s="327" t="s">
        <v>1770</v>
      </c>
      <c r="C537" s="444">
        <f>'Раздел 1'!O537</f>
        <v>1997303.0999999999</v>
      </c>
      <c r="D537" s="191">
        <f t="shared" si="642"/>
        <v>139811.217</v>
      </c>
      <c r="E537" s="191">
        <f t="shared" si="648"/>
        <v>99865.154999999999</v>
      </c>
      <c r="F537" s="347"/>
      <c r="G537" s="191">
        <f t="shared" si="649"/>
        <v>119838.18599999999</v>
      </c>
      <c r="H537" s="347"/>
      <c r="I537" s="191">
        <f t="shared" si="650"/>
        <v>99865.154999999999</v>
      </c>
      <c r="J537" s="347"/>
      <c r="K537" s="347"/>
      <c r="L537" s="391">
        <v>370</v>
      </c>
      <c r="M537" s="523">
        <f t="shared" si="643"/>
        <v>499325.77499999997</v>
      </c>
      <c r="N537" s="347"/>
      <c r="O537" s="347"/>
      <c r="P537" s="347">
        <v>417</v>
      </c>
      <c r="Q537" s="191">
        <f t="shared" si="644"/>
        <v>599190.92999999993</v>
      </c>
      <c r="R537" s="191">
        <f t="shared" si="645"/>
        <v>99865.154999999999</v>
      </c>
      <c r="S537" s="347"/>
      <c r="T537" s="191">
        <f t="shared" si="646"/>
        <v>79892.123999999996</v>
      </c>
      <c r="U537" s="191">
        <f t="shared" si="647"/>
        <v>42742.286339999991</v>
      </c>
      <c r="V537" s="408">
        <v>2020</v>
      </c>
    </row>
    <row r="538" spans="1:22" s="7" customFormat="1" x14ac:dyDescent="0.2">
      <c r="A538" s="296">
        <v>481</v>
      </c>
      <c r="B538" s="327" t="s">
        <v>1709</v>
      </c>
      <c r="C538" s="444">
        <f>'Раздел 1'!O538</f>
        <v>1524525.5999999999</v>
      </c>
      <c r="D538" s="191">
        <f t="shared" si="642"/>
        <v>106716.792</v>
      </c>
      <c r="E538" s="323"/>
      <c r="F538" s="347"/>
      <c r="G538" s="347"/>
      <c r="H538" s="347"/>
      <c r="I538" s="347"/>
      <c r="J538" s="347"/>
      <c r="K538" s="347"/>
      <c r="L538" s="391">
        <v>393</v>
      </c>
      <c r="M538" s="523">
        <f t="shared" si="643"/>
        <v>381131.39999999997</v>
      </c>
      <c r="N538" s="347"/>
      <c r="O538" s="347"/>
      <c r="P538" s="347">
        <v>330.1</v>
      </c>
      <c r="Q538" s="191">
        <f t="shared" si="644"/>
        <v>457357.67999999993</v>
      </c>
      <c r="R538" s="191">
        <f t="shared" si="645"/>
        <v>76226.28</v>
      </c>
      <c r="S538" s="347"/>
      <c r="T538" s="191">
        <f t="shared" si="646"/>
        <v>60981.023999999998</v>
      </c>
      <c r="U538" s="191">
        <f t="shared" si="647"/>
        <v>32624.847839999995</v>
      </c>
      <c r="V538" s="408">
        <v>2020</v>
      </c>
    </row>
    <row r="539" spans="1:22" s="54" customFormat="1" ht="12.75" customHeight="1" x14ac:dyDescent="0.2">
      <c r="A539" s="608" t="s">
        <v>800</v>
      </c>
      <c r="B539" s="610"/>
      <c r="C539" s="328">
        <f>SUM(C535:C538)</f>
        <v>6610156.7999999998</v>
      </c>
      <c r="D539" s="328">
        <f t="shared" ref="D539:U539" si="651">SUM(D535:D538)</f>
        <v>462710.97600000002</v>
      </c>
      <c r="E539" s="328">
        <f t="shared" si="651"/>
        <v>182007.215</v>
      </c>
      <c r="F539" s="197">
        <f t="shared" si="651"/>
        <v>0</v>
      </c>
      <c r="G539" s="197">
        <f t="shared" si="651"/>
        <v>218408.658</v>
      </c>
      <c r="H539" s="197">
        <f t="shared" si="651"/>
        <v>0</v>
      </c>
      <c r="I539" s="197">
        <f t="shared" si="651"/>
        <v>182007.215</v>
      </c>
      <c r="J539" s="197">
        <f t="shared" si="651"/>
        <v>0</v>
      </c>
      <c r="K539" s="197">
        <f t="shared" si="651"/>
        <v>0</v>
      </c>
      <c r="L539" s="197">
        <f t="shared" si="651"/>
        <v>1467</v>
      </c>
      <c r="M539" s="197">
        <f t="shared" si="651"/>
        <v>1652539.2</v>
      </c>
      <c r="N539" s="197">
        <f t="shared" si="651"/>
        <v>0</v>
      </c>
      <c r="O539" s="197">
        <f t="shared" si="651"/>
        <v>0</v>
      </c>
      <c r="P539" s="197">
        <f t="shared" si="651"/>
        <v>1406.5</v>
      </c>
      <c r="Q539" s="197">
        <f t="shared" si="651"/>
        <v>1983047.0399999998</v>
      </c>
      <c r="R539" s="197">
        <f t="shared" si="651"/>
        <v>330507.84000000003</v>
      </c>
      <c r="S539" s="197">
        <f t="shared" si="651"/>
        <v>0</v>
      </c>
      <c r="T539" s="564">
        <f t="shared" si="651"/>
        <v>264406.272</v>
      </c>
      <c r="U539" s="564">
        <f t="shared" si="651"/>
        <v>141457.35551999998</v>
      </c>
      <c r="V539" s="399"/>
    </row>
    <row r="540" spans="1:22" s="7" customFormat="1" x14ac:dyDescent="0.2">
      <c r="A540" s="296">
        <v>482</v>
      </c>
      <c r="B540" s="251" t="s">
        <v>1771</v>
      </c>
      <c r="C540" s="325">
        <f>'Раздел 1'!O540</f>
        <v>1566227</v>
      </c>
      <c r="D540" s="191">
        <f t="shared" ref="D540:D543" si="652">C540*0.07</f>
        <v>109635.89000000001</v>
      </c>
      <c r="E540" s="191">
        <f t="shared" ref="E540:E542" si="653">C540*0.05</f>
        <v>78311.350000000006</v>
      </c>
      <c r="F540" s="347"/>
      <c r="G540" s="191">
        <f t="shared" ref="G540:G542" si="654">0.06*C540</f>
        <v>93973.62</v>
      </c>
      <c r="H540" s="347"/>
      <c r="I540" s="191">
        <f t="shared" ref="I540:I542" si="655">0.05*C540</f>
        <v>78311.350000000006</v>
      </c>
      <c r="J540" s="347"/>
      <c r="K540" s="347"/>
      <c r="L540" s="391">
        <v>387.6</v>
      </c>
      <c r="M540" s="523">
        <f t="shared" ref="M540:M543" si="656">0.25*C540</f>
        <v>391556.75</v>
      </c>
      <c r="N540" s="347"/>
      <c r="O540" s="347"/>
      <c r="P540" s="347">
        <v>339.1</v>
      </c>
      <c r="Q540" s="191">
        <f t="shared" ref="Q540:Q543" si="657">0.3*C540</f>
        <v>469868.1</v>
      </c>
      <c r="R540" s="191">
        <f t="shared" ref="R540:R543" si="658">0.05*C540</f>
        <v>78311.350000000006</v>
      </c>
      <c r="S540" s="347"/>
      <c r="T540" s="191">
        <f t="shared" ref="T540:T543" si="659">C540*0.04</f>
        <v>62649.08</v>
      </c>
      <c r="U540" s="191">
        <f t="shared" ref="U540:U543" si="660">C540*0.0214</f>
        <v>33517.257799999999</v>
      </c>
      <c r="V540" s="126">
        <v>2021</v>
      </c>
    </row>
    <row r="541" spans="1:22" s="7" customFormat="1" x14ac:dyDescent="0.2">
      <c r="A541" s="296">
        <v>483</v>
      </c>
      <c r="B541" s="251" t="s">
        <v>1710</v>
      </c>
      <c r="C541" s="325">
        <f>'Раздел 1'!O541</f>
        <v>2385708</v>
      </c>
      <c r="D541" s="191">
        <f t="shared" si="652"/>
        <v>166999.56000000003</v>
      </c>
      <c r="E541" s="191">
        <f t="shared" si="653"/>
        <v>119285.40000000001</v>
      </c>
      <c r="F541" s="347"/>
      <c r="G541" s="191">
        <f t="shared" si="654"/>
        <v>143142.47999999998</v>
      </c>
      <c r="H541" s="347"/>
      <c r="I541" s="191">
        <f t="shared" si="655"/>
        <v>119285.40000000001</v>
      </c>
      <c r="J541" s="347"/>
      <c r="K541" s="347"/>
      <c r="L541" s="391">
        <v>448.5</v>
      </c>
      <c r="M541" s="523">
        <f t="shared" si="656"/>
        <v>596427</v>
      </c>
      <c r="N541" s="347"/>
      <c r="O541" s="347"/>
      <c r="P541" s="347">
        <v>712</v>
      </c>
      <c r="Q541" s="191">
        <f t="shared" si="657"/>
        <v>715712.4</v>
      </c>
      <c r="R541" s="191">
        <f t="shared" si="658"/>
        <v>119285.40000000001</v>
      </c>
      <c r="S541" s="347"/>
      <c r="T541" s="191">
        <f t="shared" si="659"/>
        <v>95428.32</v>
      </c>
      <c r="U541" s="191">
        <f t="shared" si="660"/>
        <v>51054.1512</v>
      </c>
      <c r="V541" s="126">
        <v>2021</v>
      </c>
    </row>
    <row r="542" spans="1:22" s="7" customFormat="1" x14ac:dyDescent="0.2">
      <c r="A542" s="296">
        <v>484</v>
      </c>
      <c r="B542" s="251" t="s">
        <v>1711</v>
      </c>
      <c r="C542" s="325">
        <f>'Раздел 1'!O542</f>
        <v>1929902</v>
      </c>
      <c r="D542" s="191">
        <f t="shared" si="652"/>
        <v>135093.14000000001</v>
      </c>
      <c r="E542" s="191">
        <f t="shared" si="653"/>
        <v>96495.1</v>
      </c>
      <c r="F542" s="347"/>
      <c r="G542" s="191">
        <f t="shared" si="654"/>
        <v>115794.12</v>
      </c>
      <c r="H542" s="347"/>
      <c r="I542" s="191">
        <f t="shared" si="655"/>
        <v>96495.1</v>
      </c>
      <c r="J542" s="347"/>
      <c r="K542" s="347"/>
      <c r="L542" s="391">
        <v>477.8</v>
      </c>
      <c r="M542" s="523">
        <f t="shared" si="656"/>
        <v>482475.5</v>
      </c>
      <c r="N542" s="347"/>
      <c r="O542" s="347"/>
      <c r="P542" s="347">
        <v>409.3</v>
      </c>
      <c r="Q542" s="191">
        <f t="shared" si="657"/>
        <v>578970.6</v>
      </c>
      <c r="R542" s="191">
        <f t="shared" si="658"/>
        <v>96495.1</v>
      </c>
      <c r="S542" s="347"/>
      <c r="T542" s="191">
        <f t="shared" si="659"/>
        <v>77196.08</v>
      </c>
      <c r="U542" s="191">
        <f t="shared" si="660"/>
        <v>41299.902799999996</v>
      </c>
      <c r="V542" s="126">
        <v>2021</v>
      </c>
    </row>
    <row r="543" spans="1:22" s="7" customFormat="1" x14ac:dyDescent="0.2">
      <c r="A543" s="296">
        <v>485</v>
      </c>
      <c r="B543" s="251" t="s">
        <v>1772</v>
      </c>
      <c r="C543" s="325">
        <f>'Раздел 1'!O543</f>
        <v>1897413.7</v>
      </c>
      <c r="D543" s="191">
        <f t="shared" si="652"/>
        <v>132818.959</v>
      </c>
      <c r="E543" s="347"/>
      <c r="F543" s="347"/>
      <c r="G543" s="347"/>
      <c r="H543" s="347"/>
      <c r="I543" s="347"/>
      <c r="J543" s="347"/>
      <c r="K543" s="347"/>
      <c r="L543" s="391">
        <v>508.3</v>
      </c>
      <c r="M543" s="523">
        <f t="shared" si="656"/>
        <v>474353.42499999999</v>
      </c>
      <c r="N543" s="347"/>
      <c r="O543" s="347"/>
      <c r="P543" s="347">
        <v>410.8</v>
      </c>
      <c r="Q543" s="191">
        <f t="shared" si="657"/>
        <v>569224.11</v>
      </c>
      <c r="R543" s="191">
        <f t="shared" si="658"/>
        <v>94870.684999999998</v>
      </c>
      <c r="S543" s="347"/>
      <c r="T543" s="191">
        <f t="shared" si="659"/>
        <v>75896.547999999995</v>
      </c>
      <c r="U543" s="191">
        <f t="shared" si="660"/>
        <v>40604.653179999994</v>
      </c>
      <c r="V543" s="126">
        <v>2021</v>
      </c>
    </row>
    <row r="544" spans="1:22" s="54" customFormat="1" ht="12.75" customHeight="1" x14ac:dyDescent="0.2">
      <c r="A544" s="608" t="s">
        <v>801</v>
      </c>
      <c r="B544" s="609"/>
      <c r="C544" s="197">
        <f>SUM(C540:C543)</f>
        <v>7779250.7000000002</v>
      </c>
      <c r="D544" s="328">
        <f t="shared" ref="D544:U544" si="661">SUM(D540:D543)</f>
        <v>544547.54900000012</v>
      </c>
      <c r="E544" s="197">
        <f t="shared" si="661"/>
        <v>294091.84999999998</v>
      </c>
      <c r="F544" s="197">
        <f t="shared" si="661"/>
        <v>0</v>
      </c>
      <c r="G544" s="197">
        <f t="shared" si="661"/>
        <v>352910.22</v>
      </c>
      <c r="H544" s="197">
        <f t="shared" si="661"/>
        <v>0</v>
      </c>
      <c r="I544" s="197">
        <f t="shared" si="661"/>
        <v>294091.84999999998</v>
      </c>
      <c r="J544" s="197">
        <f t="shared" si="661"/>
        <v>0</v>
      </c>
      <c r="K544" s="197">
        <f t="shared" si="661"/>
        <v>0</v>
      </c>
      <c r="L544" s="197">
        <f t="shared" si="661"/>
        <v>1822.2</v>
      </c>
      <c r="M544" s="197">
        <f t="shared" si="661"/>
        <v>1944812.675</v>
      </c>
      <c r="N544" s="197">
        <f t="shared" si="661"/>
        <v>0</v>
      </c>
      <c r="O544" s="197">
        <f t="shared" si="661"/>
        <v>0</v>
      </c>
      <c r="P544" s="197">
        <f t="shared" si="661"/>
        <v>1871.1999999999998</v>
      </c>
      <c r="Q544" s="197">
        <f t="shared" si="661"/>
        <v>2333775.21</v>
      </c>
      <c r="R544" s="197">
        <f t="shared" si="661"/>
        <v>388962.53499999997</v>
      </c>
      <c r="S544" s="197">
        <f t="shared" si="661"/>
        <v>0</v>
      </c>
      <c r="T544" s="328">
        <f t="shared" si="661"/>
        <v>311170.02800000005</v>
      </c>
      <c r="U544" s="328">
        <f t="shared" si="661"/>
        <v>166475.96497999999</v>
      </c>
      <c r="V544" s="107"/>
    </row>
    <row r="545" spans="1:22" s="56" customFormat="1" ht="12.75" customHeight="1" x14ac:dyDescent="0.2">
      <c r="A545" s="602" t="s">
        <v>113</v>
      </c>
      <c r="B545" s="603"/>
      <c r="C545" s="189">
        <f>C544+C539+C534</f>
        <v>33939807.232999995</v>
      </c>
      <c r="D545" s="572">
        <f t="shared" ref="D545:U545" si="662">D544+D539+D534</f>
        <v>2365349.506310001</v>
      </c>
      <c r="E545" s="189">
        <f t="shared" si="662"/>
        <v>738497.64895000006</v>
      </c>
      <c r="F545" s="189">
        <f t="shared" si="662"/>
        <v>0</v>
      </c>
      <c r="G545" s="189">
        <f t="shared" si="662"/>
        <v>886197.17874000012</v>
      </c>
      <c r="H545" s="189">
        <f t="shared" si="662"/>
        <v>0</v>
      </c>
      <c r="I545" s="189">
        <f t="shared" si="662"/>
        <v>738497.64895000006</v>
      </c>
      <c r="J545" s="189">
        <f t="shared" si="662"/>
        <v>0</v>
      </c>
      <c r="K545" s="189">
        <f t="shared" si="662"/>
        <v>0</v>
      </c>
      <c r="L545" s="189">
        <f t="shared" si="662"/>
        <v>7117.7</v>
      </c>
      <c r="M545" s="189">
        <f t="shared" si="662"/>
        <v>8447676.8082499988</v>
      </c>
      <c r="N545" s="189">
        <f t="shared" si="662"/>
        <v>1157.3499999999999</v>
      </c>
      <c r="O545" s="189">
        <f t="shared" si="662"/>
        <v>249209.75790000003</v>
      </c>
      <c r="P545" s="189">
        <f t="shared" si="662"/>
        <v>10463.099999999999</v>
      </c>
      <c r="Q545" s="189">
        <f t="shared" si="662"/>
        <v>10137212.169900002</v>
      </c>
      <c r="R545" s="189">
        <f t="shared" si="662"/>
        <v>1689535.3616500003</v>
      </c>
      <c r="S545" s="189">
        <f t="shared" si="662"/>
        <v>0</v>
      </c>
      <c r="T545" s="572">
        <f t="shared" si="662"/>
        <v>1500728.28932</v>
      </c>
      <c r="U545" s="572">
        <f t="shared" si="662"/>
        <v>723121.13478620001</v>
      </c>
      <c r="V545" s="15"/>
    </row>
    <row r="546" spans="1:22" s="58" customFormat="1" x14ac:dyDescent="0.2">
      <c r="A546" s="604" t="s">
        <v>98</v>
      </c>
      <c r="B546" s="605"/>
      <c r="C546" s="191"/>
      <c r="D546" s="186"/>
      <c r="E546" s="186"/>
      <c r="F546" s="186"/>
      <c r="G546" s="186"/>
      <c r="H546" s="186"/>
      <c r="I546" s="406"/>
      <c r="J546" s="186"/>
      <c r="K546" s="186"/>
      <c r="L546" s="385"/>
      <c r="M546" s="186"/>
      <c r="N546" s="186"/>
      <c r="O546" s="187"/>
      <c r="P546" s="406"/>
      <c r="Q546" s="186"/>
      <c r="R546" s="186"/>
      <c r="S546" s="186"/>
      <c r="T546" s="186"/>
      <c r="U546" s="186"/>
      <c r="V546" s="135"/>
    </row>
    <row r="547" spans="1:22" s="7" customFormat="1" ht="12" customHeight="1" x14ac:dyDescent="0.2">
      <c r="A547" s="184">
        <v>486</v>
      </c>
      <c r="B547" s="192" t="s">
        <v>565</v>
      </c>
      <c r="C547" s="191">
        <f>'Раздел 1'!O547</f>
        <v>2380514.34</v>
      </c>
      <c r="D547" s="191">
        <f t="shared" ref="D547:D564" si="663">C547*0.07</f>
        <v>166636.00380000001</v>
      </c>
      <c r="E547" s="191"/>
      <c r="F547" s="191"/>
      <c r="G547" s="191"/>
      <c r="H547" s="191"/>
      <c r="I547" s="191"/>
      <c r="J547" s="191"/>
      <c r="K547" s="191"/>
      <c r="L547" s="386">
        <v>369</v>
      </c>
      <c r="M547" s="523">
        <f t="shared" ref="M547:M564" si="664">0.25*C547</f>
        <v>595128.58499999996</v>
      </c>
      <c r="N547" s="191"/>
      <c r="O547" s="191"/>
      <c r="P547" s="191">
        <v>399.2</v>
      </c>
      <c r="Q547" s="191">
        <f t="shared" ref="Q547:Q564" si="665">0.3*C547</f>
        <v>714154.30199999991</v>
      </c>
      <c r="R547" s="191">
        <f t="shared" ref="R547:R564" si="666">0.05*C547</f>
        <v>119025.717</v>
      </c>
      <c r="S547" s="191"/>
      <c r="T547" s="191">
        <f t="shared" ref="T547:T564" si="667">C547*0.04</f>
        <v>95220.573599999989</v>
      </c>
      <c r="U547" s="191">
        <f t="shared" ref="U547:U564" si="668">C547*0.0214</f>
        <v>50943.006875999992</v>
      </c>
      <c r="V547" s="173">
        <v>2019</v>
      </c>
    </row>
    <row r="548" spans="1:22" s="7" customFormat="1" ht="12" customHeight="1" x14ac:dyDescent="0.2">
      <c r="A548" s="184">
        <v>487</v>
      </c>
      <c r="B548" s="192" t="s">
        <v>566</v>
      </c>
      <c r="C548" s="191">
        <f>'Раздел 1'!O548</f>
        <v>1752757.5000000002</v>
      </c>
      <c r="D548" s="191">
        <f t="shared" si="663"/>
        <v>122693.02500000002</v>
      </c>
      <c r="E548" s="191"/>
      <c r="F548" s="191"/>
      <c r="G548" s="191"/>
      <c r="H548" s="191"/>
      <c r="I548" s="191"/>
      <c r="J548" s="191"/>
      <c r="K548" s="191"/>
      <c r="L548" s="386">
        <v>280</v>
      </c>
      <c r="M548" s="523">
        <f t="shared" si="664"/>
        <v>438189.37500000006</v>
      </c>
      <c r="N548" s="191"/>
      <c r="O548" s="191"/>
      <c r="P548" s="191">
        <v>1296</v>
      </c>
      <c r="Q548" s="191">
        <f t="shared" si="665"/>
        <v>525827.25</v>
      </c>
      <c r="R548" s="191">
        <f t="shared" si="666"/>
        <v>87637.875000000015</v>
      </c>
      <c r="S548" s="191"/>
      <c r="T548" s="191">
        <f t="shared" si="667"/>
        <v>70110.300000000017</v>
      </c>
      <c r="U548" s="191">
        <f t="shared" si="668"/>
        <v>37509.010500000004</v>
      </c>
      <c r="V548" s="173">
        <v>2019</v>
      </c>
    </row>
    <row r="549" spans="1:22" s="7" customFormat="1" ht="12" customHeight="1" x14ac:dyDescent="0.2">
      <c r="A549" s="489">
        <v>488</v>
      </c>
      <c r="B549" s="192" t="s">
        <v>571</v>
      </c>
      <c r="C549" s="191">
        <f>'Раздел 1'!O549</f>
        <v>2316336.4500000002</v>
      </c>
      <c r="D549" s="191">
        <f t="shared" si="663"/>
        <v>162143.55150000003</v>
      </c>
      <c r="E549" s="191"/>
      <c r="F549" s="191"/>
      <c r="G549" s="191"/>
      <c r="H549" s="191"/>
      <c r="I549" s="191"/>
      <c r="J549" s="191"/>
      <c r="K549" s="191"/>
      <c r="L549" s="386">
        <v>468</v>
      </c>
      <c r="M549" s="523">
        <f t="shared" si="664"/>
        <v>579084.11250000005</v>
      </c>
      <c r="N549" s="191"/>
      <c r="O549" s="191"/>
      <c r="P549" s="191">
        <v>2160</v>
      </c>
      <c r="Q549" s="191">
        <f t="shared" si="665"/>
        <v>694900.93500000006</v>
      </c>
      <c r="R549" s="191">
        <f t="shared" si="666"/>
        <v>115816.82250000001</v>
      </c>
      <c r="S549" s="191"/>
      <c r="T549" s="191">
        <f t="shared" si="667"/>
        <v>92653.458000000013</v>
      </c>
      <c r="U549" s="191">
        <f t="shared" si="668"/>
        <v>49569.600030000001</v>
      </c>
      <c r="V549" s="173">
        <v>2019</v>
      </c>
    </row>
    <row r="550" spans="1:22" s="7" customFormat="1" ht="12" customHeight="1" x14ac:dyDescent="0.2">
      <c r="A550" s="489">
        <v>489</v>
      </c>
      <c r="B550" s="192" t="s">
        <v>572</v>
      </c>
      <c r="C550" s="191">
        <f>'Раздел 1'!O550</f>
        <v>1475012.85</v>
      </c>
      <c r="D550" s="191">
        <f t="shared" si="663"/>
        <v>103250.89950000001</v>
      </c>
      <c r="E550" s="191">
        <f t="shared" ref="E550:E551" si="669">C550*0.05</f>
        <v>73750.642500000002</v>
      </c>
      <c r="F550" s="191"/>
      <c r="G550" s="191">
        <f t="shared" ref="G550:G551" si="670">0.06*C550</f>
        <v>88500.771000000008</v>
      </c>
      <c r="H550" s="191"/>
      <c r="I550" s="191">
        <f t="shared" ref="I550:I551" si="671">0.05*C550</f>
        <v>73750.642500000002</v>
      </c>
      <c r="J550" s="191"/>
      <c r="K550" s="191"/>
      <c r="L550" s="386">
        <v>260</v>
      </c>
      <c r="M550" s="523">
        <f t="shared" si="664"/>
        <v>368753.21250000002</v>
      </c>
      <c r="N550" s="191"/>
      <c r="O550" s="191"/>
      <c r="P550" s="191">
        <v>418</v>
      </c>
      <c r="Q550" s="191">
        <f t="shared" si="665"/>
        <v>442503.85500000004</v>
      </c>
      <c r="R550" s="191">
        <f t="shared" si="666"/>
        <v>73750.642500000002</v>
      </c>
      <c r="S550" s="191"/>
      <c r="T550" s="191">
        <f t="shared" si="667"/>
        <v>59000.514000000003</v>
      </c>
      <c r="U550" s="191">
        <f t="shared" si="668"/>
        <v>31565.274990000002</v>
      </c>
      <c r="V550" s="173">
        <v>2019</v>
      </c>
    </row>
    <row r="551" spans="1:22" s="7" customFormat="1" ht="12" customHeight="1" x14ac:dyDescent="0.2">
      <c r="A551" s="489">
        <v>490</v>
      </c>
      <c r="B551" s="192" t="s">
        <v>573</v>
      </c>
      <c r="C551" s="191">
        <f>'Раздел 1'!O551</f>
        <v>2003536.6500000001</v>
      </c>
      <c r="D551" s="191">
        <f t="shared" si="663"/>
        <v>140247.56550000003</v>
      </c>
      <c r="E551" s="191">
        <f t="shared" si="669"/>
        <v>100176.83250000002</v>
      </c>
      <c r="F551" s="191"/>
      <c r="G551" s="191">
        <f t="shared" si="670"/>
        <v>120212.19900000001</v>
      </c>
      <c r="H551" s="191"/>
      <c r="I551" s="191">
        <f t="shared" si="671"/>
        <v>100176.83250000002</v>
      </c>
      <c r="J551" s="191"/>
      <c r="K551" s="191"/>
      <c r="L551" s="386">
        <v>360</v>
      </c>
      <c r="M551" s="523">
        <f t="shared" si="664"/>
        <v>500884.16250000003</v>
      </c>
      <c r="N551" s="191"/>
      <c r="O551" s="191"/>
      <c r="P551" s="191">
        <v>422</v>
      </c>
      <c r="Q551" s="191">
        <f t="shared" si="665"/>
        <v>601060.995</v>
      </c>
      <c r="R551" s="191">
        <f t="shared" si="666"/>
        <v>100176.83250000002</v>
      </c>
      <c r="S551" s="191"/>
      <c r="T551" s="191">
        <f t="shared" si="667"/>
        <v>80141.466</v>
      </c>
      <c r="U551" s="191">
        <f t="shared" si="668"/>
        <v>42875.684310000004</v>
      </c>
      <c r="V551" s="173">
        <v>2019</v>
      </c>
    </row>
    <row r="552" spans="1:22" s="7" customFormat="1" ht="12" customHeight="1" x14ac:dyDescent="0.2">
      <c r="A552" s="489">
        <v>491</v>
      </c>
      <c r="B552" s="192" t="s">
        <v>361</v>
      </c>
      <c r="C552" s="191">
        <f>'Раздел 1'!O552</f>
        <v>2114850.2340000002</v>
      </c>
      <c r="D552" s="191">
        <f t="shared" si="663"/>
        <v>148039.51638000002</v>
      </c>
      <c r="E552" s="191"/>
      <c r="F552" s="191"/>
      <c r="G552" s="191"/>
      <c r="H552" s="191"/>
      <c r="I552" s="191"/>
      <c r="J552" s="191"/>
      <c r="K552" s="191"/>
      <c r="L552" s="386">
        <v>340</v>
      </c>
      <c r="M552" s="523">
        <f t="shared" si="664"/>
        <v>528712.55850000004</v>
      </c>
      <c r="N552" s="191"/>
      <c r="O552" s="191"/>
      <c r="P552" s="191">
        <v>425</v>
      </c>
      <c r="Q552" s="191">
        <f t="shared" si="665"/>
        <v>634455.07020000007</v>
      </c>
      <c r="R552" s="191">
        <f t="shared" si="666"/>
        <v>105742.51170000002</v>
      </c>
      <c r="S552" s="191"/>
      <c r="T552" s="191">
        <f t="shared" si="667"/>
        <v>84594.009360000011</v>
      </c>
      <c r="U552" s="191">
        <f t="shared" si="668"/>
        <v>45257.795007599998</v>
      </c>
      <c r="V552" s="173">
        <v>2019</v>
      </c>
    </row>
    <row r="553" spans="1:22" s="7" customFormat="1" ht="12" customHeight="1" x14ac:dyDescent="0.2">
      <c r="A553" s="489">
        <v>492</v>
      </c>
      <c r="B553" s="192" t="s">
        <v>360</v>
      </c>
      <c r="C553" s="191">
        <f>'Раздел 1'!O553</f>
        <v>2059085.5800000003</v>
      </c>
      <c r="D553" s="191">
        <f t="shared" si="663"/>
        <v>144135.99060000005</v>
      </c>
      <c r="E553" s="191"/>
      <c r="F553" s="191"/>
      <c r="G553" s="191"/>
      <c r="H553" s="191"/>
      <c r="I553" s="191"/>
      <c r="J553" s="191"/>
      <c r="K553" s="191"/>
      <c r="L553" s="386">
        <v>206</v>
      </c>
      <c r="M553" s="523">
        <f t="shared" si="664"/>
        <v>514771.39500000008</v>
      </c>
      <c r="N553" s="191"/>
      <c r="O553" s="191"/>
      <c r="P553" s="191">
        <v>421</v>
      </c>
      <c r="Q553" s="191">
        <f t="shared" si="665"/>
        <v>617725.67400000012</v>
      </c>
      <c r="R553" s="191">
        <f t="shared" si="666"/>
        <v>102954.27900000002</v>
      </c>
      <c r="S553" s="191"/>
      <c r="T553" s="191">
        <f t="shared" si="667"/>
        <v>82363.423200000019</v>
      </c>
      <c r="U553" s="191">
        <f t="shared" si="668"/>
        <v>44064.431412000005</v>
      </c>
      <c r="V553" s="173">
        <v>2019</v>
      </c>
    </row>
    <row r="554" spans="1:22" s="7" customFormat="1" ht="12" customHeight="1" x14ac:dyDescent="0.2">
      <c r="A554" s="489">
        <v>493</v>
      </c>
      <c r="B554" s="192" t="s">
        <v>574</v>
      </c>
      <c r="C554" s="191">
        <f>'Раздел 1'!O554</f>
        <v>1280321.94</v>
      </c>
      <c r="D554" s="191">
        <f t="shared" si="663"/>
        <v>89622.535799999998</v>
      </c>
      <c r="E554" s="191"/>
      <c r="F554" s="191"/>
      <c r="G554" s="191"/>
      <c r="H554" s="191"/>
      <c r="I554" s="191"/>
      <c r="J554" s="191"/>
      <c r="K554" s="191"/>
      <c r="L554" s="386">
        <v>206</v>
      </c>
      <c r="M554" s="523">
        <f t="shared" si="664"/>
        <v>320080.48499999999</v>
      </c>
      <c r="N554" s="191"/>
      <c r="O554" s="191"/>
      <c r="P554" s="191">
        <v>406</v>
      </c>
      <c r="Q554" s="191">
        <f t="shared" si="665"/>
        <v>384096.58199999999</v>
      </c>
      <c r="R554" s="191">
        <f t="shared" si="666"/>
        <v>64016.097000000002</v>
      </c>
      <c r="S554" s="191"/>
      <c r="T554" s="191">
        <f t="shared" si="667"/>
        <v>51212.8776</v>
      </c>
      <c r="U554" s="191">
        <f t="shared" si="668"/>
        <v>27398.889515999996</v>
      </c>
      <c r="V554" s="173">
        <v>2019</v>
      </c>
    </row>
    <row r="555" spans="1:22" s="7" customFormat="1" ht="12" customHeight="1" x14ac:dyDescent="0.2">
      <c r="A555" s="489">
        <v>494</v>
      </c>
      <c r="B555" s="192" t="s">
        <v>362</v>
      </c>
      <c r="C555" s="191">
        <f>'Раздел 1'!O555</f>
        <v>2126499.33</v>
      </c>
      <c r="D555" s="191">
        <f t="shared" si="663"/>
        <v>148854.95310000001</v>
      </c>
      <c r="E555" s="191"/>
      <c r="F555" s="191"/>
      <c r="G555" s="191"/>
      <c r="H555" s="191"/>
      <c r="I555" s="191"/>
      <c r="J555" s="191"/>
      <c r="K555" s="191"/>
      <c r="L555" s="386">
        <v>340</v>
      </c>
      <c r="M555" s="523">
        <f t="shared" si="664"/>
        <v>531624.83250000002</v>
      </c>
      <c r="N555" s="191"/>
      <c r="O555" s="191"/>
      <c r="P555" s="191">
        <v>425</v>
      </c>
      <c r="Q555" s="191">
        <f t="shared" si="665"/>
        <v>637949.799</v>
      </c>
      <c r="R555" s="191">
        <f t="shared" si="666"/>
        <v>106324.96650000001</v>
      </c>
      <c r="S555" s="191"/>
      <c r="T555" s="191">
        <f t="shared" si="667"/>
        <v>85059.973200000008</v>
      </c>
      <c r="U555" s="191">
        <f t="shared" si="668"/>
        <v>45507.085661999998</v>
      </c>
      <c r="V555" s="173">
        <v>2019</v>
      </c>
    </row>
    <row r="556" spans="1:22" s="7" customFormat="1" ht="12" customHeight="1" x14ac:dyDescent="0.2">
      <c r="A556" s="489">
        <v>495</v>
      </c>
      <c r="B556" s="192" t="s">
        <v>363</v>
      </c>
      <c r="C556" s="191">
        <f>'Раздел 1'!O556</f>
        <v>1752218.19</v>
      </c>
      <c r="D556" s="191">
        <f t="shared" si="663"/>
        <v>122655.2733</v>
      </c>
      <c r="E556" s="191"/>
      <c r="F556" s="191"/>
      <c r="G556" s="191"/>
      <c r="H556" s="191"/>
      <c r="I556" s="191"/>
      <c r="J556" s="191"/>
      <c r="K556" s="191"/>
      <c r="L556" s="386">
        <v>269</v>
      </c>
      <c r="M556" s="523">
        <f t="shared" si="664"/>
        <v>438054.54749999999</v>
      </c>
      <c r="N556" s="191"/>
      <c r="O556" s="191"/>
      <c r="P556" s="191">
        <v>309</v>
      </c>
      <c r="Q556" s="191">
        <f t="shared" si="665"/>
        <v>525665.45699999994</v>
      </c>
      <c r="R556" s="191">
        <f t="shared" si="666"/>
        <v>87610.909500000009</v>
      </c>
      <c r="S556" s="191"/>
      <c r="T556" s="191">
        <f t="shared" si="667"/>
        <v>70088.727599999998</v>
      </c>
      <c r="U556" s="191">
        <f t="shared" si="668"/>
        <v>37497.469266</v>
      </c>
      <c r="V556" s="173">
        <v>2019</v>
      </c>
    </row>
    <row r="557" spans="1:22" s="7" customFormat="1" ht="12" customHeight="1" x14ac:dyDescent="0.2">
      <c r="A557" s="489">
        <v>496</v>
      </c>
      <c r="B557" s="192" t="s">
        <v>364</v>
      </c>
      <c r="C557" s="191">
        <f>'Раздел 1'!O557</f>
        <v>1763004.39</v>
      </c>
      <c r="D557" s="191">
        <f t="shared" si="663"/>
        <v>123410.3073</v>
      </c>
      <c r="E557" s="191"/>
      <c r="F557" s="191"/>
      <c r="G557" s="191"/>
      <c r="H557" s="191"/>
      <c r="I557" s="191"/>
      <c r="J557" s="191"/>
      <c r="K557" s="191"/>
      <c r="L557" s="386">
        <v>274</v>
      </c>
      <c r="M557" s="523">
        <f t="shared" si="664"/>
        <v>440751.09749999997</v>
      </c>
      <c r="N557" s="191"/>
      <c r="O557" s="191"/>
      <c r="P557" s="191">
        <v>290</v>
      </c>
      <c r="Q557" s="191">
        <f t="shared" si="665"/>
        <v>528901.31699999992</v>
      </c>
      <c r="R557" s="191">
        <f t="shared" si="666"/>
        <v>88150.219500000007</v>
      </c>
      <c r="S557" s="191"/>
      <c r="T557" s="191">
        <f t="shared" si="667"/>
        <v>70520.175600000002</v>
      </c>
      <c r="U557" s="191">
        <f t="shared" si="668"/>
        <v>37728.293945999998</v>
      </c>
      <c r="V557" s="173">
        <v>2019</v>
      </c>
    </row>
    <row r="558" spans="1:22" s="7" customFormat="1" ht="12" customHeight="1" x14ac:dyDescent="0.2">
      <c r="A558" s="489">
        <v>497</v>
      </c>
      <c r="B558" s="192" t="s">
        <v>567</v>
      </c>
      <c r="C558" s="191">
        <f>'Раздел 1'!O558</f>
        <v>1639502.4000000001</v>
      </c>
      <c r="D558" s="191">
        <f t="shared" si="663"/>
        <v>114765.16800000002</v>
      </c>
      <c r="E558" s="191">
        <f t="shared" ref="E558" si="672">C558*0.05</f>
        <v>81975.12000000001</v>
      </c>
      <c r="F558" s="191"/>
      <c r="G558" s="191">
        <f t="shared" ref="G558" si="673">0.06*C558</f>
        <v>98370.144</v>
      </c>
      <c r="H558" s="191"/>
      <c r="I558" s="191">
        <f t="shared" ref="I558" si="674">0.05*C558</f>
        <v>81975.12000000001</v>
      </c>
      <c r="J558" s="191"/>
      <c r="K558" s="191"/>
      <c r="L558" s="386">
        <v>292</v>
      </c>
      <c r="M558" s="523">
        <f t="shared" si="664"/>
        <v>409875.60000000003</v>
      </c>
      <c r="N558" s="191"/>
      <c r="O558" s="191"/>
      <c r="P558" s="191">
        <v>347</v>
      </c>
      <c r="Q558" s="191">
        <f t="shared" si="665"/>
        <v>491850.72000000003</v>
      </c>
      <c r="R558" s="191">
        <f t="shared" si="666"/>
        <v>81975.12000000001</v>
      </c>
      <c r="S558" s="191"/>
      <c r="T558" s="191">
        <f t="shared" si="667"/>
        <v>65580.096000000005</v>
      </c>
      <c r="U558" s="191">
        <f t="shared" si="668"/>
        <v>35085.351360000001</v>
      </c>
      <c r="V558" s="173">
        <v>2019</v>
      </c>
    </row>
    <row r="559" spans="1:22" s="7" customFormat="1" ht="12" customHeight="1" x14ac:dyDescent="0.2">
      <c r="A559" s="489">
        <v>498</v>
      </c>
      <c r="B559" s="192" t="s">
        <v>568</v>
      </c>
      <c r="C559" s="191">
        <f>'Раздел 1'!O559</f>
        <v>1398970.14</v>
      </c>
      <c r="D559" s="191">
        <f t="shared" si="663"/>
        <v>97927.909800000009</v>
      </c>
      <c r="E559" s="191"/>
      <c r="F559" s="191"/>
      <c r="G559" s="191"/>
      <c r="H559" s="191"/>
      <c r="I559" s="191"/>
      <c r="J559" s="191"/>
      <c r="K559" s="191"/>
      <c r="L559" s="386">
        <v>189</v>
      </c>
      <c r="M559" s="523">
        <f t="shared" si="664"/>
        <v>349742.53499999997</v>
      </c>
      <c r="N559" s="191"/>
      <c r="O559" s="191"/>
      <c r="P559" s="191">
        <v>312</v>
      </c>
      <c r="Q559" s="191">
        <f t="shared" si="665"/>
        <v>419691.04199999996</v>
      </c>
      <c r="R559" s="191">
        <f t="shared" si="666"/>
        <v>69948.506999999998</v>
      </c>
      <c r="S559" s="191"/>
      <c r="T559" s="191">
        <f t="shared" si="667"/>
        <v>55958.8056</v>
      </c>
      <c r="U559" s="191">
        <f t="shared" si="668"/>
        <v>29937.960995999998</v>
      </c>
      <c r="V559" s="173">
        <v>2019</v>
      </c>
    </row>
    <row r="560" spans="1:22" s="7" customFormat="1" ht="12" customHeight="1" x14ac:dyDescent="0.2">
      <c r="A560" s="489">
        <v>499</v>
      </c>
      <c r="B560" s="192" t="s">
        <v>569</v>
      </c>
      <c r="C560" s="191">
        <f>'Раздел 1'!O560</f>
        <v>1290568.83</v>
      </c>
      <c r="D560" s="191">
        <f t="shared" si="663"/>
        <v>90339.818100000019</v>
      </c>
      <c r="E560" s="191"/>
      <c r="F560" s="191"/>
      <c r="G560" s="191"/>
      <c r="H560" s="191"/>
      <c r="I560" s="191"/>
      <c r="J560" s="191"/>
      <c r="K560" s="191"/>
      <c r="L560" s="386">
        <v>242</v>
      </c>
      <c r="M560" s="523">
        <f t="shared" si="664"/>
        <v>322642.20750000002</v>
      </c>
      <c r="N560" s="191"/>
      <c r="O560" s="191"/>
      <c r="P560" s="191">
        <v>270</v>
      </c>
      <c r="Q560" s="191">
        <f t="shared" si="665"/>
        <v>387170.64900000003</v>
      </c>
      <c r="R560" s="191">
        <f t="shared" si="666"/>
        <v>64528.441500000008</v>
      </c>
      <c r="S560" s="191"/>
      <c r="T560" s="191">
        <f t="shared" si="667"/>
        <v>51622.753200000006</v>
      </c>
      <c r="U560" s="191">
        <f t="shared" si="668"/>
        <v>27618.172962000001</v>
      </c>
      <c r="V560" s="173">
        <v>2019</v>
      </c>
    </row>
    <row r="561" spans="1:22" s="7" customFormat="1" ht="12" customHeight="1" x14ac:dyDescent="0.2">
      <c r="A561" s="489">
        <v>500</v>
      </c>
      <c r="B561" s="192" t="s">
        <v>570</v>
      </c>
      <c r="C561" s="191">
        <f>'Раздел 1'!O561</f>
        <v>1770554.7300000002</v>
      </c>
      <c r="D561" s="191">
        <f t="shared" si="663"/>
        <v>123938.83110000002</v>
      </c>
      <c r="E561" s="191"/>
      <c r="F561" s="191"/>
      <c r="G561" s="191"/>
      <c r="H561" s="191"/>
      <c r="I561" s="191"/>
      <c r="J561" s="191"/>
      <c r="K561" s="191"/>
      <c r="L561" s="386">
        <v>274</v>
      </c>
      <c r="M561" s="523">
        <f t="shared" si="664"/>
        <v>442638.68250000005</v>
      </c>
      <c r="N561" s="191"/>
      <c r="O561" s="191"/>
      <c r="P561" s="191">
        <v>348</v>
      </c>
      <c r="Q561" s="191">
        <f t="shared" si="665"/>
        <v>531166.41899999999</v>
      </c>
      <c r="R561" s="191">
        <f t="shared" si="666"/>
        <v>88527.736500000014</v>
      </c>
      <c r="S561" s="191"/>
      <c r="T561" s="191">
        <f t="shared" si="667"/>
        <v>70822.189200000008</v>
      </c>
      <c r="U561" s="191">
        <f t="shared" si="668"/>
        <v>37889.871222000002</v>
      </c>
      <c r="V561" s="173">
        <v>2019</v>
      </c>
    </row>
    <row r="562" spans="1:22" s="7" customFormat="1" ht="12" customHeight="1" x14ac:dyDescent="0.2">
      <c r="A562" s="489">
        <v>501</v>
      </c>
      <c r="B562" s="192" t="s">
        <v>475</v>
      </c>
      <c r="C562" s="191">
        <f>'Раздел 1'!O562</f>
        <v>1267378.5</v>
      </c>
      <c r="D562" s="191">
        <f t="shared" si="663"/>
        <v>88716.49500000001</v>
      </c>
      <c r="E562" s="191"/>
      <c r="F562" s="191"/>
      <c r="G562" s="191"/>
      <c r="H562" s="191"/>
      <c r="I562" s="191"/>
      <c r="J562" s="191"/>
      <c r="K562" s="191"/>
      <c r="L562" s="386">
        <v>203</v>
      </c>
      <c r="M562" s="523">
        <f t="shared" si="664"/>
        <v>316844.625</v>
      </c>
      <c r="N562" s="191"/>
      <c r="O562" s="191"/>
      <c r="P562" s="191">
        <v>295</v>
      </c>
      <c r="Q562" s="191">
        <f t="shared" si="665"/>
        <v>380213.55</v>
      </c>
      <c r="R562" s="191">
        <f t="shared" si="666"/>
        <v>63368.925000000003</v>
      </c>
      <c r="S562" s="191"/>
      <c r="T562" s="191">
        <f t="shared" si="667"/>
        <v>50695.14</v>
      </c>
      <c r="U562" s="191">
        <f t="shared" si="668"/>
        <v>27121.8999</v>
      </c>
      <c r="V562" s="173">
        <v>2019</v>
      </c>
    </row>
    <row r="563" spans="1:22" s="7" customFormat="1" ht="12" customHeight="1" x14ac:dyDescent="0.2">
      <c r="A563" s="489">
        <v>502</v>
      </c>
      <c r="B563" s="192" t="s">
        <v>366</v>
      </c>
      <c r="C563" s="191">
        <f>'Раздел 1'!O563</f>
        <v>1763543.7000000002</v>
      </c>
      <c r="D563" s="191">
        <f t="shared" si="663"/>
        <v>123448.05900000002</v>
      </c>
      <c r="E563" s="191"/>
      <c r="F563" s="191"/>
      <c r="G563" s="191"/>
      <c r="H563" s="191"/>
      <c r="I563" s="191"/>
      <c r="J563" s="191"/>
      <c r="K563" s="191"/>
      <c r="L563" s="386">
        <v>269</v>
      </c>
      <c r="M563" s="523">
        <f t="shared" si="664"/>
        <v>440885.92500000005</v>
      </c>
      <c r="N563" s="191"/>
      <c r="O563" s="191"/>
      <c r="P563" s="191">
        <v>366</v>
      </c>
      <c r="Q563" s="191">
        <f t="shared" si="665"/>
        <v>529063.11</v>
      </c>
      <c r="R563" s="191">
        <f t="shared" si="666"/>
        <v>88177.185000000012</v>
      </c>
      <c r="S563" s="191"/>
      <c r="T563" s="191">
        <f t="shared" si="667"/>
        <v>70541.748000000007</v>
      </c>
      <c r="U563" s="191">
        <f t="shared" si="668"/>
        <v>37739.835180000002</v>
      </c>
      <c r="V563" s="173">
        <v>2019</v>
      </c>
    </row>
    <row r="564" spans="1:22" s="7" customFormat="1" ht="12" customHeight="1" x14ac:dyDescent="0.2">
      <c r="A564" s="489">
        <v>503</v>
      </c>
      <c r="B564" s="192" t="s">
        <v>365</v>
      </c>
      <c r="C564" s="191">
        <f>'Раздел 1'!O564</f>
        <v>1822328.49</v>
      </c>
      <c r="D564" s="191">
        <f t="shared" si="663"/>
        <v>127562.99430000001</v>
      </c>
      <c r="E564" s="191">
        <f t="shared" ref="E564" si="675">C564*0.05</f>
        <v>91116.424500000008</v>
      </c>
      <c r="F564" s="191"/>
      <c r="G564" s="191"/>
      <c r="H564" s="191"/>
      <c r="I564" s="191"/>
      <c r="J564" s="191"/>
      <c r="K564" s="191"/>
      <c r="L564" s="386">
        <v>270</v>
      </c>
      <c r="M564" s="523">
        <f t="shared" si="664"/>
        <v>455582.1225</v>
      </c>
      <c r="N564" s="191"/>
      <c r="O564" s="191"/>
      <c r="P564" s="191">
        <v>348</v>
      </c>
      <c r="Q564" s="191">
        <f t="shared" si="665"/>
        <v>546698.54700000002</v>
      </c>
      <c r="R564" s="191">
        <f t="shared" si="666"/>
        <v>91116.424500000008</v>
      </c>
      <c r="S564" s="191"/>
      <c r="T564" s="191">
        <f t="shared" si="667"/>
        <v>72893.139599999995</v>
      </c>
      <c r="U564" s="191">
        <f t="shared" si="668"/>
        <v>38997.829685999997</v>
      </c>
      <c r="V564" s="278">
        <v>2019</v>
      </c>
    </row>
    <row r="565" spans="1:22" s="54" customFormat="1" ht="12.75" customHeight="1" x14ac:dyDescent="0.2">
      <c r="A565" s="606" t="s">
        <v>182</v>
      </c>
      <c r="B565" s="607"/>
      <c r="C565" s="190">
        <f>SUM(C547:C564)</f>
        <v>31976984.243999999</v>
      </c>
      <c r="D565" s="190">
        <f t="shared" ref="D565:U565" si="676">SUM(D547:D564)</f>
        <v>2238388.8970800005</v>
      </c>
      <c r="E565" s="190">
        <f t="shared" si="676"/>
        <v>347019.01950000005</v>
      </c>
      <c r="F565" s="190">
        <f t="shared" si="676"/>
        <v>0</v>
      </c>
      <c r="G565" s="190">
        <f t="shared" si="676"/>
        <v>307083.11400000006</v>
      </c>
      <c r="H565" s="190">
        <f t="shared" si="676"/>
        <v>0</v>
      </c>
      <c r="I565" s="190">
        <f t="shared" si="676"/>
        <v>255902.59500000003</v>
      </c>
      <c r="J565" s="190">
        <f t="shared" si="676"/>
        <v>0</v>
      </c>
      <c r="K565" s="190">
        <f t="shared" si="676"/>
        <v>0</v>
      </c>
      <c r="L565" s="190">
        <f t="shared" si="676"/>
        <v>5111</v>
      </c>
      <c r="M565" s="190">
        <f t="shared" si="676"/>
        <v>7994246.0609999998</v>
      </c>
      <c r="N565" s="190">
        <f t="shared" si="676"/>
        <v>0</v>
      </c>
      <c r="O565" s="190">
        <f t="shared" si="676"/>
        <v>0</v>
      </c>
      <c r="P565" s="190">
        <f t="shared" si="676"/>
        <v>9257.2000000000007</v>
      </c>
      <c r="Q565" s="190">
        <f t="shared" si="676"/>
        <v>9593095.2731999997</v>
      </c>
      <c r="R565" s="190">
        <f t="shared" si="676"/>
        <v>1598849.2122000004</v>
      </c>
      <c r="S565" s="190">
        <f t="shared" si="676"/>
        <v>0</v>
      </c>
      <c r="T565" s="190">
        <f t="shared" si="676"/>
        <v>1279079.3697599997</v>
      </c>
      <c r="U565" s="190">
        <f t="shared" si="676"/>
        <v>684307.46282160003</v>
      </c>
      <c r="V565" s="14"/>
    </row>
    <row r="566" spans="1:22" s="7" customFormat="1" ht="12" customHeight="1" x14ac:dyDescent="0.2">
      <c r="A566" s="296">
        <v>504</v>
      </c>
      <c r="B566" s="251" t="s">
        <v>831</v>
      </c>
      <c r="C566" s="228">
        <f>'Раздел 1'!O566</f>
        <v>1037686</v>
      </c>
      <c r="D566" s="191">
        <f t="shared" ref="D566:D574" si="677">C566*0.07</f>
        <v>72638.02</v>
      </c>
      <c r="E566" s="228"/>
      <c r="F566" s="228"/>
      <c r="G566" s="228"/>
      <c r="H566" s="228"/>
      <c r="I566" s="228"/>
      <c r="J566" s="228"/>
      <c r="K566" s="228"/>
      <c r="L566" s="390">
        <v>375</v>
      </c>
      <c r="M566" s="523">
        <f t="shared" ref="M566:M574" si="678">0.25*C566</f>
        <v>259421.5</v>
      </c>
      <c r="N566" s="228"/>
      <c r="O566" s="228"/>
      <c r="P566" s="228">
        <v>331.4</v>
      </c>
      <c r="Q566" s="191">
        <f t="shared" ref="Q566:Q574" si="679">0.3*C566</f>
        <v>311305.8</v>
      </c>
      <c r="R566" s="191">
        <f t="shared" ref="R566:R574" si="680">0.05*C566</f>
        <v>51884.3</v>
      </c>
      <c r="S566" s="228"/>
      <c r="T566" s="191">
        <f t="shared" ref="T566:T574" si="681">C566*0.04</f>
        <v>41507.440000000002</v>
      </c>
      <c r="U566" s="191">
        <f t="shared" ref="U566:U574" si="682">C566*0.0214</f>
        <v>22206.4804</v>
      </c>
      <c r="V566" s="409">
        <v>2020</v>
      </c>
    </row>
    <row r="567" spans="1:22" s="7" customFormat="1" ht="12" customHeight="1" x14ac:dyDescent="0.2">
      <c r="A567" s="296">
        <v>505</v>
      </c>
      <c r="B567" s="251" t="s">
        <v>832</v>
      </c>
      <c r="C567" s="228">
        <f>'Раздел 1'!O567</f>
        <v>1026048.4</v>
      </c>
      <c r="D567" s="191">
        <f t="shared" si="677"/>
        <v>71823.388000000006</v>
      </c>
      <c r="E567" s="228"/>
      <c r="F567" s="228"/>
      <c r="G567" s="228"/>
      <c r="H567" s="228"/>
      <c r="I567" s="228"/>
      <c r="J567" s="228"/>
      <c r="K567" s="228"/>
      <c r="L567" s="390">
        <v>373</v>
      </c>
      <c r="M567" s="523">
        <f t="shared" si="678"/>
        <v>256512.1</v>
      </c>
      <c r="N567" s="228"/>
      <c r="O567" s="228"/>
      <c r="P567" s="228">
        <v>332.9</v>
      </c>
      <c r="Q567" s="191">
        <f t="shared" si="679"/>
        <v>307814.52</v>
      </c>
      <c r="R567" s="191">
        <f t="shared" si="680"/>
        <v>51302.420000000006</v>
      </c>
      <c r="S567" s="228"/>
      <c r="T567" s="191">
        <f t="shared" si="681"/>
        <v>41041.936000000002</v>
      </c>
      <c r="U567" s="191">
        <f t="shared" si="682"/>
        <v>21957.43576</v>
      </c>
      <c r="V567" s="409">
        <v>2020</v>
      </c>
    </row>
    <row r="568" spans="1:22" s="7" customFormat="1" ht="12" customHeight="1" x14ac:dyDescent="0.2">
      <c r="A568" s="296">
        <v>506</v>
      </c>
      <c r="B568" s="251" t="s">
        <v>838</v>
      </c>
      <c r="C568" s="228">
        <f>'Раздел 1'!O568</f>
        <v>2448745</v>
      </c>
      <c r="D568" s="191">
        <f t="shared" si="677"/>
        <v>171412.15000000002</v>
      </c>
      <c r="E568" s="228"/>
      <c r="F568" s="228"/>
      <c r="G568" s="228"/>
      <c r="H568" s="228"/>
      <c r="I568" s="228"/>
      <c r="J568" s="228"/>
      <c r="K568" s="228"/>
      <c r="L568" s="390">
        <v>518</v>
      </c>
      <c r="M568" s="523">
        <f t="shared" si="678"/>
        <v>612186.25</v>
      </c>
      <c r="N568" s="228"/>
      <c r="O568" s="228"/>
      <c r="P568" s="228">
        <v>621.6</v>
      </c>
      <c r="Q568" s="191">
        <f t="shared" si="679"/>
        <v>734623.5</v>
      </c>
      <c r="R568" s="191">
        <f t="shared" si="680"/>
        <v>122437.25</v>
      </c>
      <c r="S568" s="228"/>
      <c r="T568" s="191">
        <f t="shared" si="681"/>
        <v>97949.8</v>
      </c>
      <c r="U568" s="191">
        <f t="shared" si="682"/>
        <v>52403.142999999996</v>
      </c>
      <c r="V568" s="409">
        <v>2020</v>
      </c>
    </row>
    <row r="569" spans="1:22" s="7" customFormat="1" ht="12" customHeight="1" x14ac:dyDescent="0.2">
      <c r="A569" s="296">
        <v>507</v>
      </c>
      <c r="B569" s="251" t="s">
        <v>839</v>
      </c>
      <c r="C569" s="228">
        <f>'Раздел 1'!O569</f>
        <v>1600170</v>
      </c>
      <c r="D569" s="191">
        <f t="shared" si="677"/>
        <v>112011.90000000001</v>
      </c>
      <c r="E569" s="228"/>
      <c r="F569" s="228"/>
      <c r="G569" s="228"/>
      <c r="H569" s="228"/>
      <c r="I569" s="228"/>
      <c r="J569" s="228"/>
      <c r="K569" s="228"/>
      <c r="L569" s="390">
        <v>280</v>
      </c>
      <c r="M569" s="523">
        <f t="shared" si="678"/>
        <v>400042.5</v>
      </c>
      <c r="N569" s="228"/>
      <c r="O569" s="228"/>
      <c r="P569" s="228">
        <v>317.3</v>
      </c>
      <c r="Q569" s="191">
        <f t="shared" si="679"/>
        <v>480051</v>
      </c>
      <c r="R569" s="191">
        <f t="shared" si="680"/>
        <v>80008.5</v>
      </c>
      <c r="S569" s="228"/>
      <c r="T569" s="191">
        <f t="shared" si="681"/>
        <v>64006.8</v>
      </c>
      <c r="U569" s="191">
        <f t="shared" si="682"/>
        <v>34243.637999999999</v>
      </c>
      <c r="V569" s="409">
        <v>2020</v>
      </c>
    </row>
    <row r="570" spans="1:22" s="7" customFormat="1" ht="12" customHeight="1" x14ac:dyDescent="0.2">
      <c r="A570" s="296">
        <v>508</v>
      </c>
      <c r="B570" s="251" t="s">
        <v>840</v>
      </c>
      <c r="C570" s="228">
        <f>'Раздел 1'!O570</f>
        <v>2268362.2000000002</v>
      </c>
      <c r="D570" s="191">
        <f t="shared" si="677"/>
        <v>158785.35400000002</v>
      </c>
      <c r="E570" s="191">
        <f t="shared" ref="E570" si="683">C570*0.05</f>
        <v>113418.11000000002</v>
      </c>
      <c r="F570" s="228"/>
      <c r="G570" s="191">
        <f t="shared" ref="G570:G574" si="684">0.06*C570</f>
        <v>136101.73200000002</v>
      </c>
      <c r="H570" s="228"/>
      <c r="I570" s="228"/>
      <c r="J570" s="228"/>
      <c r="K570" s="228"/>
      <c r="L570" s="390">
        <v>474</v>
      </c>
      <c r="M570" s="523">
        <f t="shared" si="678"/>
        <v>567090.55000000005</v>
      </c>
      <c r="N570" s="228"/>
      <c r="O570" s="228"/>
      <c r="P570" s="228">
        <v>540</v>
      </c>
      <c r="Q570" s="191">
        <f t="shared" si="679"/>
        <v>680508.66</v>
      </c>
      <c r="R570" s="191">
        <f t="shared" si="680"/>
        <v>113418.11000000002</v>
      </c>
      <c r="S570" s="228"/>
      <c r="T570" s="191">
        <f t="shared" si="681"/>
        <v>90734.488000000012</v>
      </c>
      <c r="U570" s="191">
        <f t="shared" si="682"/>
        <v>48542.951079999999</v>
      </c>
      <c r="V570" s="409">
        <v>2020</v>
      </c>
    </row>
    <row r="571" spans="1:22" s="7" customFormat="1" ht="12" customHeight="1" x14ac:dyDescent="0.2">
      <c r="A571" s="296">
        <v>509</v>
      </c>
      <c r="B571" s="251" t="s">
        <v>841</v>
      </c>
      <c r="C571" s="228">
        <f>'Раздел 1'!O571</f>
        <v>1598230.4000000001</v>
      </c>
      <c r="D571" s="191">
        <f t="shared" si="677"/>
        <v>111876.12800000003</v>
      </c>
      <c r="E571" s="228"/>
      <c r="F571" s="228"/>
      <c r="G571" s="191">
        <f t="shared" si="684"/>
        <v>95893.824000000008</v>
      </c>
      <c r="H571" s="228"/>
      <c r="I571" s="228"/>
      <c r="J571" s="228"/>
      <c r="K571" s="228"/>
      <c r="L571" s="390">
        <v>276</v>
      </c>
      <c r="M571" s="523">
        <f t="shared" si="678"/>
        <v>399557.60000000003</v>
      </c>
      <c r="N571" s="228"/>
      <c r="O571" s="228"/>
      <c r="P571" s="228">
        <v>305</v>
      </c>
      <c r="Q571" s="191">
        <f t="shared" si="679"/>
        <v>479469.12</v>
      </c>
      <c r="R571" s="191">
        <f t="shared" si="680"/>
        <v>79911.520000000019</v>
      </c>
      <c r="S571" s="228"/>
      <c r="T571" s="191">
        <f t="shared" si="681"/>
        <v>63929.216000000008</v>
      </c>
      <c r="U571" s="191">
        <f t="shared" si="682"/>
        <v>34202.130559999998</v>
      </c>
      <c r="V571" s="409">
        <v>2020</v>
      </c>
    </row>
    <row r="572" spans="1:22" s="7" customFormat="1" ht="12" customHeight="1" x14ac:dyDescent="0.2">
      <c r="A572" s="296">
        <v>510</v>
      </c>
      <c r="B572" s="251" t="s">
        <v>842</v>
      </c>
      <c r="C572" s="228">
        <f>'Раздел 1'!O572</f>
        <v>1590278.0399999998</v>
      </c>
      <c r="D572" s="191">
        <f t="shared" si="677"/>
        <v>111319.46279999999</v>
      </c>
      <c r="E572" s="228"/>
      <c r="F572" s="228"/>
      <c r="G572" s="191">
        <f t="shared" si="684"/>
        <v>95416.682399999991</v>
      </c>
      <c r="H572" s="228"/>
      <c r="I572" s="228"/>
      <c r="J572" s="228"/>
      <c r="K572" s="228"/>
      <c r="L572" s="390">
        <v>267</v>
      </c>
      <c r="M572" s="523">
        <f t="shared" si="678"/>
        <v>397569.50999999995</v>
      </c>
      <c r="N572" s="228"/>
      <c r="O572" s="228"/>
      <c r="P572" s="228">
        <v>300</v>
      </c>
      <c r="Q572" s="191">
        <f t="shared" si="679"/>
        <v>477083.41199999989</v>
      </c>
      <c r="R572" s="191">
        <f t="shared" si="680"/>
        <v>79513.902000000002</v>
      </c>
      <c r="S572" s="228"/>
      <c r="T572" s="191">
        <f t="shared" si="681"/>
        <v>63611.121599999991</v>
      </c>
      <c r="U572" s="191">
        <f t="shared" si="682"/>
        <v>34031.950055999994</v>
      </c>
      <c r="V572" s="409">
        <v>2020</v>
      </c>
    </row>
    <row r="573" spans="1:22" s="7" customFormat="1" ht="12" customHeight="1" x14ac:dyDescent="0.2">
      <c r="A573" s="296">
        <v>511</v>
      </c>
      <c r="B573" s="251" t="s">
        <v>843</v>
      </c>
      <c r="C573" s="228">
        <f>'Раздел 1'!O573</f>
        <v>1319897.8</v>
      </c>
      <c r="D573" s="191">
        <f t="shared" si="677"/>
        <v>92392.846000000005</v>
      </c>
      <c r="E573" s="191">
        <f t="shared" ref="E573" si="685">C573*0.05</f>
        <v>65994.89</v>
      </c>
      <c r="F573" s="228"/>
      <c r="G573" s="191">
        <f t="shared" si="684"/>
        <v>79193.868000000002</v>
      </c>
      <c r="H573" s="228"/>
      <c r="I573" s="228"/>
      <c r="J573" s="228"/>
      <c r="K573" s="228"/>
      <c r="L573" s="390">
        <v>340</v>
      </c>
      <c r="M573" s="523">
        <f t="shared" si="678"/>
        <v>329974.45</v>
      </c>
      <c r="N573" s="228"/>
      <c r="O573" s="228"/>
      <c r="P573" s="228">
        <v>290</v>
      </c>
      <c r="Q573" s="191">
        <f t="shared" si="679"/>
        <v>395969.34</v>
      </c>
      <c r="R573" s="191">
        <f t="shared" si="680"/>
        <v>65994.89</v>
      </c>
      <c r="S573" s="228"/>
      <c r="T573" s="191">
        <f t="shared" si="681"/>
        <v>52795.912000000004</v>
      </c>
      <c r="U573" s="191">
        <f t="shared" si="682"/>
        <v>28245.81292</v>
      </c>
      <c r="V573" s="409">
        <v>2020</v>
      </c>
    </row>
    <row r="574" spans="1:22" s="7" customFormat="1" ht="12" customHeight="1" x14ac:dyDescent="0.2">
      <c r="A574" s="296">
        <v>512</v>
      </c>
      <c r="B574" s="251" t="s">
        <v>844</v>
      </c>
      <c r="C574" s="228">
        <f>'Раздел 1'!O574</f>
        <v>2426924.5</v>
      </c>
      <c r="D574" s="191">
        <f t="shared" si="677"/>
        <v>169884.71500000003</v>
      </c>
      <c r="E574" s="228"/>
      <c r="F574" s="228"/>
      <c r="G574" s="191">
        <f t="shared" si="684"/>
        <v>145615.47</v>
      </c>
      <c r="H574" s="228"/>
      <c r="I574" s="228"/>
      <c r="J574" s="228"/>
      <c r="K574" s="228"/>
      <c r="L574" s="390">
        <v>445</v>
      </c>
      <c r="M574" s="523">
        <f t="shared" si="678"/>
        <v>606731.125</v>
      </c>
      <c r="N574" s="228"/>
      <c r="O574" s="228"/>
      <c r="P574" s="228">
        <v>442</v>
      </c>
      <c r="Q574" s="191">
        <f t="shared" si="679"/>
        <v>728077.35</v>
      </c>
      <c r="R574" s="191">
        <f t="shared" si="680"/>
        <v>121346.22500000001</v>
      </c>
      <c r="S574" s="228"/>
      <c r="T574" s="191">
        <f t="shared" si="681"/>
        <v>97076.98</v>
      </c>
      <c r="U574" s="191">
        <f t="shared" si="682"/>
        <v>51936.184300000001</v>
      </c>
      <c r="V574" s="409">
        <v>2020</v>
      </c>
    </row>
    <row r="575" spans="1:22" s="54" customFormat="1" ht="12.75" customHeight="1" x14ac:dyDescent="0.2">
      <c r="A575" s="606" t="s">
        <v>802</v>
      </c>
      <c r="B575" s="607"/>
      <c r="C575" s="190">
        <f>SUM(C566:C574)</f>
        <v>15316342.34</v>
      </c>
      <c r="D575" s="190">
        <f t="shared" ref="D575:U575" si="686">SUM(D566:D574)</f>
        <v>1072143.9638</v>
      </c>
      <c r="E575" s="190">
        <f t="shared" si="686"/>
        <v>179413</v>
      </c>
      <c r="F575" s="190">
        <f t="shared" si="686"/>
        <v>0</v>
      </c>
      <c r="G575" s="190">
        <f t="shared" si="686"/>
        <v>552221.57640000002</v>
      </c>
      <c r="H575" s="190">
        <f t="shared" si="686"/>
        <v>0</v>
      </c>
      <c r="I575" s="190">
        <f t="shared" si="686"/>
        <v>0</v>
      </c>
      <c r="J575" s="190">
        <f t="shared" si="686"/>
        <v>0</v>
      </c>
      <c r="K575" s="190">
        <f t="shared" si="686"/>
        <v>0</v>
      </c>
      <c r="L575" s="190">
        <f t="shared" si="686"/>
        <v>3348</v>
      </c>
      <c r="M575" s="190">
        <f t="shared" si="686"/>
        <v>3829085.585</v>
      </c>
      <c r="N575" s="190">
        <f t="shared" si="686"/>
        <v>0</v>
      </c>
      <c r="O575" s="190">
        <f t="shared" si="686"/>
        <v>0</v>
      </c>
      <c r="P575" s="190">
        <f t="shared" si="686"/>
        <v>3480.2</v>
      </c>
      <c r="Q575" s="190">
        <f t="shared" si="686"/>
        <v>4594902.7019999996</v>
      </c>
      <c r="R575" s="190">
        <f t="shared" si="686"/>
        <v>765817.11699999997</v>
      </c>
      <c r="S575" s="190">
        <f t="shared" si="686"/>
        <v>0</v>
      </c>
      <c r="T575" s="190">
        <f t="shared" si="686"/>
        <v>612653.69360000012</v>
      </c>
      <c r="U575" s="190">
        <f t="shared" si="686"/>
        <v>327769.72607600002</v>
      </c>
      <c r="V575" s="14"/>
    </row>
    <row r="576" spans="1:22" s="7" customFormat="1" ht="12" customHeight="1" x14ac:dyDescent="0.2">
      <c r="A576" s="296">
        <v>513</v>
      </c>
      <c r="B576" s="251" t="s">
        <v>845</v>
      </c>
      <c r="C576" s="228">
        <f>'Раздел 1'!O576</f>
        <v>2240722.9</v>
      </c>
      <c r="D576" s="191">
        <f t="shared" ref="D576:D584" si="687">C576*0.07</f>
        <v>156850.603</v>
      </c>
      <c r="E576" s="228"/>
      <c r="F576" s="228"/>
      <c r="G576" s="191">
        <f t="shared" ref="G576:G579" si="688">0.06*C576</f>
        <v>134443.37399999998</v>
      </c>
      <c r="H576" s="228"/>
      <c r="I576" s="228"/>
      <c r="J576" s="228"/>
      <c r="K576" s="228"/>
      <c r="L576" s="390">
        <v>548</v>
      </c>
      <c r="M576" s="523">
        <f t="shared" ref="M576:M584" si="689">0.25*C576</f>
        <v>560180.72499999998</v>
      </c>
      <c r="N576" s="228"/>
      <c r="O576" s="228"/>
      <c r="P576" s="228">
        <v>384</v>
      </c>
      <c r="Q576" s="191">
        <f t="shared" ref="Q576:Q584" si="690">0.3*C576</f>
        <v>672216.87</v>
      </c>
      <c r="R576" s="191">
        <f t="shared" ref="R576:R584" si="691">0.05*C576</f>
        <v>112036.145</v>
      </c>
      <c r="S576" s="228"/>
      <c r="T576" s="191">
        <f t="shared" ref="T576:T584" si="692">C576*0.04</f>
        <v>89628.915999999997</v>
      </c>
      <c r="U576" s="191">
        <f t="shared" ref="U576:U584" si="693">C576*0.0214</f>
        <v>47951.470059999992</v>
      </c>
      <c r="V576" s="437">
        <v>2021</v>
      </c>
    </row>
    <row r="577" spans="1:22" s="7" customFormat="1" ht="12" customHeight="1" x14ac:dyDescent="0.2">
      <c r="A577" s="296">
        <v>514</v>
      </c>
      <c r="B577" s="251" t="s">
        <v>846</v>
      </c>
      <c r="C577" s="228">
        <f>'Раздел 1'!O577</f>
        <v>2444865.7999999998</v>
      </c>
      <c r="D577" s="191">
        <f t="shared" si="687"/>
        <v>171140.606</v>
      </c>
      <c r="E577" s="228"/>
      <c r="F577" s="228"/>
      <c r="G577" s="191">
        <f t="shared" si="688"/>
        <v>146691.94799999997</v>
      </c>
      <c r="H577" s="228"/>
      <c r="I577" s="228"/>
      <c r="J577" s="228"/>
      <c r="K577" s="228"/>
      <c r="L577" s="390">
        <v>501</v>
      </c>
      <c r="M577" s="523">
        <f t="shared" si="689"/>
        <v>611216.44999999995</v>
      </c>
      <c r="N577" s="228"/>
      <c r="O577" s="228"/>
      <c r="P577" s="228">
        <v>460</v>
      </c>
      <c r="Q577" s="191">
        <f t="shared" si="690"/>
        <v>733459.73999999987</v>
      </c>
      <c r="R577" s="191">
        <f t="shared" si="691"/>
        <v>122243.29</v>
      </c>
      <c r="S577" s="228"/>
      <c r="T577" s="191">
        <f t="shared" si="692"/>
        <v>97794.631999999998</v>
      </c>
      <c r="U577" s="191">
        <f t="shared" si="693"/>
        <v>52320.128119999994</v>
      </c>
      <c r="V577" s="437">
        <v>2021</v>
      </c>
    </row>
    <row r="578" spans="1:22" s="7" customFormat="1" ht="12" customHeight="1" x14ac:dyDescent="0.2">
      <c r="A578" s="296">
        <v>515</v>
      </c>
      <c r="B578" s="251" t="s">
        <v>847</v>
      </c>
      <c r="C578" s="228">
        <f>'Раздел 1'!O578</f>
        <v>1442092.5999999999</v>
      </c>
      <c r="D578" s="191">
        <f t="shared" si="687"/>
        <v>100946.482</v>
      </c>
      <c r="E578" s="191">
        <f t="shared" ref="E578" si="694">C578*0.05</f>
        <v>72104.62999999999</v>
      </c>
      <c r="F578" s="228"/>
      <c r="G578" s="191">
        <f t="shared" si="688"/>
        <v>86525.555999999982</v>
      </c>
      <c r="H578" s="228"/>
      <c r="I578" s="228"/>
      <c r="J578" s="228"/>
      <c r="K578" s="228"/>
      <c r="L578" s="390">
        <v>356</v>
      </c>
      <c r="M578" s="523">
        <f t="shared" si="689"/>
        <v>360523.14999999997</v>
      </c>
      <c r="N578" s="228"/>
      <c r="O578" s="228"/>
      <c r="P578" s="228">
        <v>350</v>
      </c>
      <c r="Q578" s="191">
        <f t="shared" si="690"/>
        <v>432627.77999999997</v>
      </c>
      <c r="R578" s="191">
        <f t="shared" si="691"/>
        <v>72104.62999999999</v>
      </c>
      <c r="S578" s="228"/>
      <c r="T578" s="191">
        <f t="shared" si="692"/>
        <v>57683.703999999998</v>
      </c>
      <c r="U578" s="191">
        <f t="shared" si="693"/>
        <v>30860.781639999994</v>
      </c>
      <c r="V578" s="437">
        <v>2021</v>
      </c>
    </row>
    <row r="579" spans="1:22" s="7" customFormat="1" ht="12" customHeight="1" x14ac:dyDescent="0.2">
      <c r="A579" s="296">
        <v>516</v>
      </c>
      <c r="B579" s="251" t="s">
        <v>837</v>
      </c>
      <c r="C579" s="228">
        <f>'Раздел 1'!O579</f>
        <v>1875593.2</v>
      </c>
      <c r="D579" s="191">
        <f t="shared" si="687"/>
        <v>131291.524</v>
      </c>
      <c r="E579" s="228"/>
      <c r="F579" s="228"/>
      <c r="G579" s="191">
        <f t="shared" si="688"/>
        <v>112535.59199999999</v>
      </c>
      <c r="H579" s="228"/>
      <c r="I579" s="228"/>
      <c r="J579" s="228"/>
      <c r="K579" s="228"/>
      <c r="L579" s="390">
        <v>408</v>
      </c>
      <c r="M579" s="523">
        <f t="shared" si="689"/>
        <v>468898.3</v>
      </c>
      <c r="N579" s="228"/>
      <c r="O579" s="228"/>
      <c r="P579" s="228">
        <v>386.51</v>
      </c>
      <c r="Q579" s="191">
        <f t="shared" si="690"/>
        <v>562677.96</v>
      </c>
      <c r="R579" s="191">
        <f t="shared" si="691"/>
        <v>93779.66</v>
      </c>
      <c r="S579" s="228"/>
      <c r="T579" s="191">
        <f t="shared" si="692"/>
        <v>75023.728000000003</v>
      </c>
      <c r="U579" s="191">
        <f t="shared" si="693"/>
        <v>40137.694479999998</v>
      </c>
      <c r="V579" s="437">
        <v>2021</v>
      </c>
    </row>
    <row r="580" spans="1:22" s="7" customFormat="1" ht="12" customHeight="1" x14ac:dyDescent="0.2">
      <c r="A580" s="296">
        <v>517</v>
      </c>
      <c r="B580" s="251" t="s">
        <v>848</v>
      </c>
      <c r="C580" s="228">
        <f>'Раздел 1'!O580</f>
        <v>1582228.7</v>
      </c>
      <c r="D580" s="191">
        <f t="shared" si="687"/>
        <v>110756.00900000001</v>
      </c>
      <c r="E580" s="228"/>
      <c r="F580" s="228"/>
      <c r="G580" s="228"/>
      <c r="H580" s="228"/>
      <c r="I580" s="228"/>
      <c r="J580" s="228"/>
      <c r="K580" s="228"/>
      <c r="L580" s="390">
        <v>287</v>
      </c>
      <c r="M580" s="523">
        <f t="shared" si="689"/>
        <v>395557.17499999999</v>
      </c>
      <c r="N580" s="228"/>
      <c r="O580" s="228"/>
      <c r="P580" s="228">
        <v>333.3</v>
      </c>
      <c r="Q580" s="191">
        <f t="shared" si="690"/>
        <v>474668.61</v>
      </c>
      <c r="R580" s="191">
        <f t="shared" si="691"/>
        <v>79111.434999999998</v>
      </c>
      <c r="S580" s="228"/>
      <c r="T580" s="191">
        <f t="shared" si="692"/>
        <v>63289.148000000001</v>
      </c>
      <c r="U580" s="191">
        <f t="shared" si="693"/>
        <v>33859.694179999999</v>
      </c>
      <c r="V580" s="437">
        <v>2021</v>
      </c>
    </row>
    <row r="581" spans="1:22" s="7" customFormat="1" ht="12" customHeight="1" x14ac:dyDescent="0.2">
      <c r="A581" s="296">
        <v>518</v>
      </c>
      <c r="B581" s="251" t="s">
        <v>833</v>
      </c>
      <c r="C581" s="228">
        <f>'Раздел 1'!O581</f>
        <v>1560893.0999999999</v>
      </c>
      <c r="D581" s="191">
        <f t="shared" si="687"/>
        <v>109262.51700000001</v>
      </c>
      <c r="E581" s="228"/>
      <c r="F581" s="228"/>
      <c r="G581" s="228"/>
      <c r="H581" s="228"/>
      <c r="I581" s="228"/>
      <c r="J581" s="228"/>
      <c r="K581" s="228"/>
      <c r="L581" s="390">
        <v>273</v>
      </c>
      <c r="M581" s="523">
        <f t="shared" si="689"/>
        <v>390223.27499999997</v>
      </c>
      <c r="N581" s="228"/>
      <c r="O581" s="228"/>
      <c r="P581" s="228">
        <v>270.7</v>
      </c>
      <c r="Q581" s="191">
        <f t="shared" si="690"/>
        <v>468267.92999999993</v>
      </c>
      <c r="R581" s="191">
        <f t="shared" si="691"/>
        <v>78044.654999999999</v>
      </c>
      <c r="S581" s="228"/>
      <c r="T581" s="191">
        <f t="shared" si="692"/>
        <v>62435.723999999995</v>
      </c>
      <c r="U581" s="191">
        <f t="shared" si="693"/>
        <v>33403.112339999992</v>
      </c>
      <c r="V581" s="437">
        <v>2021</v>
      </c>
    </row>
    <row r="582" spans="1:22" s="7" customFormat="1" ht="12" customHeight="1" x14ac:dyDescent="0.2">
      <c r="A582" s="296">
        <v>519</v>
      </c>
      <c r="B582" s="251" t="s">
        <v>834</v>
      </c>
      <c r="C582" s="228">
        <f>'Раздел 1'!O582</f>
        <v>1913900.3</v>
      </c>
      <c r="D582" s="191">
        <f t="shared" si="687"/>
        <v>133973.02100000001</v>
      </c>
      <c r="E582" s="228"/>
      <c r="F582" s="228"/>
      <c r="G582" s="228"/>
      <c r="H582" s="228"/>
      <c r="I582" s="228"/>
      <c r="J582" s="228"/>
      <c r="K582" s="228"/>
      <c r="L582" s="390">
        <v>371</v>
      </c>
      <c r="M582" s="523">
        <f t="shared" si="689"/>
        <v>478475.07500000001</v>
      </c>
      <c r="N582" s="228"/>
      <c r="O582" s="228"/>
      <c r="P582" s="228">
        <v>445.6</v>
      </c>
      <c r="Q582" s="191">
        <f t="shared" si="690"/>
        <v>574170.09</v>
      </c>
      <c r="R582" s="191">
        <f t="shared" si="691"/>
        <v>95695.015000000014</v>
      </c>
      <c r="S582" s="228"/>
      <c r="T582" s="191">
        <f t="shared" si="692"/>
        <v>76556.012000000002</v>
      </c>
      <c r="U582" s="191">
        <f t="shared" si="693"/>
        <v>40957.466419999997</v>
      </c>
      <c r="V582" s="437">
        <v>2021</v>
      </c>
    </row>
    <row r="583" spans="1:22" s="7" customFormat="1" ht="12" customHeight="1" x14ac:dyDescent="0.2">
      <c r="A583" s="296">
        <v>520</v>
      </c>
      <c r="B583" s="251" t="s">
        <v>835</v>
      </c>
      <c r="C583" s="228">
        <f>'Раздел 1'!O583</f>
        <v>1778128.3</v>
      </c>
      <c r="D583" s="191">
        <f t="shared" si="687"/>
        <v>124468.98100000001</v>
      </c>
      <c r="E583" s="228"/>
      <c r="F583" s="228"/>
      <c r="G583" s="228"/>
      <c r="H583" s="228"/>
      <c r="I583" s="228"/>
      <c r="J583" s="228"/>
      <c r="K583" s="228"/>
      <c r="L583" s="390">
        <v>372</v>
      </c>
      <c r="M583" s="523">
        <f t="shared" si="689"/>
        <v>444532.07500000001</v>
      </c>
      <c r="N583" s="228"/>
      <c r="O583" s="228"/>
      <c r="P583" s="228">
        <v>445.9</v>
      </c>
      <c r="Q583" s="191">
        <f t="shared" si="690"/>
        <v>533438.49</v>
      </c>
      <c r="R583" s="191">
        <f t="shared" si="691"/>
        <v>88906.415000000008</v>
      </c>
      <c r="S583" s="228"/>
      <c r="T583" s="191">
        <f t="shared" si="692"/>
        <v>71125.131999999998</v>
      </c>
      <c r="U583" s="191">
        <f t="shared" si="693"/>
        <v>38051.945619999999</v>
      </c>
      <c r="V583" s="437">
        <v>2021</v>
      </c>
    </row>
    <row r="584" spans="1:22" s="7" customFormat="1" ht="12" customHeight="1" x14ac:dyDescent="0.2">
      <c r="A584" s="296">
        <v>521</v>
      </c>
      <c r="B584" s="251" t="s">
        <v>836</v>
      </c>
      <c r="C584" s="228">
        <f>'Раздел 1'!O584</f>
        <v>1556529</v>
      </c>
      <c r="D584" s="191">
        <f t="shared" si="687"/>
        <v>108957.03000000001</v>
      </c>
      <c r="E584" s="228"/>
      <c r="F584" s="191"/>
      <c r="G584" s="228"/>
      <c r="H584" s="191"/>
      <c r="I584" s="228"/>
      <c r="J584" s="191"/>
      <c r="K584" s="191"/>
      <c r="L584" s="386">
        <v>317</v>
      </c>
      <c r="M584" s="523">
        <f t="shared" si="689"/>
        <v>389132.25</v>
      </c>
      <c r="N584" s="191"/>
      <c r="O584" s="191"/>
      <c r="P584" s="191">
        <v>379.6</v>
      </c>
      <c r="Q584" s="191">
        <f t="shared" si="690"/>
        <v>466958.7</v>
      </c>
      <c r="R584" s="191">
        <f t="shared" si="691"/>
        <v>77826.45</v>
      </c>
      <c r="S584" s="228"/>
      <c r="T584" s="191">
        <f t="shared" si="692"/>
        <v>62261.16</v>
      </c>
      <c r="U584" s="191">
        <f t="shared" si="693"/>
        <v>33309.720600000001</v>
      </c>
      <c r="V584" s="437">
        <v>2021</v>
      </c>
    </row>
    <row r="585" spans="1:22" s="54" customFormat="1" ht="12.75" customHeight="1" x14ac:dyDescent="0.2">
      <c r="A585" s="606" t="s">
        <v>803</v>
      </c>
      <c r="B585" s="607"/>
      <c r="C585" s="190">
        <f>SUM(C576:C584)</f>
        <v>16394953.9</v>
      </c>
      <c r="D585" s="190">
        <f t="shared" ref="D585:U585" si="695">SUM(D576:D584)</f>
        <v>1147646.773</v>
      </c>
      <c r="E585" s="190">
        <f t="shared" si="695"/>
        <v>72104.62999999999</v>
      </c>
      <c r="F585" s="190">
        <f t="shared" si="695"/>
        <v>0</v>
      </c>
      <c r="G585" s="190">
        <f t="shared" si="695"/>
        <v>480196.46999999991</v>
      </c>
      <c r="H585" s="190">
        <f t="shared" si="695"/>
        <v>0</v>
      </c>
      <c r="I585" s="190">
        <f t="shared" si="695"/>
        <v>0</v>
      </c>
      <c r="J585" s="190">
        <f t="shared" si="695"/>
        <v>0</v>
      </c>
      <c r="K585" s="190">
        <f t="shared" si="695"/>
        <v>0</v>
      </c>
      <c r="L585" s="190">
        <f t="shared" si="695"/>
        <v>3433</v>
      </c>
      <c r="M585" s="190">
        <f t="shared" si="695"/>
        <v>4098738.4750000001</v>
      </c>
      <c r="N585" s="190">
        <f t="shared" si="695"/>
        <v>0</v>
      </c>
      <c r="O585" s="190">
        <f t="shared" si="695"/>
        <v>0</v>
      </c>
      <c r="P585" s="190">
        <f t="shared" si="695"/>
        <v>3455.6099999999997</v>
      </c>
      <c r="Q585" s="190">
        <f t="shared" si="695"/>
        <v>4918486.17</v>
      </c>
      <c r="R585" s="190">
        <f t="shared" si="695"/>
        <v>819747.69499999995</v>
      </c>
      <c r="S585" s="190">
        <f t="shared" si="695"/>
        <v>0</v>
      </c>
      <c r="T585" s="190">
        <f t="shared" si="695"/>
        <v>655798.15599999996</v>
      </c>
      <c r="U585" s="190">
        <f t="shared" si="695"/>
        <v>350852.01345999999</v>
      </c>
      <c r="V585" s="14"/>
    </row>
    <row r="586" spans="1:22" s="56" customFormat="1" ht="12.75" customHeight="1" x14ac:dyDescent="0.2">
      <c r="A586" s="602" t="s">
        <v>99</v>
      </c>
      <c r="B586" s="603"/>
      <c r="C586" s="189">
        <f>C585+C575+C565</f>
        <v>63688280.483999997</v>
      </c>
      <c r="D586" s="189">
        <f t="shared" ref="D586:U586" si="696">D585+D575+D565</f>
        <v>4458179.6338800006</v>
      </c>
      <c r="E586" s="189">
        <f t="shared" si="696"/>
        <v>598536.64950000006</v>
      </c>
      <c r="F586" s="189">
        <f t="shared" si="696"/>
        <v>0</v>
      </c>
      <c r="G586" s="189">
        <f t="shared" si="696"/>
        <v>1339501.1603999999</v>
      </c>
      <c r="H586" s="189">
        <f t="shared" si="696"/>
        <v>0</v>
      </c>
      <c r="I586" s="189">
        <f t="shared" si="696"/>
        <v>255902.59500000003</v>
      </c>
      <c r="J586" s="189">
        <f t="shared" si="696"/>
        <v>0</v>
      </c>
      <c r="K586" s="189">
        <f t="shared" si="696"/>
        <v>0</v>
      </c>
      <c r="L586" s="189">
        <f t="shared" si="696"/>
        <v>11892</v>
      </c>
      <c r="M586" s="189">
        <f t="shared" si="696"/>
        <v>15922070.120999999</v>
      </c>
      <c r="N586" s="189">
        <f t="shared" si="696"/>
        <v>0</v>
      </c>
      <c r="O586" s="189">
        <f t="shared" si="696"/>
        <v>0</v>
      </c>
      <c r="P586" s="189">
        <f t="shared" si="696"/>
        <v>16193.01</v>
      </c>
      <c r="Q586" s="189">
        <f t="shared" si="696"/>
        <v>19106484.145199999</v>
      </c>
      <c r="R586" s="189">
        <f t="shared" si="696"/>
        <v>3184414.0242000003</v>
      </c>
      <c r="S586" s="189">
        <f t="shared" si="696"/>
        <v>0</v>
      </c>
      <c r="T586" s="189">
        <f t="shared" si="696"/>
        <v>2547531.2193599995</v>
      </c>
      <c r="U586" s="189">
        <f t="shared" si="696"/>
        <v>1362929.2023576</v>
      </c>
      <c r="V586" s="15"/>
    </row>
    <row r="587" spans="1:22" s="58" customFormat="1" ht="12" customHeight="1" x14ac:dyDescent="0.2">
      <c r="A587" s="604" t="s">
        <v>471</v>
      </c>
      <c r="B587" s="605"/>
      <c r="C587" s="191"/>
      <c r="D587" s="186"/>
      <c r="E587" s="186"/>
      <c r="F587" s="186"/>
      <c r="G587" s="186"/>
      <c r="H587" s="186"/>
      <c r="I587" s="186"/>
      <c r="J587" s="186"/>
      <c r="K587" s="186"/>
      <c r="L587" s="385"/>
      <c r="M587" s="186"/>
      <c r="N587" s="186"/>
      <c r="O587" s="187"/>
      <c r="P587" s="406"/>
      <c r="Q587" s="186"/>
      <c r="R587" s="186"/>
      <c r="S587" s="186"/>
      <c r="T587" s="186"/>
      <c r="U587" s="186"/>
      <c r="V587" s="135"/>
    </row>
    <row r="588" spans="1:22" s="7" customFormat="1" x14ac:dyDescent="0.2">
      <c r="A588" s="184">
        <v>522</v>
      </c>
      <c r="B588" s="192" t="s">
        <v>575</v>
      </c>
      <c r="C588" s="191">
        <f>'Раздел 1'!O588</f>
        <v>879614.61</v>
      </c>
      <c r="D588" s="191">
        <f t="shared" ref="D588:D602" si="697">C588*0.07</f>
        <v>61573.022700000001</v>
      </c>
      <c r="E588" s="191"/>
      <c r="F588" s="191"/>
      <c r="G588" s="191"/>
      <c r="H588" s="191"/>
      <c r="I588" s="191"/>
      <c r="J588" s="191"/>
      <c r="K588" s="191"/>
      <c r="L588" s="386">
        <v>291</v>
      </c>
      <c r="M588" s="523">
        <f t="shared" ref="M588:M602" si="698">0.25*C588</f>
        <v>219903.6525</v>
      </c>
      <c r="N588" s="191"/>
      <c r="O588" s="191"/>
      <c r="P588" s="191">
        <v>167</v>
      </c>
      <c r="Q588" s="191">
        <f t="shared" ref="Q588:Q602" si="699">0.3*C588</f>
        <v>263884.38299999997</v>
      </c>
      <c r="R588" s="191">
        <f t="shared" ref="R588:R602" si="700">0.05*C588</f>
        <v>43980.730500000005</v>
      </c>
      <c r="S588" s="191"/>
      <c r="T588" s="191">
        <f t="shared" ref="T588:T602" si="701">C588*0.04</f>
        <v>35184.5844</v>
      </c>
      <c r="U588" s="191">
        <f t="shared" ref="U588:U602" si="702">C588*0.0214</f>
        <v>18823.752654</v>
      </c>
      <c r="V588" s="173">
        <v>2019</v>
      </c>
    </row>
    <row r="589" spans="1:22" s="7" customFormat="1" x14ac:dyDescent="0.2">
      <c r="A589" s="184">
        <v>523</v>
      </c>
      <c r="B589" s="192" t="s">
        <v>398</v>
      </c>
      <c r="C589" s="191">
        <f>'Раздел 1'!O589</f>
        <v>1298658.4800000002</v>
      </c>
      <c r="D589" s="191">
        <f t="shared" si="697"/>
        <v>90906.093600000022</v>
      </c>
      <c r="E589" s="191"/>
      <c r="F589" s="191"/>
      <c r="G589" s="191"/>
      <c r="H589" s="191"/>
      <c r="I589" s="191"/>
      <c r="J589" s="191"/>
      <c r="K589" s="191"/>
      <c r="L589" s="386">
        <v>177</v>
      </c>
      <c r="M589" s="523">
        <f t="shared" si="698"/>
        <v>324664.62000000005</v>
      </c>
      <c r="N589" s="191"/>
      <c r="O589" s="191"/>
      <c r="P589" s="191">
        <v>260</v>
      </c>
      <c r="Q589" s="191">
        <f t="shared" si="699"/>
        <v>389597.54400000005</v>
      </c>
      <c r="R589" s="191">
        <f t="shared" si="700"/>
        <v>64932.924000000014</v>
      </c>
      <c r="S589" s="191"/>
      <c r="T589" s="191">
        <f t="shared" si="701"/>
        <v>51946.339200000009</v>
      </c>
      <c r="U589" s="191">
        <f t="shared" si="702"/>
        <v>27791.291472000004</v>
      </c>
      <c r="V589" s="173">
        <v>2019</v>
      </c>
    </row>
    <row r="590" spans="1:22" s="7" customFormat="1" x14ac:dyDescent="0.2">
      <c r="A590" s="489">
        <v>524</v>
      </c>
      <c r="B590" s="192" t="s">
        <v>576</v>
      </c>
      <c r="C590" s="191">
        <f>'Раздел 1'!O590</f>
        <v>2272113.0300000003</v>
      </c>
      <c r="D590" s="191">
        <f t="shared" si="697"/>
        <v>159047.91210000005</v>
      </c>
      <c r="E590" s="191"/>
      <c r="F590" s="191"/>
      <c r="G590" s="191"/>
      <c r="H590" s="191"/>
      <c r="I590" s="191"/>
      <c r="J590" s="191"/>
      <c r="K590" s="191"/>
      <c r="L590" s="386">
        <v>399</v>
      </c>
      <c r="M590" s="523">
        <f t="shared" si="698"/>
        <v>568028.25750000007</v>
      </c>
      <c r="N590" s="191"/>
      <c r="O590" s="191"/>
      <c r="P590" s="191">
        <v>428</v>
      </c>
      <c r="Q590" s="191">
        <f t="shared" si="699"/>
        <v>681633.9090000001</v>
      </c>
      <c r="R590" s="191">
        <f t="shared" si="700"/>
        <v>113605.65150000002</v>
      </c>
      <c r="S590" s="191"/>
      <c r="T590" s="191">
        <f t="shared" si="701"/>
        <v>90884.521200000017</v>
      </c>
      <c r="U590" s="191">
        <f t="shared" si="702"/>
        <v>48623.218842000002</v>
      </c>
      <c r="V590" s="173">
        <v>2019</v>
      </c>
    </row>
    <row r="591" spans="1:22" s="7" customFormat="1" x14ac:dyDescent="0.2">
      <c r="A591" s="489">
        <v>525</v>
      </c>
      <c r="B591" s="192" t="s">
        <v>402</v>
      </c>
      <c r="C591" s="191">
        <f>'Раздел 1'!O591</f>
        <v>1747903.7100000002</v>
      </c>
      <c r="D591" s="191">
        <f t="shared" si="697"/>
        <v>122353.25970000002</v>
      </c>
      <c r="E591" s="191"/>
      <c r="F591" s="191"/>
      <c r="G591" s="191"/>
      <c r="H591" s="191"/>
      <c r="I591" s="191"/>
      <c r="J591" s="191"/>
      <c r="K591" s="191"/>
      <c r="L591" s="386">
        <v>273</v>
      </c>
      <c r="M591" s="523">
        <f t="shared" si="698"/>
        <v>436975.92750000005</v>
      </c>
      <c r="N591" s="191"/>
      <c r="O591" s="191"/>
      <c r="P591" s="191">
        <v>312.36</v>
      </c>
      <c r="Q591" s="191">
        <f t="shared" si="699"/>
        <v>524371.11300000001</v>
      </c>
      <c r="R591" s="191">
        <f t="shared" si="700"/>
        <v>87395.185500000021</v>
      </c>
      <c r="S591" s="191"/>
      <c r="T591" s="191">
        <f t="shared" si="701"/>
        <v>69916.148400000005</v>
      </c>
      <c r="U591" s="191">
        <f t="shared" si="702"/>
        <v>37405.139394000005</v>
      </c>
      <c r="V591" s="173">
        <v>2019</v>
      </c>
    </row>
    <row r="592" spans="1:22" s="7" customFormat="1" x14ac:dyDescent="0.2">
      <c r="A592" s="489">
        <v>526</v>
      </c>
      <c r="B592" s="192" t="s">
        <v>403</v>
      </c>
      <c r="C592" s="191">
        <f>'Раздел 1'!O592</f>
        <v>1724713.3800000001</v>
      </c>
      <c r="D592" s="191">
        <f t="shared" si="697"/>
        <v>120729.93660000002</v>
      </c>
      <c r="E592" s="191"/>
      <c r="F592" s="191"/>
      <c r="G592" s="191"/>
      <c r="H592" s="191"/>
      <c r="I592" s="191"/>
      <c r="J592" s="191"/>
      <c r="K592" s="191"/>
      <c r="L592" s="386">
        <v>273</v>
      </c>
      <c r="M592" s="523">
        <f t="shared" si="698"/>
        <v>431178.34500000003</v>
      </c>
      <c r="N592" s="191"/>
      <c r="O592" s="191"/>
      <c r="P592" s="191">
        <v>273.64</v>
      </c>
      <c r="Q592" s="191">
        <f t="shared" si="699"/>
        <v>517414.01400000002</v>
      </c>
      <c r="R592" s="191">
        <f t="shared" si="700"/>
        <v>86235.669000000009</v>
      </c>
      <c r="S592" s="191"/>
      <c r="T592" s="191">
        <f t="shared" si="701"/>
        <v>68988.535200000013</v>
      </c>
      <c r="U592" s="191">
        <f t="shared" si="702"/>
        <v>36908.866331999998</v>
      </c>
      <c r="V592" s="173">
        <v>2019</v>
      </c>
    </row>
    <row r="593" spans="1:22" s="7" customFormat="1" x14ac:dyDescent="0.2">
      <c r="A593" s="489">
        <v>527</v>
      </c>
      <c r="B593" s="192" t="s">
        <v>577</v>
      </c>
      <c r="C593" s="191">
        <f>'Раздел 1'!O593</f>
        <v>2536914.2400000002</v>
      </c>
      <c r="D593" s="191">
        <f t="shared" si="697"/>
        <v>177583.99680000002</v>
      </c>
      <c r="E593" s="191"/>
      <c r="F593" s="191"/>
      <c r="G593" s="191"/>
      <c r="H593" s="191"/>
      <c r="I593" s="191"/>
      <c r="J593" s="191"/>
      <c r="K593" s="191"/>
      <c r="L593" s="386">
        <v>397</v>
      </c>
      <c r="M593" s="523">
        <f t="shared" si="698"/>
        <v>634228.56000000006</v>
      </c>
      <c r="N593" s="191"/>
      <c r="O593" s="191"/>
      <c r="P593" s="191">
        <v>505.56</v>
      </c>
      <c r="Q593" s="191">
        <f t="shared" si="699"/>
        <v>761074.272</v>
      </c>
      <c r="R593" s="191">
        <f t="shared" si="700"/>
        <v>126845.71200000001</v>
      </c>
      <c r="S593" s="191"/>
      <c r="T593" s="191">
        <f t="shared" si="701"/>
        <v>101476.56960000002</v>
      </c>
      <c r="U593" s="191">
        <f t="shared" si="702"/>
        <v>54289.964736000002</v>
      </c>
      <c r="V593" s="173">
        <v>2019</v>
      </c>
    </row>
    <row r="594" spans="1:22" s="7" customFormat="1" x14ac:dyDescent="0.2">
      <c r="A594" s="489">
        <v>528</v>
      </c>
      <c r="B594" s="192" t="s">
        <v>400</v>
      </c>
      <c r="C594" s="191">
        <f>'Раздел 1'!O594</f>
        <v>815976.03000000014</v>
      </c>
      <c r="D594" s="191">
        <f t="shared" si="697"/>
        <v>57118.322100000012</v>
      </c>
      <c r="E594" s="191"/>
      <c r="F594" s="191"/>
      <c r="G594" s="191"/>
      <c r="H594" s="191"/>
      <c r="I594" s="191"/>
      <c r="J594" s="191"/>
      <c r="K594" s="191"/>
      <c r="L594" s="386">
        <v>178</v>
      </c>
      <c r="M594" s="523">
        <f t="shared" si="698"/>
        <v>203994.00750000004</v>
      </c>
      <c r="N594" s="191"/>
      <c r="O594" s="191"/>
      <c r="P594" s="191">
        <v>313</v>
      </c>
      <c r="Q594" s="191">
        <f t="shared" si="699"/>
        <v>244792.80900000004</v>
      </c>
      <c r="R594" s="191">
        <f t="shared" si="700"/>
        <v>40798.801500000009</v>
      </c>
      <c r="S594" s="191"/>
      <c r="T594" s="191">
        <f t="shared" si="701"/>
        <v>32639.041200000007</v>
      </c>
      <c r="U594" s="191">
        <f t="shared" si="702"/>
        <v>17461.887042000002</v>
      </c>
      <c r="V594" s="173">
        <v>2019</v>
      </c>
    </row>
    <row r="595" spans="1:22" s="7" customFormat="1" x14ac:dyDescent="0.2">
      <c r="A595" s="489">
        <v>529</v>
      </c>
      <c r="B595" s="192" t="s">
        <v>396</v>
      </c>
      <c r="C595" s="191">
        <f>'Раздел 1'!O595</f>
        <v>1469619.75</v>
      </c>
      <c r="D595" s="191">
        <f t="shared" si="697"/>
        <v>102873.38250000001</v>
      </c>
      <c r="E595" s="191"/>
      <c r="F595" s="191"/>
      <c r="G595" s="191"/>
      <c r="H595" s="191"/>
      <c r="I595" s="191"/>
      <c r="J595" s="191"/>
      <c r="K595" s="191"/>
      <c r="L595" s="386">
        <v>213.7</v>
      </c>
      <c r="M595" s="523">
        <f t="shared" si="698"/>
        <v>367404.9375</v>
      </c>
      <c r="N595" s="191"/>
      <c r="O595" s="191"/>
      <c r="P595" s="191">
        <v>336</v>
      </c>
      <c r="Q595" s="191">
        <f t="shared" si="699"/>
        <v>440885.92499999999</v>
      </c>
      <c r="R595" s="191">
        <f t="shared" si="700"/>
        <v>73480.987500000003</v>
      </c>
      <c r="S595" s="191"/>
      <c r="T595" s="191">
        <f t="shared" si="701"/>
        <v>58784.79</v>
      </c>
      <c r="U595" s="191">
        <f t="shared" si="702"/>
        <v>31449.862649999999</v>
      </c>
      <c r="V595" s="173">
        <v>2019</v>
      </c>
    </row>
    <row r="596" spans="1:22" s="7" customFormat="1" x14ac:dyDescent="0.2">
      <c r="A596" s="489">
        <v>530</v>
      </c>
      <c r="B596" s="192" t="s">
        <v>578</v>
      </c>
      <c r="C596" s="191">
        <f>'Раздел 1'!O596</f>
        <v>5178454.620000001</v>
      </c>
      <c r="D596" s="191">
        <f t="shared" si="697"/>
        <v>362491.82340000011</v>
      </c>
      <c r="E596" s="191">
        <f t="shared" ref="E596" si="703">C596*0.05</f>
        <v>258922.73100000006</v>
      </c>
      <c r="F596" s="191"/>
      <c r="G596" s="191">
        <f t="shared" ref="G596" si="704">0.06*C596</f>
        <v>310707.27720000007</v>
      </c>
      <c r="H596" s="191">
        <f>C596*0.1</f>
        <v>517845.46200000012</v>
      </c>
      <c r="I596" s="191">
        <f t="shared" ref="I596" si="705">0.05*C596</f>
        <v>258922.73100000006</v>
      </c>
      <c r="J596" s="191"/>
      <c r="K596" s="191"/>
      <c r="L596" s="386">
        <v>560</v>
      </c>
      <c r="M596" s="523">
        <f t="shared" si="698"/>
        <v>1294613.6550000003</v>
      </c>
      <c r="N596" s="188">
        <v>391</v>
      </c>
      <c r="O596" s="568">
        <f t="shared" ref="O596" si="706">0.03*C596</f>
        <v>155353.63860000003</v>
      </c>
      <c r="P596" s="191">
        <v>855</v>
      </c>
      <c r="Q596" s="191">
        <f t="shared" si="699"/>
        <v>1553536.3860000002</v>
      </c>
      <c r="R596" s="191">
        <f t="shared" si="700"/>
        <v>258922.73100000006</v>
      </c>
      <c r="S596" s="191"/>
      <c r="T596" s="191">
        <f t="shared" si="701"/>
        <v>207138.18480000005</v>
      </c>
      <c r="U596" s="191">
        <f t="shared" si="702"/>
        <v>110818.92886800002</v>
      </c>
      <c r="V596" s="173">
        <v>2019</v>
      </c>
    </row>
    <row r="597" spans="1:22" s="7" customFormat="1" x14ac:dyDescent="0.2">
      <c r="A597" s="489">
        <v>531</v>
      </c>
      <c r="B597" s="192" t="s">
        <v>579</v>
      </c>
      <c r="C597" s="191">
        <f>'Раздел 1'!O597</f>
        <v>1567774.1700000002</v>
      </c>
      <c r="D597" s="191">
        <f t="shared" si="697"/>
        <v>109744.19190000002</v>
      </c>
      <c r="E597" s="191"/>
      <c r="F597" s="191"/>
      <c r="G597" s="191"/>
      <c r="H597" s="191"/>
      <c r="I597" s="191"/>
      <c r="J597" s="191"/>
      <c r="K597" s="191"/>
      <c r="L597" s="386">
        <v>260</v>
      </c>
      <c r="M597" s="523">
        <f t="shared" si="698"/>
        <v>391943.54250000004</v>
      </c>
      <c r="N597" s="191"/>
      <c r="O597" s="191"/>
      <c r="P597" s="191">
        <v>360</v>
      </c>
      <c r="Q597" s="191">
        <f t="shared" si="699"/>
        <v>470332.25100000005</v>
      </c>
      <c r="R597" s="191">
        <f t="shared" si="700"/>
        <v>78388.708500000008</v>
      </c>
      <c r="S597" s="191"/>
      <c r="T597" s="191">
        <f t="shared" si="701"/>
        <v>62710.966800000009</v>
      </c>
      <c r="U597" s="191">
        <f t="shared" si="702"/>
        <v>33550.367237999999</v>
      </c>
      <c r="V597" s="173">
        <v>2019</v>
      </c>
    </row>
    <row r="598" spans="1:22" s="7" customFormat="1" x14ac:dyDescent="0.2">
      <c r="A598" s="489">
        <v>532</v>
      </c>
      <c r="B598" s="192" t="s">
        <v>399</v>
      </c>
      <c r="C598" s="191">
        <f>'Раздел 1'!O598</f>
        <v>1694512.02</v>
      </c>
      <c r="D598" s="191">
        <f t="shared" si="697"/>
        <v>118615.84140000002</v>
      </c>
      <c r="E598" s="191"/>
      <c r="F598" s="191"/>
      <c r="G598" s="191"/>
      <c r="H598" s="191"/>
      <c r="I598" s="191"/>
      <c r="J598" s="191"/>
      <c r="K598" s="191"/>
      <c r="L598" s="386">
        <v>312</v>
      </c>
      <c r="M598" s="523">
        <f t="shared" si="698"/>
        <v>423628.005</v>
      </c>
      <c r="N598" s="191"/>
      <c r="O598" s="191"/>
      <c r="P598" s="191">
        <v>421</v>
      </c>
      <c r="Q598" s="191">
        <f t="shared" si="699"/>
        <v>508353.60599999997</v>
      </c>
      <c r="R598" s="191">
        <f t="shared" si="700"/>
        <v>84725.60100000001</v>
      </c>
      <c r="S598" s="191"/>
      <c r="T598" s="191">
        <f t="shared" si="701"/>
        <v>67780.480800000005</v>
      </c>
      <c r="U598" s="191">
        <f t="shared" si="702"/>
        <v>36262.557227999998</v>
      </c>
      <c r="V598" s="173">
        <v>2019</v>
      </c>
    </row>
    <row r="599" spans="1:22" s="7" customFormat="1" x14ac:dyDescent="0.2">
      <c r="A599" s="489">
        <v>533</v>
      </c>
      <c r="B599" s="192" t="s">
        <v>397</v>
      </c>
      <c r="C599" s="191">
        <f>'Раздел 1'!O599</f>
        <v>2128117.2600000002</v>
      </c>
      <c r="D599" s="191">
        <f t="shared" si="697"/>
        <v>148968.20820000002</v>
      </c>
      <c r="E599" s="191"/>
      <c r="F599" s="191"/>
      <c r="G599" s="191"/>
      <c r="H599" s="191"/>
      <c r="I599" s="191"/>
      <c r="J599" s="191"/>
      <c r="K599" s="191"/>
      <c r="L599" s="386">
        <v>387</v>
      </c>
      <c r="M599" s="523">
        <f t="shared" si="698"/>
        <v>532029.31500000006</v>
      </c>
      <c r="N599" s="191"/>
      <c r="O599" s="191"/>
      <c r="P599" s="191">
        <v>285</v>
      </c>
      <c r="Q599" s="191">
        <f t="shared" si="699"/>
        <v>638435.17800000007</v>
      </c>
      <c r="R599" s="191">
        <f t="shared" si="700"/>
        <v>106405.86300000001</v>
      </c>
      <c r="S599" s="191"/>
      <c r="T599" s="191">
        <f t="shared" si="701"/>
        <v>85124.690400000007</v>
      </c>
      <c r="U599" s="191">
        <f t="shared" si="702"/>
        <v>45541.709364000002</v>
      </c>
      <c r="V599" s="173">
        <v>2019</v>
      </c>
    </row>
    <row r="600" spans="1:22" s="7" customFormat="1" ht="17.25" customHeight="1" x14ac:dyDescent="0.2">
      <c r="A600" s="489">
        <v>534</v>
      </c>
      <c r="B600" s="192" t="s">
        <v>404</v>
      </c>
      <c r="C600" s="191">
        <f>'Раздел 1'!O600</f>
        <v>2581137.66</v>
      </c>
      <c r="D600" s="191">
        <f t="shared" si="697"/>
        <v>180679.63620000004</v>
      </c>
      <c r="E600" s="191">
        <f t="shared" ref="E600:E602" si="707">C600*0.05</f>
        <v>129056.88300000002</v>
      </c>
      <c r="F600" s="191"/>
      <c r="G600" s="191">
        <f t="shared" ref="G600:G602" si="708">0.06*C600</f>
        <v>154868.25959999999</v>
      </c>
      <c r="H600" s="191"/>
      <c r="I600" s="191"/>
      <c r="J600" s="191"/>
      <c r="K600" s="191"/>
      <c r="L600" s="386">
        <v>404.1</v>
      </c>
      <c r="M600" s="523">
        <f t="shared" si="698"/>
        <v>645284.41500000004</v>
      </c>
      <c r="N600" s="191"/>
      <c r="O600" s="191"/>
      <c r="P600" s="191">
        <v>493.86</v>
      </c>
      <c r="Q600" s="191">
        <f t="shared" si="699"/>
        <v>774341.29800000007</v>
      </c>
      <c r="R600" s="191">
        <f t="shared" si="700"/>
        <v>129056.88300000002</v>
      </c>
      <c r="S600" s="191"/>
      <c r="T600" s="191">
        <f t="shared" si="701"/>
        <v>103245.50640000001</v>
      </c>
      <c r="U600" s="191">
        <f t="shared" si="702"/>
        <v>55236.345924000001</v>
      </c>
      <c r="V600" s="173">
        <v>2019</v>
      </c>
    </row>
    <row r="601" spans="1:22" s="7" customFormat="1" ht="18.75" customHeight="1" x14ac:dyDescent="0.2">
      <c r="A601" s="489">
        <v>535</v>
      </c>
      <c r="B601" s="192" t="s">
        <v>367</v>
      </c>
      <c r="C601" s="191">
        <f>'Раздел 1'!O601</f>
        <v>2615114.19</v>
      </c>
      <c r="D601" s="191">
        <f t="shared" si="697"/>
        <v>183057.9933</v>
      </c>
      <c r="E601" s="191">
        <f t="shared" si="707"/>
        <v>130755.7095</v>
      </c>
      <c r="F601" s="191"/>
      <c r="G601" s="191">
        <f t="shared" si="708"/>
        <v>156906.85139999999</v>
      </c>
      <c r="H601" s="191"/>
      <c r="I601" s="191"/>
      <c r="J601" s="191"/>
      <c r="K601" s="191"/>
      <c r="L601" s="386">
        <v>363</v>
      </c>
      <c r="M601" s="523">
        <f t="shared" si="698"/>
        <v>653778.54749999999</v>
      </c>
      <c r="N601" s="191"/>
      <c r="O601" s="191"/>
      <c r="P601" s="191">
        <v>487.08</v>
      </c>
      <c r="Q601" s="191">
        <f t="shared" si="699"/>
        <v>784534.25699999998</v>
      </c>
      <c r="R601" s="191">
        <f t="shared" si="700"/>
        <v>130755.7095</v>
      </c>
      <c r="S601" s="191"/>
      <c r="T601" s="191">
        <f t="shared" si="701"/>
        <v>104604.56759999999</v>
      </c>
      <c r="U601" s="191">
        <f t="shared" si="702"/>
        <v>55963.443665999999</v>
      </c>
      <c r="V601" s="173">
        <v>2019</v>
      </c>
    </row>
    <row r="602" spans="1:22" s="7" customFormat="1" x14ac:dyDescent="0.2">
      <c r="A602" s="489">
        <v>536</v>
      </c>
      <c r="B602" s="192" t="s">
        <v>401</v>
      </c>
      <c r="C602" s="191">
        <f>'Раздел 1'!O602</f>
        <v>2539610.79</v>
      </c>
      <c r="D602" s="191">
        <f t="shared" si="697"/>
        <v>177772.75530000002</v>
      </c>
      <c r="E602" s="191">
        <f t="shared" si="707"/>
        <v>126980.53950000001</v>
      </c>
      <c r="F602" s="191"/>
      <c r="G602" s="191">
        <f t="shared" si="708"/>
        <v>152376.64739999999</v>
      </c>
      <c r="H602" s="191"/>
      <c r="I602" s="191"/>
      <c r="J602" s="191"/>
      <c r="K602" s="191"/>
      <c r="L602" s="386">
        <v>357.8</v>
      </c>
      <c r="M602" s="523">
        <f t="shared" si="698"/>
        <v>634902.69750000001</v>
      </c>
      <c r="N602" s="191"/>
      <c r="O602" s="191"/>
      <c r="P602" s="191">
        <v>480.6</v>
      </c>
      <c r="Q602" s="191">
        <f t="shared" si="699"/>
        <v>761883.23699999996</v>
      </c>
      <c r="R602" s="191">
        <f t="shared" si="700"/>
        <v>126980.53950000001</v>
      </c>
      <c r="S602" s="191"/>
      <c r="T602" s="191">
        <f t="shared" si="701"/>
        <v>101584.43160000001</v>
      </c>
      <c r="U602" s="191">
        <f t="shared" si="702"/>
        <v>54347.670905999999</v>
      </c>
      <c r="V602" s="278">
        <v>2019</v>
      </c>
    </row>
    <row r="603" spans="1:22" s="54" customFormat="1" ht="12.75" customHeight="1" x14ac:dyDescent="0.2">
      <c r="A603" s="606" t="s">
        <v>183</v>
      </c>
      <c r="B603" s="607"/>
      <c r="C603" s="190">
        <f>SUM(C588:C602)</f>
        <v>31050233.940000005</v>
      </c>
      <c r="D603" s="190">
        <f t="shared" ref="D603:U603" si="709">SUM(D588:D602)</f>
        <v>2173516.3758000005</v>
      </c>
      <c r="E603" s="190">
        <f t="shared" si="709"/>
        <v>645715.86300000013</v>
      </c>
      <c r="F603" s="190">
        <f t="shared" si="709"/>
        <v>0</v>
      </c>
      <c r="G603" s="190">
        <f t="shared" si="709"/>
        <v>774859.03560000006</v>
      </c>
      <c r="H603" s="190">
        <f t="shared" si="709"/>
        <v>517845.46200000012</v>
      </c>
      <c r="I603" s="190">
        <f t="shared" si="709"/>
        <v>258922.73100000006</v>
      </c>
      <c r="J603" s="190">
        <f t="shared" si="709"/>
        <v>0</v>
      </c>
      <c r="K603" s="190">
        <f t="shared" si="709"/>
        <v>0</v>
      </c>
      <c r="L603" s="190">
        <f t="shared" si="709"/>
        <v>4845.6000000000004</v>
      </c>
      <c r="M603" s="190">
        <f t="shared" si="709"/>
        <v>7762558.4850000013</v>
      </c>
      <c r="N603" s="190">
        <f t="shared" si="709"/>
        <v>391</v>
      </c>
      <c r="O603" s="190">
        <f t="shared" si="709"/>
        <v>155353.63860000003</v>
      </c>
      <c r="P603" s="190">
        <f t="shared" si="709"/>
        <v>5978.0999999999995</v>
      </c>
      <c r="Q603" s="190">
        <f t="shared" si="709"/>
        <v>9315070.182</v>
      </c>
      <c r="R603" s="190">
        <f t="shared" si="709"/>
        <v>1552511.6970000002</v>
      </c>
      <c r="S603" s="190">
        <f t="shared" si="709"/>
        <v>0</v>
      </c>
      <c r="T603" s="190">
        <f t="shared" si="709"/>
        <v>1242009.3576000002</v>
      </c>
      <c r="U603" s="190">
        <f t="shared" si="709"/>
        <v>664475.00631600001</v>
      </c>
      <c r="V603" s="14"/>
    </row>
    <row r="604" spans="1:22" s="7" customFormat="1" ht="15" customHeight="1" x14ac:dyDescent="0.2">
      <c r="A604" s="296">
        <v>537</v>
      </c>
      <c r="B604" s="251" t="s">
        <v>1713</v>
      </c>
      <c r="C604" s="228">
        <f>'Раздел 1'!O604</f>
        <v>4737473</v>
      </c>
      <c r="D604" s="191">
        <f t="shared" ref="D604:D606" si="710">C604*0.07</f>
        <v>331623.11000000004</v>
      </c>
      <c r="E604" s="191">
        <f t="shared" ref="E604:E605" si="711">C604*0.05</f>
        <v>236873.65000000002</v>
      </c>
      <c r="F604" s="228"/>
      <c r="G604" s="191">
        <f t="shared" ref="G604:G606" si="712">0.06*C604</f>
        <v>284248.38</v>
      </c>
      <c r="H604" s="191">
        <f>C604*0.1</f>
        <v>473747.30000000005</v>
      </c>
      <c r="I604" s="191">
        <f t="shared" ref="I604:I605" si="713">0.05*C604</f>
        <v>236873.65000000002</v>
      </c>
      <c r="J604" s="228"/>
      <c r="K604" s="228"/>
      <c r="L604" s="390">
        <v>560</v>
      </c>
      <c r="M604" s="523">
        <f t="shared" ref="M604:M606" si="714">0.25*C604</f>
        <v>1184368.25</v>
      </c>
      <c r="N604" s="228"/>
      <c r="O604" s="228"/>
      <c r="P604" s="228">
        <v>855</v>
      </c>
      <c r="Q604" s="191">
        <f t="shared" ref="Q604:Q606" si="715">0.3*C604</f>
        <v>1421241.9</v>
      </c>
      <c r="R604" s="191">
        <f t="shared" ref="R604:R606" si="716">0.05*C604</f>
        <v>236873.65000000002</v>
      </c>
      <c r="S604" s="228"/>
      <c r="T604" s="191">
        <f t="shared" ref="T604:T606" si="717">C604*0.04</f>
        <v>189498.92</v>
      </c>
      <c r="U604" s="191">
        <f t="shared" ref="U604:U606" si="718">C604*0.0214</f>
        <v>101381.9222</v>
      </c>
      <c r="V604" s="409">
        <v>2020</v>
      </c>
    </row>
    <row r="605" spans="1:22" s="7" customFormat="1" ht="16.5" customHeight="1" x14ac:dyDescent="0.2">
      <c r="A605" s="296">
        <v>538</v>
      </c>
      <c r="B605" s="251" t="s">
        <v>1714</v>
      </c>
      <c r="C605" s="228">
        <f>'Раздел 1'!O605</f>
        <v>770506.1</v>
      </c>
      <c r="D605" s="191">
        <f t="shared" si="710"/>
        <v>53935.427000000003</v>
      </c>
      <c r="E605" s="191">
        <f t="shared" si="711"/>
        <v>38525.305</v>
      </c>
      <c r="F605" s="228"/>
      <c r="G605" s="191">
        <f t="shared" si="712"/>
        <v>46230.365999999995</v>
      </c>
      <c r="H605" s="228"/>
      <c r="I605" s="191">
        <f t="shared" si="713"/>
        <v>38525.305</v>
      </c>
      <c r="J605" s="228"/>
      <c r="K605" s="228"/>
      <c r="L605" s="390">
        <v>151</v>
      </c>
      <c r="M605" s="523">
        <f t="shared" si="714"/>
        <v>192626.52499999999</v>
      </c>
      <c r="N605" s="228"/>
      <c r="O605" s="228"/>
      <c r="P605" s="228">
        <v>255.9</v>
      </c>
      <c r="Q605" s="191">
        <f t="shared" si="715"/>
        <v>231151.83</v>
      </c>
      <c r="R605" s="191">
        <f t="shared" si="716"/>
        <v>38525.305</v>
      </c>
      <c r="S605" s="228"/>
      <c r="T605" s="191">
        <f t="shared" si="717"/>
        <v>30820.243999999999</v>
      </c>
      <c r="U605" s="191">
        <f t="shared" si="718"/>
        <v>16488.830539999999</v>
      </c>
      <c r="V605" s="409">
        <v>2020</v>
      </c>
    </row>
    <row r="606" spans="1:22" s="7" customFormat="1" ht="20.25" customHeight="1" x14ac:dyDescent="0.2">
      <c r="A606" s="296">
        <v>539</v>
      </c>
      <c r="B606" s="251" t="s">
        <v>1715</v>
      </c>
      <c r="C606" s="228">
        <f>'Раздел 1'!O606</f>
        <v>1894019.4000000001</v>
      </c>
      <c r="D606" s="191">
        <f t="shared" si="710"/>
        <v>132581.35800000004</v>
      </c>
      <c r="E606" s="228"/>
      <c r="F606" s="228"/>
      <c r="G606" s="191">
        <f t="shared" si="712"/>
        <v>113641.164</v>
      </c>
      <c r="H606" s="228"/>
      <c r="I606" s="228"/>
      <c r="J606" s="228"/>
      <c r="K606" s="228"/>
      <c r="L606" s="390">
        <v>450</v>
      </c>
      <c r="M606" s="523">
        <f t="shared" si="714"/>
        <v>473504.85000000003</v>
      </c>
      <c r="N606" s="228"/>
      <c r="O606" s="228"/>
      <c r="P606" s="228">
        <v>417.9</v>
      </c>
      <c r="Q606" s="191">
        <f t="shared" si="715"/>
        <v>568205.82000000007</v>
      </c>
      <c r="R606" s="191">
        <f t="shared" si="716"/>
        <v>94700.970000000016</v>
      </c>
      <c r="S606" s="228"/>
      <c r="T606" s="191">
        <f t="shared" si="717"/>
        <v>75760.776000000013</v>
      </c>
      <c r="U606" s="191">
        <f t="shared" si="718"/>
        <v>40532.015160000003</v>
      </c>
      <c r="V606" s="409">
        <v>2020</v>
      </c>
    </row>
    <row r="607" spans="1:22" s="54" customFormat="1" ht="12.75" customHeight="1" x14ac:dyDescent="0.2">
      <c r="A607" s="606" t="s">
        <v>804</v>
      </c>
      <c r="B607" s="607"/>
      <c r="C607" s="190">
        <f>SUM(C604:C606)</f>
        <v>7401998.5</v>
      </c>
      <c r="D607" s="190">
        <f t="shared" ref="D607:U607" si="719">SUM(D604:D606)</f>
        <v>518139.89500000014</v>
      </c>
      <c r="E607" s="190">
        <f t="shared" si="719"/>
        <v>275398.95500000002</v>
      </c>
      <c r="F607" s="190">
        <f t="shared" si="719"/>
        <v>0</v>
      </c>
      <c r="G607" s="190">
        <f t="shared" si="719"/>
        <v>444119.91</v>
      </c>
      <c r="H607" s="190">
        <f t="shared" si="719"/>
        <v>473747.30000000005</v>
      </c>
      <c r="I607" s="190">
        <f t="shared" si="719"/>
        <v>275398.95500000002</v>
      </c>
      <c r="J607" s="190">
        <f t="shared" si="719"/>
        <v>0</v>
      </c>
      <c r="K607" s="190">
        <f t="shared" si="719"/>
        <v>0</v>
      </c>
      <c r="L607" s="190">
        <f t="shared" si="719"/>
        <v>1161</v>
      </c>
      <c r="M607" s="190">
        <f t="shared" si="719"/>
        <v>1850499.625</v>
      </c>
      <c r="N607" s="190">
        <f t="shared" si="719"/>
        <v>0</v>
      </c>
      <c r="O607" s="190">
        <f t="shared" si="719"/>
        <v>0</v>
      </c>
      <c r="P607" s="190">
        <f t="shared" si="719"/>
        <v>1528.8000000000002</v>
      </c>
      <c r="Q607" s="190">
        <f t="shared" si="719"/>
        <v>2220599.5499999998</v>
      </c>
      <c r="R607" s="190">
        <f t="shared" si="719"/>
        <v>370099.92500000005</v>
      </c>
      <c r="S607" s="190">
        <f t="shared" si="719"/>
        <v>0</v>
      </c>
      <c r="T607" s="190">
        <f t="shared" si="719"/>
        <v>296079.94000000006</v>
      </c>
      <c r="U607" s="190">
        <f t="shared" si="719"/>
        <v>158402.76790000001</v>
      </c>
      <c r="V607" s="14"/>
    </row>
    <row r="608" spans="1:22" s="7" customFormat="1" x14ac:dyDescent="0.2">
      <c r="A608" s="296">
        <v>540</v>
      </c>
      <c r="B608" s="251" t="s">
        <v>1716</v>
      </c>
      <c r="C608" s="228">
        <f>'Раздел 1'!O608</f>
        <v>2623793.9</v>
      </c>
      <c r="D608" s="191">
        <f t="shared" ref="D608:D610" si="720">C608*0.07</f>
        <v>183665.573</v>
      </c>
      <c r="E608" s="191">
        <f t="shared" ref="E608" si="721">C608*0.05</f>
        <v>131189.69500000001</v>
      </c>
      <c r="F608" s="228"/>
      <c r="G608" s="191">
        <f t="shared" ref="G608" si="722">0.06*C608</f>
        <v>157427.63399999999</v>
      </c>
      <c r="H608" s="228"/>
      <c r="I608" s="191">
        <f t="shared" ref="I608" si="723">0.05*C608</f>
        <v>131189.69500000001</v>
      </c>
      <c r="J608" s="228"/>
      <c r="K608" s="228"/>
      <c r="L608" s="390">
        <v>518</v>
      </c>
      <c r="M608" s="523">
        <f t="shared" ref="M608:M610" si="724">0.25*C608</f>
        <v>655948.47499999998</v>
      </c>
      <c r="N608" s="228">
        <v>182.6</v>
      </c>
      <c r="O608" s="568">
        <f t="shared" ref="O608" si="725">0.03*C608</f>
        <v>78713.816999999995</v>
      </c>
      <c r="P608" s="228">
        <v>486.56</v>
      </c>
      <c r="Q608" s="191">
        <f t="shared" ref="Q608:Q610" si="726">0.3*C608</f>
        <v>787138.16999999993</v>
      </c>
      <c r="R608" s="191">
        <f t="shared" ref="R608:R610" si="727">0.05*C608</f>
        <v>131189.69500000001</v>
      </c>
      <c r="S608" s="228"/>
      <c r="T608" s="191">
        <f t="shared" ref="T608:T610" si="728">C608*0.04</f>
        <v>104951.75599999999</v>
      </c>
      <c r="U608" s="191">
        <f t="shared" ref="U608:U610" si="729">C608*0.0214</f>
        <v>56149.189459999994</v>
      </c>
      <c r="V608" s="409">
        <v>2021</v>
      </c>
    </row>
    <row r="609" spans="1:22" s="7" customFormat="1" x14ac:dyDescent="0.2">
      <c r="A609" s="296">
        <v>541</v>
      </c>
      <c r="B609" s="251" t="s">
        <v>1717</v>
      </c>
      <c r="C609" s="228">
        <f>'Раздел 1'!O609</f>
        <v>2544270.3000000003</v>
      </c>
      <c r="D609" s="191">
        <f t="shared" si="720"/>
        <v>178098.92100000003</v>
      </c>
      <c r="E609" s="228"/>
      <c r="F609" s="228"/>
      <c r="G609" s="228"/>
      <c r="H609" s="228"/>
      <c r="I609" s="228"/>
      <c r="J609" s="228"/>
      <c r="K609" s="228"/>
      <c r="L609" s="390">
        <v>920</v>
      </c>
      <c r="M609" s="523">
        <f t="shared" si="724"/>
        <v>636067.57500000007</v>
      </c>
      <c r="N609" s="228"/>
      <c r="O609" s="228"/>
      <c r="P609" s="228">
        <v>1550</v>
      </c>
      <c r="Q609" s="191">
        <f t="shared" si="726"/>
        <v>763281.09000000008</v>
      </c>
      <c r="R609" s="191">
        <f t="shared" si="727"/>
        <v>127213.51500000001</v>
      </c>
      <c r="S609" s="228"/>
      <c r="T609" s="191">
        <f t="shared" si="728"/>
        <v>101770.81200000002</v>
      </c>
      <c r="U609" s="191">
        <f t="shared" si="729"/>
        <v>54447.384420000002</v>
      </c>
      <c r="V609" s="409">
        <v>2021</v>
      </c>
    </row>
    <row r="610" spans="1:22" s="7" customFormat="1" x14ac:dyDescent="0.2">
      <c r="A610" s="296">
        <v>542</v>
      </c>
      <c r="B610" s="251" t="s">
        <v>1718</v>
      </c>
      <c r="C610" s="228">
        <f>'Раздел 1'!O610</f>
        <v>1590472</v>
      </c>
      <c r="D610" s="191">
        <f t="shared" si="720"/>
        <v>111333.04000000001</v>
      </c>
      <c r="E610" s="228"/>
      <c r="F610" s="228"/>
      <c r="G610" s="228"/>
      <c r="H610" s="228"/>
      <c r="I610" s="228"/>
      <c r="J610" s="228"/>
      <c r="K610" s="228"/>
      <c r="L610" s="390">
        <v>200</v>
      </c>
      <c r="M610" s="523">
        <f t="shared" si="724"/>
        <v>397618</v>
      </c>
      <c r="N610" s="228"/>
      <c r="O610" s="228"/>
      <c r="P610" s="228">
        <v>336</v>
      </c>
      <c r="Q610" s="191">
        <f t="shared" si="726"/>
        <v>477141.6</v>
      </c>
      <c r="R610" s="191">
        <f t="shared" si="727"/>
        <v>79523.600000000006</v>
      </c>
      <c r="S610" s="228"/>
      <c r="T610" s="191">
        <f t="shared" si="728"/>
        <v>63618.880000000005</v>
      </c>
      <c r="U610" s="191">
        <f t="shared" si="729"/>
        <v>34036.1008</v>
      </c>
      <c r="V610" s="409">
        <v>2021</v>
      </c>
    </row>
    <row r="611" spans="1:22" s="54" customFormat="1" ht="12.75" customHeight="1" x14ac:dyDescent="0.2">
      <c r="A611" s="606" t="s">
        <v>805</v>
      </c>
      <c r="B611" s="607"/>
      <c r="C611" s="190">
        <f>SUM(C608:C610)</f>
        <v>6758536.2000000002</v>
      </c>
      <c r="D611" s="190">
        <f t="shared" ref="D611:U611" si="730">SUM(D608:D610)</f>
        <v>473097.5340000001</v>
      </c>
      <c r="E611" s="190">
        <f t="shared" si="730"/>
        <v>131189.69500000001</v>
      </c>
      <c r="F611" s="190">
        <f t="shared" si="730"/>
        <v>0</v>
      </c>
      <c r="G611" s="190">
        <f t="shared" si="730"/>
        <v>157427.63399999999</v>
      </c>
      <c r="H611" s="190">
        <f t="shared" si="730"/>
        <v>0</v>
      </c>
      <c r="I611" s="190">
        <f t="shared" si="730"/>
        <v>131189.69500000001</v>
      </c>
      <c r="J611" s="190">
        <f t="shared" si="730"/>
        <v>0</v>
      </c>
      <c r="K611" s="190">
        <f t="shared" si="730"/>
        <v>0</v>
      </c>
      <c r="L611" s="190">
        <f t="shared" si="730"/>
        <v>1638</v>
      </c>
      <c r="M611" s="190">
        <f t="shared" si="730"/>
        <v>1689634.05</v>
      </c>
      <c r="N611" s="190">
        <f t="shared" si="730"/>
        <v>182.6</v>
      </c>
      <c r="O611" s="190">
        <f t="shared" si="730"/>
        <v>78713.816999999995</v>
      </c>
      <c r="P611" s="190">
        <f t="shared" si="730"/>
        <v>2372.56</v>
      </c>
      <c r="Q611" s="190">
        <f t="shared" si="730"/>
        <v>2027560.8599999999</v>
      </c>
      <c r="R611" s="190">
        <f t="shared" si="730"/>
        <v>337926.81000000006</v>
      </c>
      <c r="S611" s="190">
        <f t="shared" si="730"/>
        <v>0</v>
      </c>
      <c r="T611" s="190">
        <f t="shared" si="730"/>
        <v>270341.44800000003</v>
      </c>
      <c r="U611" s="190">
        <f t="shared" si="730"/>
        <v>144632.67468</v>
      </c>
      <c r="V611" s="14"/>
    </row>
    <row r="612" spans="1:22" s="56" customFormat="1" ht="12.75" customHeight="1" x14ac:dyDescent="0.2">
      <c r="A612" s="602" t="s">
        <v>101</v>
      </c>
      <c r="B612" s="603"/>
      <c r="C612" s="189">
        <f>C611+C607+C603</f>
        <v>45210768.640000001</v>
      </c>
      <c r="D612" s="189">
        <f t="shared" ref="D612:U612" si="731">D611+D607+D603</f>
        <v>3164753.804800001</v>
      </c>
      <c r="E612" s="189">
        <f t="shared" si="731"/>
        <v>1052304.5130000003</v>
      </c>
      <c r="F612" s="189">
        <f t="shared" si="731"/>
        <v>0</v>
      </c>
      <c r="G612" s="189">
        <f t="shared" si="731"/>
        <v>1376406.5796000001</v>
      </c>
      <c r="H612" s="189">
        <f t="shared" si="731"/>
        <v>991592.7620000001</v>
      </c>
      <c r="I612" s="189">
        <f t="shared" si="731"/>
        <v>665511.38100000005</v>
      </c>
      <c r="J612" s="189">
        <f t="shared" si="731"/>
        <v>0</v>
      </c>
      <c r="K612" s="189">
        <f t="shared" si="731"/>
        <v>0</v>
      </c>
      <c r="L612" s="189">
        <f t="shared" si="731"/>
        <v>7644.6</v>
      </c>
      <c r="M612" s="189">
        <f t="shared" si="731"/>
        <v>11302692.16</v>
      </c>
      <c r="N612" s="189">
        <f t="shared" si="731"/>
        <v>573.6</v>
      </c>
      <c r="O612" s="189">
        <f t="shared" si="731"/>
        <v>234067.45560000004</v>
      </c>
      <c r="P612" s="189">
        <f t="shared" si="731"/>
        <v>9879.4599999999991</v>
      </c>
      <c r="Q612" s="189">
        <f t="shared" si="731"/>
        <v>13563230.592</v>
      </c>
      <c r="R612" s="189">
        <f t="shared" si="731"/>
        <v>2260538.432</v>
      </c>
      <c r="S612" s="189">
        <f t="shared" si="731"/>
        <v>0</v>
      </c>
      <c r="T612" s="189">
        <f t="shared" si="731"/>
        <v>1808430.7456000003</v>
      </c>
      <c r="U612" s="189">
        <f t="shared" si="731"/>
        <v>967510.44889600005</v>
      </c>
      <c r="V612" s="15"/>
    </row>
    <row r="613" spans="1:22" s="58" customFormat="1" ht="12.75" customHeight="1" x14ac:dyDescent="0.2">
      <c r="A613" s="604" t="s">
        <v>164</v>
      </c>
      <c r="B613" s="605"/>
      <c r="C613" s="191"/>
      <c r="D613" s="186"/>
      <c r="E613" s="186"/>
      <c r="F613" s="186"/>
      <c r="G613" s="186"/>
      <c r="H613" s="186"/>
      <c r="I613" s="186"/>
      <c r="J613" s="186"/>
      <c r="K613" s="186"/>
      <c r="L613" s="385"/>
      <c r="M613" s="186"/>
      <c r="N613" s="186"/>
      <c r="O613" s="187"/>
      <c r="P613" s="406"/>
      <c r="Q613" s="186"/>
      <c r="R613" s="186"/>
      <c r="S613" s="186"/>
      <c r="T613" s="186"/>
      <c r="U613" s="186"/>
      <c r="V613" s="135"/>
    </row>
    <row r="614" spans="1:22" s="7" customFormat="1" x14ac:dyDescent="0.2">
      <c r="A614" s="184">
        <v>543</v>
      </c>
      <c r="B614" s="192" t="s">
        <v>580</v>
      </c>
      <c r="C614" s="191">
        <f>'Раздел 1'!O614</f>
        <v>1806688.5000000002</v>
      </c>
      <c r="D614" s="191">
        <f t="shared" ref="D614:D624" si="732">C614*0.07</f>
        <v>126468.19500000002</v>
      </c>
      <c r="E614" s="187"/>
      <c r="F614" s="187"/>
      <c r="G614" s="187"/>
      <c r="H614" s="187"/>
      <c r="I614" s="187"/>
      <c r="J614" s="187"/>
      <c r="K614" s="187"/>
      <c r="L614" s="386">
        <v>345</v>
      </c>
      <c r="M614" s="523">
        <f t="shared" ref="M614:M624" si="733">0.25*C614</f>
        <v>451672.12500000006</v>
      </c>
      <c r="N614" s="187"/>
      <c r="O614" s="187"/>
      <c r="P614" s="191">
        <v>288.5</v>
      </c>
      <c r="Q614" s="191">
        <f t="shared" ref="Q614:Q624" si="734">0.3*C614</f>
        <v>542006.55000000005</v>
      </c>
      <c r="R614" s="191">
        <f t="shared" ref="R614:R624" si="735">0.05*C614</f>
        <v>90334.425000000017</v>
      </c>
      <c r="S614" s="187"/>
      <c r="T614" s="191">
        <f t="shared" ref="T614:T624" si="736">C614*0.04</f>
        <v>72267.540000000008</v>
      </c>
      <c r="U614" s="191">
        <f t="shared" ref="U614:U624" si="737">C614*0.0214</f>
        <v>38663.133900000001</v>
      </c>
      <c r="V614" s="173">
        <v>2019</v>
      </c>
    </row>
    <row r="615" spans="1:22" s="7" customFormat="1" x14ac:dyDescent="0.2">
      <c r="A615" s="184">
        <v>544</v>
      </c>
      <c r="B615" s="192" t="s">
        <v>369</v>
      </c>
      <c r="C615" s="191">
        <f>'Раздел 1'!O615</f>
        <v>2746166.52</v>
      </c>
      <c r="D615" s="191">
        <f t="shared" si="732"/>
        <v>192231.65640000001</v>
      </c>
      <c r="E615" s="191">
        <f t="shared" ref="E615:E624" si="738">C615*0.05</f>
        <v>137308.326</v>
      </c>
      <c r="F615" s="191"/>
      <c r="G615" s="191">
        <f t="shared" ref="G615:G624" si="739">0.06*C615</f>
        <v>164769.99119999999</v>
      </c>
      <c r="H615" s="191"/>
      <c r="I615" s="191">
        <f t="shared" ref="I615:I624" si="740">0.05*C615</f>
        <v>137308.326</v>
      </c>
      <c r="J615" s="191"/>
      <c r="K615" s="191"/>
      <c r="L615" s="386">
        <v>336.41</v>
      </c>
      <c r="M615" s="523">
        <f t="shared" si="733"/>
        <v>686541.63</v>
      </c>
      <c r="N615" s="187">
        <v>364.11</v>
      </c>
      <c r="O615" s="568">
        <f t="shared" ref="O615:O616" si="741">0.03*C615</f>
        <v>82384.995599999995</v>
      </c>
      <c r="P615" s="191">
        <v>2111.83</v>
      </c>
      <c r="Q615" s="191">
        <f t="shared" si="734"/>
        <v>823849.95600000001</v>
      </c>
      <c r="R615" s="191">
        <f t="shared" si="735"/>
        <v>137308.326</v>
      </c>
      <c r="S615" s="187"/>
      <c r="T615" s="191">
        <f t="shared" si="736"/>
        <v>109846.6608</v>
      </c>
      <c r="U615" s="191">
        <f t="shared" si="737"/>
        <v>58767.963528</v>
      </c>
      <c r="V615" s="173">
        <v>2019</v>
      </c>
    </row>
    <row r="616" spans="1:22" s="7" customFormat="1" x14ac:dyDescent="0.2">
      <c r="A616" s="489">
        <v>545</v>
      </c>
      <c r="B616" s="192" t="s">
        <v>370</v>
      </c>
      <c r="C616" s="191">
        <f>'Раздел 1'!O616</f>
        <v>2745627.2100000004</v>
      </c>
      <c r="D616" s="191">
        <f t="shared" si="732"/>
        <v>192193.90470000004</v>
      </c>
      <c r="E616" s="191">
        <f t="shared" si="738"/>
        <v>137281.36050000004</v>
      </c>
      <c r="F616" s="191"/>
      <c r="G616" s="191">
        <f t="shared" si="739"/>
        <v>164737.63260000001</v>
      </c>
      <c r="H616" s="191"/>
      <c r="I616" s="191">
        <f t="shared" si="740"/>
        <v>137281.36050000004</v>
      </c>
      <c r="J616" s="191"/>
      <c r="K616" s="191"/>
      <c r="L616" s="386">
        <v>336.41</v>
      </c>
      <c r="M616" s="523">
        <f t="shared" si="733"/>
        <v>686406.80250000011</v>
      </c>
      <c r="N616" s="187">
        <v>364.11</v>
      </c>
      <c r="O616" s="568">
        <f t="shared" si="741"/>
        <v>82368.816300000006</v>
      </c>
      <c r="P616" s="191">
        <v>2111.83</v>
      </c>
      <c r="Q616" s="191">
        <f t="shared" si="734"/>
        <v>823688.16300000006</v>
      </c>
      <c r="R616" s="191">
        <f t="shared" si="735"/>
        <v>137281.36050000004</v>
      </c>
      <c r="S616" s="187"/>
      <c r="T616" s="191">
        <f t="shared" si="736"/>
        <v>109825.08840000002</v>
      </c>
      <c r="U616" s="191">
        <f t="shared" si="737"/>
        <v>58756.422294000004</v>
      </c>
      <c r="V616" s="173">
        <v>2019</v>
      </c>
    </row>
    <row r="617" spans="1:22" s="7" customFormat="1" x14ac:dyDescent="0.2">
      <c r="A617" s="489">
        <v>546</v>
      </c>
      <c r="B617" s="192" t="s">
        <v>372</v>
      </c>
      <c r="C617" s="191">
        <f>'Раздел 1'!O617</f>
        <v>2733762.39</v>
      </c>
      <c r="D617" s="191">
        <f t="shared" si="732"/>
        <v>191363.36730000004</v>
      </c>
      <c r="E617" s="191">
        <f t="shared" si="738"/>
        <v>136688.1195</v>
      </c>
      <c r="F617" s="191"/>
      <c r="G617" s="191">
        <f t="shared" si="739"/>
        <v>164025.74340000001</v>
      </c>
      <c r="H617" s="191"/>
      <c r="I617" s="191">
        <f t="shared" si="740"/>
        <v>136688.1195</v>
      </c>
      <c r="J617" s="191"/>
      <c r="K617" s="191"/>
      <c r="L617" s="386">
        <v>462</v>
      </c>
      <c r="M617" s="523">
        <f t="shared" si="733"/>
        <v>683440.59750000003</v>
      </c>
      <c r="N617" s="187"/>
      <c r="O617" s="187"/>
      <c r="P617" s="191">
        <v>2035.74</v>
      </c>
      <c r="Q617" s="191">
        <f t="shared" si="734"/>
        <v>820128.71700000006</v>
      </c>
      <c r="R617" s="191">
        <f t="shared" si="735"/>
        <v>136688.1195</v>
      </c>
      <c r="S617" s="187"/>
      <c r="T617" s="191">
        <f t="shared" si="736"/>
        <v>109350.49560000001</v>
      </c>
      <c r="U617" s="191">
        <f t="shared" si="737"/>
        <v>58502.515145999998</v>
      </c>
      <c r="V617" s="173">
        <v>2019</v>
      </c>
    </row>
    <row r="618" spans="1:22" s="7" customFormat="1" x14ac:dyDescent="0.2">
      <c r="A618" s="489">
        <v>547</v>
      </c>
      <c r="B618" s="192" t="s">
        <v>373</v>
      </c>
      <c r="C618" s="191">
        <f>'Раздел 1'!O618</f>
        <v>2694932.0700000003</v>
      </c>
      <c r="D618" s="191">
        <f t="shared" si="732"/>
        <v>188645.24490000005</v>
      </c>
      <c r="E618" s="191">
        <f t="shared" si="738"/>
        <v>134746.60350000003</v>
      </c>
      <c r="F618" s="191"/>
      <c r="G618" s="191">
        <f t="shared" si="739"/>
        <v>161695.92420000001</v>
      </c>
      <c r="H618" s="191"/>
      <c r="I618" s="191">
        <f t="shared" si="740"/>
        <v>134746.60350000003</v>
      </c>
      <c r="J618" s="191"/>
      <c r="K618" s="191"/>
      <c r="L618" s="386">
        <v>458</v>
      </c>
      <c r="M618" s="523">
        <f t="shared" si="733"/>
        <v>673733.01750000007</v>
      </c>
      <c r="N618" s="187">
        <v>80</v>
      </c>
      <c r="O618" s="568">
        <f t="shared" ref="O618" si="742">0.03*C618</f>
        <v>80847.962100000004</v>
      </c>
      <c r="P618" s="191">
        <v>1993.92</v>
      </c>
      <c r="Q618" s="191">
        <f t="shared" si="734"/>
        <v>808479.62100000004</v>
      </c>
      <c r="R618" s="191">
        <f t="shared" si="735"/>
        <v>134746.60350000003</v>
      </c>
      <c r="S618" s="187"/>
      <c r="T618" s="191">
        <f t="shared" si="736"/>
        <v>107797.28280000002</v>
      </c>
      <c r="U618" s="191">
        <f t="shared" si="737"/>
        <v>57671.546298000001</v>
      </c>
      <c r="V618" s="173">
        <v>2019</v>
      </c>
    </row>
    <row r="619" spans="1:22" s="7" customFormat="1" x14ac:dyDescent="0.2">
      <c r="A619" s="489">
        <v>548</v>
      </c>
      <c r="B619" s="192" t="s">
        <v>371</v>
      </c>
      <c r="C619" s="191">
        <f>'Раздел 1'!O619</f>
        <v>2353009.5300000003</v>
      </c>
      <c r="D619" s="191">
        <f t="shared" si="732"/>
        <v>164710.66710000002</v>
      </c>
      <c r="E619" s="191">
        <f t="shared" si="738"/>
        <v>117650.47650000002</v>
      </c>
      <c r="F619" s="191"/>
      <c r="G619" s="191">
        <f t="shared" si="739"/>
        <v>141180.57180000001</v>
      </c>
      <c r="H619" s="191"/>
      <c r="I619" s="191">
        <f t="shared" si="740"/>
        <v>117650.47650000002</v>
      </c>
      <c r="J619" s="191"/>
      <c r="K619" s="191"/>
      <c r="L619" s="386">
        <v>356</v>
      </c>
      <c r="M619" s="523">
        <f t="shared" si="733"/>
        <v>588252.38250000007</v>
      </c>
      <c r="N619" s="187"/>
      <c r="O619" s="187"/>
      <c r="P619" s="191">
        <v>1477.2</v>
      </c>
      <c r="Q619" s="191">
        <f t="shared" si="734"/>
        <v>705902.85900000005</v>
      </c>
      <c r="R619" s="191">
        <f t="shared" si="735"/>
        <v>117650.47650000002</v>
      </c>
      <c r="S619" s="187"/>
      <c r="T619" s="191">
        <f t="shared" si="736"/>
        <v>94120.381200000018</v>
      </c>
      <c r="U619" s="191">
        <f t="shared" si="737"/>
        <v>50354.403942000004</v>
      </c>
      <c r="V619" s="173">
        <v>2019</v>
      </c>
    </row>
    <row r="620" spans="1:22" s="7" customFormat="1" x14ac:dyDescent="0.2">
      <c r="A620" s="489">
        <v>549</v>
      </c>
      <c r="B620" s="192" t="s">
        <v>581</v>
      </c>
      <c r="C620" s="191">
        <f>'Раздел 1'!O620</f>
        <v>4573888.1100000003</v>
      </c>
      <c r="D620" s="191">
        <f t="shared" si="732"/>
        <v>320172.16770000005</v>
      </c>
      <c r="E620" s="191">
        <f t="shared" si="738"/>
        <v>228694.40550000002</v>
      </c>
      <c r="F620" s="191"/>
      <c r="G620" s="191">
        <f t="shared" si="739"/>
        <v>274433.28659999999</v>
      </c>
      <c r="H620" s="191"/>
      <c r="I620" s="191">
        <f t="shared" si="740"/>
        <v>228694.40550000002</v>
      </c>
      <c r="J620" s="187"/>
      <c r="K620" s="187"/>
      <c r="L620" s="386">
        <v>847</v>
      </c>
      <c r="M620" s="523">
        <f t="shared" si="733"/>
        <v>1143472.0275000001</v>
      </c>
      <c r="N620" s="187">
        <v>440.6</v>
      </c>
      <c r="O620" s="568">
        <f t="shared" ref="O620:O622" si="743">0.03*C620</f>
        <v>137216.6433</v>
      </c>
      <c r="P620" s="191">
        <v>881</v>
      </c>
      <c r="Q620" s="191">
        <f t="shared" si="734"/>
        <v>1372166.433</v>
      </c>
      <c r="R620" s="191">
        <f t="shared" si="735"/>
        <v>228694.40550000002</v>
      </c>
      <c r="S620" s="187"/>
      <c r="T620" s="191">
        <f t="shared" si="736"/>
        <v>182955.52440000002</v>
      </c>
      <c r="U620" s="191">
        <f t="shared" si="737"/>
        <v>97881.205554</v>
      </c>
      <c r="V620" s="173">
        <v>2019</v>
      </c>
    </row>
    <row r="621" spans="1:22" s="7" customFormat="1" x14ac:dyDescent="0.2">
      <c r="A621" s="489">
        <v>550</v>
      </c>
      <c r="B621" s="192" t="s">
        <v>582</v>
      </c>
      <c r="C621" s="191">
        <f>'Раздел 1'!O621</f>
        <v>3024989.79</v>
      </c>
      <c r="D621" s="191">
        <f t="shared" si="732"/>
        <v>211749.28530000002</v>
      </c>
      <c r="E621" s="191">
        <f t="shared" si="738"/>
        <v>151249.4895</v>
      </c>
      <c r="F621" s="191"/>
      <c r="G621" s="191">
        <f t="shared" si="739"/>
        <v>181499.38740000001</v>
      </c>
      <c r="H621" s="191"/>
      <c r="I621" s="191">
        <f t="shared" si="740"/>
        <v>151249.4895</v>
      </c>
      <c r="J621" s="187"/>
      <c r="K621" s="187"/>
      <c r="L621" s="386">
        <v>566</v>
      </c>
      <c r="M621" s="523">
        <f t="shared" si="733"/>
        <v>756247.44750000001</v>
      </c>
      <c r="N621" s="187">
        <v>270</v>
      </c>
      <c r="O621" s="568">
        <f t="shared" si="743"/>
        <v>90749.693700000003</v>
      </c>
      <c r="P621" s="191">
        <v>881</v>
      </c>
      <c r="Q621" s="191">
        <f t="shared" si="734"/>
        <v>907496.93700000003</v>
      </c>
      <c r="R621" s="191">
        <f t="shared" si="735"/>
        <v>151249.4895</v>
      </c>
      <c r="S621" s="187"/>
      <c r="T621" s="191">
        <f t="shared" si="736"/>
        <v>120999.5916</v>
      </c>
      <c r="U621" s="191">
        <f t="shared" si="737"/>
        <v>64734.781505999999</v>
      </c>
      <c r="V621" s="173">
        <v>2019</v>
      </c>
    </row>
    <row r="622" spans="1:22" s="7" customFormat="1" x14ac:dyDescent="0.2">
      <c r="A622" s="489">
        <v>551</v>
      </c>
      <c r="B622" s="192" t="s">
        <v>583</v>
      </c>
      <c r="C622" s="191">
        <f>'Раздел 1'!O622</f>
        <v>1396812.9000000001</v>
      </c>
      <c r="D622" s="191">
        <f t="shared" si="732"/>
        <v>97776.90300000002</v>
      </c>
      <c r="E622" s="191">
        <f t="shared" si="738"/>
        <v>69840.645000000004</v>
      </c>
      <c r="F622" s="191"/>
      <c r="G622" s="191">
        <f t="shared" si="739"/>
        <v>83808.774000000005</v>
      </c>
      <c r="H622" s="191"/>
      <c r="I622" s="191">
        <f t="shared" si="740"/>
        <v>69840.645000000004</v>
      </c>
      <c r="J622" s="187"/>
      <c r="K622" s="187"/>
      <c r="L622" s="386">
        <v>285</v>
      </c>
      <c r="M622" s="523">
        <f t="shared" si="733"/>
        <v>349203.22500000003</v>
      </c>
      <c r="N622" s="187">
        <v>46.9</v>
      </c>
      <c r="O622" s="568">
        <f t="shared" si="743"/>
        <v>41904.387000000002</v>
      </c>
      <c r="P622" s="191">
        <v>436</v>
      </c>
      <c r="Q622" s="191">
        <f t="shared" si="734"/>
        <v>419043.87000000005</v>
      </c>
      <c r="R622" s="191">
        <f t="shared" si="735"/>
        <v>69840.645000000004</v>
      </c>
      <c r="S622" s="187"/>
      <c r="T622" s="191">
        <f t="shared" si="736"/>
        <v>55872.516000000003</v>
      </c>
      <c r="U622" s="191">
        <f t="shared" si="737"/>
        <v>29891.796060000001</v>
      </c>
      <c r="V622" s="173">
        <v>2019</v>
      </c>
    </row>
    <row r="623" spans="1:22" s="7" customFormat="1" x14ac:dyDescent="0.2">
      <c r="A623" s="489">
        <v>552</v>
      </c>
      <c r="B623" s="192" t="s">
        <v>368</v>
      </c>
      <c r="C623" s="191">
        <f>'Раздел 1'!O623</f>
        <v>2080118.6700000002</v>
      </c>
      <c r="D623" s="191">
        <f t="shared" si="732"/>
        <v>145608.30690000003</v>
      </c>
      <c r="E623" s="191">
        <f t="shared" si="738"/>
        <v>104005.93350000001</v>
      </c>
      <c r="F623" s="191"/>
      <c r="G623" s="191">
        <f t="shared" si="739"/>
        <v>124807.1202</v>
      </c>
      <c r="H623" s="191"/>
      <c r="I623" s="191">
        <f t="shared" si="740"/>
        <v>104005.93350000001</v>
      </c>
      <c r="J623" s="191"/>
      <c r="K623" s="191"/>
      <c r="L623" s="386">
        <v>366</v>
      </c>
      <c r="M623" s="523">
        <f t="shared" si="733"/>
        <v>520029.66750000004</v>
      </c>
      <c r="N623" s="187"/>
      <c r="O623" s="187"/>
      <c r="P623" s="191">
        <v>436</v>
      </c>
      <c r="Q623" s="191">
        <f t="shared" si="734"/>
        <v>624035.60100000002</v>
      </c>
      <c r="R623" s="191">
        <f t="shared" si="735"/>
        <v>104005.93350000001</v>
      </c>
      <c r="S623" s="187"/>
      <c r="T623" s="191">
        <f t="shared" si="736"/>
        <v>83204.746800000008</v>
      </c>
      <c r="U623" s="191">
        <f t="shared" si="737"/>
        <v>44514.539538000005</v>
      </c>
      <c r="V623" s="173">
        <v>2019</v>
      </c>
    </row>
    <row r="624" spans="1:22" s="7" customFormat="1" x14ac:dyDescent="0.2">
      <c r="A624" s="489">
        <v>553</v>
      </c>
      <c r="B624" s="192" t="s">
        <v>584</v>
      </c>
      <c r="C624" s="191">
        <f>'Раздел 1'!O624</f>
        <v>2473814.9700000002</v>
      </c>
      <c r="D624" s="191">
        <f t="shared" si="732"/>
        <v>173167.04790000003</v>
      </c>
      <c r="E624" s="191">
        <f t="shared" si="738"/>
        <v>123690.74850000002</v>
      </c>
      <c r="F624" s="191"/>
      <c r="G624" s="191">
        <f t="shared" si="739"/>
        <v>148428.8982</v>
      </c>
      <c r="H624" s="191"/>
      <c r="I624" s="191">
        <f t="shared" si="740"/>
        <v>123690.74850000002</v>
      </c>
      <c r="J624" s="187"/>
      <c r="K624" s="187"/>
      <c r="L624" s="386">
        <v>434</v>
      </c>
      <c r="M624" s="523">
        <f t="shared" si="733"/>
        <v>618453.74250000005</v>
      </c>
      <c r="N624" s="187"/>
      <c r="O624" s="187"/>
      <c r="P624" s="191">
        <v>460.9</v>
      </c>
      <c r="Q624" s="191">
        <f t="shared" si="734"/>
        <v>742144.49100000004</v>
      </c>
      <c r="R624" s="191">
        <f t="shared" si="735"/>
        <v>123690.74850000002</v>
      </c>
      <c r="S624" s="187"/>
      <c r="T624" s="191">
        <f t="shared" si="736"/>
        <v>98952.598800000007</v>
      </c>
      <c r="U624" s="191">
        <f t="shared" si="737"/>
        <v>52939.640358000004</v>
      </c>
      <c r="V624" s="173">
        <v>2019</v>
      </c>
    </row>
    <row r="625" spans="1:22" s="7" customFormat="1" x14ac:dyDescent="0.2">
      <c r="A625" s="489">
        <v>554</v>
      </c>
      <c r="B625" s="192" t="s">
        <v>585</v>
      </c>
      <c r="C625" s="191">
        <f>'Раздел 1'!O625</f>
        <v>15700</v>
      </c>
      <c r="D625" s="191"/>
      <c r="E625" s="191"/>
      <c r="F625" s="191"/>
      <c r="G625" s="191"/>
      <c r="H625" s="191"/>
      <c r="I625" s="191"/>
      <c r="J625" s="187"/>
      <c r="K625" s="187"/>
      <c r="L625" s="386"/>
      <c r="M625" s="191"/>
      <c r="N625" s="187"/>
      <c r="O625" s="187"/>
      <c r="P625" s="191"/>
      <c r="Q625" s="191"/>
      <c r="R625" s="191"/>
      <c r="S625" s="187"/>
      <c r="T625" s="191">
        <v>15700</v>
      </c>
      <c r="U625" s="191"/>
      <c r="V625" s="173">
        <v>2019</v>
      </c>
    </row>
    <row r="626" spans="1:22" s="7" customFormat="1" x14ac:dyDescent="0.2">
      <c r="A626" s="489">
        <v>555</v>
      </c>
      <c r="B626" s="192" t="s">
        <v>586</v>
      </c>
      <c r="C626" s="191">
        <f>'Раздел 1'!O626</f>
        <v>32250</v>
      </c>
      <c r="D626" s="191"/>
      <c r="E626" s="191"/>
      <c r="F626" s="191"/>
      <c r="G626" s="191"/>
      <c r="H626" s="191"/>
      <c r="I626" s="191"/>
      <c r="J626" s="187"/>
      <c r="K626" s="187"/>
      <c r="L626" s="386"/>
      <c r="M626" s="191"/>
      <c r="N626" s="187"/>
      <c r="O626" s="187"/>
      <c r="P626" s="191"/>
      <c r="Q626" s="191"/>
      <c r="R626" s="191"/>
      <c r="S626" s="187"/>
      <c r="T626" s="191">
        <v>32250</v>
      </c>
      <c r="U626" s="191"/>
      <c r="V626" s="173">
        <v>2019</v>
      </c>
    </row>
    <row r="627" spans="1:22" s="7" customFormat="1" x14ac:dyDescent="0.2">
      <c r="A627" s="495">
        <v>556</v>
      </c>
      <c r="B627" s="117" t="s">
        <v>641</v>
      </c>
      <c r="C627" s="191">
        <f>'Раздел 1'!O627</f>
        <v>1099113.78</v>
      </c>
      <c r="D627" s="191">
        <f t="shared" ref="D627:D629" si="744">C627*0.07</f>
        <v>76937.964600000007</v>
      </c>
      <c r="E627" s="218"/>
      <c r="F627" s="218"/>
      <c r="G627" s="218"/>
      <c r="H627" s="218"/>
      <c r="I627" s="218"/>
      <c r="J627" s="225"/>
      <c r="K627" s="225"/>
      <c r="L627" s="392">
        <v>128.19999999999999</v>
      </c>
      <c r="M627" s="523">
        <f t="shared" ref="M627:M629" si="745">0.25*C627</f>
        <v>274778.44500000001</v>
      </c>
      <c r="N627" s="225"/>
      <c r="O627" s="225"/>
      <c r="P627" s="218">
        <v>220</v>
      </c>
      <c r="Q627" s="191">
        <f t="shared" ref="Q627:Q629" si="746">0.3*C627</f>
        <v>329734.13400000002</v>
      </c>
      <c r="R627" s="191">
        <f t="shared" ref="R627:R629" si="747">0.05*C627</f>
        <v>54955.689000000006</v>
      </c>
      <c r="S627" s="225"/>
      <c r="T627" s="191">
        <f t="shared" ref="T627:T635" si="748">C627*0.04</f>
        <v>43964.551200000002</v>
      </c>
      <c r="U627" s="191">
        <f t="shared" ref="U627:U629" si="749">C627*0.0214</f>
        <v>23521.034892</v>
      </c>
      <c r="V627" s="491">
        <v>2019</v>
      </c>
    </row>
    <row r="628" spans="1:22" s="7" customFormat="1" x14ac:dyDescent="0.2">
      <c r="A628" s="495">
        <v>557</v>
      </c>
      <c r="B628" s="122" t="s">
        <v>643</v>
      </c>
      <c r="C628" s="191">
        <f>'Раздел 1'!O628</f>
        <v>1725792</v>
      </c>
      <c r="D628" s="191">
        <f t="shared" si="744"/>
        <v>120805.44000000002</v>
      </c>
      <c r="E628" s="218"/>
      <c r="F628" s="218"/>
      <c r="G628" s="218"/>
      <c r="H628" s="218"/>
      <c r="I628" s="218"/>
      <c r="J628" s="225"/>
      <c r="K628" s="225"/>
      <c r="L628" s="392">
        <v>274</v>
      </c>
      <c r="M628" s="523">
        <f t="shared" si="745"/>
        <v>431448</v>
      </c>
      <c r="N628" s="225"/>
      <c r="O628" s="225"/>
      <c r="P628" s="218">
        <v>307</v>
      </c>
      <c r="Q628" s="191">
        <f t="shared" si="746"/>
        <v>517737.6</v>
      </c>
      <c r="R628" s="191">
        <f t="shared" si="747"/>
        <v>86289.600000000006</v>
      </c>
      <c r="S628" s="225"/>
      <c r="T628" s="191">
        <f t="shared" si="748"/>
        <v>69031.680000000008</v>
      </c>
      <c r="U628" s="191">
        <f t="shared" si="749"/>
        <v>36931.948799999998</v>
      </c>
      <c r="V628" s="491">
        <v>2019</v>
      </c>
    </row>
    <row r="629" spans="1:22" s="7" customFormat="1" x14ac:dyDescent="0.2">
      <c r="A629" s="495">
        <v>558</v>
      </c>
      <c r="B629" s="217" t="s">
        <v>642</v>
      </c>
      <c r="C629" s="191">
        <f>'Раздел 1'!O629</f>
        <v>863435.31</v>
      </c>
      <c r="D629" s="191">
        <f t="shared" si="744"/>
        <v>60440.471700000009</v>
      </c>
      <c r="E629" s="218"/>
      <c r="F629" s="218"/>
      <c r="G629" s="218"/>
      <c r="H629" s="218"/>
      <c r="I629" s="218"/>
      <c r="J629" s="225"/>
      <c r="K629" s="225"/>
      <c r="L629" s="392">
        <v>192</v>
      </c>
      <c r="M629" s="523">
        <f t="shared" si="745"/>
        <v>215858.82750000001</v>
      </c>
      <c r="N629" s="225"/>
      <c r="O629" s="225"/>
      <c r="P629" s="218">
        <v>161.83000000000001</v>
      </c>
      <c r="Q629" s="191">
        <f t="shared" si="746"/>
        <v>259030.59299999999</v>
      </c>
      <c r="R629" s="191">
        <f t="shared" si="747"/>
        <v>43171.765500000009</v>
      </c>
      <c r="S629" s="225"/>
      <c r="T629" s="191">
        <f t="shared" si="748"/>
        <v>34537.412400000001</v>
      </c>
      <c r="U629" s="191">
        <f t="shared" si="749"/>
        <v>18477.515633999999</v>
      </c>
      <c r="V629" s="491">
        <v>2019</v>
      </c>
    </row>
    <row r="630" spans="1:22" s="54" customFormat="1" ht="12.75" customHeight="1" x14ac:dyDescent="0.2">
      <c r="A630" s="606" t="s">
        <v>184</v>
      </c>
      <c r="B630" s="607"/>
      <c r="C630" s="190">
        <f>SUM(C614:C629)</f>
        <v>32366101.75</v>
      </c>
      <c r="D630" s="190">
        <f t="shared" ref="D630:U630" si="750">SUM(D614:D629)</f>
        <v>2262270.6225000005</v>
      </c>
      <c r="E630" s="190">
        <f t="shared" si="750"/>
        <v>1341156.108</v>
      </c>
      <c r="F630" s="190">
        <f t="shared" si="750"/>
        <v>0</v>
      </c>
      <c r="G630" s="190">
        <f t="shared" si="750"/>
        <v>1609387.3296000001</v>
      </c>
      <c r="H630" s="190">
        <f t="shared" si="750"/>
        <v>0</v>
      </c>
      <c r="I630" s="190">
        <f t="shared" si="750"/>
        <v>1341156.108</v>
      </c>
      <c r="J630" s="190">
        <f t="shared" si="750"/>
        <v>0</v>
      </c>
      <c r="K630" s="190">
        <f t="shared" si="750"/>
        <v>0</v>
      </c>
      <c r="L630" s="190">
        <f t="shared" si="750"/>
        <v>5386.0199999999995</v>
      </c>
      <c r="M630" s="190">
        <f t="shared" si="750"/>
        <v>8079537.9375</v>
      </c>
      <c r="N630" s="190">
        <f t="shared" si="750"/>
        <v>1565.7200000000003</v>
      </c>
      <c r="O630" s="190">
        <f t="shared" si="750"/>
        <v>515472.49799999996</v>
      </c>
      <c r="P630" s="190">
        <f t="shared" si="750"/>
        <v>13802.75</v>
      </c>
      <c r="Q630" s="190">
        <f t="shared" si="750"/>
        <v>9695445.5250000004</v>
      </c>
      <c r="R630" s="190">
        <f t="shared" si="750"/>
        <v>1615907.5875000001</v>
      </c>
      <c r="S630" s="190">
        <f t="shared" si="750"/>
        <v>0</v>
      </c>
      <c r="T630" s="190">
        <f t="shared" si="750"/>
        <v>1340676.07</v>
      </c>
      <c r="U630" s="190">
        <f t="shared" si="750"/>
        <v>691608.44744999986</v>
      </c>
      <c r="V630" s="14"/>
    </row>
    <row r="631" spans="1:22" s="7" customFormat="1" x14ac:dyDescent="0.2">
      <c r="A631" s="296">
        <v>559</v>
      </c>
      <c r="B631" s="251" t="s">
        <v>1773</v>
      </c>
      <c r="C631" s="228">
        <f>'Раздел 1'!O631</f>
        <v>4818936.2</v>
      </c>
      <c r="D631" s="191">
        <f t="shared" ref="D631:D632" si="751">C631*0.07</f>
        <v>337325.53400000004</v>
      </c>
      <c r="E631" s="191">
        <f t="shared" ref="E631:E632" si="752">C631*0.05</f>
        <v>240946.81000000003</v>
      </c>
      <c r="F631" s="228"/>
      <c r="G631" s="191">
        <f t="shared" ref="G631:G632" si="753">0.06*C631</f>
        <v>289136.17200000002</v>
      </c>
      <c r="H631" s="191">
        <f t="shared" ref="H631:H632" si="754">C631*0.1</f>
        <v>481893.62000000005</v>
      </c>
      <c r="I631" s="191">
        <f t="shared" ref="I631:I632" si="755">0.05*C631</f>
        <v>240946.81000000003</v>
      </c>
      <c r="J631" s="229"/>
      <c r="K631" s="229"/>
      <c r="L631" s="390">
        <v>553</v>
      </c>
      <c r="M631" s="523">
        <f t="shared" ref="M631:M632" si="756">0.25*C631</f>
        <v>1204734.05</v>
      </c>
      <c r="N631" s="390">
        <v>330.7</v>
      </c>
      <c r="O631" s="568">
        <f t="shared" ref="O631:O632" si="757">0.03*C631</f>
        <v>144568.08600000001</v>
      </c>
      <c r="P631" s="228">
        <v>620</v>
      </c>
      <c r="Q631" s="191">
        <f t="shared" ref="Q631:Q632" si="758">0.3*C631</f>
        <v>1445680.86</v>
      </c>
      <c r="R631" s="191">
        <f t="shared" ref="R631:R632" si="759">0.05*C631</f>
        <v>240946.81000000003</v>
      </c>
      <c r="S631" s="229"/>
      <c r="T631" s="191">
        <f t="shared" si="748"/>
        <v>192757.448</v>
      </c>
      <c r="U631" s="191">
        <f t="shared" ref="U631:U632" si="760">C631*0.0214</f>
        <v>103125.23467999999</v>
      </c>
      <c r="V631" s="409">
        <v>2020</v>
      </c>
    </row>
    <row r="632" spans="1:22" s="7" customFormat="1" x14ac:dyDescent="0.2">
      <c r="A632" s="296">
        <v>560</v>
      </c>
      <c r="B632" s="251" t="s">
        <v>1774</v>
      </c>
      <c r="C632" s="228">
        <f>'Раздел 1'!O632</f>
        <v>4763172.7</v>
      </c>
      <c r="D632" s="191">
        <f t="shared" si="751"/>
        <v>333422.08900000004</v>
      </c>
      <c r="E632" s="191">
        <f t="shared" si="752"/>
        <v>238158.63500000001</v>
      </c>
      <c r="F632" s="228"/>
      <c r="G632" s="191">
        <f t="shared" si="753"/>
        <v>285790.36200000002</v>
      </c>
      <c r="H632" s="191">
        <f t="shared" si="754"/>
        <v>476317.27</v>
      </c>
      <c r="I632" s="191">
        <f t="shared" si="755"/>
        <v>238158.63500000001</v>
      </c>
      <c r="J632" s="229"/>
      <c r="K632" s="229"/>
      <c r="L632" s="390">
        <v>590</v>
      </c>
      <c r="M632" s="523">
        <f t="shared" si="756"/>
        <v>1190793.175</v>
      </c>
      <c r="N632" s="390">
        <v>336.3</v>
      </c>
      <c r="O632" s="568">
        <f t="shared" si="757"/>
        <v>142895.18100000001</v>
      </c>
      <c r="P632" s="228">
        <v>640</v>
      </c>
      <c r="Q632" s="191">
        <f t="shared" si="758"/>
        <v>1428951.81</v>
      </c>
      <c r="R632" s="191">
        <f t="shared" si="759"/>
        <v>238158.63500000001</v>
      </c>
      <c r="S632" s="229"/>
      <c r="T632" s="191">
        <f t="shared" si="748"/>
        <v>190526.90800000002</v>
      </c>
      <c r="U632" s="191">
        <f t="shared" si="760"/>
        <v>101931.89577999999</v>
      </c>
      <c r="V632" s="409">
        <v>2020</v>
      </c>
    </row>
    <row r="633" spans="1:22" s="54" customFormat="1" ht="12.75" customHeight="1" x14ac:dyDescent="0.2">
      <c r="A633" s="606" t="s">
        <v>806</v>
      </c>
      <c r="B633" s="607"/>
      <c r="C633" s="190">
        <f>SUM(C631:C632)</f>
        <v>9582108.9000000004</v>
      </c>
      <c r="D633" s="190">
        <f t="shared" ref="D633:U633" si="761">SUM(D631:D632)</f>
        <v>670747.62300000014</v>
      </c>
      <c r="E633" s="190">
        <f t="shared" si="761"/>
        <v>479105.44500000007</v>
      </c>
      <c r="F633" s="190">
        <f t="shared" si="761"/>
        <v>0</v>
      </c>
      <c r="G633" s="190">
        <f t="shared" si="761"/>
        <v>574926.53399999999</v>
      </c>
      <c r="H633" s="190">
        <f t="shared" si="761"/>
        <v>958210.89000000013</v>
      </c>
      <c r="I633" s="190">
        <f t="shared" si="761"/>
        <v>479105.44500000007</v>
      </c>
      <c r="J633" s="190">
        <f t="shared" si="761"/>
        <v>0</v>
      </c>
      <c r="K633" s="190">
        <f t="shared" si="761"/>
        <v>0</v>
      </c>
      <c r="L633" s="190">
        <f t="shared" si="761"/>
        <v>1143</v>
      </c>
      <c r="M633" s="190">
        <f t="shared" si="761"/>
        <v>2395527.2250000001</v>
      </c>
      <c r="N633" s="190">
        <f t="shared" si="761"/>
        <v>667</v>
      </c>
      <c r="O633" s="190">
        <f t="shared" si="761"/>
        <v>287463.26699999999</v>
      </c>
      <c r="P633" s="190">
        <f t="shared" si="761"/>
        <v>1260</v>
      </c>
      <c r="Q633" s="190">
        <f t="shared" si="761"/>
        <v>2874632.67</v>
      </c>
      <c r="R633" s="190">
        <f t="shared" si="761"/>
        <v>479105.44500000007</v>
      </c>
      <c r="S633" s="190">
        <f t="shared" si="761"/>
        <v>0</v>
      </c>
      <c r="T633" s="190">
        <f t="shared" si="761"/>
        <v>383284.35600000003</v>
      </c>
      <c r="U633" s="190">
        <f t="shared" si="761"/>
        <v>205057.13045999999</v>
      </c>
      <c r="V633" s="14"/>
    </row>
    <row r="634" spans="1:22" s="7" customFormat="1" x14ac:dyDescent="0.2">
      <c r="A634" s="296">
        <v>561</v>
      </c>
      <c r="B634" s="251" t="s">
        <v>1689</v>
      </c>
      <c r="C634" s="228">
        <f>'Раздел 1'!O634</f>
        <v>1582228.7</v>
      </c>
      <c r="D634" s="191">
        <f t="shared" ref="D634:D635" si="762">C634*0.07</f>
        <v>110756.00900000001</v>
      </c>
      <c r="E634" s="228"/>
      <c r="F634" s="228"/>
      <c r="G634" s="228"/>
      <c r="H634" s="228"/>
      <c r="I634" s="228"/>
      <c r="J634" s="229"/>
      <c r="K634" s="229"/>
      <c r="L634" s="390">
        <v>263.7</v>
      </c>
      <c r="M634" s="523">
        <f t="shared" ref="M634:M635" si="763">0.25*C634</f>
        <v>395557.17499999999</v>
      </c>
      <c r="N634" s="390"/>
      <c r="O634" s="229"/>
      <c r="P634" s="228">
        <v>399.1</v>
      </c>
      <c r="Q634" s="191">
        <f t="shared" ref="Q634:Q635" si="764">0.3*C634</f>
        <v>474668.61</v>
      </c>
      <c r="R634" s="191">
        <f t="shared" ref="R634:R635" si="765">0.05*C634</f>
        <v>79111.434999999998</v>
      </c>
      <c r="S634" s="229"/>
      <c r="T634" s="191">
        <f t="shared" si="748"/>
        <v>63289.148000000001</v>
      </c>
      <c r="U634" s="191">
        <f t="shared" ref="U634:U635" si="766">C634*0.0214</f>
        <v>33859.694179999999</v>
      </c>
      <c r="V634" s="409">
        <v>2021</v>
      </c>
    </row>
    <row r="635" spans="1:22" s="7" customFormat="1" x14ac:dyDescent="0.2">
      <c r="A635" s="296">
        <v>562</v>
      </c>
      <c r="B635" s="251" t="s">
        <v>1690</v>
      </c>
      <c r="C635" s="228">
        <f>'Раздел 1'!O635</f>
        <v>1600170</v>
      </c>
      <c r="D635" s="191">
        <f t="shared" si="762"/>
        <v>112011.90000000001</v>
      </c>
      <c r="E635" s="228"/>
      <c r="F635" s="228"/>
      <c r="G635" s="228"/>
      <c r="H635" s="228"/>
      <c r="I635" s="228"/>
      <c r="J635" s="229"/>
      <c r="K635" s="229"/>
      <c r="L635" s="390">
        <v>266.2</v>
      </c>
      <c r="M635" s="523">
        <f t="shared" si="763"/>
        <v>400042.5</v>
      </c>
      <c r="N635" s="390"/>
      <c r="O635" s="229"/>
      <c r="P635" s="228">
        <v>399.1</v>
      </c>
      <c r="Q635" s="191">
        <f t="shared" si="764"/>
        <v>480051</v>
      </c>
      <c r="R635" s="191">
        <f t="shared" si="765"/>
        <v>80008.5</v>
      </c>
      <c r="S635" s="229"/>
      <c r="T635" s="191">
        <f t="shared" si="748"/>
        <v>64006.8</v>
      </c>
      <c r="U635" s="191">
        <f t="shared" si="766"/>
        <v>34243.637999999999</v>
      </c>
      <c r="V635" s="409">
        <v>2021</v>
      </c>
    </row>
    <row r="636" spans="1:22" s="54" customFormat="1" ht="12.75" customHeight="1" x14ac:dyDescent="0.2">
      <c r="A636" s="606" t="s">
        <v>807</v>
      </c>
      <c r="B636" s="607"/>
      <c r="C636" s="190">
        <f>SUM(C634:C635)</f>
        <v>3182398.7</v>
      </c>
      <c r="D636" s="190">
        <f t="shared" ref="D636:U636" si="767">SUM(D634:D635)</f>
        <v>222767.90900000001</v>
      </c>
      <c r="E636" s="190">
        <f t="shared" si="767"/>
        <v>0</v>
      </c>
      <c r="F636" s="190">
        <f t="shared" si="767"/>
        <v>0</v>
      </c>
      <c r="G636" s="190">
        <f t="shared" si="767"/>
        <v>0</v>
      </c>
      <c r="H636" s="190">
        <f t="shared" si="767"/>
        <v>0</v>
      </c>
      <c r="I636" s="190">
        <f t="shared" si="767"/>
        <v>0</v>
      </c>
      <c r="J636" s="190">
        <f t="shared" si="767"/>
        <v>0</v>
      </c>
      <c r="K636" s="190">
        <f t="shared" si="767"/>
        <v>0</v>
      </c>
      <c r="L636" s="190">
        <f t="shared" si="767"/>
        <v>529.9</v>
      </c>
      <c r="M636" s="190">
        <f t="shared" si="767"/>
        <v>795599.67500000005</v>
      </c>
      <c r="N636" s="190">
        <f t="shared" si="767"/>
        <v>0</v>
      </c>
      <c r="O636" s="190">
        <f t="shared" si="767"/>
        <v>0</v>
      </c>
      <c r="P636" s="190">
        <f t="shared" si="767"/>
        <v>798.2</v>
      </c>
      <c r="Q636" s="190">
        <f t="shared" si="767"/>
        <v>954719.61</v>
      </c>
      <c r="R636" s="190">
        <f t="shared" si="767"/>
        <v>159119.935</v>
      </c>
      <c r="S636" s="190">
        <f t="shared" si="767"/>
        <v>0</v>
      </c>
      <c r="T636" s="190">
        <f t="shared" si="767"/>
        <v>127295.948</v>
      </c>
      <c r="U636" s="190">
        <f t="shared" si="767"/>
        <v>68103.332179999998</v>
      </c>
      <c r="V636" s="14"/>
    </row>
    <row r="637" spans="1:22" s="56" customFormat="1" ht="12.75" customHeight="1" x14ac:dyDescent="0.2">
      <c r="A637" s="602" t="s">
        <v>114</v>
      </c>
      <c r="B637" s="603"/>
      <c r="C637" s="189">
        <f>C636+C633+C630</f>
        <v>45130609.350000001</v>
      </c>
      <c r="D637" s="189">
        <f t="shared" ref="D637:U637" si="768">D636+D633+D630</f>
        <v>3155786.1545000006</v>
      </c>
      <c r="E637" s="189">
        <f t="shared" si="768"/>
        <v>1820261.5530000001</v>
      </c>
      <c r="F637" s="189">
        <f t="shared" si="768"/>
        <v>0</v>
      </c>
      <c r="G637" s="189">
        <f t="shared" si="768"/>
        <v>2184313.8635999998</v>
      </c>
      <c r="H637" s="189">
        <f t="shared" si="768"/>
        <v>958210.89000000013</v>
      </c>
      <c r="I637" s="189">
        <f t="shared" si="768"/>
        <v>1820261.5530000001</v>
      </c>
      <c r="J637" s="189">
        <f t="shared" si="768"/>
        <v>0</v>
      </c>
      <c r="K637" s="189">
        <f t="shared" si="768"/>
        <v>0</v>
      </c>
      <c r="L637" s="189">
        <f t="shared" si="768"/>
        <v>7058.92</v>
      </c>
      <c r="M637" s="189">
        <f t="shared" si="768"/>
        <v>11270664.8375</v>
      </c>
      <c r="N637" s="189">
        <f t="shared" si="768"/>
        <v>2232.7200000000003</v>
      </c>
      <c r="O637" s="189">
        <f t="shared" si="768"/>
        <v>802935.7649999999</v>
      </c>
      <c r="P637" s="189">
        <f t="shared" si="768"/>
        <v>15860.95</v>
      </c>
      <c r="Q637" s="189">
        <f t="shared" si="768"/>
        <v>13524797.805</v>
      </c>
      <c r="R637" s="189">
        <f t="shared" si="768"/>
        <v>2254132.9675000003</v>
      </c>
      <c r="S637" s="189">
        <f t="shared" si="768"/>
        <v>0</v>
      </c>
      <c r="T637" s="189">
        <f t="shared" si="768"/>
        <v>1851256.3740000001</v>
      </c>
      <c r="U637" s="189">
        <f t="shared" si="768"/>
        <v>964768.9100899999</v>
      </c>
      <c r="V637" s="15"/>
    </row>
    <row r="638" spans="1:22" s="58" customFormat="1" ht="12.75" customHeight="1" x14ac:dyDescent="0.2">
      <c r="A638" s="604" t="s">
        <v>102</v>
      </c>
      <c r="B638" s="605"/>
      <c r="C638" s="191"/>
      <c r="D638" s="186"/>
      <c r="E638" s="186"/>
      <c r="F638" s="186"/>
      <c r="G638" s="186"/>
      <c r="H638" s="186"/>
      <c r="I638" s="186"/>
      <c r="J638" s="186"/>
      <c r="K638" s="186"/>
      <c r="L638" s="385"/>
      <c r="M638" s="186"/>
      <c r="N638" s="186"/>
      <c r="O638" s="187"/>
      <c r="P638" s="406"/>
      <c r="Q638" s="186"/>
      <c r="R638" s="186"/>
      <c r="S638" s="186"/>
      <c r="T638" s="191"/>
      <c r="U638" s="186"/>
      <c r="V638" s="135"/>
    </row>
    <row r="639" spans="1:22" s="7" customFormat="1" x14ac:dyDescent="0.2">
      <c r="A639" s="184">
        <v>563</v>
      </c>
      <c r="B639" s="192" t="s">
        <v>165</v>
      </c>
      <c r="C639" s="191">
        <f>'Раздел 1'!O639</f>
        <v>22100</v>
      </c>
      <c r="D639" s="191"/>
      <c r="E639" s="191"/>
      <c r="F639" s="191"/>
      <c r="G639" s="191"/>
      <c r="H639" s="191"/>
      <c r="I639" s="191"/>
      <c r="J639" s="191"/>
      <c r="K639" s="191"/>
      <c r="L639" s="386"/>
      <c r="M639" s="191"/>
      <c r="N639" s="191"/>
      <c r="O639" s="191"/>
      <c r="P639" s="191"/>
      <c r="Q639" s="191"/>
      <c r="R639" s="191"/>
      <c r="S639" s="191"/>
      <c r="T639" s="191">
        <v>22100</v>
      </c>
      <c r="U639" s="191"/>
      <c r="V639" s="173">
        <v>2019</v>
      </c>
    </row>
    <row r="640" spans="1:22" s="7" customFormat="1" x14ac:dyDescent="0.2">
      <c r="A640" s="184">
        <v>564</v>
      </c>
      <c r="B640" s="192" t="s">
        <v>166</v>
      </c>
      <c r="C640" s="191">
        <f>'Раздел 1'!O640</f>
        <v>19200</v>
      </c>
      <c r="D640" s="191"/>
      <c r="E640" s="191"/>
      <c r="F640" s="191"/>
      <c r="G640" s="191"/>
      <c r="H640" s="191"/>
      <c r="I640" s="191"/>
      <c r="J640" s="191"/>
      <c r="K640" s="191"/>
      <c r="L640" s="386"/>
      <c r="M640" s="191"/>
      <c r="N640" s="191"/>
      <c r="O640" s="191"/>
      <c r="P640" s="191"/>
      <c r="Q640" s="191"/>
      <c r="R640" s="191"/>
      <c r="S640" s="191"/>
      <c r="T640" s="191">
        <v>19200</v>
      </c>
      <c r="U640" s="191"/>
      <c r="V640" s="173">
        <v>2019</v>
      </c>
    </row>
    <row r="641" spans="1:22" s="7" customFormat="1" x14ac:dyDescent="0.2">
      <c r="A641" s="489">
        <v>565</v>
      </c>
      <c r="B641" s="192" t="s">
        <v>167</v>
      </c>
      <c r="C641" s="191">
        <f>'Раздел 1'!O641</f>
        <v>23100</v>
      </c>
      <c r="D641" s="191"/>
      <c r="E641" s="191"/>
      <c r="F641" s="191"/>
      <c r="G641" s="191"/>
      <c r="H641" s="191"/>
      <c r="I641" s="191"/>
      <c r="J641" s="191"/>
      <c r="K641" s="191"/>
      <c r="L641" s="386"/>
      <c r="M641" s="191"/>
      <c r="N641" s="191"/>
      <c r="O641" s="191"/>
      <c r="P641" s="191"/>
      <c r="Q641" s="191"/>
      <c r="R641" s="191"/>
      <c r="S641" s="191"/>
      <c r="T641" s="191">
        <v>23100</v>
      </c>
      <c r="U641" s="191"/>
      <c r="V641" s="173">
        <v>2019</v>
      </c>
    </row>
    <row r="642" spans="1:22" s="7" customFormat="1" x14ac:dyDescent="0.2">
      <c r="A642" s="489">
        <v>566</v>
      </c>
      <c r="B642" s="192" t="s">
        <v>384</v>
      </c>
      <c r="C642" s="191">
        <f>'Раздел 1'!O642</f>
        <v>1685883.0600000003</v>
      </c>
      <c r="D642" s="191">
        <f t="shared" ref="D642:D649" si="769">C642*0.07</f>
        <v>118011.81420000004</v>
      </c>
      <c r="E642" s="191"/>
      <c r="F642" s="191"/>
      <c r="G642" s="191"/>
      <c r="H642" s="191"/>
      <c r="I642" s="191"/>
      <c r="J642" s="191"/>
      <c r="K642" s="191"/>
      <c r="L642" s="386">
        <v>268</v>
      </c>
      <c r="M642" s="523">
        <f t="shared" ref="M642:M649" si="770">0.25*C642</f>
        <v>421470.76500000007</v>
      </c>
      <c r="N642" s="191"/>
      <c r="O642" s="191"/>
      <c r="P642" s="191">
        <v>378.3</v>
      </c>
      <c r="Q642" s="191">
        <f t="shared" ref="Q642:Q649" si="771">0.3*C642</f>
        <v>505764.91800000006</v>
      </c>
      <c r="R642" s="191">
        <f t="shared" ref="R642:R649" si="772">0.05*C642</f>
        <v>84294.15300000002</v>
      </c>
      <c r="S642" s="191"/>
      <c r="T642" s="191">
        <f t="shared" ref="T642:T649" si="773">C642*0.04</f>
        <v>67435.322400000019</v>
      </c>
      <c r="U642" s="191">
        <f t="shared" ref="U642:U666" si="774">C642*0.0214</f>
        <v>36077.897484000001</v>
      </c>
      <c r="V642" s="173">
        <v>2019</v>
      </c>
    </row>
    <row r="643" spans="1:22" s="7" customFormat="1" x14ac:dyDescent="0.2">
      <c r="A643" s="489">
        <v>567</v>
      </c>
      <c r="B643" s="192" t="s">
        <v>385</v>
      </c>
      <c r="C643" s="191">
        <f>'Раздел 1'!O643</f>
        <v>1736038.89</v>
      </c>
      <c r="D643" s="191">
        <f t="shared" si="769"/>
        <v>121522.72230000001</v>
      </c>
      <c r="E643" s="191"/>
      <c r="F643" s="191"/>
      <c r="G643" s="191"/>
      <c r="H643" s="191"/>
      <c r="I643" s="191"/>
      <c r="J643" s="191"/>
      <c r="K643" s="191"/>
      <c r="L643" s="386">
        <v>268</v>
      </c>
      <c r="M643" s="523">
        <f t="shared" si="770"/>
        <v>434009.72249999997</v>
      </c>
      <c r="N643" s="191"/>
      <c r="O643" s="191"/>
      <c r="P643" s="191">
        <v>384</v>
      </c>
      <c r="Q643" s="191">
        <f t="shared" si="771"/>
        <v>520811.66699999996</v>
      </c>
      <c r="R643" s="191">
        <f t="shared" si="772"/>
        <v>86801.944499999998</v>
      </c>
      <c r="S643" s="191"/>
      <c r="T643" s="191">
        <f t="shared" si="773"/>
        <v>69441.555599999992</v>
      </c>
      <c r="U643" s="191">
        <f t="shared" si="774"/>
        <v>37151.232245999992</v>
      </c>
      <c r="V643" s="173">
        <v>2019</v>
      </c>
    </row>
    <row r="644" spans="1:22" s="7" customFormat="1" x14ac:dyDescent="0.2">
      <c r="A644" s="489">
        <v>568</v>
      </c>
      <c r="B644" s="192" t="s">
        <v>386</v>
      </c>
      <c r="C644" s="191">
        <f>'Раздел 1'!O644</f>
        <v>1726870.62</v>
      </c>
      <c r="D644" s="191">
        <f t="shared" si="769"/>
        <v>120880.94340000002</v>
      </c>
      <c r="E644" s="191"/>
      <c r="F644" s="191"/>
      <c r="G644" s="191"/>
      <c r="H644" s="191"/>
      <c r="I644" s="191"/>
      <c r="J644" s="191"/>
      <c r="K644" s="191"/>
      <c r="L644" s="386">
        <v>268</v>
      </c>
      <c r="M644" s="523">
        <f t="shared" si="770"/>
        <v>431717.65500000003</v>
      </c>
      <c r="N644" s="191"/>
      <c r="O644" s="191"/>
      <c r="P644" s="191">
        <v>377.9</v>
      </c>
      <c r="Q644" s="191">
        <f t="shared" si="771"/>
        <v>518061.18599999999</v>
      </c>
      <c r="R644" s="191">
        <f t="shared" si="772"/>
        <v>86343.531000000017</v>
      </c>
      <c r="S644" s="191"/>
      <c r="T644" s="191">
        <f t="shared" si="773"/>
        <v>69074.824800000002</v>
      </c>
      <c r="U644" s="191">
        <f t="shared" si="774"/>
        <v>36955.031267999999</v>
      </c>
      <c r="V644" s="173">
        <v>2019</v>
      </c>
    </row>
    <row r="645" spans="1:22" s="7" customFormat="1" x14ac:dyDescent="0.2">
      <c r="A645" s="489">
        <v>569</v>
      </c>
      <c r="B645" s="192" t="s">
        <v>387</v>
      </c>
      <c r="C645" s="191">
        <f>'Раздел 1'!O645</f>
        <v>1738196.1300000001</v>
      </c>
      <c r="D645" s="191">
        <f t="shared" si="769"/>
        <v>121673.72910000003</v>
      </c>
      <c r="E645" s="191"/>
      <c r="F645" s="191"/>
      <c r="G645" s="191"/>
      <c r="H645" s="191"/>
      <c r="I645" s="191"/>
      <c r="J645" s="191"/>
      <c r="K645" s="191"/>
      <c r="L645" s="386">
        <v>268</v>
      </c>
      <c r="M645" s="523">
        <f t="shared" si="770"/>
        <v>434549.03250000003</v>
      </c>
      <c r="N645" s="191"/>
      <c r="O645" s="191"/>
      <c r="P645" s="191">
        <v>378.6</v>
      </c>
      <c r="Q645" s="191">
        <f t="shared" si="771"/>
        <v>521458.83900000004</v>
      </c>
      <c r="R645" s="191">
        <f t="shared" si="772"/>
        <v>86909.806500000006</v>
      </c>
      <c r="S645" s="191"/>
      <c r="T645" s="191">
        <f t="shared" si="773"/>
        <v>69527.845200000011</v>
      </c>
      <c r="U645" s="191">
        <f t="shared" si="774"/>
        <v>37197.397182000001</v>
      </c>
      <c r="V645" s="173">
        <v>2019</v>
      </c>
    </row>
    <row r="646" spans="1:22" s="7" customFormat="1" x14ac:dyDescent="0.2">
      <c r="A646" s="489">
        <v>570</v>
      </c>
      <c r="B646" s="192" t="s">
        <v>388</v>
      </c>
      <c r="C646" s="191">
        <f>'Раздел 1'!O646</f>
        <v>1741431.99</v>
      </c>
      <c r="D646" s="191">
        <f t="shared" si="769"/>
        <v>121900.23930000002</v>
      </c>
      <c r="E646" s="191"/>
      <c r="F646" s="191"/>
      <c r="G646" s="191"/>
      <c r="H646" s="191"/>
      <c r="I646" s="191"/>
      <c r="J646" s="191"/>
      <c r="K646" s="191"/>
      <c r="L646" s="386">
        <v>273</v>
      </c>
      <c r="M646" s="523">
        <f t="shared" si="770"/>
        <v>435357.9975</v>
      </c>
      <c r="N646" s="191"/>
      <c r="O646" s="191"/>
      <c r="P646" s="191">
        <v>381.7</v>
      </c>
      <c r="Q646" s="191">
        <f t="shared" si="771"/>
        <v>522429.59699999995</v>
      </c>
      <c r="R646" s="191">
        <f t="shared" si="772"/>
        <v>87071.599500000011</v>
      </c>
      <c r="S646" s="191"/>
      <c r="T646" s="191">
        <f t="shared" si="773"/>
        <v>69657.279599999994</v>
      </c>
      <c r="U646" s="191">
        <f t="shared" si="774"/>
        <v>37266.644585999995</v>
      </c>
      <c r="V646" s="173">
        <v>2019</v>
      </c>
    </row>
    <row r="647" spans="1:22" s="7" customFormat="1" x14ac:dyDescent="0.2">
      <c r="A647" s="489">
        <v>571</v>
      </c>
      <c r="B647" s="192" t="s">
        <v>374</v>
      </c>
      <c r="C647" s="191">
        <f>'Раздел 1'!O647</f>
        <v>964825.59000000008</v>
      </c>
      <c r="D647" s="191">
        <f t="shared" si="769"/>
        <v>67537.791300000012</v>
      </c>
      <c r="E647" s="191">
        <f t="shared" ref="E647:E649" si="775">C647*0.05</f>
        <v>48241.279500000004</v>
      </c>
      <c r="F647" s="191"/>
      <c r="G647" s="191">
        <f t="shared" ref="G647:G649" si="776">0.06*C647</f>
        <v>57889.535400000001</v>
      </c>
      <c r="H647" s="191"/>
      <c r="I647" s="191">
        <f t="shared" ref="I647:I649" si="777">0.05*C647</f>
        <v>48241.279500000004</v>
      </c>
      <c r="J647" s="191"/>
      <c r="K647" s="191"/>
      <c r="L647" s="386">
        <v>274</v>
      </c>
      <c r="M647" s="523">
        <f t="shared" si="770"/>
        <v>241206.39750000002</v>
      </c>
      <c r="N647" s="191"/>
      <c r="O647" s="191"/>
      <c r="P647" s="191">
        <v>381</v>
      </c>
      <c r="Q647" s="191">
        <f t="shared" si="771"/>
        <v>289447.67700000003</v>
      </c>
      <c r="R647" s="191">
        <f t="shared" si="772"/>
        <v>48241.279500000004</v>
      </c>
      <c r="S647" s="191"/>
      <c r="T647" s="191">
        <f t="shared" si="773"/>
        <v>38593.023600000008</v>
      </c>
      <c r="U647" s="191">
        <f t="shared" si="774"/>
        <v>20647.267626000001</v>
      </c>
      <c r="V647" s="173">
        <v>2019</v>
      </c>
    </row>
    <row r="648" spans="1:22" s="7" customFormat="1" x14ac:dyDescent="0.2">
      <c r="A648" s="489">
        <v>572</v>
      </c>
      <c r="B648" s="192" t="s">
        <v>375</v>
      </c>
      <c r="C648" s="191">
        <f>'Раздел 1'!O648</f>
        <v>1379662.8419999999</v>
      </c>
      <c r="D648" s="191">
        <f t="shared" si="769"/>
        <v>96576.398939999999</v>
      </c>
      <c r="E648" s="191">
        <f t="shared" si="775"/>
        <v>68983.142099999997</v>
      </c>
      <c r="F648" s="191"/>
      <c r="G648" s="191">
        <f t="shared" si="776"/>
        <v>82779.770519999991</v>
      </c>
      <c r="H648" s="191"/>
      <c r="I648" s="191">
        <f t="shared" si="777"/>
        <v>68983.142099999997</v>
      </c>
      <c r="J648" s="191"/>
      <c r="K648" s="191"/>
      <c r="L648" s="386">
        <v>212</v>
      </c>
      <c r="M648" s="523">
        <f t="shared" si="770"/>
        <v>344915.71049999999</v>
      </c>
      <c r="N648" s="191"/>
      <c r="O648" s="191"/>
      <c r="P648" s="191">
        <v>362</v>
      </c>
      <c r="Q648" s="191">
        <f t="shared" si="771"/>
        <v>413898.85259999998</v>
      </c>
      <c r="R648" s="191">
        <f t="shared" si="772"/>
        <v>68983.142099999997</v>
      </c>
      <c r="S648" s="191"/>
      <c r="T648" s="191">
        <f t="shared" si="773"/>
        <v>55186.513679999996</v>
      </c>
      <c r="U648" s="191">
        <f t="shared" si="774"/>
        <v>29524.784818799999</v>
      </c>
      <c r="V648" s="173">
        <v>2019</v>
      </c>
    </row>
    <row r="649" spans="1:22" s="7" customFormat="1" x14ac:dyDescent="0.2">
      <c r="A649" s="489">
        <v>573</v>
      </c>
      <c r="B649" s="192" t="s">
        <v>381</v>
      </c>
      <c r="C649" s="191">
        <f>'Раздел 1'!O649</f>
        <v>1745207.1600000001</v>
      </c>
      <c r="D649" s="191">
        <f t="shared" si="769"/>
        <v>122164.50120000003</v>
      </c>
      <c r="E649" s="191">
        <f t="shared" si="775"/>
        <v>87260.358000000007</v>
      </c>
      <c r="F649" s="191"/>
      <c r="G649" s="191">
        <f t="shared" si="776"/>
        <v>104712.4296</v>
      </c>
      <c r="H649" s="191"/>
      <c r="I649" s="191">
        <f t="shared" si="777"/>
        <v>87260.358000000007</v>
      </c>
      <c r="J649" s="191"/>
      <c r="K649" s="191"/>
      <c r="L649" s="386">
        <v>273</v>
      </c>
      <c r="M649" s="523">
        <f t="shared" si="770"/>
        <v>436301.79000000004</v>
      </c>
      <c r="N649" s="191"/>
      <c r="O649" s="191"/>
      <c r="P649" s="191">
        <v>382</v>
      </c>
      <c r="Q649" s="191">
        <f t="shared" si="771"/>
        <v>523562.14800000004</v>
      </c>
      <c r="R649" s="191">
        <f t="shared" si="772"/>
        <v>87260.358000000007</v>
      </c>
      <c r="S649" s="191"/>
      <c r="T649" s="191">
        <f t="shared" si="773"/>
        <v>69808.286400000012</v>
      </c>
      <c r="U649" s="191">
        <f t="shared" si="774"/>
        <v>37347.433224</v>
      </c>
      <c r="V649" s="173">
        <v>2019</v>
      </c>
    </row>
    <row r="650" spans="1:22" s="7" customFormat="1" x14ac:dyDescent="0.2">
      <c r="A650" s="489">
        <v>574</v>
      </c>
      <c r="B650" s="192" t="s">
        <v>197</v>
      </c>
      <c r="C650" s="191">
        <f>'Раздел 1'!O650</f>
        <v>32050</v>
      </c>
      <c r="D650" s="191"/>
      <c r="E650" s="191"/>
      <c r="F650" s="191"/>
      <c r="G650" s="191"/>
      <c r="H650" s="191"/>
      <c r="I650" s="191"/>
      <c r="J650" s="191"/>
      <c r="K650" s="191"/>
      <c r="L650" s="386"/>
      <c r="M650" s="191"/>
      <c r="N650" s="191"/>
      <c r="O650" s="191"/>
      <c r="P650" s="191"/>
      <c r="Q650" s="191"/>
      <c r="R650" s="191"/>
      <c r="S650" s="191"/>
      <c r="T650" s="191">
        <v>32050</v>
      </c>
      <c r="U650" s="191"/>
      <c r="V650" s="173">
        <v>2019</v>
      </c>
    </row>
    <row r="651" spans="1:22" s="7" customFormat="1" x14ac:dyDescent="0.2">
      <c r="A651" s="489">
        <v>575</v>
      </c>
      <c r="B651" s="192" t="s">
        <v>389</v>
      </c>
      <c r="C651" s="191">
        <f>'Раздел 1'!O651</f>
        <v>2552014.92</v>
      </c>
      <c r="D651" s="191">
        <f t="shared" ref="D651:D659" si="778">C651*0.07</f>
        <v>178641.04440000001</v>
      </c>
      <c r="E651" s="191">
        <f t="shared" ref="E651" si="779">C651*0.05</f>
        <v>127600.746</v>
      </c>
      <c r="F651" s="191"/>
      <c r="G651" s="191">
        <f t="shared" ref="G651" si="780">0.06*C651</f>
        <v>153120.8952</v>
      </c>
      <c r="H651" s="191"/>
      <c r="I651" s="191">
        <f t="shared" ref="I651" si="781">0.05*C651</f>
        <v>127600.746</v>
      </c>
      <c r="J651" s="191"/>
      <c r="K651" s="191"/>
      <c r="L651" s="386">
        <v>409</v>
      </c>
      <c r="M651" s="523">
        <f t="shared" ref="M651:M659" si="782">0.25*C651</f>
        <v>638003.73</v>
      </c>
      <c r="N651" s="191"/>
      <c r="O651" s="191"/>
      <c r="P651" s="191">
        <v>481.7</v>
      </c>
      <c r="Q651" s="191">
        <f t="shared" ref="Q651:Q659" si="783">0.3*C651</f>
        <v>765604.47599999991</v>
      </c>
      <c r="R651" s="191">
        <f t="shared" ref="R651:R659" si="784">0.05*C651</f>
        <v>127600.746</v>
      </c>
      <c r="S651" s="191"/>
      <c r="T651" s="191">
        <f t="shared" ref="T651:T659" si="785">C651*0.04</f>
        <v>102080.5968</v>
      </c>
      <c r="U651" s="191">
        <f t="shared" si="774"/>
        <v>54613.119287999994</v>
      </c>
      <c r="V651" s="173">
        <v>2019</v>
      </c>
    </row>
    <row r="652" spans="1:22" s="7" customFormat="1" x14ac:dyDescent="0.2">
      <c r="A652" s="489">
        <v>576</v>
      </c>
      <c r="B652" s="192" t="s">
        <v>390</v>
      </c>
      <c r="C652" s="191">
        <f>'Раздел 1'!O652</f>
        <v>2661494.85</v>
      </c>
      <c r="D652" s="191">
        <f t="shared" si="778"/>
        <v>186304.63950000002</v>
      </c>
      <c r="E652" s="191"/>
      <c r="F652" s="191"/>
      <c r="G652" s="191"/>
      <c r="H652" s="191"/>
      <c r="I652" s="191"/>
      <c r="J652" s="191"/>
      <c r="K652" s="191"/>
      <c r="L652" s="386">
        <v>434</v>
      </c>
      <c r="M652" s="523">
        <f t="shared" si="782"/>
        <v>665373.71250000002</v>
      </c>
      <c r="N652" s="191"/>
      <c r="O652" s="191"/>
      <c r="P652" s="191">
        <v>568.5</v>
      </c>
      <c r="Q652" s="191">
        <f t="shared" si="783"/>
        <v>798448.45499999996</v>
      </c>
      <c r="R652" s="191">
        <f t="shared" si="784"/>
        <v>133074.74250000002</v>
      </c>
      <c r="S652" s="191"/>
      <c r="T652" s="191">
        <f t="shared" si="785"/>
        <v>106459.79400000001</v>
      </c>
      <c r="U652" s="191">
        <f t="shared" si="774"/>
        <v>56955.98979</v>
      </c>
      <c r="V652" s="173">
        <v>2019</v>
      </c>
    </row>
    <row r="653" spans="1:22" s="7" customFormat="1" x14ac:dyDescent="0.2">
      <c r="A653" s="489">
        <v>577</v>
      </c>
      <c r="B653" s="192" t="s">
        <v>383</v>
      </c>
      <c r="C653" s="191">
        <f>'Раздел 1'!O653</f>
        <v>546860.34000000008</v>
      </c>
      <c r="D653" s="191">
        <f t="shared" si="778"/>
        <v>38280.223800000007</v>
      </c>
      <c r="E653" s="191"/>
      <c r="F653" s="191"/>
      <c r="G653" s="191"/>
      <c r="H653" s="191"/>
      <c r="I653" s="191"/>
      <c r="J653" s="191"/>
      <c r="K653" s="191"/>
      <c r="L653" s="386">
        <v>150</v>
      </c>
      <c r="M653" s="523">
        <f t="shared" si="782"/>
        <v>136715.08500000002</v>
      </c>
      <c r="N653" s="191"/>
      <c r="O653" s="191"/>
      <c r="P653" s="191">
        <v>160.4</v>
      </c>
      <c r="Q653" s="191">
        <f t="shared" si="783"/>
        <v>164058.10200000001</v>
      </c>
      <c r="R653" s="191">
        <f t="shared" si="784"/>
        <v>27343.017000000007</v>
      </c>
      <c r="S653" s="191"/>
      <c r="T653" s="191">
        <f t="shared" si="785"/>
        <v>21874.413600000003</v>
      </c>
      <c r="U653" s="191">
        <f t="shared" si="774"/>
        <v>11702.811276</v>
      </c>
      <c r="V653" s="173">
        <v>2019</v>
      </c>
    </row>
    <row r="654" spans="1:22" s="7" customFormat="1" x14ac:dyDescent="0.2">
      <c r="A654" s="489">
        <v>578</v>
      </c>
      <c r="B654" s="192" t="s">
        <v>378</v>
      </c>
      <c r="C654" s="191">
        <f>'Раздел 1'!O654</f>
        <v>1785709.3410000002</v>
      </c>
      <c r="D654" s="191">
        <f t="shared" si="778"/>
        <v>124999.65387000002</v>
      </c>
      <c r="E654" s="191">
        <f t="shared" ref="E654" si="786">C654*0.05</f>
        <v>89285.467050000021</v>
      </c>
      <c r="F654" s="191"/>
      <c r="G654" s="191">
        <f t="shared" ref="G654:G657" si="787">0.06*C654</f>
        <v>107142.56046000001</v>
      </c>
      <c r="H654" s="191"/>
      <c r="I654" s="191">
        <f t="shared" ref="I654:I657" si="788">0.05*C654</f>
        <v>89285.467050000021</v>
      </c>
      <c r="J654" s="191"/>
      <c r="K654" s="191"/>
      <c r="L654" s="386">
        <v>270</v>
      </c>
      <c r="M654" s="523">
        <f t="shared" si="782"/>
        <v>446427.33525000006</v>
      </c>
      <c r="N654" s="191"/>
      <c r="O654" s="191"/>
      <c r="P654" s="191">
        <v>389.5</v>
      </c>
      <c r="Q654" s="191">
        <f t="shared" si="783"/>
        <v>535712.8023000001</v>
      </c>
      <c r="R654" s="191">
        <f t="shared" si="784"/>
        <v>89285.467050000021</v>
      </c>
      <c r="S654" s="191"/>
      <c r="T654" s="191">
        <f t="shared" si="785"/>
        <v>71428.373640000005</v>
      </c>
      <c r="U654" s="191">
        <f t="shared" si="774"/>
        <v>38214.179897400005</v>
      </c>
      <c r="V654" s="173">
        <v>2019</v>
      </c>
    </row>
    <row r="655" spans="1:22" s="7" customFormat="1" x14ac:dyDescent="0.2">
      <c r="A655" s="489">
        <v>579</v>
      </c>
      <c r="B655" s="192" t="s">
        <v>379</v>
      </c>
      <c r="C655" s="191">
        <f>'Раздел 1'!O655</f>
        <v>1778105.07</v>
      </c>
      <c r="D655" s="191">
        <f t="shared" si="778"/>
        <v>124467.35490000002</v>
      </c>
      <c r="E655" s="191"/>
      <c r="F655" s="191"/>
      <c r="G655" s="191">
        <f t="shared" si="787"/>
        <v>106686.3042</v>
      </c>
      <c r="H655" s="191"/>
      <c r="I655" s="191">
        <f t="shared" si="788"/>
        <v>88905.253500000006</v>
      </c>
      <c r="J655" s="191"/>
      <c r="K655" s="191"/>
      <c r="L655" s="386">
        <v>273</v>
      </c>
      <c r="M655" s="523">
        <f t="shared" si="782"/>
        <v>444526.26750000002</v>
      </c>
      <c r="N655" s="191"/>
      <c r="O655" s="191"/>
      <c r="P655" s="191">
        <v>368.6</v>
      </c>
      <c r="Q655" s="191">
        <f t="shared" si="783"/>
        <v>533431.52099999995</v>
      </c>
      <c r="R655" s="191">
        <f t="shared" si="784"/>
        <v>88905.253500000006</v>
      </c>
      <c r="S655" s="191"/>
      <c r="T655" s="191">
        <f t="shared" si="785"/>
        <v>71124.202799999999</v>
      </c>
      <c r="U655" s="191">
        <f t="shared" si="774"/>
        <v>38051.448497999998</v>
      </c>
      <c r="V655" s="173">
        <v>2019</v>
      </c>
    </row>
    <row r="656" spans="1:22" s="7" customFormat="1" x14ac:dyDescent="0.2">
      <c r="A656" s="489">
        <v>580</v>
      </c>
      <c r="B656" s="192" t="s">
        <v>380</v>
      </c>
      <c r="C656" s="191">
        <f>'Раздел 1'!O656</f>
        <v>1722016.83</v>
      </c>
      <c r="D656" s="191">
        <f t="shared" si="778"/>
        <v>120541.17810000002</v>
      </c>
      <c r="E656" s="191"/>
      <c r="F656" s="191"/>
      <c r="G656" s="191">
        <f t="shared" si="787"/>
        <v>103321.0098</v>
      </c>
      <c r="H656" s="191"/>
      <c r="I656" s="191">
        <f t="shared" si="788"/>
        <v>86100.84150000001</v>
      </c>
      <c r="J656" s="191"/>
      <c r="K656" s="191"/>
      <c r="L656" s="386">
        <v>270</v>
      </c>
      <c r="M656" s="523">
        <f t="shared" si="782"/>
        <v>430504.20750000002</v>
      </c>
      <c r="N656" s="191"/>
      <c r="O656" s="191"/>
      <c r="P656" s="191">
        <v>386</v>
      </c>
      <c r="Q656" s="191">
        <f t="shared" si="783"/>
        <v>516605.049</v>
      </c>
      <c r="R656" s="191">
        <f t="shared" si="784"/>
        <v>86100.84150000001</v>
      </c>
      <c r="S656" s="191"/>
      <c r="T656" s="191">
        <f t="shared" si="785"/>
        <v>68880.673200000005</v>
      </c>
      <c r="U656" s="191">
        <f t="shared" si="774"/>
        <v>36851.160162</v>
      </c>
      <c r="V656" s="173">
        <v>2019</v>
      </c>
    </row>
    <row r="657" spans="1:22" s="7" customFormat="1" x14ac:dyDescent="0.2">
      <c r="A657" s="489">
        <v>581</v>
      </c>
      <c r="B657" s="192" t="s">
        <v>376</v>
      </c>
      <c r="C657" s="191">
        <f>'Раздел 1'!O657</f>
        <v>750827.3820000001</v>
      </c>
      <c r="D657" s="191">
        <f t="shared" si="778"/>
        <v>52557.916740000015</v>
      </c>
      <c r="E657" s="191">
        <f t="shared" ref="E657" si="789">C657*0.05</f>
        <v>37541.369100000004</v>
      </c>
      <c r="F657" s="191"/>
      <c r="G657" s="191">
        <f t="shared" si="787"/>
        <v>45049.642920000006</v>
      </c>
      <c r="H657" s="191"/>
      <c r="I657" s="191">
        <f t="shared" si="788"/>
        <v>37541.369100000004</v>
      </c>
      <c r="J657" s="191"/>
      <c r="K657" s="191"/>
      <c r="L657" s="386">
        <v>255.9</v>
      </c>
      <c r="M657" s="523">
        <f t="shared" si="782"/>
        <v>187706.84550000002</v>
      </c>
      <c r="N657" s="191"/>
      <c r="O657" s="191"/>
      <c r="P657" s="191">
        <v>198</v>
      </c>
      <c r="Q657" s="191">
        <f t="shared" si="783"/>
        <v>225248.21460000004</v>
      </c>
      <c r="R657" s="191">
        <f t="shared" si="784"/>
        <v>37541.369100000004</v>
      </c>
      <c r="S657" s="191"/>
      <c r="T657" s="191">
        <f t="shared" si="785"/>
        <v>30033.095280000005</v>
      </c>
      <c r="U657" s="191">
        <f t="shared" si="774"/>
        <v>16067.705974800001</v>
      </c>
      <c r="V657" s="173">
        <v>2019</v>
      </c>
    </row>
    <row r="658" spans="1:22" s="7" customFormat="1" x14ac:dyDescent="0.2">
      <c r="A658" s="489">
        <v>582</v>
      </c>
      <c r="B658" s="192" t="s">
        <v>382</v>
      </c>
      <c r="C658" s="191">
        <f>'Раздел 1'!O658</f>
        <v>2125420.7100000004</v>
      </c>
      <c r="D658" s="191">
        <f t="shared" si="778"/>
        <v>148779.44970000006</v>
      </c>
      <c r="E658" s="191"/>
      <c r="F658" s="191"/>
      <c r="G658" s="191"/>
      <c r="H658" s="191"/>
      <c r="I658" s="191"/>
      <c r="J658" s="191"/>
      <c r="K658" s="191"/>
      <c r="L658" s="386">
        <v>330</v>
      </c>
      <c r="M658" s="523">
        <f t="shared" si="782"/>
        <v>531355.17750000011</v>
      </c>
      <c r="N658" s="191"/>
      <c r="O658" s="191"/>
      <c r="P658" s="191">
        <v>416.9</v>
      </c>
      <c r="Q658" s="191">
        <f t="shared" si="783"/>
        <v>637626.21300000011</v>
      </c>
      <c r="R658" s="191">
        <f t="shared" si="784"/>
        <v>106271.03550000003</v>
      </c>
      <c r="S658" s="191"/>
      <c r="T658" s="191">
        <f t="shared" si="785"/>
        <v>85016.828400000013</v>
      </c>
      <c r="U658" s="191">
        <f t="shared" si="774"/>
        <v>45484.003194000004</v>
      </c>
      <c r="V658" s="173">
        <v>2019</v>
      </c>
    </row>
    <row r="659" spans="1:22" s="7" customFormat="1" x14ac:dyDescent="0.2">
      <c r="A659" s="489">
        <v>583</v>
      </c>
      <c r="B659" s="192" t="s">
        <v>377</v>
      </c>
      <c r="C659" s="191">
        <f>'Раздел 1'!O659</f>
        <v>1800324.642</v>
      </c>
      <c r="D659" s="191">
        <f t="shared" si="778"/>
        <v>126022.72494000001</v>
      </c>
      <c r="E659" s="191"/>
      <c r="F659" s="191"/>
      <c r="G659" s="191"/>
      <c r="H659" s="191"/>
      <c r="I659" s="191"/>
      <c r="J659" s="191"/>
      <c r="K659" s="191"/>
      <c r="L659" s="386">
        <v>330</v>
      </c>
      <c r="M659" s="523">
        <f t="shared" si="782"/>
        <v>450081.1605</v>
      </c>
      <c r="N659" s="191"/>
      <c r="O659" s="191"/>
      <c r="P659" s="191">
        <v>382.9</v>
      </c>
      <c r="Q659" s="191">
        <f t="shared" si="783"/>
        <v>540097.39260000002</v>
      </c>
      <c r="R659" s="191">
        <f t="shared" si="784"/>
        <v>90016.232100000008</v>
      </c>
      <c r="S659" s="191"/>
      <c r="T659" s="191">
        <f t="shared" si="785"/>
        <v>72012.985679999998</v>
      </c>
      <c r="U659" s="191">
        <f t="shared" si="774"/>
        <v>38526.947338799997</v>
      </c>
      <c r="V659" s="278">
        <v>2019</v>
      </c>
    </row>
    <row r="660" spans="1:22" s="54" customFormat="1" ht="12.75" customHeight="1" x14ac:dyDescent="0.2">
      <c r="A660" s="606" t="s">
        <v>186</v>
      </c>
      <c r="B660" s="607"/>
      <c r="C660" s="190">
        <f>SUM(C639:C659)</f>
        <v>28537340.367000002</v>
      </c>
      <c r="D660" s="190">
        <f t="shared" ref="D660:U660" si="790">SUM(D639:D659)</f>
        <v>1990862.3256900003</v>
      </c>
      <c r="E660" s="190">
        <f t="shared" si="790"/>
        <v>458912.36175000004</v>
      </c>
      <c r="F660" s="190">
        <f t="shared" si="790"/>
        <v>0</v>
      </c>
      <c r="G660" s="190">
        <f t="shared" si="790"/>
        <v>760702.14809999999</v>
      </c>
      <c r="H660" s="190">
        <f t="shared" si="790"/>
        <v>0</v>
      </c>
      <c r="I660" s="190">
        <f t="shared" si="790"/>
        <v>633918.45675000001</v>
      </c>
      <c r="J660" s="190">
        <f t="shared" si="790"/>
        <v>0</v>
      </c>
      <c r="K660" s="190">
        <f t="shared" si="790"/>
        <v>0</v>
      </c>
      <c r="L660" s="190">
        <f t="shared" si="790"/>
        <v>4825.8999999999996</v>
      </c>
      <c r="M660" s="190">
        <f t="shared" si="790"/>
        <v>7110222.5917500006</v>
      </c>
      <c r="N660" s="190">
        <f t="shared" si="790"/>
        <v>0</v>
      </c>
      <c r="O660" s="190">
        <f t="shared" si="790"/>
        <v>0</v>
      </c>
      <c r="P660" s="190">
        <f t="shared" si="790"/>
        <v>6377.9999999999991</v>
      </c>
      <c r="Q660" s="190">
        <f t="shared" si="790"/>
        <v>8532267.1101000011</v>
      </c>
      <c r="R660" s="190">
        <f t="shared" si="790"/>
        <v>1422044.5183500003</v>
      </c>
      <c r="S660" s="190">
        <f t="shared" si="790"/>
        <v>0</v>
      </c>
      <c r="T660" s="190">
        <f t="shared" si="790"/>
        <v>1234085.6146799999</v>
      </c>
      <c r="U660" s="190">
        <f t="shared" si="790"/>
        <v>608635.05385379994</v>
      </c>
      <c r="V660" s="14"/>
    </row>
    <row r="661" spans="1:22" s="7" customFormat="1" x14ac:dyDescent="0.2">
      <c r="A661" s="324">
        <v>584</v>
      </c>
      <c r="B661" s="251" t="s">
        <v>824</v>
      </c>
      <c r="C661" s="323">
        <f>'Раздел 1'!O661</f>
        <v>1590956.9000000001</v>
      </c>
      <c r="D661" s="191">
        <f t="shared" ref="D661:D662" si="791">C661*0.07</f>
        <v>111366.98300000002</v>
      </c>
      <c r="E661" s="191">
        <f t="shared" ref="E661:E662" si="792">C661*0.05</f>
        <v>79547.845000000016</v>
      </c>
      <c r="F661" s="323"/>
      <c r="G661" s="323"/>
      <c r="H661" s="323"/>
      <c r="I661" s="323"/>
      <c r="J661" s="323"/>
      <c r="K661" s="323"/>
      <c r="L661" s="424">
        <v>271</v>
      </c>
      <c r="M661" s="523">
        <f t="shared" ref="M661:M662" si="793">0.25*C661</f>
        <v>397739.22500000003</v>
      </c>
      <c r="N661" s="323"/>
      <c r="O661" s="323"/>
      <c r="P661" s="323">
        <v>289.8</v>
      </c>
      <c r="Q661" s="191">
        <f t="shared" ref="Q661:Q662" si="794">0.3*C661</f>
        <v>477287.07</v>
      </c>
      <c r="R661" s="191">
        <f t="shared" ref="R661:R662" si="795">0.05*C661</f>
        <v>79547.845000000016</v>
      </c>
      <c r="S661" s="323"/>
      <c r="T661" s="191">
        <f t="shared" ref="T661:T662" si="796">C661*0.04</f>
        <v>63638.276000000005</v>
      </c>
      <c r="U661" s="191">
        <f t="shared" si="774"/>
        <v>34046.477660000004</v>
      </c>
      <c r="V661" s="265">
        <v>2020</v>
      </c>
    </row>
    <row r="662" spans="1:22" s="7" customFormat="1" x14ac:dyDescent="0.2">
      <c r="A662" s="324">
        <v>585</v>
      </c>
      <c r="B662" s="251" t="s">
        <v>825</v>
      </c>
      <c r="C662" s="323">
        <f>'Раздел 1'!O662</f>
        <v>2379889.2000000002</v>
      </c>
      <c r="D662" s="191">
        <f t="shared" si="791"/>
        <v>166592.24400000004</v>
      </c>
      <c r="E662" s="191">
        <f t="shared" si="792"/>
        <v>118994.46000000002</v>
      </c>
      <c r="F662" s="323"/>
      <c r="G662" s="323"/>
      <c r="H662" s="323"/>
      <c r="I662" s="323"/>
      <c r="J662" s="323"/>
      <c r="K662" s="323"/>
      <c r="L662" s="424">
        <v>412</v>
      </c>
      <c r="M662" s="523">
        <f t="shared" si="793"/>
        <v>594972.30000000005</v>
      </c>
      <c r="N662" s="323"/>
      <c r="O662" s="323"/>
      <c r="P662" s="323">
        <v>430.2</v>
      </c>
      <c r="Q662" s="191">
        <f t="shared" si="794"/>
        <v>713966.76</v>
      </c>
      <c r="R662" s="191">
        <f t="shared" si="795"/>
        <v>118994.46000000002</v>
      </c>
      <c r="S662" s="323"/>
      <c r="T662" s="191">
        <f t="shared" si="796"/>
        <v>95195.568000000014</v>
      </c>
      <c r="U662" s="191">
        <f t="shared" si="774"/>
        <v>50929.628880000004</v>
      </c>
      <c r="V662" s="265">
        <v>2020</v>
      </c>
    </row>
    <row r="663" spans="1:22" s="54" customFormat="1" ht="12.75" customHeight="1" x14ac:dyDescent="0.2">
      <c r="A663" s="606" t="s">
        <v>808</v>
      </c>
      <c r="B663" s="607"/>
      <c r="C663" s="190">
        <f>SUM(C661:C662)</f>
        <v>3970846.1000000006</v>
      </c>
      <c r="D663" s="190">
        <f t="shared" ref="D663:U663" si="797">SUM(D661:D662)</f>
        <v>277959.22700000007</v>
      </c>
      <c r="E663" s="190">
        <f t="shared" si="797"/>
        <v>198542.30500000005</v>
      </c>
      <c r="F663" s="190">
        <f t="shared" si="797"/>
        <v>0</v>
      </c>
      <c r="G663" s="190">
        <f t="shared" si="797"/>
        <v>0</v>
      </c>
      <c r="H663" s="190">
        <f t="shared" si="797"/>
        <v>0</v>
      </c>
      <c r="I663" s="190">
        <f t="shared" si="797"/>
        <v>0</v>
      </c>
      <c r="J663" s="190">
        <f t="shared" si="797"/>
        <v>0</v>
      </c>
      <c r="K663" s="190">
        <f t="shared" si="797"/>
        <v>0</v>
      </c>
      <c r="L663" s="190">
        <f t="shared" si="797"/>
        <v>683</v>
      </c>
      <c r="M663" s="190">
        <f t="shared" si="797"/>
        <v>992711.52500000014</v>
      </c>
      <c r="N663" s="190">
        <f t="shared" si="797"/>
        <v>0</v>
      </c>
      <c r="O663" s="190">
        <f t="shared" si="797"/>
        <v>0</v>
      </c>
      <c r="P663" s="190">
        <f t="shared" si="797"/>
        <v>720</v>
      </c>
      <c r="Q663" s="190">
        <f t="shared" si="797"/>
        <v>1191253.83</v>
      </c>
      <c r="R663" s="190">
        <f t="shared" si="797"/>
        <v>198542.30500000005</v>
      </c>
      <c r="S663" s="190">
        <f t="shared" si="797"/>
        <v>0</v>
      </c>
      <c r="T663" s="190">
        <f t="shared" si="797"/>
        <v>158833.84400000001</v>
      </c>
      <c r="U663" s="190">
        <f t="shared" si="797"/>
        <v>84976.106540000008</v>
      </c>
      <c r="V663" s="14"/>
    </row>
    <row r="664" spans="1:22" s="7" customFormat="1" x14ac:dyDescent="0.2">
      <c r="A664" s="324">
        <v>586</v>
      </c>
      <c r="B664" s="251" t="s">
        <v>828</v>
      </c>
      <c r="C664" s="323">
        <f>'Раздел 1'!O664</f>
        <v>2360493.2000000002</v>
      </c>
      <c r="D664" s="191">
        <f t="shared" ref="D664:D666" si="798">C664*0.07</f>
        <v>165234.52400000003</v>
      </c>
      <c r="E664" s="323"/>
      <c r="F664" s="323"/>
      <c r="G664" s="323"/>
      <c r="H664" s="323"/>
      <c r="I664" s="323"/>
      <c r="J664" s="323"/>
      <c r="K664" s="323"/>
      <c r="L664" s="424">
        <v>415</v>
      </c>
      <c r="M664" s="523">
        <f t="shared" ref="M664:M666" si="799">0.25*C664</f>
        <v>590123.30000000005</v>
      </c>
      <c r="N664" s="323"/>
      <c r="O664" s="323"/>
      <c r="P664" s="323">
        <v>481.48</v>
      </c>
      <c r="Q664" s="191">
        <f t="shared" ref="Q664:Q666" si="800">0.3*C664</f>
        <v>708147.96000000008</v>
      </c>
      <c r="R664" s="191">
        <f t="shared" ref="R664:R666" si="801">0.05*C664</f>
        <v>118024.66000000002</v>
      </c>
      <c r="S664" s="323"/>
      <c r="T664" s="191">
        <f t="shared" ref="T664:T666" si="802">C664*0.04</f>
        <v>94419.728000000003</v>
      </c>
      <c r="U664" s="191">
        <f t="shared" si="774"/>
        <v>50514.554479999999</v>
      </c>
      <c r="V664" s="265">
        <v>2021</v>
      </c>
    </row>
    <row r="665" spans="1:22" s="7" customFormat="1" x14ac:dyDescent="0.2">
      <c r="A665" s="324">
        <v>587</v>
      </c>
      <c r="B665" s="251" t="s">
        <v>829</v>
      </c>
      <c r="C665" s="323">
        <f>'Раздел 1'!O665</f>
        <v>1646720.4000000001</v>
      </c>
      <c r="D665" s="191">
        <f t="shared" si="798"/>
        <v>115270.42800000001</v>
      </c>
      <c r="E665" s="191">
        <f t="shared" ref="E665:E666" si="803">C665*0.05</f>
        <v>82336.020000000019</v>
      </c>
      <c r="F665" s="323"/>
      <c r="G665" s="323"/>
      <c r="H665" s="323"/>
      <c r="I665" s="323"/>
      <c r="J665" s="323"/>
      <c r="K665" s="323"/>
      <c r="L665" s="424">
        <v>285</v>
      </c>
      <c r="M665" s="523">
        <f t="shared" si="799"/>
        <v>411680.10000000003</v>
      </c>
      <c r="N665" s="323"/>
      <c r="O665" s="323"/>
      <c r="P665" s="323">
        <v>289.8</v>
      </c>
      <c r="Q665" s="191">
        <f t="shared" si="800"/>
        <v>494016.12</v>
      </c>
      <c r="R665" s="191">
        <f t="shared" si="801"/>
        <v>82336.020000000019</v>
      </c>
      <c r="S665" s="323"/>
      <c r="T665" s="191">
        <f t="shared" si="802"/>
        <v>65868.816000000006</v>
      </c>
      <c r="U665" s="191">
        <f t="shared" si="774"/>
        <v>35239.816559999999</v>
      </c>
      <c r="V665" s="265">
        <v>2021</v>
      </c>
    </row>
    <row r="666" spans="1:22" s="7" customFormat="1" x14ac:dyDescent="0.2">
      <c r="A666" s="411">
        <v>588</v>
      </c>
      <c r="B666" s="251" t="s">
        <v>830</v>
      </c>
      <c r="C666" s="323">
        <f>'Раздел 1'!O666</f>
        <v>2353704.6</v>
      </c>
      <c r="D666" s="191">
        <f t="shared" si="798"/>
        <v>164759.32200000001</v>
      </c>
      <c r="E666" s="191">
        <f t="shared" si="803"/>
        <v>117685.23000000001</v>
      </c>
      <c r="F666" s="191"/>
      <c r="G666" s="323"/>
      <c r="H666" s="323"/>
      <c r="I666" s="323"/>
      <c r="J666" s="191"/>
      <c r="K666" s="191"/>
      <c r="L666" s="386">
        <v>411</v>
      </c>
      <c r="M666" s="523">
        <f t="shared" si="799"/>
        <v>588426.15</v>
      </c>
      <c r="N666" s="191"/>
      <c r="O666" s="191"/>
      <c r="P666" s="191">
        <v>481.48</v>
      </c>
      <c r="Q666" s="191">
        <f t="shared" si="800"/>
        <v>706111.38</v>
      </c>
      <c r="R666" s="191">
        <f t="shared" si="801"/>
        <v>117685.23000000001</v>
      </c>
      <c r="S666" s="191"/>
      <c r="T666" s="191">
        <f t="shared" si="802"/>
        <v>94148.184000000008</v>
      </c>
      <c r="U666" s="191">
        <f t="shared" si="774"/>
        <v>50369.278440000002</v>
      </c>
      <c r="V666" s="265">
        <v>2021</v>
      </c>
    </row>
    <row r="667" spans="1:22" s="54" customFormat="1" ht="12.75" customHeight="1" x14ac:dyDescent="0.2">
      <c r="A667" s="606" t="s">
        <v>809</v>
      </c>
      <c r="B667" s="607"/>
      <c r="C667" s="190">
        <f>SUM(C664:C666)</f>
        <v>6360918.2000000011</v>
      </c>
      <c r="D667" s="190">
        <f t="shared" ref="D667:U667" si="804">SUM(D664:D666)</f>
        <v>445264.27400000009</v>
      </c>
      <c r="E667" s="190">
        <f t="shared" si="804"/>
        <v>200021.25000000003</v>
      </c>
      <c r="F667" s="190">
        <f t="shared" si="804"/>
        <v>0</v>
      </c>
      <c r="G667" s="190">
        <f t="shared" si="804"/>
        <v>0</v>
      </c>
      <c r="H667" s="190">
        <f t="shared" si="804"/>
        <v>0</v>
      </c>
      <c r="I667" s="190">
        <f t="shared" si="804"/>
        <v>0</v>
      </c>
      <c r="J667" s="190">
        <f t="shared" si="804"/>
        <v>0</v>
      </c>
      <c r="K667" s="190">
        <f t="shared" si="804"/>
        <v>0</v>
      </c>
      <c r="L667" s="190">
        <f t="shared" si="804"/>
        <v>1111</v>
      </c>
      <c r="M667" s="190">
        <f t="shared" si="804"/>
        <v>1590229.5500000003</v>
      </c>
      <c r="N667" s="190">
        <f t="shared" si="804"/>
        <v>0</v>
      </c>
      <c r="O667" s="190">
        <f t="shared" si="804"/>
        <v>0</v>
      </c>
      <c r="P667" s="190">
        <f t="shared" si="804"/>
        <v>1252.76</v>
      </c>
      <c r="Q667" s="190">
        <f t="shared" si="804"/>
        <v>1908275.46</v>
      </c>
      <c r="R667" s="190">
        <f t="shared" si="804"/>
        <v>318045.91000000003</v>
      </c>
      <c r="S667" s="190">
        <f t="shared" si="804"/>
        <v>0</v>
      </c>
      <c r="T667" s="190">
        <f t="shared" si="804"/>
        <v>254436.728</v>
      </c>
      <c r="U667" s="190">
        <f t="shared" si="804"/>
        <v>136123.64947999999</v>
      </c>
      <c r="V667" s="14"/>
    </row>
    <row r="668" spans="1:22" s="56" customFormat="1" ht="12.75" customHeight="1" x14ac:dyDescent="0.2">
      <c r="A668" s="602" t="s">
        <v>85</v>
      </c>
      <c r="B668" s="603"/>
      <c r="C668" s="189">
        <f>C667+C663+C660</f>
        <v>38869104.667000003</v>
      </c>
      <c r="D668" s="189">
        <f t="shared" ref="D668:U668" si="805">D667+D663+D660</f>
        <v>2714085.8266900005</v>
      </c>
      <c r="E668" s="189">
        <f t="shared" si="805"/>
        <v>857475.91675000009</v>
      </c>
      <c r="F668" s="189">
        <f t="shared" si="805"/>
        <v>0</v>
      </c>
      <c r="G668" s="189">
        <f t="shared" si="805"/>
        <v>760702.14809999999</v>
      </c>
      <c r="H668" s="189">
        <f t="shared" si="805"/>
        <v>0</v>
      </c>
      <c r="I668" s="189">
        <f t="shared" si="805"/>
        <v>633918.45675000001</v>
      </c>
      <c r="J668" s="189">
        <f t="shared" si="805"/>
        <v>0</v>
      </c>
      <c r="K668" s="189">
        <f t="shared" si="805"/>
        <v>0</v>
      </c>
      <c r="L668" s="189">
        <f t="shared" si="805"/>
        <v>6619.9</v>
      </c>
      <c r="M668" s="189">
        <f t="shared" si="805"/>
        <v>9693163.6667500008</v>
      </c>
      <c r="N668" s="189">
        <f t="shared" si="805"/>
        <v>0</v>
      </c>
      <c r="O668" s="189">
        <f t="shared" si="805"/>
        <v>0</v>
      </c>
      <c r="P668" s="189">
        <f t="shared" si="805"/>
        <v>8350.7599999999984</v>
      </c>
      <c r="Q668" s="189">
        <f t="shared" si="805"/>
        <v>11631796.4001</v>
      </c>
      <c r="R668" s="189">
        <f t="shared" si="805"/>
        <v>1938632.7333500003</v>
      </c>
      <c r="S668" s="189">
        <f t="shared" si="805"/>
        <v>0</v>
      </c>
      <c r="T668" s="189">
        <f t="shared" si="805"/>
        <v>1647356.1866799998</v>
      </c>
      <c r="U668" s="189">
        <f t="shared" si="805"/>
        <v>829734.80987379991</v>
      </c>
      <c r="V668" s="15"/>
    </row>
    <row r="669" spans="1:22" s="58" customFormat="1" x14ac:dyDescent="0.2">
      <c r="A669" s="604" t="s">
        <v>472</v>
      </c>
      <c r="B669" s="605"/>
      <c r="C669" s="191"/>
      <c r="D669" s="186"/>
      <c r="E669" s="186"/>
      <c r="F669" s="186"/>
      <c r="G669" s="186"/>
      <c r="H669" s="186"/>
      <c r="I669" s="186"/>
      <c r="J669" s="186"/>
      <c r="K669" s="186"/>
      <c r="L669" s="385"/>
      <c r="M669" s="186"/>
      <c r="N669" s="186"/>
      <c r="O669" s="187"/>
      <c r="P669" s="406"/>
      <c r="Q669" s="186"/>
      <c r="R669" s="186"/>
      <c r="S669" s="186"/>
      <c r="T669" s="191"/>
      <c r="U669" s="186"/>
      <c r="V669" s="135"/>
    </row>
    <row r="670" spans="1:22" s="7" customFormat="1" x14ac:dyDescent="0.2">
      <c r="A670" s="184">
        <v>589</v>
      </c>
      <c r="B670" s="192" t="s">
        <v>587</v>
      </c>
      <c r="C670" s="191">
        <f>'Раздел 1'!O670</f>
        <v>2041072.6260000004</v>
      </c>
      <c r="D670" s="191">
        <f t="shared" ref="D670:D690" si="806">C670*0.07</f>
        <v>142875.08382000003</v>
      </c>
      <c r="E670" s="191">
        <f t="shared" ref="E670:E687" si="807">C670*0.05</f>
        <v>102053.63130000002</v>
      </c>
      <c r="F670" s="191"/>
      <c r="G670" s="191">
        <f t="shared" ref="G670:G690" si="808">0.06*C670</f>
        <v>122464.35756000002</v>
      </c>
      <c r="H670" s="191">
        <f t="shared" ref="H670:H686" si="809">C670*0.1</f>
        <v>204107.26260000005</v>
      </c>
      <c r="I670" s="191">
        <f t="shared" ref="I670:I690" si="810">0.05*C670</f>
        <v>102053.63130000002</v>
      </c>
      <c r="J670" s="186"/>
      <c r="K670" s="186"/>
      <c r="L670" s="386">
        <v>366</v>
      </c>
      <c r="M670" s="523">
        <f t="shared" ref="M670:M690" si="811">0.25*C670</f>
        <v>510268.1565000001</v>
      </c>
      <c r="N670" s="186"/>
      <c r="O670" s="187"/>
      <c r="P670" s="191">
        <v>398.04</v>
      </c>
      <c r="Q670" s="191">
        <f t="shared" ref="Q670:Q690" si="812">0.3*C670</f>
        <v>612321.78780000005</v>
      </c>
      <c r="R670" s="191">
        <f t="shared" ref="R670:R690" si="813">0.05*C670</f>
        <v>102053.63130000002</v>
      </c>
      <c r="S670" s="186"/>
      <c r="T670" s="191">
        <f t="shared" ref="T670:T709" si="814">C670*0.04</f>
        <v>81642.905040000012</v>
      </c>
      <c r="U670" s="191">
        <f t="shared" ref="U670:U690" si="815">C670*0.0214</f>
        <v>43678.954196400009</v>
      </c>
      <c r="V670" s="173">
        <v>2019</v>
      </c>
    </row>
    <row r="671" spans="1:22" s="7" customFormat="1" x14ac:dyDescent="0.2">
      <c r="A671" s="184">
        <v>590</v>
      </c>
      <c r="B671" s="192" t="s">
        <v>588</v>
      </c>
      <c r="C671" s="191">
        <f>'Раздел 1'!O671</f>
        <v>2035895.2500000002</v>
      </c>
      <c r="D671" s="191">
        <f t="shared" si="806"/>
        <v>142512.66750000004</v>
      </c>
      <c r="E671" s="191">
        <f t="shared" si="807"/>
        <v>101794.76250000001</v>
      </c>
      <c r="F671" s="191"/>
      <c r="G671" s="191">
        <f t="shared" si="808"/>
        <v>122153.71500000001</v>
      </c>
      <c r="H671" s="191">
        <f t="shared" si="809"/>
        <v>203589.52500000002</v>
      </c>
      <c r="I671" s="191">
        <f t="shared" si="810"/>
        <v>101794.76250000001</v>
      </c>
      <c r="J671" s="186"/>
      <c r="K671" s="186"/>
      <c r="L671" s="386">
        <v>357</v>
      </c>
      <c r="M671" s="523">
        <f t="shared" si="811"/>
        <v>508973.81250000006</v>
      </c>
      <c r="N671" s="186"/>
      <c r="O671" s="187"/>
      <c r="P671" s="191">
        <v>398.04</v>
      </c>
      <c r="Q671" s="191">
        <f t="shared" si="812"/>
        <v>610768.57500000007</v>
      </c>
      <c r="R671" s="191">
        <f t="shared" si="813"/>
        <v>101794.76250000001</v>
      </c>
      <c r="S671" s="186"/>
      <c r="T671" s="191">
        <f t="shared" si="814"/>
        <v>81435.810000000012</v>
      </c>
      <c r="U671" s="191">
        <f t="shared" si="815"/>
        <v>43568.158350000005</v>
      </c>
      <c r="V671" s="173">
        <v>2019</v>
      </c>
    </row>
    <row r="672" spans="1:22" s="7" customFormat="1" x14ac:dyDescent="0.2">
      <c r="A672" s="489">
        <v>591</v>
      </c>
      <c r="B672" s="192" t="s">
        <v>589</v>
      </c>
      <c r="C672" s="191">
        <f>'Раздел 1'!O672</f>
        <v>2136099.048</v>
      </c>
      <c r="D672" s="191">
        <f t="shared" si="806"/>
        <v>149526.93336000002</v>
      </c>
      <c r="E672" s="191">
        <f t="shared" si="807"/>
        <v>106804.95240000001</v>
      </c>
      <c r="F672" s="191"/>
      <c r="G672" s="191">
        <f t="shared" si="808"/>
        <v>128165.94287999999</v>
      </c>
      <c r="H672" s="191">
        <f t="shared" si="809"/>
        <v>213609.90480000002</v>
      </c>
      <c r="I672" s="191">
        <f t="shared" si="810"/>
        <v>106804.95240000001</v>
      </c>
      <c r="J672" s="186"/>
      <c r="K672" s="186"/>
      <c r="L672" s="386">
        <v>357</v>
      </c>
      <c r="M672" s="523">
        <f t="shared" si="811"/>
        <v>534024.76199999999</v>
      </c>
      <c r="N672" s="186"/>
      <c r="O672" s="187"/>
      <c r="P672" s="191">
        <v>398.04</v>
      </c>
      <c r="Q672" s="191">
        <f t="shared" si="812"/>
        <v>640829.71439999994</v>
      </c>
      <c r="R672" s="191">
        <f t="shared" si="813"/>
        <v>106804.95240000001</v>
      </c>
      <c r="S672" s="186"/>
      <c r="T672" s="191">
        <f t="shared" si="814"/>
        <v>85443.961920000002</v>
      </c>
      <c r="U672" s="191">
        <f t="shared" si="815"/>
        <v>45712.519627199996</v>
      </c>
      <c r="V672" s="173">
        <v>2019</v>
      </c>
    </row>
    <row r="673" spans="1:22" s="7" customFormat="1" x14ac:dyDescent="0.2">
      <c r="A673" s="489">
        <v>592</v>
      </c>
      <c r="B673" s="192" t="s">
        <v>590</v>
      </c>
      <c r="C673" s="191">
        <f>'Раздел 1'!O673</f>
        <v>2036973.87</v>
      </c>
      <c r="D673" s="191">
        <f t="shared" si="806"/>
        <v>142588.17090000003</v>
      </c>
      <c r="E673" s="191">
        <f t="shared" si="807"/>
        <v>101848.69350000001</v>
      </c>
      <c r="F673" s="191"/>
      <c r="G673" s="191">
        <f t="shared" si="808"/>
        <v>122218.4322</v>
      </c>
      <c r="H673" s="191">
        <f t="shared" si="809"/>
        <v>203697.38700000002</v>
      </c>
      <c r="I673" s="191">
        <f t="shared" si="810"/>
        <v>101848.69350000001</v>
      </c>
      <c r="J673" s="186"/>
      <c r="K673" s="186"/>
      <c r="L673" s="386">
        <v>372</v>
      </c>
      <c r="M673" s="523">
        <f t="shared" si="811"/>
        <v>509243.46750000003</v>
      </c>
      <c r="N673" s="186"/>
      <c r="O673" s="187"/>
      <c r="P673" s="191">
        <v>398.04</v>
      </c>
      <c r="Q673" s="191">
        <f t="shared" si="812"/>
        <v>611092.16099999996</v>
      </c>
      <c r="R673" s="191">
        <f t="shared" si="813"/>
        <v>101848.69350000001</v>
      </c>
      <c r="S673" s="186"/>
      <c r="T673" s="191">
        <f t="shared" si="814"/>
        <v>81478.954800000007</v>
      </c>
      <c r="U673" s="191">
        <f t="shared" si="815"/>
        <v>43591.240817999998</v>
      </c>
      <c r="V673" s="173">
        <v>2019</v>
      </c>
    </row>
    <row r="674" spans="1:22" s="7" customFormat="1" x14ac:dyDescent="0.2">
      <c r="A674" s="489">
        <v>593</v>
      </c>
      <c r="B674" s="192" t="s">
        <v>591</v>
      </c>
      <c r="C674" s="191">
        <f>'Раздел 1'!O674</f>
        <v>2071489.7100000002</v>
      </c>
      <c r="D674" s="191">
        <f t="shared" si="806"/>
        <v>145004.27970000001</v>
      </c>
      <c r="E674" s="191">
        <f t="shared" si="807"/>
        <v>103574.48550000001</v>
      </c>
      <c r="F674" s="191"/>
      <c r="G674" s="191">
        <f t="shared" si="808"/>
        <v>124289.38260000001</v>
      </c>
      <c r="H674" s="191">
        <f t="shared" si="809"/>
        <v>207148.97100000002</v>
      </c>
      <c r="I674" s="191">
        <f t="shared" si="810"/>
        <v>103574.48550000001</v>
      </c>
      <c r="J674" s="186"/>
      <c r="K674" s="186"/>
      <c r="L674" s="386">
        <v>355</v>
      </c>
      <c r="M674" s="523">
        <f t="shared" si="811"/>
        <v>517872.42750000005</v>
      </c>
      <c r="N674" s="186"/>
      <c r="O674" s="187"/>
      <c r="P674" s="191">
        <v>397</v>
      </c>
      <c r="Q674" s="191">
        <f t="shared" si="812"/>
        <v>621446.91300000006</v>
      </c>
      <c r="R674" s="191">
        <f t="shared" si="813"/>
        <v>103574.48550000001</v>
      </c>
      <c r="S674" s="186"/>
      <c r="T674" s="191">
        <f t="shared" si="814"/>
        <v>82859.588400000008</v>
      </c>
      <c r="U674" s="191">
        <f t="shared" si="815"/>
        <v>44329.879794</v>
      </c>
      <c r="V674" s="173">
        <v>2019</v>
      </c>
    </row>
    <row r="675" spans="1:22" s="7" customFormat="1" x14ac:dyDescent="0.2">
      <c r="A675" s="489">
        <v>594</v>
      </c>
      <c r="B675" s="192" t="s">
        <v>592</v>
      </c>
      <c r="C675" s="191">
        <f>'Раздел 1'!O675</f>
        <v>2054447.5140000002</v>
      </c>
      <c r="D675" s="191">
        <f t="shared" si="806"/>
        <v>143811.32598000002</v>
      </c>
      <c r="E675" s="191">
        <f t="shared" si="807"/>
        <v>102722.37570000002</v>
      </c>
      <c r="F675" s="191"/>
      <c r="G675" s="191">
        <f t="shared" si="808"/>
        <v>123266.85084000001</v>
      </c>
      <c r="H675" s="191">
        <f t="shared" si="809"/>
        <v>205444.75140000004</v>
      </c>
      <c r="I675" s="191">
        <f t="shared" si="810"/>
        <v>102722.37570000002</v>
      </c>
      <c r="J675" s="186"/>
      <c r="K675" s="186"/>
      <c r="L675" s="386">
        <v>370</v>
      </c>
      <c r="M675" s="523">
        <f t="shared" si="811"/>
        <v>513611.87850000005</v>
      </c>
      <c r="N675" s="186"/>
      <c r="O675" s="187"/>
      <c r="P675" s="191">
        <v>398.9</v>
      </c>
      <c r="Q675" s="191">
        <f t="shared" si="812"/>
        <v>616334.25420000008</v>
      </c>
      <c r="R675" s="191">
        <f t="shared" si="813"/>
        <v>102722.37570000002</v>
      </c>
      <c r="S675" s="186"/>
      <c r="T675" s="191">
        <f t="shared" si="814"/>
        <v>82177.900560000009</v>
      </c>
      <c r="U675" s="191">
        <f t="shared" si="815"/>
        <v>43965.176799600005</v>
      </c>
      <c r="V675" s="173">
        <v>2019</v>
      </c>
    </row>
    <row r="676" spans="1:22" s="7" customFormat="1" x14ac:dyDescent="0.2">
      <c r="A676" s="489">
        <v>595</v>
      </c>
      <c r="B676" s="192" t="s">
        <v>593</v>
      </c>
      <c r="C676" s="191">
        <f>'Раздел 1'!O676</f>
        <v>2061242.82</v>
      </c>
      <c r="D676" s="191">
        <f t="shared" si="806"/>
        <v>144286.99740000002</v>
      </c>
      <c r="E676" s="191">
        <f t="shared" si="807"/>
        <v>103062.141</v>
      </c>
      <c r="F676" s="191"/>
      <c r="G676" s="191">
        <f t="shared" si="808"/>
        <v>123674.5692</v>
      </c>
      <c r="H676" s="191">
        <f t="shared" si="809"/>
        <v>206124.28200000001</v>
      </c>
      <c r="I676" s="191">
        <f t="shared" si="810"/>
        <v>103062.141</v>
      </c>
      <c r="J676" s="186"/>
      <c r="K676" s="186"/>
      <c r="L676" s="386">
        <v>371</v>
      </c>
      <c r="M676" s="523">
        <f t="shared" si="811"/>
        <v>515310.70500000002</v>
      </c>
      <c r="N676" s="186"/>
      <c r="O676" s="187"/>
      <c r="P676" s="191">
        <v>398.4</v>
      </c>
      <c r="Q676" s="191">
        <f t="shared" si="812"/>
        <v>618372.84600000002</v>
      </c>
      <c r="R676" s="191">
        <f t="shared" si="813"/>
        <v>103062.141</v>
      </c>
      <c r="S676" s="186"/>
      <c r="T676" s="191">
        <f t="shared" si="814"/>
        <v>82449.712800000008</v>
      </c>
      <c r="U676" s="191">
        <f t="shared" si="815"/>
        <v>44110.596347999999</v>
      </c>
      <c r="V676" s="173">
        <v>2019</v>
      </c>
    </row>
    <row r="677" spans="1:22" s="7" customFormat="1" x14ac:dyDescent="0.2">
      <c r="A677" s="489">
        <v>596</v>
      </c>
      <c r="B677" s="192" t="s">
        <v>594</v>
      </c>
      <c r="C677" s="191">
        <f>'Раздел 1'!O677</f>
        <v>2142678.6300000004</v>
      </c>
      <c r="D677" s="191">
        <f t="shared" si="806"/>
        <v>149987.50410000005</v>
      </c>
      <c r="E677" s="191">
        <f t="shared" si="807"/>
        <v>107133.93150000002</v>
      </c>
      <c r="F677" s="191"/>
      <c r="G677" s="191">
        <f t="shared" si="808"/>
        <v>128560.71780000001</v>
      </c>
      <c r="H677" s="191">
        <f t="shared" si="809"/>
        <v>214267.86300000004</v>
      </c>
      <c r="I677" s="191">
        <f t="shared" si="810"/>
        <v>107133.93150000002</v>
      </c>
      <c r="J677" s="186"/>
      <c r="K677" s="186"/>
      <c r="L677" s="386">
        <v>331</v>
      </c>
      <c r="M677" s="523">
        <f t="shared" si="811"/>
        <v>535669.65750000009</v>
      </c>
      <c r="N677" s="186"/>
      <c r="O677" s="187"/>
      <c r="P677" s="191">
        <v>386</v>
      </c>
      <c r="Q677" s="191">
        <f t="shared" si="812"/>
        <v>642803.58900000004</v>
      </c>
      <c r="R677" s="191">
        <f t="shared" si="813"/>
        <v>107133.93150000002</v>
      </c>
      <c r="S677" s="186"/>
      <c r="T677" s="191">
        <f t="shared" si="814"/>
        <v>85707.145200000014</v>
      </c>
      <c r="U677" s="191">
        <f t="shared" si="815"/>
        <v>45853.322682000005</v>
      </c>
      <c r="V677" s="173">
        <v>2019</v>
      </c>
    </row>
    <row r="678" spans="1:22" s="7" customFormat="1" x14ac:dyDescent="0.2">
      <c r="A678" s="489">
        <v>597</v>
      </c>
      <c r="B678" s="192" t="s">
        <v>447</v>
      </c>
      <c r="C678" s="191">
        <f>'Раздел 1'!O678</f>
        <v>2126499.33</v>
      </c>
      <c r="D678" s="191">
        <f t="shared" si="806"/>
        <v>148854.95310000001</v>
      </c>
      <c r="E678" s="191">
        <f t="shared" si="807"/>
        <v>106324.96650000001</v>
      </c>
      <c r="F678" s="191"/>
      <c r="G678" s="191">
        <f t="shared" si="808"/>
        <v>127589.9598</v>
      </c>
      <c r="H678" s="191">
        <f t="shared" si="809"/>
        <v>212649.93300000002</v>
      </c>
      <c r="I678" s="191">
        <f t="shared" si="810"/>
        <v>106324.96650000001</v>
      </c>
      <c r="J678" s="186"/>
      <c r="K678" s="186"/>
      <c r="L678" s="386">
        <v>330</v>
      </c>
      <c r="M678" s="523">
        <f t="shared" si="811"/>
        <v>531624.83250000002</v>
      </c>
      <c r="N678" s="186"/>
      <c r="O678" s="187"/>
      <c r="P678" s="191">
        <v>386</v>
      </c>
      <c r="Q678" s="191">
        <f t="shared" si="812"/>
        <v>637949.799</v>
      </c>
      <c r="R678" s="191">
        <f t="shared" si="813"/>
        <v>106324.96650000001</v>
      </c>
      <c r="S678" s="186"/>
      <c r="T678" s="191">
        <f t="shared" si="814"/>
        <v>85059.973200000008</v>
      </c>
      <c r="U678" s="191">
        <f t="shared" si="815"/>
        <v>45507.085661999998</v>
      </c>
      <c r="V678" s="173">
        <v>2019</v>
      </c>
    </row>
    <row r="679" spans="1:22" s="7" customFormat="1" x14ac:dyDescent="0.2">
      <c r="A679" s="489">
        <v>598</v>
      </c>
      <c r="B679" s="192" t="s">
        <v>448</v>
      </c>
      <c r="C679" s="191">
        <f>'Раздел 1'!O679</f>
        <v>2124881.4000000004</v>
      </c>
      <c r="D679" s="191">
        <f t="shared" si="806"/>
        <v>148741.69800000003</v>
      </c>
      <c r="E679" s="191">
        <f t="shared" si="807"/>
        <v>106244.07000000002</v>
      </c>
      <c r="F679" s="191"/>
      <c r="G679" s="191">
        <f t="shared" si="808"/>
        <v>127492.88400000002</v>
      </c>
      <c r="H679" s="191">
        <f t="shared" si="809"/>
        <v>212488.14000000004</v>
      </c>
      <c r="I679" s="191">
        <f t="shared" si="810"/>
        <v>106244.07000000002</v>
      </c>
      <c r="J679" s="186"/>
      <c r="K679" s="186"/>
      <c r="L679" s="386">
        <v>331</v>
      </c>
      <c r="M679" s="523">
        <f t="shared" si="811"/>
        <v>531220.35000000009</v>
      </c>
      <c r="N679" s="186"/>
      <c r="O679" s="187"/>
      <c r="P679" s="191">
        <v>386</v>
      </c>
      <c r="Q679" s="191">
        <f t="shared" si="812"/>
        <v>637464.42000000004</v>
      </c>
      <c r="R679" s="191">
        <f t="shared" si="813"/>
        <v>106244.07000000002</v>
      </c>
      <c r="S679" s="186"/>
      <c r="T679" s="191">
        <f t="shared" si="814"/>
        <v>84995.256000000023</v>
      </c>
      <c r="U679" s="191">
        <f t="shared" si="815"/>
        <v>45472.461960000008</v>
      </c>
      <c r="V679" s="173">
        <v>2019</v>
      </c>
    </row>
    <row r="680" spans="1:22" s="7" customFormat="1" x14ac:dyDescent="0.2">
      <c r="A680" s="489">
        <v>599</v>
      </c>
      <c r="B680" s="192" t="s">
        <v>595</v>
      </c>
      <c r="C680" s="191">
        <f>'Раздел 1'!O680</f>
        <v>2196609.6300000004</v>
      </c>
      <c r="D680" s="191">
        <f t="shared" si="806"/>
        <v>153762.67410000003</v>
      </c>
      <c r="E680" s="191">
        <f t="shared" si="807"/>
        <v>109830.48150000002</v>
      </c>
      <c r="F680" s="191"/>
      <c r="G680" s="191">
        <f t="shared" si="808"/>
        <v>131796.57780000003</v>
      </c>
      <c r="H680" s="191">
        <f t="shared" si="809"/>
        <v>219660.96300000005</v>
      </c>
      <c r="I680" s="191">
        <f t="shared" si="810"/>
        <v>109830.48150000002</v>
      </c>
      <c r="J680" s="186"/>
      <c r="K680" s="186"/>
      <c r="L680" s="386">
        <v>329</v>
      </c>
      <c r="M680" s="523">
        <f t="shared" si="811"/>
        <v>549152.40750000009</v>
      </c>
      <c r="N680" s="186"/>
      <c r="O680" s="187"/>
      <c r="P680" s="191">
        <v>386</v>
      </c>
      <c r="Q680" s="191">
        <f t="shared" si="812"/>
        <v>658982.88900000008</v>
      </c>
      <c r="R680" s="191">
        <f t="shared" si="813"/>
        <v>109830.48150000002</v>
      </c>
      <c r="S680" s="186"/>
      <c r="T680" s="191">
        <f t="shared" si="814"/>
        <v>87864.385200000019</v>
      </c>
      <c r="U680" s="191">
        <f t="shared" si="815"/>
        <v>47007.446082000002</v>
      </c>
      <c r="V680" s="173">
        <v>2019</v>
      </c>
    </row>
    <row r="681" spans="1:22" s="7" customFormat="1" x14ac:dyDescent="0.2">
      <c r="A681" s="489">
        <v>600</v>
      </c>
      <c r="B681" s="192" t="s">
        <v>596</v>
      </c>
      <c r="C681" s="191">
        <f>'Раздел 1'!O681</f>
        <v>2192672.6669999999</v>
      </c>
      <c r="D681" s="191">
        <f t="shared" si="806"/>
        <v>153487.08669</v>
      </c>
      <c r="E681" s="191">
        <f t="shared" si="807"/>
        <v>109633.63335</v>
      </c>
      <c r="F681" s="191"/>
      <c r="G681" s="191">
        <f t="shared" si="808"/>
        <v>131560.36001999999</v>
      </c>
      <c r="H681" s="191">
        <f t="shared" si="809"/>
        <v>219267.26670000001</v>
      </c>
      <c r="I681" s="191">
        <f t="shared" si="810"/>
        <v>109633.63335</v>
      </c>
      <c r="J681" s="186"/>
      <c r="K681" s="186"/>
      <c r="L681" s="386">
        <v>329</v>
      </c>
      <c r="M681" s="523">
        <f t="shared" si="811"/>
        <v>548168.16674999997</v>
      </c>
      <c r="N681" s="186"/>
      <c r="O681" s="187"/>
      <c r="P681" s="191">
        <v>386</v>
      </c>
      <c r="Q681" s="191">
        <f t="shared" si="812"/>
        <v>657801.80009999999</v>
      </c>
      <c r="R681" s="191">
        <f t="shared" si="813"/>
        <v>109633.63335</v>
      </c>
      <c r="S681" s="186"/>
      <c r="T681" s="191">
        <f t="shared" si="814"/>
        <v>87706.90668</v>
      </c>
      <c r="U681" s="191">
        <f t="shared" si="815"/>
        <v>46923.195073799994</v>
      </c>
      <c r="V681" s="173">
        <v>2019</v>
      </c>
    </row>
    <row r="682" spans="1:22" s="7" customFormat="1" x14ac:dyDescent="0.2">
      <c r="A682" s="489">
        <v>601</v>
      </c>
      <c r="B682" s="192" t="s">
        <v>597</v>
      </c>
      <c r="C682" s="191">
        <f>'Раздел 1'!O682</f>
        <v>2168026.2000000002</v>
      </c>
      <c r="D682" s="191">
        <f t="shared" si="806"/>
        <v>151761.83400000003</v>
      </c>
      <c r="E682" s="191">
        <f t="shared" si="807"/>
        <v>108401.31000000001</v>
      </c>
      <c r="F682" s="191"/>
      <c r="G682" s="191">
        <f t="shared" si="808"/>
        <v>130081.572</v>
      </c>
      <c r="H682" s="191">
        <f t="shared" si="809"/>
        <v>216802.62000000002</v>
      </c>
      <c r="I682" s="191">
        <f t="shared" si="810"/>
        <v>108401.31000000001</v>
      </c>
      <c r="J682" s="186"/>
      <c r="K682" s="186"/>
      <c r="L682" s="386">
        <v>329</v>
      </c>
      <c r="M682" s="523">
        <f t="shared" si="811"/>
        <v>542006.55000000005</v>
      </c>
      <c r="N682" s="186"/>
      <c r="O682" s="187"/>
      <c r="P682" s="191">
        <v>386</v>
      </c>
      <c r="Q682" s="191">
        <f t="shared" si="812"/>
        <v>650407.86</v>
      </c>
      <c r="R682" s="191">
        <f t="shared" si="813"/>
        <v>108401.31000000001</v>
      </c>
      <c r="S682" s="186"/>
      <c r="T682" s="191">
        <f t="shared" si="814"/>
        <v>86721.04800000001</v>
      </c>
      <c r="U682" s="191">
        <f t="shared" si="815"/>
        <v>46395.760679999999</v>
      </c>
      <c r="V682" s="173">
        <v>2019</v>
      </c>
    </row>
    <row r="683" spans="1:22" s="7" customFormat="1" x14ac:dyDescent="0.2">
      <c r="A683" s="489">
        <v>602</v>
      </c>
      <c r="B683" s="192" t="s">
        <v>423</v>
      </c>
      <c r="C683" s="191">
        <f>'Раздел 1'!O683</f>
        <v>2822532.8159999996</v>
      </c>
      <c r="D683" s="191">
        <f t="shared" si="806"/>
        <v>197577.29712</v>
      </c>
      <c r="E683" s="191">
        <f t="shared" si="807"/>
        <v>141126.64079999999</v>
      </c>
      <c r="F683" s="187"/>
      <c r="G683" s="191">
        <f t="shared" si="808"/>
        <v>169351.96895999997</v>
      </c>
      <c r="H683" s="191">
        <f t="shared" si="809"/>
        <v>282253.28159999999</v>
      </c>
      <c r="I683" s="191">
        <f t="shared" si="810"/>
        <v>141126.64079999999</v>
      </c>
      <c r="J683" s="186"/>
      <c r="K683" s="186"/>
      <c r="L683" s="386">
        <v>452</v>
      </c>
      <c r="M683" s="523">
        <f t="shared" si="811"/>
        <v>705633.20399999991</v>
      </c>
      <c r="N683" s="186"/>
      <c r="O683" s="187"/>
      <c r="P683" s="191">
        <v>1184.5</v>
      </c>
      <c r="Q683" s="191">
        <f t="shared" si="812"/>
        <v>846759.84479999985</v>
      </c>
      <c r="R683" s="191">
        <f t="shared" si="813"/>
        <v>141126.64079999999</v>
      </c>
      <c r="S683" s="186"/>
      <c r="T683" s="191">
        <f t="shared" si="814"/>
        <v>112901.31263999999</v>
      </c>
      <c r="U683" s="191">
        <f t="shared" si="815"/>
        <v>60402.202262399987</v>
      </c>
      <c r="V683" s="173">
        <v>2019</v>
      </c>
    </row>
    <row r="684" spans="1:22" s="7" customFormat="1" x14ac:dyDescent="0.2">
      <c r="A684" s="489">
        <v>603</v>
      </c>
      <c r="B684" s="192" t="s">
        <v>419</v>
      </c>
      <c r="C684" s="191">
        <f>'Раздел 1'!O684</f>
        <v>2918206.41</v>
      </c>
      <c r="D684" s="191">
        <f t="shared" si="806"/>
        <v>204274.44870000004</v>
      </c>
      <c r="E684" s="191">
        <f t="shared" si="807"/>
        <v>145910.3205</v>
      </c>
      <c r="F684" s="187"/>
      <c r="G684" s="191">
        <f t="shared" si="808"/>
        <v>175092.38459999999</v>
      </c>
      <c r="H684" s="191">
        <f t="shared" si="809"/>
        <v>291820.641</v>
      </c>
      <c r="I684" s="191">
        <f t="shared" si="810"/>
        <v>145910.3205</v>
      </c>
      <c r="J684" s="186"/>
      <c r="K684" s="186"/>
      <c r="L684" s="386">
        <v>567</v>
      </c>
      <c r="M684" s="523">
        <f t="shared" si="811"/>
        <v>729551.60250000004</v>
      </c>
      <c r="N684" s="186"/>
      <c r="O684" s="187"/>
      <c r="P684" s="191">
        <v>660</v>
      </c>
      <c r="Q684" s="191">
        <f t="shared" si="812"/>
        <v>875461.92300000007</v>
      </c>
      <c r="R684" s="191">
        <f t="shared" si="813"/>
        <v>145910.3205</v>
      </c>
      <c r="S684" s="186"/>
      <c r="T684" s="191">
        <f t="shared" si="814"/>
        <v>116728.25640000001</v>
      </c>
      <c r="U684" s="191">
        <f t="shared" si="815"/>
        <v>62449.617173999999</v>
      </c>
      <c r="V684" s="173">
        <v>2019</v>
      </c>
    </row>
    <row r="685" spans="1:22" s="7" customFormat="1" x14ac:dyDescent="0.2">
      <c r="A685" s="489">
        <v>604</v>
      </c>
      <c r="B685" s="192" t="s">
        <v>424</v>
      </c>
      <c r="C685" s="191">
        <f>'Раздел 1'!O685</f>
        <v>2697089.31</v>
      </c>
      <c r="D685" s="191">
        <f t="shared" si="806"/>
        <v>188796.25170000002</v>
      </c>
      <c r="E685" s="191">
        <f t="shared" si="807"/>
        <v>134854.46550000002</v>
      </c>
      <c r="F685" s="186"/>
      <c r="G685" s="191">
        <f t="shared" si="808"/>
        <v>161825.35860000001</v>
      </c>
      <c r="H685" s="191">
        <f t="shared" si="809"/>
        <v>269708.93100000004</v>
      </c>
      <c r="I685" s="191">
        <f t="shared" si="810"/>
        <v>134854.46550000002</v>
      </c>
      <c r="J685" s="186"/>
      <c r="K685" s="186"/>
      <c r="L685" s="386">
        <v>436</v>
      </c>
      <c r="M685" s="523">
        <f t="shared" si="811"/>
        <v>674272.32750000001</v>
      </c>
      <c r="N685" s="186"/>
      <c r="O685" s="187"/>
      <c r="P685" s="191">
        <v>1070.8</v>
      </c>
      <c r="Q685" s="191">
        <f t="shared" si="812"/>
        <v>809126.79299999995</v>
      </c>
      <c r="R685" s="191">
        <f t="shared" si="813"/>
        <v>134854.46550000002</v>
      </c>
      <c r="S685" s="186"/>
      <c r="T685" s="191">
        <f t="shared" si="814"/>
        <v>107883.5724</v>
      </c>
      <c r="U685" s="191">
        <f t="shared" si="815"/>
        <v>57717.711233999995</v>
      </c>
      <c r="V685" s="173">
        <v>2019</v>
      </c>
    </row>
    <row r="686" spans="1:22" s="7" customFormat="1" x14ac:dyDescent="0.2">
      <c r="A686" s="489">
        <v>605</v>
      </c>
      <c r="B686" s="192" t="s">
        <v>425</v>
      </c>
      <c r="C686" s="191">
        <f>'Раздел 1'!O686</f>
        <v>2759649.27</v>
      </c>
      <c r="D686" s="191">
        <f t="shared" si="806"/>
        <v>193175.44890000002</v>
      </c>
      <c r="E686" s="191">
        <f t="shared" si="807"/>
        <v>137982.46350000001</v>
      </c>
      <c r="F686" s="186"/>
      <c r="G686" s="191">
        <f t="shared" si="808"/>
        <v>165578.95619999999</v>
      </c>
      <c r="H686" s="191">
        <f t="shared" si="809"/>
        <v>275964.92700000003</v>
      </c>
      <c r="I686" s="191">
        <f t="shared" si="810"/>
        <v>137982.46350000001</v>
      </c>
      <c r="J686" s="186"/>
      <c r="K686" s="186"/>
      <c r="L686" s="386">
        <v>431</v>
      </c>
      <c r="M686" s="523">
        <f t="shared" si="811"/>
        <v>689912.3175</v>
      </c>
      <c r="N686" s="186"/>
      <c r="O686" s="187"/>
      <c r="P686" s="191">
        <v>1070.8</v>
      </c>
      <c r="Q686" s="191">
        <f t="shared" si="812"/>
        <v>827894.78099999996</v>
      </c>
      <c r="R686" s="191">
        <f t="shared" si="813"/>
        <v>137982.46350000001</v>
      </c>
      <c r="S686" s="186"/>
      <c r="T686" s="191">
        <f t="shared" si="814"/>
        <v>110385.97080000001</v>
      </c>
      <c r="U686" s="191">
        <f t="shared" si="815"/>
        <v>59056.494377999996</v>
      </c>
      <c r="V686" s="173">
        <v>2019</v>
      </c>
    </row>
    <row r="687" spans="1:22" s="7" customFormat="1" x14ac:dyDescent="0.2">
      <c r="A687" s="489">
        <v>606</v>
      </c>
      <c r="B687" s="192" t="s">
        <v>420</v>
      </c>
      <c r="C687" s="191">
        <f>'Раздел 1'!O687</f>
        <v>2912327.9310000003</v>
      </c>
      <c r="D687" s="191">
        <f t="shared" si="806"/>
        <v>203862.95517000003</v>
      </c>
      <c r="E687" s="191">
        <f t="shared" si="807"/>
        <v>145616.39655000003</v>
      </c>
      <c r="F687" s="186"/>
      <c r="G687" s="191">
        <f t="shared" si="808"/>
        <v>174739.67586000002</v>
      </c>
      <c r="H687" s="191"/>
      <c r="I687" s="191">
        <f t="shared" si="810"/>
        <v>145616.39655000003</v>
      </c>
      <c r="J687" s="186"/>
      <c r="K687" s="186"/>
      <c r="L687" s="386">
        <v>343.5</v>
      </c>
      <c r="M687" s="523">
        <f t="shared" si="811"/>
        <v>728081.98275000008</v>
      </c>
      <c r="N687" s="186"/>
      <c r="O687" s="187"/>
      <c r="P687" s="191">
        <v>776</v>
      </c>
      <c r="Q687" s="191">
        <f t="shared" si="812"/>
        <v>873698.37930000003</v>
      </c>
      <c r="R687" s="191">
        <f t="shared" si="813"/>
        <v>145616.39655000003</v>
      </c>
      <c r="S687" s="186"/>
      <c r="T687" s="191">
        <f t="shared" si="814"/>
        <v>116493.11724000002</v>
      </c>
      <c r="U687" s="191">
        <f t="shared" si="815"/>
        <v>62323.817723400003</v>
      </c>
      <c r="V687" s="173">
        <v>2019</v>
      </c>
    </row>
    <row r="688" spans="1:22" s="7" customFormat="1" x14ac:dyDescent="0.2">
      <c r="A688" s="489">
        <v>607</v>
      </c>
      <c r="B688" s="192" t="s">
        <v>421</v>
      </c>
      <c r="C688" s="191">
        <f>'Раздел 1'!O688</f>
        <v>2820051.99</v>
      </c>
      <c r="D688" s="191">
        <f t="shared" si="806"/>
        <v>197403.63930000004</v>
      </c>
      <c r="E688" s="191"/>
      <c r="F688" s="186"/>
      <c r="G688" s="191">
        <f t="shared" si="808"/>
        <v>169203.1194</v>
      </c>
      <c r="H688" s="191"/>
      <c r="I688" s="191">
        <f t="shared" si="810"/>
        <v>141002.59950000001</v>
      </c>
      <c r="J688" s="186"/>
      <c r="K688" s="186"/>
      <c r="L688" s="386">
        <v>443</v>
      </c>
      <c r="M688" s="523">
        <f t="shared" si="811"/>
        <v>705012.99750000006</v>
      </c>
      <c r="N688" s="186"/>
      <c r="O688" s="187"/>
      <c r="P688" s="191">
        <v>1200</v>
      </c>
      <c r="Q688" s="191">
        <f t="shared" si="812"/>
        <v>846015.59700000007</v>
      </c>
      <c r="R688" s="191">
        <f t="shared" si="813"/>
        <v>141002.59950000001</v>
      </c>
      <c r="S688" s="186"/>
      <c r="T688" s="191">
        <f t="shared" si="814"/>
        <v>112802.07960000001</v>
      </c>
      <c r="U688" s="191">
        <f t="shared" si="815"/>
        <v>60349.112586000003</v>
      </c>
      <c r="V688" s="173">
        <v>2019</v>
      </c>
    </row>
    <row r="689" spans="1:22" s="7" customFormat="1" x14ac:dyDescent="0.2">
      <c r="A689" s="489">
        <v>608</v>
      </c>
      <c r="B689" s="192" t="s">
        <v>426</v>
      </c>
      <c r="C689" s="191">
        <f>'Раздел 1'!O689</f>
        <v>2932767.78</v>
      </c>
      <c r="D689" s="191">
        <f t="shared" si="806"/>
        <v>205293.74460000001</v>
      </c>
      <c r="E689" s="191"/>
      <c r="F689" s="186"/>
      <c r="G689" s="191">
        <f t="shared" si="808"/>
        <v>175966.06679999997</v>
      </c>
      <c r="H689" s="191"/>
      <c r="I689" s="191">
        <f t="shared" si="810"/>
        <v>146638.389</v>
      </c>
      <c r="J689" s="186"/>
      <c r="K689" s="186"/>
      <c r="L689" s="386">
        <v>453</v>
      </c>
      <c r="M689" s="523">
        <f t="shared" si="811"/>
        <v>733191.94499999995</v>
      </c>
      <c r="N689" s="186"/>
      <c r="O689" s="187"/>
      <c r="P689" s="191">
        <v>1264</v>
      </c>
      <c r="Q689" s="191">
        <f t="shared" si="812"/>
        <v>879830.33399999992</v>
      </c>
      <c r="R689" s="191">
        <f t="shared" si="813"/>
        <v>146638.389</v>
      </c>
      <c r="S689" s="186"/>
      <c r="T689" s="191">
        <f t="shared" si="814"/>
        <v>117310.71119999999</v>
      </c>
      <c r="U689" s="191">
        <f t="shared" si="815"/>
        <v>62761.230491999995</v>
      </c>
      <c r="V689" s="173">
        <v>2019</v>
      </c>
    </row>
    <row r="690" spans="1:22" s="7" customFormat="1" x14ac:dyDescent="0.2">
      <c r="A690" s="489">
        <v>609</v>
      </c>
      <c r="B690" s="192" t="s">
        <v>405</v>
      </c>
      <c r="C690" s="191">
        <f>'Раздел 1'!O690</f>
        <v>15263120.172000006</v>
      </c>
      <c r="D690" s="191">
        <f t="shared" si="806"/>
        <v>1068418.4120400005</v>
      </c>
      <c r="E690" s="191">
        <f t="shared" ref="E690" si="816">C690*0.05</f>
        <v>763156.00860000029</v>
      </c>
      <c r="F690" s="191">
        <v>684699</v>
      </c>
      <c r="G690" s="191">
        <f t="shared" si="808"/>
        <v>915787.2103200003</v>
      </c>
      <c r="H690" s="191">
        <f>C690*0.1</f>
        <v>1526312.0172000006</v>
      </c>
      <c r="I690" s="191">
        <f t="shared" si="810"/>
        <v>763156.00860000029</v>
      </c>
      <c r="J690" s="186"/>
      <c r="K690" s="186"/>
      <c r="L690" s="386">
        <v>1248</v>
      </c>
      <c r="M690" s="523">
        <f t="shared" si="811"/>
        <v>3815780.0430000015</v>
      </c>
      <c r="N690" s="279">
        <v>668.3</v>
      </c>
      <c r="O690" s="568">
        <f t="shared" ref="O690" si="817">0.03*C690</f>
        <v>457893.60516000015</v>
      </c>
      <c r="P690" s="191">
        <v>3285</v>
      </c>
      <c r="Q690" s="191">
        <f t="shared" si="812"/>
        <v>4578936.0516000018</v>
      </c>
      <c r="R690" s="191">
        <f t="shared" si="813"/>
        <v>763156.00860000029</v>
      </c>
      <c r="S690" s="186"/>
      <c r="T690" s="191">
        <f t="shared" si="814"/>
        <v>610524.80688000028</v>
      </c>
      <c r="U690" s="191">
        <f t="shared" si="815"/>
        <v>326630.77168080013</v>
      </c>
      <c r="V690" s="278">
        <v>2019</v>
      </c>
    </row>
    <row r="691" spans="1:22" s="54" customFormat="1" ht="12.75" customHeight="1" x14ac:dyDescent="0.2">
      <c r="A691" s="606" t="s">
        <v>187</v>
      </c>
      <c r="B691" s="607"/>
      <c r="C691" s="190">
        <f>SUM(C670:C690)</f>
        <v>62514334.374000013</v>
      </c>
      <c r="D691" s="190">
        <f t="shared" ref="D691:U691" si="818">SUM(D670:D690)</f>
        <v>4376003.4061800009</v>
      </c>
      <c r="E691" s="190">
        <f t="shared" si="818"/>
        <v>2838075.7302000001</v>
      </c>
      <c r="F691" s="190">
        <f t="shared" si="818"/>
        <v>684699</v>
      </c>
      <c r="G691" s="190">
        <f t="shared" si="818"/>
        <v>3750860.0624400005</v>
      </c>
      <c r="H691" s="190">
        <f t="shared" si="818"/>
        <v>5384918.6673000008</v>
      </c>
      <c r="I691" s="190">
        <f t="shared" si="818"/>
        <v>3125716.7187000006</v>
      </c>
      <c r="J691" s="190">
        <f t="shared" si="818"/>
        <v>0</v>
      </c>
      <c r="K691" s="190">
        <f t="shared" si="818"/>
        <v>0</v>
      </c>
      <c r="L691" s="190">
        <f t="shared" si="818"/>
        <v>8900.5</v>
      </c>
      <c r="M691" s="190">
        <f t="shared" si="818"/>
        <v>15628583.593500003</v>
      </c>
      <c r="N691" s="190">
        <f t="shared" si="818"/>
        <v>668.3</v>
      </c>
      <c r="O691" s="190">
        <f t="shared" si="818"/>
        <v>457893.60516000015</v>
      </c>
      <c r="P691" s="190">
        <f t="shared" si="818"/>
        <v>15613.56</v>
      </c>
      <c r="Q691" s="190">
        <f t="shared" si="818"/>
        <v>18754300.312200002</v>
      </c>
      <c r="R691" s="190">
        <f t="shared" si="818"/>
        <v>3125716.7187000006</v>
      </c>
      <c r="S691" s="190">
        <f t="shared" si="818"/>
        <v>0</v>
      </c>
      <c r="T691" s="190">
        <f t="shared" si="818"/>
        <v>2500573.3749600006</v>
      </c>
      <c r="U691" s="190">
        <f t="shared" si="818"/>
        <v>1337806.7556036001</v>
      </c>
      <c r="V691" s="14"/>
    </row>
    <row r="692" spans="1:22" s="7" customFormat="1" x14ac:dyDescent="0.2">
      <c r="A692" s="324">
        <v>610</v>
      </c>
      <c r="B692" s="122" t="s">
        <v>1691</v>
      </c>
      <c r="C692" s="209">
        <f>'Раздел 1'!O692</f>
        <v>674495.9</v>
      </c>
      <c r="D692" s="191">
        <f t="shared" ref="D692:D698" si="819">C692*0.07</f>
        <v>47214.713000000003</v>
      </c>
      <c r="E692" s="191">
        <f t="shared" ref="E692:E698" si="820">C692*0.05</f>
        <v>33724.795000000006</v>
      </c>
      <c r="F692" s="426"/>
      <c r="G692" s="191">
        <f t="shared" ref="G692:G698" si="821">0.06*C692</f>
        <v>40469.754000000001</v>
      </c>
      <c r="H692" s="191">
        <f t="shared" ref="H692:H698" si="822">C692*0.1</f>
        <v>67449.590000000011</v>
      </c>
      <c r="I692" s="191">
        <f t="shared" ref="I692:I698" si="823">0.05*C692</f>
        <v>33724.795000000006</v>
      </c>
      <c r="J692" s="426"/>
      <c r="K692" s="426"/>
      <c r="L692" s="424">
        <v>352</v>
      </c>
      <c r="M692" s="523">
        <f t="shared" ref="M692:M698" si="824">0.25*C692</f>
        <v>168623.97500000001</v>
      </c>
      <c r="N692" s="426"/>
      <c r="O692" s="423"/>
      <c r="P692" s="323">
        <v>271</v>
      </c>
      <c r="Q692" s="191">
        <f t="shared" ref="Q692:Q698" si="825">0.3*C692</f>
        <v>202348.77</v>
      </c>
      <c r="R692" s="191">
        <f t="shared" ref="R692:R698" si="826">0.05*C692</f>
        <v>33724.795000000006</v>
      </c>
      <c r="S692" s="426"/>
      <c r="T692" s="191">
        <f t="shared" si="814"/>
        <v>26979.836000000003</v>
      </c>
      <c r="U692" s="191">
        <f t="shared" ref="U692:U698" si="827">C692*0.0214</f>
        <v>14434.21226</v>
      </c>
      <c r="V692" s="265">
        <v>2020</v>
      </c>
    </row>
    <row r="693" spans="1:22" s="7" customFormat="1" x14ac:dyDescent="0.2">
      <c r="A693" s="324">
        <v>611</v>
      </c>
      <c r="B693" s="251" t="s">
        <v>1702</v>
      </c>
      <c r="C693" s="209">
        <f>'Раздел 1'!O693</f>
        <v>2603913</v>
      </c>
      <c r="D693" s="191">
        <f t="shared" si="819"/>
        <v>182273.91</v>
      </c>
      <c r="E693" s="191">
        <f t="shared" si="820"/>
        <v>130195.65000000001</v>
      </c>
      <c r="F693" s="426"/>
      <c r="G693" s="191">
        <f t="shared" si="821"/>
        <v>156234.78</v>
      </c>
      <c r="H693" s="191">
        <f t="shared" si="822"/>
        <v>260391.30000000002</v>
      </c>
      <c r="I693" s="191">
        <f t="shared" si="823"/>
        <v>130195.65000000001</v>
      </c>
      <c r="J693" s="426"/>
      <c r="K693" s="426"/>
      <c r="L693" s="424">
        <v>443</v>
      </c>
      <c r="M693" s="523">
        <f t="shared" si="824"/>
        <v>650978.25</v>
      </c>
      <c r="N693" s="426"/>
      <c r="O693" s="423"/>
      <c r="P693" s="323">
        <v>1180.5</v>
      </c>
      <c r="Q693" s="191">
        <f t="shared" si="825"/>
        <v>781173.9</v>
      </c>
      <c r="R693" s="191">
        <f t="shared" si="826"/>
        <v>130195.65000000001</v>
      </c>
      <c r="S693" s="426"/>
      <c r="T693" s="191">
        <f t="shared" si="814"/>
        <v>104156.52</v>
      </c>
      <c r="U693" s="191">
        <f t="shared" si="827"/>
        <v>55723.7382</v>
      </c>
      <c r="V693" s="265">
        <v>2020</v>
      </c>
    </row>
    <row r="694" spans="1:22" s="7" customFormat="1" x14ac:dyDescent="0.2">
      <c r="A694" s="324">
        <v>612</v>
      </c>
      <c r="B694" s="251" t="s">
        <v>1703</v>
      </c>
      <c r="C694" s="209">
        <f>'Раздел 1'!O694</f>
        <v>1641871.4000000001</v>
      </c>
      <c r="D694" s="191">
        <f t="shared" si="819"/>
        <v>114930.99800000002</v>
      </c>
      <c r="E694" s="191">
        <f t="shared" si="820"/>
        <v>82093.570000000007</v>
      </c>
      <c r="F694" s="426"/>
      <c r="G694" s="191">
        <f t="shared" si="821"/>
        <v>98512.284</v>
      </c>
      <c r="H694" s="191">
        <f t="shared" si="822"/>
        <v>164187.14000000001</v>
      </c>
      <c r="I694" s="191">
        <f t="shared" si="823"/>
        <v>82093.570000000007</v>
      </c>
      <c r="J694" s="426"/>
      <c r="K694" s="426"/>
      <c r="L694" s="424">
        <v>282</v>
      </c>
      <c r="M694" s="523">
        <f t="shared" si="824"/>
        <v>410467.85000000003</v>
      </c>
      <c r="N694" s="426"/>
      <c r="O694" s="423"/>
      <c r="P694" s="323">
        <v>804.1</v>
      </c>
      <c r="Q694" s="191">
        <f t="shared" si="825"/>
        <v>492561.42000000004</v>
      </c>
      <c r="R694" s="191">
        <f t="shared" si="826"/>
        <v>82093.570000000007</v>
      </c>
      <c r="S694" s="426"/>
      <c r="T694" s="191">
        <f t="shared" si="814"/>
        <v>65674.856</v>
      </c>
      <c r="U694" s="191">
        <f t="shared" si="827"/>
        <v>35136.047960000004</v>
      </c>
      <c r="V694" s="265">
        <v>2020</v>
      </c>
    </row>
    <row r="695" spans="1:22" s="7" customFormat="1" x14ac:dyDescent="0.2">
      <c r="A695" s="324">
        <v>613</v>
      </c>
      <c r="B695" s="251" t="s">
        <v>1704</v>
      </c>
      <c r="C695" s="209">
        <f>'Раздел 1'!O695</f>
        <v>2629127.8000000003</v>
      </c>
      <c r="D695" s="191">
        <f t="shared" si="819"/>
        <v>184038.94600000003</v>
      </c>
      <c r="E695" s="191">
        <f t="shared" si="820"/>
        <v>131456.39000000001</v>
      </c>
      <c r="F695" s="426"/>
      <c r="G695" s="191">
        <f t="shared" si="821"/>
        <v>157747.66800000001</v>
      </c>
      <c r="H695" s="191">
        <f t="shared" si="822"/>
        <v>262912.78000000003</v>
      </c>
      <c r="I695" s="191">
        <f t="shared" si="823"/>
        <v>131456.39000000001</v>
      </c>
      <c r="J695" s="426"/>
      <c r="K695" s="426"/>
      <c r="L695" s="424">
        <v>345</v>
      </c>
      <c r="M695" s="523">
        <f t="shared" si="824"/>
        <v>657281.95000000007</v>
      </c>
      <c r="N695" s="426"/>
      <c r="O695" s="423"/>
      <c r="P695" s="323">
        <v>1070.8</v>
      </c>
      <c r="Q695" s="191">
        <f t="shared" si="825"/>
        <v>788738.34000000008</v>
      </c>
      <c r="R695" s="191">
        <f t="shared" si="826"/>
        <v>131456.39000000001</v>
      </c>
      <c r="S695" s="426"/>
      <c r="T695" s="191">
        <f t="shared" si="814"/>
        <v>105165.11200000001</v>
      </c>
      <c r="U695" s="191">
        <f t="shared" si="827"/>
        <v>56263.334920000001</v>
      </c>
      <c r="V695" s="265">
        <v>2020</v>
      </c>
    </row>
    <row r="696" spans="1:22" s="7" customFormat="1" x14ac:dyDescent="0.2">
      <c r="A696" s="324">
        <v>614</v>
      </c>
      <c r="B696" s="251" t="s">
        <v>1705</v>
      </c>
      <c r="C696" s="209">
        <f>'Раздел 1'!O696</f>
        <v>2623309</v>
      </c>
      <c r="D696" s="191">
        <f t="shared" si="819"/>
        <v>183631.63</v>
      </c>
      <c r="E696" s="191">
        <f t="shared" si="820"/>
        <v>131165.45000000001</v>
      </c>
      <c r="F696" s="426"/>
      <c r="G696" s="191">
        <f t="shared" si="821"/>
        <v>157398.54</v>
      </c>
      <c r="H696" s="191">
        <f t="shared" si="822"/>
        <v>262330.90000000002</v>
      </c>
      <c r="I696" s="191">
        <f t="shared" si="823"/>
        <v>131165.45000000001</v>
      </c>
      <c r="J696" s="426"/>
      <c r="K696" s="426"/>
      <c r="L696" s="424">
        <v>454</v>
      </c>
      <c r="M696" s="523">
        <f t="shared" si="824"/>
        <v>655827.25</v>
      </c>
      <c r="N696" s="426"/>
      <c r="O696" s="423"/>
      <c r="P696" s="323">
        <v>1260.3</v>
      </c>
      <c r="Q696" s="191">
        <f t="shared" si="825"/>
        <v>786992.7</v>
      </c>
      <c r="R696" s="191">
        <f t="shared" si="826"/>
        <v>131165.45000000001</v>
      </c>
      <c r="S696" s="426"/>
      <c r="T696" s="191">
        <f t="shared" si="814"/>
        <v>104932.36</v>
      </c>
      <c r="U696" s="191">
        <f t="shared" si="827"/>
        <v>56138.812599999997</v>
      </c>
      <c r="V696" s="265">
        <v>2020</v>
      </c>
    </row>
    <row r="697" spans="1:22" s="7" customFormat="1" x14ac:dyDescent="0.2">
      <c r="A697" s="324">
        <v>615</v>
      </c>
      <c r="B697" s="251" t="s">
        <v>1706</v>
      </c>
      <c r="C697" s="209">
        <f>'Раздел 1'!O697</f>
        <v>2596154.6</v>
      </c>
      <c r="D697" s="191">
        <f t="shared" si="819"/>
        <v>181730.82200000001</v>
      </c>
      <c r="E697" s="191">
        <f t="shared" si="820"/>
        <v>129807.73000000001</v>
      </c>
      <c r="F697" s="426"/>
      <c r="G697" s="191">
        <f t="shared" si="821"/>
        <v>155769.27600000001</v>
      </c>
      <c r="H697" s="191">
        <f t="shared" si="822"/>
        <v>259615.46000000002</v>
      </c>
      <c r="I697" s="191">
        <f t="shared" si="823"/>
        <v>129807.73000000001</v>
      </c>
      <c r="J697" s="426"/>
      <c r="K697" s="426"/>
      <c r="L697" s="424">
        <v>456</v>
      </c>
      <c r="M697" s="523">
        <f t="shared" si="824"/>
        <v>649038.65</v>
      </c>
      <c r="N697" s="426"/>
      <c r="O697" s="423"/>
      <c r="P697" s="323">
        <v>1264</v>
      </c>
      <c r="Q697" s="191">
        <f t="shared" si="825"/>
        <v>778846.38</v>
      </c>
      <c r="R697" s="191">
        <f t="shared" si="826"/>
        <v>129807.73000000001</v>
      </c>
      <c r="S697" s="426"/>
      <c r="T697" s="191">
        <f t="shared" si="814"/>
        <v>103846.18400000001</v>
      </c>
      <c r="U697" s="191">
        <f t="shared" si="827"/>
        <v>55557.708440000002</v>
      </c>
      <c r="V697" s="265">
        <v>2020</v>
      </c>
    </row>
    <row r="698" spans="1:22" s="7" customFormat="1" x14ac:dyDescent="0.2">
      <c r="A698" s="324">
        <v>616</v>
      </c>
      <c r="B698" s="251" t="s">
        <v>1707</v>
      </c>
      <c r="C698" s="209">
        <f>'Раздел 1'!O698</f>
        <v>1329595.8</v>
      </c>
      <c r="D698" s="191">
        <f t="shared" si="819"/>
        <v>93071.706000000006</v>
      </c>
      <c r="E698" s="191">
        <f t="shared" si="820"/>
        <v>66479.790000000008</v>
      </c>
      <c r="F698" s="426"/>
      <c r="G698" s="191">
        <f t="shared" si="821"/>
        <v>79775.748000000007</v>
      </c>
      <c r="H698" s="191">
        <f t="shared" si="822"/>
        <v>132959.58000000002</v>
      </c>
      <c r="I698" s="191">
        <f t="shared" si="823"/>
        <v>66479.790000000008</v>
      </c>
      <c r="J698" s="426"/>
      <c r="K698" s="426"/>
      <c r="L698" s="424">
        <v>210</v>
      </c>
      <c r="M698" s="523">
        <f t="shared" si="824"/>
        <v>332398.95</v>
      </c>
      <c r="N698" s="426"/>
      <c r="O698" s="423"/>
      <c r="P698" s="323">
        <v>320</v>
      </c>
      <c r="Q698" s="191">
        <f t="shared" si="825"/>
        <v>398878.74</v>
      </c>
      <c r="R698" s="191">
        <f t="shared" si="826"/>
        <v>66479.790000000008</v>
      </c>
      <c r="S698" s="426"/>
      <c r="T698" s="191">
        <f t="shared" si="814"/>
        <v>53183.832000000002</v>
      </c>
      <c r="U698" s="191">
        <f t="shared" si="827"/>
        <v>28453.350119999999</v>
      </c>
      <c r="V698" s="265">
        <v>2020</v>
      </c>
    </row>
    <row r="699" spans="1:22" s="54" customFormat="1" ht="12.75" customHeight="1" x14ac:dyDescent="0.2">
      <c r="A699" s="606" t="s">
        <v>810</v>
      </c>
      <c r="B699" s="607"/>
      <c r="C699" s="208">
        <f>SUM(C692:C698)</f>
        <v>14098467.5</v>
      </c>
      <c r="D699" s="208">
        <f t="shared" ref="D699:U699" si="828">SUM(D692:D698)</f>
        <v>986892.72500000009</v>
      </c>
      <c r="E699" s="208">
        <f t="shared" si="828"/>
        <v>704923.37500000012</v>
      </c>
      <c r="F699" s="208">
        <f t="shared" si="828"/>
        <v>0</v>
      </c>
      <c r="G699" s="208">
        <f t="shared" si="828"/>
        <v>845908.04999999993</v>
      </c>
      <c r="H699" s="208">
        <f t="shared" si="828"/>
        <v>1409846.7500000002</v>
      </c>
      <c r="I699" s="208">
        <f t="shared" si="828"/>
        <v>704923.37500000012</v>
      </c>
      <c r="J699" s="208">
        <f t="shared" si="828"/>
        <v>0</v>
      </c>
      <c r="K699" s="208">
        <f t="shared" si="828"/>
        <v>0</v>
      </c>
      <c r="L699" s="208">
        <f t="shared" si="828"/>
        <v>2542</v>
      </c>
      <c r="M699" s="208">
        <f t="shared" si="828"/>
        <v>3524616.875</v>
      </c>
      <c r="N699" s="208">
        <f t="shared" si="828"/>
        <v>0</v>
      </c>
      <c r="O699" s="208">
        <f t="shared" si="828"/>
        <v>0</v>
      </c>
      <c r="P699" s="208">
        <f t="shared" si="828"/>
        <v>6170.7</v>
      </c>
      <c r="Q699" s="208">
        <f t="shared" si="828"/>
        <v>4229540.25</v>
      </c>
      <c r="R699" s="208">
        <f t="shared" si="828"/>
        <v>704923.37500000012</v>
      </c>
      <c r="S699" s="208">
        <f t="shared" si="828"/>
        <v>0</v>
      </c>
      <c r="T699" s="208">
        <f t="shared" si="828"/>
        <v>563938.70000000007</v>
      </c>
      <c r="U699" s="208">
        <f t="shared" si="828"/>
        <v>301707.20449999999</v>
      </c>
      <c r="V699" s="14"/>
    </row>
    <row r="700" spans="1:22" s="7" customFormat="1" x14ac:dyDescent="0.2">
      <c r="A700" s="324">
        <v>617</v>
      </c>
      <c r="B700" s="122" t="s">
        <v>1701</v>
      </c>
      <c r="C700" s="323">
        <f>'Раздел 1'!O700</f>
        <v>2468141</v>
      </c>
      <c r="D700" s="191">
        <f t="shared" ref="D700:D709" si="829">C700*0.07</f>
        <v>172769.87000000002</v>
      </c>
      <c r="E700" s="323"/>
      <c r="F700" s="426"/>
      <c r="G700" s="323"/>
      <c r="H700" s="323"/>
      <c r="I700" s="323"/>
      <c r="J700" s="426"/>
      <c r="K700" s="426"/>
      <c r="L700" s="424">
        <v>490</v>
      </c>
      <c r="M700" s="523">
        <f t="shared" ref="M700:M709" si="830">0.25*C700</f>
        <v>617035.25</v>
      </c>
      <c r="N700" s="323"/>
      <c r="O700" s="423"/>
      <c r="P700" s="323">
        <v>396.5</v>
      </c>
      <c r="Q700" s="191">
        <f t="shared" ref="Q700:Q709" si="831">0.3*C700</f>
        <v>740442.29999999993</v>
      </c>
      <c r="R700" s="191">
        <f t="shared" ref="R700:R709" si="832">0.05*C700</f>
        <v>123407.05</v>
      </c>
      <c r="S700" s="426"/>
      <c r="T700" s="191">
        <f t="shared" si="814"/>
        <v>98725.64</v>
      </c>
      <c r="U700" s="191">
        <f t="shared" ref="U700:U709" si="833">C700*0.0214</f>
        <v>52818.217399999994</v>
      </c>
      <c r="V700" s="265">
        <v>2021</v>
      </c>
    </row>
    <row r="701" spans="1:22" s="7" customFormat="1" x14ac:dyDescent="0.2">
      <c r="A701" s="324">
        <v>618</v>
      </c>
      <c r="B701" s="251" t="s">
        <v>1700</v>
      </c>
      <c r="C701" s="323">
        <f>'Раздел 1'!O701</f>
        <v>2487052.1</v>
      </c>
      <c r="D701" s="191">
        <f t="shared" si="829"/>
        <v>174093.64700000003</v>
      </c>
      <c r="E701" s="191">
        <f t="shared" ref="E701:E709" si="834">C701*0.05</f>
        <v>124352.60500000001</v>
      </c>
      <c r="F701" s="426"/>
      <c r="G701" s="191">
        <f t="shared" ref="G701:G709" si="835">0.06*C701</f>
        <v>149223.12599999999</v>
      </c>
      <c r="H701" s="191">
        <f t="shared" ref="H701:H709" si="836">C701*0.1</f>
        <v>248705.21000000002</v>
      </c>
      <c r="I701" s="191">
        <f t="shared" ref="I701:I709" si="837">0.05*C701</f>
        <v>124352.60500000001</v>
      </c>
      <c r="J701" s="426"/>
      <c r="K701" s="426"/>
      <c r="L701" s="424">
        <v>573</v>
      </c>
      <c r="M701" s="523">
        <f t="shared" si="830"/>
        <v>621763.02500000002</v>
      </c>
      <c r="N701" s="323">
        <v>330.14</v>
      </c>
      <c r="O701" s="568">
        <f t="shared" ref="O701" si="838">0.03*C701</f>
        <v>74611.562999999995</v>
      </c>
      <c r="P701" s="323">
        <v>1243.2</v>
      </c>
      <c r="Q701" s="191">
        <f t="shared" si="831"/>
        <v>746115.63</v>
      </c>
      <c r="R701" s="191">
        <f t="shared" si="832"/>
        <v>124352.60500000001</v>
      </c>
      <c r="S701" s="426"/>
      <c r="T701" s="191">
        <f t="shared" si="814"/>
        <v>99482.084000000003</v>
      </c>
      <c r="U701" s="191">
        <f t="shared" si="833"/>
        <v>53222.914940000002</v>
      </c>
      <c r="V701" s="265">
        <v>2021</v>
      </c>
    </row>
    <row r="702" spans="1:22" s="7" customFormat="1" x14ac:dyDescent="0.2">
      <c r="A702" s="324">
        <v>619</v>
      </c>
      <c r="B702" s="251" t="s">
        <v>1692</v>
      </c>
      <c r="C702" s="323">
        <f>'Раздел 1'!O702</f>
        <v>1068719.6000000001</v>
      </c>
      <c r="D702" s="191">
        <f t="shared" si="829"/>
        <v>74810.372000000018</v>
      </c>
      <c r="E702" s="191">
        <f t="shared" si="834"/>
        <v>53435.98000000001</v>
      </c>
      <c r="F702" s="426"/>
      <c r="G702" s="191">
        <f t="shared" si="835"/>
        <v>64123.176000000007</v>
      </c>
      <c r="H702" s="191">
        <f t="shared" si="836"/>
        <v>106871.96000000002</v>
      </c>
      <c r="I702" s="191">
        <f t="shared" si="837"/>
        <v>53435.98000000001</v>
      </c>
      <c r="J702" s="426"/>
      <c r="K702" s="426"/>
      <c r="L702" s="424">
        <v>227</v>
      </c>
      <c r="M702" s="523">
        <f t="shared" si="830"/>
        <v>267179.90000000002</v>
      </c>
      <c r="N702" s="323"/>
      <c r="O702" s="423"/>
      <c r="P702" s="323">
        <v>433</v>
      </c>
      <c r="Q702" s="191">
        <f t="shared" si="831"/>
        <v>320615.88</v>
      </c>
      <c r="R702" s="191">
        <f t="shared" si="832"/>
        <v>53435.98000000001</v>
      </c>
      <c r="S702" s="426"/>
      <c r="T702" s="191">
        <f t="shared" si="814"/>
        <v>42748.784000000007</v>
      </c>
      <c r="U702" s="191">
        <f t="shared" si="833"/>
        <v>22870.599440000002</v>
      </c>
      <c r="V702" s="265">
        <v>2021</v>
      </c>
    </row>
    <row r="703" spans="1:22" s="7" customFormat="1" x14ac:dyDescent="0.2">
      <c r="A703" s="324">
        <v>620</v>
      </c>
      <c r="B703" s="251" t="s">
        <v>1693</v>
      </c>
      <c r="C703" s="323">
        <f>'Раздел 1'!O703</f>
        <v>2498204.8000000003</v>
      </c>
      <c r="D703" s="191">
        <f t="shared" si="829"/>
        <v>174874.33600000004</v>
      </c>
      <c r="E703" s="191">
        <f t="shared" si="834"/>
        <v>124910.24000000002</v>
      </c>
      <c r="F703" s="426"/>
      <c r="G703" s="191">
        <f t="shared" si="835"/>
        <v>149892.288</v>
      </c>
      <c r="H703" s="191">
        <f t="shared" si="836"/>
        <v>249820.48000000004</v>
      </c>
      <c r="I703" s="191">
        <f t="shared" si="837"/>
        <v>124910.24000000002</v>
      </c>
      <c r="J703" s="426"/>
      <c r="K703" s="426"/>
      <c r="L703" s="424">
        <v>227</v>
      </c>
      <c r="M703" s="523">
        <f t="shared" si="830"/>
        <v>624551.20000000007</v>
      </c>
      <c r="N703" s="323"/>
      <c r="O703" s="423"/>
      <c r="P703" s="323">
        <v>433</v>
      </c>
      <c r="Q703" s="191">
        <f t="shared" si="831"/>
        <v>749461.44000000006</v>
      </c>
      <c r="R703" s="191">
        <f t="shared" si="832"/>
        <v>124910.24000000002</v>
      </c>
      <c r="S703" s="426"/>
      <c r="T703" s="191">
        <f t="shared" si="814"/>
        <v>99928.19200000001</v>
      </c>
      <c r="U703" s="191">
        <f t="shared" si="833"/>
        <v>53461.582720000006</v>
      </c>
      <c r="V703" s="265">
        <v>2021</v>
      </c>
    </row>
    <row r="704" spans="1:22" s="7" customFormat="1" x14ac:dyDescent="0.2">
      <c r="A704" s="324">
        <v>621</v>
      </c>
      <c r="B704" s="251" t="s">
        <v>1694</v>
      </c>
      <c r="C704" s="323">
        <f>'Раздел 1'!O704</f>
        <v>1099268.3</v>
      </c>
      <c r="D704" s="191">
        <f t="shared" si="829"/>
        <v>76948.781000000017</v>
      </c>
      <c r="E704" s="191">
        <f t="shared" si="834"/>
        <v>54963.415000000008</v>
      </c>
      <c r="F704" s="426"/>
      <c r="G704" s="191">
        <f t="shared" si="835"/>
        <v>65956.097999999998</v>
      </c>
      <c r="H704" s="191">
        <f t="shared" si="836"/>
        <v>109926.83000000002</v>
      </c>
      <c r="I704" s="191">
        <f t="shared" si="837"/>
        <v>54963.415000000008</v>
      </c>
      <c r="J704" s="426"/>
      <c r="K704" s="426"/>
      <c r="L704" s="424">
        <v>224</v>
      </c>
      <c r="M704" s="523">
        <f t="shared" si="830"/>
        <v>274817.07500000001</v>
      </c>
      <c r="N704" s="323">
        <v>37.950000000000003</v>
      </c>
      <c r="O704" s="568">
        <f t="shared" ref="O704:O709" si="839">0.03*C704</f>
        <v>32978.048999999999</v>
      </c>
      <c r="P704" s="323">
        <v>427</v>
      </c>
      <c r="Q704" s="191">
        <f t="shared" si="831"/>
        <v>329780.49</v>
      </c>
      <c r="R704" s="191">
        <f t="shared" si="832"/>
        <v>54963.415000000008</v>
      </c>
      <c r="S704" s="426"/>
      <c r="T704" s="191">
        <f t="shared" si="814"/>
        <v>43970.732000000004</v>
      </c>
      <c r="U704" s="191">
        <f t="shared" si="833"/>
        <v>23524.341619999999</v>
      </c>
      <c r="V704" s="265">
        <v>2021</v>
      </c>
    </row>
    <row r="705" spans="1:22" s="7" customFormat="1" x14ac:dyDescent="0.2">
      <c r="A705" s="324">
        <v>622</v>
      </c>
      <c r="B705" s="251" t="s">
        <v>1695</v>
      </c>
      <c r="C705" s="323">
        <f>'Раздел 1'!O705</f>
        <v>2507902.8000000003</v>
      </c>
      <c r="D705" s="191">
        <f t="shared" si="829"/>
        <v>175553.19600000003</v>
      </c>
      <c r="E705" s="191">
        <f t="shared" si="834"/>
        <v>125395.14000000001</v>
      </c>
      <c r="F705" s="426"/>
      <c r="G705" s="191">
        <f t="shared" si="835"/>
        <v>150474.16800000001</v>
      </c>
      <c r="H705" s="191">
        <f t="shared" si="836"/>
        <v>250790.28000000003</v>
      </c>
      <c r="I705" s="191">
        <f t="shared" si="837"/>
        <v>125395.14000000001</v>
      </c>
      <c r="J705" s="426"/>
      <c r="K705" s="426"/>
      <c r="L705" s="424">
        <v>224</v>
      </c>
      <c r="M705" s="523">
        <f t="shared" si="830"/>
        <v>626975.70000000007</v>
      </c>
      <c r="N705" s="323">
        <v>37.950000000000003</v>
      </c>
      <c r="O705" s="568">
        <f t="shared" si="839"/>
        <v>75237.084000000003</v>
      </c>
      <c r="P705" s="323">
        <v>427</v>
      </c>
      <c r="Q705" s="191">
        <f t="shared" si="831"/>
        <v>752370.84000000008</v>
      </c>
      <c r="R705" s="191">
        <f t="shared" si="832"/>
        <v>125395.14000000001</v>
      </c>
      <c r="S705" s="426"/>
      <c r="T705" s="191">
        <f t="shared" si="814"/>
        <v>100316.11200000001</v>
      </c>
      <c r="U705" s="191">
        <f t="shared" si="833"/>
        <v>53669.119920000005</v>
      </c>
      <c r="V705" s="265">
        <v>2021</v>
      </c>
    </row>
    <row r="706" spans="1:22" s="7" customFormat="1" x14ac:dyDescent="0.2">
      <c r="A706" s="324">
        <v>623</v>
      </c>
      <c r="B706" s="251" t="s">
        <v>1696</v>
      </c>
      <c r="C706" s="323">
        <f>'Раздел 1'!O706</f>
        <v>1070174.3</v>
      </c>
      <c r="D706" s="191">
        <f t="shared" si="829"/>
        <v>74912.201000000015</v>
      </c>
      <c r="E706" s="191">
        <f t="shared" si="834"/>
        <v>53508.715000000004</v>
      </c>
      <c r="F706" s="426"/>
      <c r="G706" s="191">
        <f t="shared" si="835"/>
        <v>64210.457999999999</v>
      </c>
      <c r="H706" s="191">
        <f t="shared" si="836"/>
        <v>107017.43000000001</v>
      </c>
      <c r="I706" s="191">
        <f t="shared" si="837"/>
        <v>53508.715000000004</v>
      </c>
      <c r="J706" s="426"/>
      <c r="K706" s="426"/>
      <c r="L706" s="424">
        <v>222</v>
      </c>
      <c r="M706" s="523">
        <f t="shared" si="830"/>
        <v>267543.57500000001</v>
      </c>
      <c r="N706" s="323">
        <v>99.69</v>
      </c>
      <c r="O706" s="568">
        <f t="shared" si="839"/>
        <v>32105.228999999999</v>
      </c>
      <c r="P706" s="323">
        <v>425</v>
      </c>
      <c r="Q706" s="191">
        <f t="shared" si="831"/>
        <v>321052.28999999998</v>
      </c>
      <c r="R706" s="191">
        <f t="shared" si="832"/>
        <v>53508.715000000004</v>
      </c>
      <c r="S706" s="426"/>
      <c r="T706" s="191">
        <f t="shared" si="814"/>
        <v>42806.972000000002</v>
      </c>
      <c r="U706" s="191">
        <f t="shared" si="833"/>
        <v>22901.730019999999</v>
      </c>
      <c r="V706" s="265">
        <v>2021</v>
      </c>
    </row>
    <row r="707" spans="1:22" s="7" customFormat="1" x14ac:dyDescent="0.2">
      <c r="A707" s="324">
        <v>624</v>
      </c>
      <c r="B707" s="251" t="s">
        <v>1697</v>
      </c>
      <c r="C707" s="323">
        <f>'Раздел 1'!O707</f>
        <v>2506448.1</v>
      </c>
      <c r="D707" s="191">
        <f t="shared" si="829"/>
        <v>175451.36700000003</v>
      </c>
      <c r="E707" s="191">
        <f t="shared" si="834"/>
        <v>125322.40500000001</v>
      </c>
      <c r="F707" s="426"/>
      <c r="G707" s="191">
        <f t="shared" si="835"/>
        <v>150386.886</v>
      </c>
      <c r="H707" s="191">
        <f t="shared" si="836"/>
        <v>250644.81000000003</v>
      </c>
      <c r="I707" s="191">
        <f t="shared" si="837"/>
        <v>125322.40500000001</v>
      </c>
      <c r="J707" s="426"/>
      <c r="K707" s="426"/>
      <c r="L707" s="424">
        <v>493</v>
      </c>
      <c r="M707" s="523">
        <f t="shared" si="830"/>
        <v>626612.02500000002</v>
      </c>
      <c r="N707" s="323">
        <v>239.28</v>
      </c>
      <c r="O707" s="568">
        <f t="shared" si="839"/>
        <v>75193.442999999999</v>
      </c>
      <c r="P707" s="323">
        <v>722</v>
      </c>
      <c r="Q707" s="191">
        <f t="shared" si="831"/>
        <v>751934.43</v>
      </c>
      <c r="R707" s="191">
        <f t="shared" si="832"/>
        <v>125322.40500000001</v>
      </c>
      <c r="S707" s="426"/>
      <c r="T707" s="191">
        <f t="shared" si="814"/>
        <v>100257.924</v>
      </c>
      <c r="U707" s="191">
        <f t="shared" si="833"/>
        <v>53637.98934</v>
      </c>
      <c r="V707" s="265">
        <v>2021</v>
      </c>
    </row>
    <row r="708" spans="1:22" s="7" customFormat="1" x14ac:dyDescent="0.2">
      <c r="A708" s="324">
        <v>625</v>
      </c>
      <c r="B708" s="251" t="s">
        <v>1698</v>
      </c>
      <c r="C708" s="323">
        <f>'Раздел 1'!O708</f>
        <v>2506933</v>
      </c>
      <c r="D708" s="191">
        <f t="shared" si="829"/>
        <v>175485.31000000003</v>
      </c>
      <c r="E708" s="191">
        <f t="shared" si="834"/>
        <v>125346.65000000001</v>
      </c>
      <c r="F708" s="426"/>
      <c r="G708" s="191">
        <f t="shared" si="835"/>
        <v>150415.97999999998</v>
      </c>
      <c r="H708" s="191">
        <f t="shared" si="836"/>
        <v>250693.30000000002</v>
      </c>
      <c r="I708" s="191">
        <f t="shared" si="837"/>
        <v>125346.65000000001</v>
      </c>
      <c r="J708" s="426"/>
      <c r="K708" s="426"/>
      <c r="L708" s="424">
        <v>492</v>
      </c>
      <c r="M708" s="523">
        <f t="shared" si="830"/>
        <v>626733.25</v>
      </c>
      <c r="N708" s="323">
        <v>237.66</v>
      </c>
      <c r="O708" s="568">
        <f t="shared" si="839"/>
        <v>75207.989999999991</v>
      </c>
      <c r="P708" s="323">
        <v>721</v>
      </c>
      <c r="Q708" s="191">
        <f t="shared" si="831"/>
        <v>752079.9</v>
      </c>
      <c r="R708" s="191">
        <f t="shared" si="832"/>
        <v>125346.65000000001</v>
      </c>
      <c r="S708" s="426"/>
      <c r="T708" s="191">
        <f t="shared" si="814"/>
        <v>100277.32</v>
      </c>
      <c r="U708" s="191">
        <f t="shared" si="833"/>
        <v>53648.366199999997</v>
      </c>
      <c r="V708" s="265">
        <v>2021</v>
      </c>
    </row>
    <row r="709" spans="1:22" s="7" customFormat="1" x14ac:dyDescent="0.2">
      <c r="A709" s="324">
        <v>626</v>
      </c>
      <c r="B709" s="251" t="s">
        <v>1699</v>
      </c>
      <c r="C709" s="323">
        <f>'Раздел 1'!O709</f>
        <v>2059370.3</v>
      </c>
      <c r="D709" s="191">
        <f t="shared" si="829"/>
        <v>144155.92100000003</v>
      </c>
      <c r="E709" s="191">
        <f t="shared" si="834"/>
        <v>102968.51500000001</v>
      </c>
      <c r="F709" s="191"/>
      <c r="G709" s="191">
        <f t="shared" si="835"/>
        <v>123562.21799999999</v>
      </c>
      <c r="H709" s="191">
        <f t="shared" si="836"/>
        <v>205937.03000000003</v>
      </c>
      <c r="I709" s="191">
        <f t="shared" si="837"/>
        <v>102968.51500000001</v>
      </c>
      <c r="J709" s="186"/>
      <c r="K709" s="186"/>
      <c r="L709" s="386">
        <v>402</v>
      </c>
      <c r="M709" s="523">
        <f t="shared" si="830"/>
        <v>514842.57500000001</v>
      </c>
      <c r="N709" s="191">
        <v>122.89</v>
      </c>
      <c r="O709" s="568">
        <f t="shared" si="839"/>
        <v>61781.108999999997</v>
      </c>
      <c r="P709" s="191">
        <v>575</v>
      </c>
      <c r="Q709" s="191">
        <f t="shared" si="831"/>
        <v>617811.09</v>
      </c>
      <c r="R709" s="191">
        <f t="shared" si="832"/>
        <v>102968.51500000001</v>
      </c>
      <c r="S709" s="186"/>
      <c r="T709" s="191">
        <f t="shared" si="814"/>
        <v>82374.812000000005</v>
      </c>
      <c r="U709" s="191">
        <f t="shared" si="833"/>
        <v>44070.524420000002</v>
      </c>
      <c r="V709" s="265">
        <v>2021</v>
      </c>
    </row>
    <row r="710" spans="1:22" s="54" customFormat="1" ht="12.75" customHeight="1" x14ac:dyDescent="0.2">
      <c r="A710" s="606" t="s">
        <v>811</v>
      </c>
      <c r="B710" s="607"/>
      <c r="C710" s="190">
        <f>SUM(C700:C709)</f>
        <v>20272214.300000001</v>
      </c>
      <c r="D710" s="190">
        <f t="shared" ref="D710:U710" si="840">SUM(D700:D709)</f>
        <v>1419055.0010000002</v>
      </c>
      <c r="E710" s="190">
        <f t="shared" si="840"/>
        <v>890203.66500000015</v>
      </c>
      <c r="F710" s="190">
        <f t="shared" si="840"/>
        <v>0</v>
      </c>
      <c r="G710" s="190">
        <f t="shared" si="840"/>
        <v>1068244.398</v>
      </c>
      <c r="H710" s="190">
        <f t="shared" si="840"/>
        <v>1780407.3300000003</v>
      </c>
      <c r="I710" s="190">
        <f t="shared" si="840"/>
        <v>890203.66500000015</v>
      </c>
      <c r="J710" s="190">
        <f t="shared" si="840"/>
        <v>0</v>
      </c>
      <c r="K710" s="190">
        <f t="shared" si="840"/>
        <v>0</v>
      </c>
      <c r="L710" s="190">
        <f t="shared" si="840"/>
        <v>3574</v>
      </c>
      <c r="M710" s="190">
        <f t="shared" si="840"/>
        <v>5068053.5750000002</v>
      </c>
      <c r="N710" s="190">
        <f t="shared" si="840"/>
        <v>1105.56</v>
      </c>
      <c r="O710" s="190">
        <f t="shared" si="840"/>
        <v>427114.467</v>
      </c>
      <c r="P710" s="190">
        <f t="shared" si="840"/>
        <v>5802.7</v>
      </c>
      <c r="Q710" s="190">
        <f t="shared" si="840"/>
        <v>6081664.29</v>
      </c>
      <c r="R710" s="190">
        <f t="shared" si="840"/>
        <v>1013610.7150000001</v>
      </c>
      <c r="S710" s="190">
        <f t="shared" si="840"/>
        <v>0</v>
      </c>
      <c r="T710" s="190">
        <f t="shared" si="840"/>
        <v>810888.57200000004</v>
      </c>
      <c r="U710" s="190">
        <f t="shared" si="840"/>
        <v>433825.38601999998</v>
      </c>
      <c r="V710" s="14"/>
    </row>
    <row r="711" spans="1:22" s="56" customFormat="1" ht="12.75" customHeight="1" x14ac:dyDescent="0.2">
      <c r="A711" s="602" t="s">
        <v>104</v>
      </c>
      <c r="B711" s="603"/>
      <c r="C711" s="189">
        <f>C710+C699+C691</f>
        <v>96885016.17400001</v>
      </c>
      <c r="D711" s="189">
        <f t="shared" ref="D711:U711" si="841">D710+D699+D691</f>
        <v>6781951.1321800016</v>
      </c>
      <c r="E711" s="189">
        <f t="shared" si="841"/>
        <v>4433202.7702000001</v>
      </c>
      <c r="F711" s="189">
        <f t="shared" si="841"/>
        <v>684699</v>
      </c>
      <c r="G711" s="189">
        <f t="shared" si="841"/>
        <v>5665012.5104400003</v>
      </c>
      <c r="H711" s="189">
        <f t="shared" si="841"/>
        <v>8575172.7473000009</v>
      </c>
      <c r="I711" s="189">
        <f t="shared" si="841"/>
        <v>4720843.7587000011</v>
      </c>
      <c r="J711" s="189">
        <f t="shared" si="841"/>
        <v>0</v>
      </c>
      <c r="K711" s="189">
        <f t="shared" si="841"/>
        <v>0</v>
      </c>
      <c r="L711" s="189">
        <f t="shared" si="841"/>
        <v>15016.5</v>
      </c>
      <c r="M711" s="189">
        <f t="shared" si="841"/>
        <v>24221254.043500002</v>
      </c>
      <c r="N711" s="189">
        <f t="shared" si="841"/>
        <v>1773.86</v>
      </c>
      <c r="O711" s="189">
        <f t="shared" si="841"/>
        <v>885008.07216000021</v>
      </c>
      <c r="P711" s="189">
        <f t="shared" si="841"/>
        <v>27586.959999999999</v>
      </c>
      <c r="Q711" s="189">
        <f t="shared" si="841"/>
        <v>29065504.852200001</v>
      </c>
      <c r="R711" s="189">
        <f t="shared" si="841"/>
        <v>4844250.8087000009</v>
      </c>
      <c r="S711" s="189">
        <f t="shared" si="841"/>
        <v>0</v>
      </c>
      <c r="T711" s="189">
        <f t="shared" si="841"/>
        <v>3875400.6469600005</v>
      </c>
      <c r="U711" s="189">
        <f t="shared" si="841"/>
        <v>2073339.3461235999</v>
      </c>
      <c r="V711" s="15"/>
    </row>
    <row r="712" spans="1:22" s="58" customFormat="1" x14ac:dyDescent="0.2">
      <c r="A712" s="604" t="s">
        <v>168</v>
      </c>
      <c r="B712" s="605"/>
      <c r="C712" s="191"/>
      <c r="D712" s="186"/>
      <c r="E712" s="186"/>
      <c r="F712" s="186"/>
      <c r="G712" s="186"/>
      <c r="H712" s="186"/>
      <c r="I712" s="186"/>
      <c r="J712" s="186"/>
      <c r="K712" s="186"/>
      <c r="L712" s="386"/>
      <c r="M712" s="186"/>
      <c r="N712" s="186"/>
      <c r="O712" s="187"/>
      <c r="P712" s="406"/>
      <c r="Q712" s="186"/>
      <c r="R712" s="186"/>
      <c r="S712" s="186"/>
      <c r="T712" s="191"/>
      <c r="U712" s="186"/>
      <c r="V712" s="135"/>
    </row>
    <row r="713" spans="1:22" s="58" customFormat="1" x14ac:dyDescent="0.2">
      <c r="A713" s="184">
        <v>627</v>
      </c>
      <c r="B713" s="192" t="s">
        <v>477</v>
      </c>
      <c r="C713" s="191">
        <f>'Раздел 1'!O713</f>
        <v>1972795.9800000002</v>
      </c>
      <c r="D713" s="191">
        <f t="shared" ref="D713:D729" si="842">C713*0.07</f>
        <v>138095.71860000002</v>
      </c>
      <c r="E713" s="191"/>
      <c r="F713" s="191"/>
      <c r="G713" s="191">
        <f t="shared" ref="G713" si="843">0.06*C713</f>
        <v>118367.75880000001</v>
      </c>
      <c r="H713" s="191"/>
      <c r="I713" s="191">
        <f t="shared" ref="I713" si="844">0.05*C713</f>
        <v>98639.799000000014</v>
      </c>
      <c r="J713" s="191"/>
      <c r="K713" s="191"/>
      <c r="L713" s="386">
        <v>314</v>
      </c>
      <c r="M713" s="523">
        <f t="shared" ref="M713:M729" si="845">0.25*C713</f>
        <v>493198.99500000005</v>
      </c>
      <c r="N713" s="188">
        <v>51.4</v>
      </c>
      <c r="O713" s="568">
        <f t="shared" ref="O713" si="846">0.03*C713</f>
        <v>59183.879400000005</v>
      </c>
      <c r="P713" s="191">
        <v>381.92</v>
      </c>
      <c r="Q713" s="191">
        <f t="shared" ref="Q713:Q729" si="847">0.3*C713</f>
        <v>591838.79399999999</v>
      </c>
      <c r="R713" s="191">
        <f t="shared" ref="R713:R729" si="848">0.05*C713</f>
        <v>98639.799000000014</v>
      </c>
      <c r="S713" s="191"/>
      <c r="T713" s="191">
        <f t="shared" ref="T713:T729" si="849">C713*0.04</f>
        <v>78911.839200000017</v>
      </c>
      <c r="U713" s="191">
        <f t="shared" ref="U713:U729" si="850">C713*0.0214</f>
        <v>42217.833972</v>
      </c>
      <c r="V713" s="135">
        <v>2019</v>
      </c>
    </row>
    <row r="714" spans="1:22" s="58" customFormat="1" x14ac:dyDescent="0.2">
      <c r="A714" s="184">
        <v>628</v>
      </c>
      <c r="B714" s="192" t="s">
        <v>407</v>
      </c>
      <c r="C714" s="191">
        <f>'Раздел 1'!O714</f>
        <v>351090.81</v>
      </c>
      <c r="D714" s="191">
        <f t="shared" si="842"/>
        <v>24576.356700000004</v>
      </c>
      <c r="E714" s="191"/>
      <c r="F714" s="191"/>
      <c r="G714" s="191"/>
      <c r="H714" s="191"/>
      <c r="I714" s="191"/>
      <c r="J714" s="191"/>
      <c r="K714" s="191"/>
      <c r="L714" s="386">
        <v>87</v>
      </c>
      <c r="M714" s="523">
        <f t="shared" si="845"/>
        <v>87772.702499999999</v>
      </c>
      <c r="N714" s="188"/>
      <c r="O714" s="191"/>
      <c r="P714" s="191">
        <v>166.3</v>
      </c>
      <c r="Q714" s="191">
        <f t="shared" si="847"/>
        <v>105327.243</v>
      </c>
      <c r="R714" s="191">
        <f t="shared" si="848"/>
        <v>17554.540499999999</v>
      </c>
      <c r="S714" s="191"/>
      <c r="T714" s="191">
        <f t="shared" si="849"/>
        <v>14043.6324</v>
      </c>
      <c r="U714" s="191">
        <f t="shared" si="850"/>
        <v>7513.3433339999992</v>
      </c>
      <c r="V714" s="135">
        <v>2019</v>
      </c>
    </row>
    <row r="715" spans="1:22" s="58" customFormat="1" x14ac:dyDescent="0.2">
      <c r="A715" s="489">
        <v>629</v>
      </c>
      <c r="B715" s="192" t="s">
        <v>433</v>
      </c>
      <c r="C715" s="191">
        <f>'Раздел 1'!O715</f>
        <v>353248.05000000005</v>
      </c>
      <c r="D715" s="191">
        <f t="shared" si="842"/>
        <v>24727.363500000007</v>
      </c>
      <c r="E715" s="191"/>
      <c r="F715" s="191"/>
      <c r="G715" s="191"/>
      <c r="H715" s="191"/>
      <c r="I715" s="191"/>
      <c r="J715" s="191"/>
      <c r="K715" s="191"/>
      <c r="L715" s="386">
        <v>151</v>
      </c>
      <c r="M715" s="523">
        <f t="shared" si="845"/>
        <v>88312.012500000012</v>
      </c>
      <c r="N715" s="188"/>
      <c r="O715" s="191"/>
      <c r="P715" s="191">
        <v>140</v>
      </c>
      <c r="Q715" s="191">
        <f t="shared" si="847"/>
        <v>105974.41500000001</v>
      </c>
      <c r="R715" s="191">
        <f t="shared" si="848"/>
        <v>17662.402500000004</v>
      </c>
      <c r="S715" s="191"/>
      <c r="T715" s="191">
        <f t="shared" si="849"/>
        <v>14129.922000000002</v>
      </c>
      <c r="U715" s="191">
        <f t="shared" si="850"/>
        <v>7559.5082700000003</v>
      </c>
      <c r="V715" s="135">
        <v>2019</v>
      </c>
    </row>
    <row r="716" spans="1:22" s="58" customFormat="1" x14ac:dyDescent="0.2">
      <c r="A716" s="489">
        <v>630</v>
      </c>
      <c r="B716" s="192" t="s">
        <v>408</v>
      </c>
      <c r="C716" s="191">
        <f>'Раздел 1'!O716</f>
        <v>1184324.76</v>
      </c>
      <c r="D716" s="191">
        <f t="shared" si="842"/>
        <v>82902.733200000002</v>
      </c>
      <c r="E716" s="191"/>
      <c r="F716" s="191"/>
      <c r="G716" s="191"/>
      <c r="H716" s="191"/>
      <c r="I716" s="191"/>
      <c r="J716" s="191"/>
      <c r="K716" s="191"/>
      <c r="L716" s="386">
        <v>331</v>
      </c>
      <c r="M716" s="523">
        <f t="shared" si="845"/>
        <v>296081.19</v>
      </c>
      <c r="N716" s="188"/>
      <c r="O716" s="191"/>
      <c r="P716" s="191">
        <v>434.5</v>
      </c>
      <c r="Q716" s="191">
        <f t="shared" si="847"/>
        <v>355297.42800000001</v>
      </c>
      <c r="R716" s="191">
        <f t="shared" si="848"/>
        <v>59216.238000000005</v>
      </c>
      <c r="S716" s="191"/>
      <c r="T716" s="191">
        <f t="shared" si="849"/>
        <v>47372.990400000002</v>
      </c>
      <c r="U716" s="191">
        <f t="shared" si="850"/>
        <v>25344.549864000001</v>
      </c>
      <c r="V716" s="135">
        <v>2019</v>
      </c>
    </row>
    <row r="717" spans="1:22" s="58" customFormat="1" x14ac:dyDescent="0.2">
      <c r="A717" s="489">
        <v>631</v>
      </c>
      <c r="B717" s="192" t="s">
        <v>409</v>
      </c>
      <c r="C717" s="191">
        <f>'Раздел 1'!O717</f>
        <v>938938.71000000008</v>
      </c>
      <c r="D717" s="191">
        <f t="shared" si="842"/>
        <v>65725.709700000007</v>
      </c>
      <c r="E717" s="191">
        <f t="shared" ref="E717:E718" si="851">C717*0.05</f>
        <v>46946.935500000007</v>
      </c>
      <c r="F717" s="191"/>
      <c r="G717" s="191">
        <f t="shared" ref="G717:G718" si="852">0.06*C717</f>
        <v>56336.3226</v>
      </c>
      <c r="H717" s="191"/>
      <c r="I717" s="191">
        <f t="shared" ref="I717:I718" si="853">0.05*C717</f>
        <v>46946.935500000007</v>
      </c>
      <c r="J717" s="191"/>
      <c r="K717" s="191"/>
      <c r="L717" s="386">
        <v>255</v>
      </c>
      <c r="M717" s="523">
        <f t="shared" si="845"/>
        <v>234734.67750000002</v>
      </c>
      <c r="N717" s="188"/>
      <c r="O717" s="191"/>
      <c r="P717" s="191">
        <v>177.4</v>
      </c>
      <c r="Q717" s="191">
        <f t="shared" si="847"/>
        <v>281681.61300000001</v>
      </c>
      <c r="R717" s="191">
        <f t="shared" si="848"/>
        <v>46946.935500000007</v>
      </c>
      <c r="S717" s="191"/>
      <c r="T717" s="191">
        <f t="shared" si="849"/>
        <v>37557.548400000007</v>
      </c>
      <c r="U717" s="191">
        <f t="shared" si="850"/>
        <v>20093.288393999999</v>
      </c>
      <c r="V717" s="135">
        <v>2019</v>
      </c>
    </row>
    <row r="718" spans="1:22" s="58" customFormat="1" x14ac:dyDescent="0.2">
      <c r="A718" s="489">
        <v>632</v>
      </c>
      <c r="B718" s="192" t="s">
        <v>392</v>
      </c>
      <c r="C718" s="191">
        <f>'Раздел 1'!O718</f>
        <v>4094980.83</v>
      </c>
      <c r="D718" s="191">
        <f t="shared" si="842"/>
        <v>286648.65810000006</v>
      </c>
      <c r="E718" s="191">
        <f t="shared" si="851"/>
        <v>204749.04150000002</v>
      </c>
      <c r="F718" s="191"/>
      <c r="G718" s="191">
        <f t="shared" si="852"/>
        <v>245698.8498</v>
      </c>
      <c r="H718" s="191"/>
      <c r="I718" s="191">
        <f t="shared" si="853"/>
        <v>204749.04150000002</v>
      </c>
      <c r="J718" s="191"/>
      <c r="K718" s="191"/>
      <c r="L718" s="386">
        <v>772</v>
      </c>
      <c r="M718" s="523">
        <f t="shared" si="845"/>
        <v>1023745.2075</v>
      </c>
      <c r="N718" s="188"/>
      <c r="O718" s="191"/>
      <c r="P718" s="191">
        <v>629.52</v>
      </c>
      <c r="Q718" s="191">
        <f t="shared" si="847"/>
        <v>1228494.2490000001</v>
      </c>
      <c r="R718" s="191">
        <f t="shared" si="848"/>
        <v>204749.04150000002</v>
      </c>
      <c r="S718" s="191"/>
      <c r="T718" s="191">
        <f t="shared" si="849"/>
        <v>163799.23320000002</v>
      </c>
      <c r="U718" s="191">
        <f t="shared" si="850"/>
        <v>87632.589762000003</v>
      </c>
      <c r="V718" s="135">
        <v>2019</v>
      </c>
    </row>
    <row r="719" spans="1:22" s="58" customFormat="1" x14ac:dyDescent="0.2">
      <c r="A719" s="489">
        <v>633</v>
      </c>
      <c r="B719" s="192" t="s">
        <v>410</v>
      </c>
      <c r="C719" s="191">
        <f>'Раздел 1'!O719</f>
        <v>646632.69000000006</v>
      </c>
      <c r="D719" s="191">
        <f t="shared" si="842"/>
        <v>45264.288300000007</v>
      </c>
      <c r="E719" s="191"/>
      <c r="F719" s="191"/>
      <c r="G719" s="191"/>
      <c r="H719" s="191"/>
      <c r="I719" s="191"/>
      <c r="J719" s="191"/>
      <c r="K719" s="191"/>
      <c r="L719" s="386">
        <v>170</v>
      </c>
      <c r="M719" s="523">
        <f t="shared" si="845"/>
        <v>161658.17250000002</v>
      </c>
      <c r="N719" s="188"/>
      <c r="O719" s="191"/>
      <c r="P719" s="191">
        <v>118.9</v>
      </c>
      <c r="Q719" s="191">
        <f t="shared" si="847"/>
        <v>193989.807</v>
      </c>
      <c r="R719" s="191">
        <f t="shared" si="848"/>
        <v>32331.634500000004</v>
      </c>
      <c r="S719" s="191"/>
      <c r="T719" s="191">
        <f t="shared" si="849"/>
        <v>25865.307600000004</v>
      </c>
      <c r="U719" s="191">
        <f t="shared" si="850"/>
        <v>13837.939566000001</v>
      </c>
      <c r="V719" s="135">
        <v>2019</v>
      </c>
    </row>
    <row r="720" spans="1:22" s="58" customFormat="1" x14ac:dyDescent="0.2">
      <c r="A720" s="489">
        <v>634</v>
      </c>
      <c r="B720" s="192" t="s">
        <v>411</v>
      </c>
      <c r="C720" s="191">
        <f>'Раздел 1'!O720</f>
        <v>7568137.2300000004</v>
      </c>
      <c r="D720" s="191">
        <f t="shared" si="842"/>
        <v>529769.60610000009</v>
      </c>
      <c r="E720" s="191">
        <f t="shared" ref="E720" si="854">C720*0.05</f>
        <v>378406.86150000006</v>
      </c>
      <c r="F720" s="191"/>
      <c r="G720" s="191">
        <f t="shared" ref="G720:G727" si="855">0.06*C720</f>
        <v>454088.23379999999</v>
      </c>
      <c r="H720" s="191"/>
      <c r="I720" s="191">
        <f t="shared" ref="I720:I727" si="856">0.05*C720</f>
        <v>378406.86150000006</v>
      </c>
      <c r="J720" s="191"/>
      <c r="K720" s="191"/>
      <c r="L720" s="386">
        <v>790</v>
      </c>
      <c r="M720" s="523">
        <f t="shared" si="845"/>
        <v>1892034.3075000001</v>
      </c>
      <c r="N720" s="188">
        <v>595.1</v>
      </c>
      <c r="O720" s="568">
        <f t="shared" ref="O720" si="857">0.03*C720</f>
        <v>227044.11689999999</v>
      </c>
      <c r="P720" s="191">
        <v>1108.5999999999999</v>
      </c>
      <c r="Q720" s="191">
        <f t="shared" si="847"/>
        <v>2270441.1690000002</v>
      </c>
      <c r="R720" s="191">
        <f t="shared" si="848"/>
        <v>378406.86150000006</v>
      </c>
      <c r="S720" s="191"/>
      <c r="T720" s="191">
        <f t="shared" si="849"/>
        <v>302725.48920000001</v>
      </c>
      <c r="U720" s="191">
        <f t="shared" si="850"/>
        <v>161958.136722</v>
      </c>
      <c r="V720" s="135">
        <v>2019</v>
      </c>
    </row>
    <row r="721" spans="1:22" s="58" customFormat="1" x14ac:dyDescent="0.2">
      <c r="A721" s="489">
        <v>635</v>
      </c>
      <c r="B721" s="192" t="s">
        <v>478</v>
      </c>
      <c r="C721" s="191">
        <f>'Раздел 1'!O721</f>
        <v>971297.31</v>
      </c>
      <c r="D721" s="191">
        <f t="shared" si="842"/>
        <v>67990.811700000006</v>
      </c>
      <c r="E721" s="191"/>
      <c r="F721" s="191"/>
      <c r="G721" s="191">
        <f t="shared" si="855"/>
        <v>58277.838600000003</v>
      </c>
      <c r="H721" s="191"/>
      <c r="I721" s="191">
        <f t="shared" si="856"/>
        <v>48564.865500000007</v>
      </c>
      <c r="J721" s="191"/>
      <c r="K721" s="191"/>
      <c r="L721" s="386">
        <v>186</v>
      </c>
      <c r="M721" s="523">
        <f t="shared" si="845"/>
        <v>242824.32750000001</v>
      </c>
      <c r="N721" s="188"/>
      <c r="O721" s="191"/>
      <c r="P721" s="191">
        <v>306.8</v>
      </c>
      <c r="Q721" s="191">
        <f t="shared" si="847"/>
        <v>291389.19300000003</v>
      </c>
      <c r="R721" s="191">
        <f t="shared" si="848"/>
        <v>48564.865500000007</v>
      </c>
      <c r="S721" s="191"/>
      <c r="T721" s="191">
        <f t="shared" si="849"/>
        <v>38851.892400000004</v>
      </c>
      <c r="U721" s="191">
        <f t="shared" si="850"/>
        <v>20785.762434</v>
      </c>
      <c r="V721" s="135">
        <v>2019</v>
      </c>
    </row>
    <row r="722" spans="1:22" s="58" customFormat="1" x14ac:dyDescent="0.2">
      <c r="A722" s="489">
        <v>636</v>
      </c>
      <c r="B722" s="192" t="s">
        <v>479</v>
      </c>
      <c r="C722" s="191">
        <f>'Раздел 1'!O722</f>
        <v>1853608.47</v>
      </c>
      <c r="D722" s="191">
        <f t="shared" si="842"/>
        <v>129752.5929</v>
      </c>
      <c r="E722" s="191">
        <f t="shared" ref="E722:E723" si="858">C722*0.05</f>
        <v>92680.423500000004</v>
      </c>
      <c r="F722" s="191"/>
      <c r="G722" s="191">
        <f t="shared" si="855"/>
        <v>111216.5082</v>
      </c>
      <c r="H722" s="191"/>
      <c r="I722" s="191">
        <f t="shared" si="856"/>
        <v>92680.423500000004</v>
      </c>
      <c r="J722" s="191"/>
      <c r="K722" s="191"/>
      <c r="L722" s="386">
        <v>450</v>
      </c>
      <c r="M722" s="523">
        <f t="shared" si="845"/>
        <v>463402.11749999999</v>
      </c>
      <c r="N722" s="188"/>
      <c r="O722" s="191"/>
      <c r="P722" s="191">
        <v>291.24</v>
      </c>
      <c r="Q722" s="191">
        <f t="shared" si="847"/>
        <v>556082.54099999997</v>
      </c>
      <c r="R722" s="191">
        <f t="shared" si="848"/>
        <v>92680.423500000004</v>
      </c>
      <c r="S722" s="191"/>
      <c r="T722" s="191">
        <f t="shared" si="849"/>
        <v>74144.338799999998</v>
      </c>
      <c r="U722" s="191">
        <f t="shared" si="850"/>
        <v>39667.221257999998</v>
      </c>
      <c r="V722" s="135">
        <v>2019</v>
      </c>
    </row>
    <row r="723" spans="1:22" s="58" customFormat="1" x14ac:dyDescent="0.2">
      <c r="A723" s="489">
        <v>637</v>
      </c>
      <c r="B723" s="192" t="s">
        <v>480</v>
      </c>
      <c r="C723" s="191">
        <f>'Раздел 1'!O723</f>
        <v>2180969.64</v>
      </c>
      <c r="D723" s="191">
        <f t="shared" si="842"/>
        <v>152667.87480000002</v>
      </c>
      <c r="E723" s="191">
        <f t="shared" si="858"/>
        <v>109048.48200000002</v>
      </c>
      <c r="F723" s="191"/>
      <c r="G723" s="191">
        <f t="shared" si="855"/>
        <v>130858.1784</v>
      </c>
      <c r="H723" s="191"/>
      <c r="I723" s="191">
        <f t="shared" si="856"/>
        <v>109048.48200000002</v>
      </c>
      <c r="J723" s="191"/>
      <c r="K723" s="191"/>
      <c r="L723" s="386">
        <v>378</v>
      </c>
      <c r="M723" s="523">
        <f t="shared" si="845"/>
        <v>545242.41</v>
      </c>
      <c r="N723" s="188">
        <v>208.9</v>
      </c>
      <c r="O723" s="568">
        <f t="shared" ref="O723:O724" si="859">0.03*C723</f>
        <v>65429.089200000002</v>
      </c>
      <c r="P723" s="191">
        <v>552.6</v>
      </c>
      <c r="Q723" s="191">
        <f t="shared" si="847"/>
        <v>654290.89199999999</v>
      </c>
      <c r="R723" s="191">
        <f t="shared" si="848"/>
        <v>109048.48200000002</v>
      </c>
      <c r="S723" s="191"/>
      <c r="T723" s="191">
        <f t="shared" si="849"/>
        <v>87238.785600000003</v>
      </c>
      <c r="U723" s="191">
        <f t="shared" si="850"/>
        <v>46672.750295999998</v>
      </c>
      <c r="V723" s="135">
        <v>2019</v>
      </c>
    </row>
    <row r="724" spans="1:22" s="58" customFormat="1" ht="12.75" customHeight="1" x14ac:dyDescent="0.2">
      <c r="A724" s="489">
        <v>638</v>
      </c>
      <c r="B724" s="192" t="s">
        <v>481</v>
      </c>
      <c r="C724" s="191">
        <f>'Раздел 1'!O724</f>
        <v>2618350.0500000003</v>
      </c>
      <c r="D724" s="191">
        <f t="shared" si="842"/>
        <v>183284.50350000005</v>
      </c>
      <c r="E724" s="191"/>
      <c r="F724" s="191"/>
      <c r="G724" s="191">
        <f t="shared" si="855"/>
        <v>157101.003</v>
      </c>
      <c r="H724" s="191"/>
      <c r="I724" s="191">
        <f t="shared" si="856"/>
        <v>130917.50250000002</v>
      </c>
      <c r="J724" s="191"/>
      <c r="K724" s="191"/>
      <c r="L724" s="386">
        <v>450</v>
      </c>
      <c r="M724" s="523">
        <f t="shared" si="845"/>
        <v>654587.51250000007</v>
      </c>
      <c r="N724" s="188">
        <v>255.6</v>
      </c>
      <c r="O724" s="568">
        <f t="shared" si="859"/>
        <v>78550.501499999998</v>
      </c>
      <c r="P724" s="191">
        <v>531.79999999999995</v>
      </c>
      <c r="Q724" s="191">
        <f t="shared" si="847"/>
        <v>785505.01500000001</v>
      </c>
      <c r="R724" s="191">
        <f t="shared" si="848"/>
        <v>130917.50250000002</v>
      </c>
      <c r="S724" s="191"/>
      <c r="T724" s="191">
        <f t="shared" si="849"/>
        <v>104734.00200000001</v>
      </c>
      <c r="U724" s="191">
        <f t="shared" si="850"/>
        <v>56032.691070000001</v>
      </c>
      <c r="V724" s="135">
        <v>2019</v>
      </c>
    </row>
    <row r="725" spans="1:22" s="58" customFormat="1" ht="12.75" customHeight="1" x14ac:dyDescent="0.2">
      <c r="A725" s="489">
        <v>639</v>
      </c>
      <c r="B725" s="192" t="s">
        <v>393</v>
      </c>
      <c r="C725" s="191">
        <f>'Раздел 1'!O725</f>
        <v>5556510.9299999997</v>
      </c>
      <c r="D725" s="191">
        <f t="shared" si="842"/>
        <v>388955.76510000002</v>
      </c>
      <c r="E725" s="191"/>
      <c r="F725" s="191"/>
      <c r="G725" s="191">
        <f t="shared" si="855"/>
        <v>333390.65579999995</v>
      </c>
      <c r="H725" s="191"/>
      <c r="I725" s="191">
        <f t="shared" si="856"/>
        <v>277825.5465</v>
      </c>
      <c r="J725" s="191"/>
      <c r="K725" s="191"/>
      <c r="L725" s="386">
        <v>864</v>
      </c>
      <c r="M725" s="523">
        <f t="shared" si="845"/>
        <v>1389127.7324999999</v>
      </c>
      <c r="N725" s="188"/>
      <c r="O725" s="191"/>
      <c r="P725" s="191">
        <v>1316.33</v>
      </c>
      <c r="Q725" s="191">
        <f t="shared" si="847"/>
        <v>1666953.2789999999</v>
      </c>
      <c r="R725" s="191">
        <f t="shared" si="848"/>
        <v>277825.5465</v>
      </c>
      <c r="S725" s="191"/>
      <c r="T725" s="191">
        <f t="shared" si="849"/>
        <v>222260.43719999999</v>
      </c>
      <c r="U725" s="191">
        <f t="shared" si="850"/>
        <v>118909.33390199998</v>
      </c>
      <c r="V725" s="135">
        <v>2019</v>
      </c>
    </row>
    <row r="726" spans="1:22" s="58" customFormat="1" ht="12.75" customHeight="1" x14ac:dyDescent="0.2">
      <c r="A726" s="489">
        <v>640</v>
      </c>
      <c r="B726" s="192" t="s">
        <v>391</v>
      </c>
      <c r="C726" s="191">
        <f>'Раздел 1'!O726</f>
        <v>1759768.5300000003</v>
      </c>
      <c r="D726" s="191">
        <f t="shared" si="842"/>
        <v>123183.79710000003</v>
      </c>
      <c r="E726" s="191">
        <f t="shared" ref="E726" si="860">C726*0.05</f>
        <v>87988.426500000016</v>
      </c>
      <c r="F726" s="191"/>
      <c r="G726" s="191">
        <f t="shared" si="855"/>
        <v>105586.11180000001</v>
      </c>
      <c r="H726" s="191"/>
      <c r="I726" s="191">
        <f t="shared" si="856"/>
        <v>87988.426500000016</v>
      </c>
      <c r="J726" s="191"/>
      <c r="K726" s="191"/>
      <c r="L726" s="386">
        <v>282</v>
      </c>
      <c r="M726" s="523">
        <f t="shared" si="845"/>
        <v>439942.13250000007</v>
      </c>
      <c r="N726" s="188">
        <v>75</v>
      </c>
      <c r="O726" s="568">
        <f t="shared" ref="O726" si="861">0.03*C726</f>
        <v>52793.055900000007</v>
      </c>
      <c r="P726" s="191">
        <v>419.38</v>
      </c>
      <c r="Q726" s="191">
        <f t="shared" si="847"/>
        <v>527930.55900000001</v>
      </c>
      <c r="R726" s="191">
        <f t="shared" si="848"/>
        <v>87988.426500000016</v>
      </c>
      <c r="S726" s="191"/>
      <c r="T726" s="191">
        <f t="shared" si="849"/>
        <v>70390.741200000019</v>
      </c>
      <c r="U726" s="191">
        <f t="shared" si="850"/>
        <v>37659.046542000004</v>
      </c>
      <c r="V726" s="135">
        <v>2019</v>
      </c>
    </row>
    <row r="727" spans="1:22" s="58" customFormat="1" ht="12.75" customHeight="1" x14ac:dyDescent="0.2">
      <c r="A727" s="489">
        <v>641</v>
      </c>
      <c r="B727" s="192" t="s">
        <v>482</v>
      </c>
      <c r="C727" s="191">
        <f>'Раздел 1'!O727</f>
        <v>2609721.09</v>
      </c>
      <c r="D727" s="191">
        <f t="shared" si="842"/>
        <v>182680.47630000001</v>
      </c>
      <c r="E727" s="191"/>
      <c r="F727" s="191"/>
      <c r="G727" s="191">
        <f t="shared" si="855"/>
        <v>156583.26539999997</v>
      </c>
      <c r="H727" s="191"/>
      <c r="I727" s="191">
        <f t="shared" si="856"/>
        <v>130486.0545</v>
      </c>
      <c r="J727" s="191"/>
      <c r="K727" s="191"/>
      <c r="L727" s="386">
        <v>385</v>
      </c>
      <c r="M727" s="523">
        <f t="shared" si="845"/>
        <v>652430.27249999996</v>
      </c>
      <c r="N727" s="188"/>
      <c r="O727" s="191"/>
      <c r="P727" s="191">
        <v>300</v>
      </c>
      <c r="Q727" s="191">
        <f t="shared" si="847"/>
        <v>782916.32699999993</v>
      </c>
      <c r="R727" s="191">
        <f t="shared" si="848"/>
        <v>130486.0545</v>
      </c>
      <c r="S727" s="191"/>
      <c r="T727" s="191">
        <f t="shared" si="849"/>
        <v>104388.84359999999</v>
      </c>
      <c r="U727" s="191">
        <f t="shared" si="850"/>
        <v>55848.031325999997</v>
      </c>
      <c r="V727" s="135">
        <v>2019</v>
      </c>
    </row>
    <row r="728" spans="1:22" s="58" customFormat="1" ht="12.75" customHeight="1" x14ac:dyDescent="0.2">
      <c r="A728" s="489">
        <v>642</v>
      </c>
      <c r="B728" s="192" t="s">
        <v>394</v>
      </c>
      <c r="C728" s="191">
        <f>'Раздел 1'!O728</f>
        <v>2828141.64</v>
      </c>
      <c r="D728" s="191">
        <f t="shared" si="842"/>
        <v>197969.91480000003</v>
      </c>
      <c r="E728" s="191"/>
      <c r="F728" s="191"/>
      <c r="G728" s="191"/>
      <c r="H728" s="191"/>
      <c r="I728" s="191"/>
      <c r="J728" s="191"/>
      <c r="K728" s="191"/>
      <c r="L728" s="386">
        <v>454</v>
      </c>
      <c r="M728" s="523">
        <f t="shared" si="845"/>
        <v>707035.41</v>
      </c>
      <c r="N728" s="188"/>
      <c r="O728" s="191"/>
      <c r="P728" s="191">
        <v>495</v>
      </c>
      <c r="Q728" s="191">
        <f t="shared" si="847"/>
        <v>848442.49199999997</v>
      </c>
      <c r="R728" s="191">
        <f t="shared" si="848"/>
        <v>141407.08200000002</v>
      </c>
      <c r="S728" s="191"/>
      <c r="T728" s="191">
        <f t="shared" si="849"/>
        <v>113125.66560000001</v>
      </c>
      <c r="U728" s="191">
        <f t="shared" si="850"/>
        <v>60522.231096000003</v>
      </c>
      <c r="V728" s="135">
        <v>2019</v>
      </c>
    </row>
    <row r="729" spans="1:22" s="58" customFormat="1" ht="12.75" customHeight="1" x14ac:dyDescent="0.2">
      <c r="A729" s="489">
        <v>643</v>
      </c>
      <c r="B729" s="192" t="s">
        <v>395</v>
      </c>
      <c r="C729" s="191">
        <f>'Раздел 1'!O729</f>
        <v>1990053.9000000001</v>
      </c>
      <c r="D729" s="191">
        <f t="shared" si="842"/>
        <v>139303.77300000002</v>
      </c>
      <c r="E729" s="191"/>
      <c r="F729" s="191"/>
      <c r="G729" s="191"/>
      <c r="H729" s="191"/>
      <c r="I729" s="191"/>
      <c r="J729" s="191"/>
      <c r="K729" s="191"/>
      <c r="L729" s="386">
        <v>369</v>
      </c>
      <c r="M729" s="523">
        <f t="shared" si="845"/>
        <v>497513.47500000003</v>
      </c>
      <c r="N729" s="188"/>
      <c r="O729" s="191"/>
      <c r="P729" s="191">
        <v>335.56</v>
      </c>
      <c r="Q729" s="191">
        <f t="shared" si="847"/>
        <v>597016.17000000004</v>
      </c>
      <c r="R729" s="191">
        <f t="shared" si="848"/>
        <v>99502.695000000007</v>
      </c>
      <c r="S729" s="191"/>
      <c r="T729" s="191">
        <f t="shared" si="849"/>
        <v>79602.156000000003</v>
      </c>
      <c r="U729" s="191">
        <f t="shared" si="850"/>
        <v>42587.153460000001</v>
      </c>
      <c r="V729" s="278">
        <v>2019</v>
      </c>
    </row>
    <row r="730" spans="1:22" s="54" customFormat="1" ht="12.75" customHeight="1" x14ac:dyDescent="0.2">
      <c r="A730" s="606" t="s">
        <v>188</v>
      </c>
      <c r="B730" s="607"/>
      <c r="C730" s="190">
        <f>SUM(C713:C729)</f>
        <v>39478570.619999997</v>
      </c>
      <c r="D730" s="190">
        <f t="shared" ref="D730:U730" si="862">SUM(D713:D729)</f>
        <v>2763499.9434000007</v>
      </c>
      <c r="E730" s="190">
        <f t="shared" si="862"/>
        <v>919820.17050000024</v>
      </c>
      <c r="F730" s="190">
        <f t="shared" si="862"/>
        <v>0</v>
      </c>
      <c r="G730" s="190">
        <f t="shared" si="862"/>
        <v>1927504.7261999999</v>
      </c>
      <c r="H730" s="190">
        <f t="shared" si="862"/>
        <v>0</v>
      </c>
      <c r="I730" s="190">
        <f t="shared" si="862"/>
        <v>1606253.9385000002</v>
      </c>
      <c r="J730" s="190">
        <f t="shared" si="862"/>
        <v>0</v>
      </c>
      <c r="K730" s="190">
        <f t="shared" si="862"/>
        <v>0</v>
      </c>
      <c r="L730" s="190">
        <f t="shared" si="862"/>
        <v>6688</v>
      </c>
      <c r="M730" s="190">
        <f t="shared" si="862"/>
        <v>9869642.6549999993</v>
      </c>
      <c r="N730" s="190">
        <f t="shared" si="862"/>
        <v>1186</v>
      </c>
      <c r="O730" s="190">
        <f t="shared" si="862"/>
        <v>483000.64289999998</v>
      </c>
      <c r="P730" s="190">
        <f t="shared" si="862"/>
        <v>7705.8500000000013</v>
      </c>
      <c r="Q730" s="190">
        <f t="shared" si="862"/>
        <v>11843571.186000001</v>
      </c>
      <c r="R730" s="190">
        <f t="shared" si="862"/>
        <v>1973928.5310000002</v>
      </c>
      <c r="S730" s="190">
        <f t="shared" si="862"/>
        <v>0</v>
      </c>
      <c r="T730" s="190">
        <f t="shared" si="862"/>
        <v>1579142.8248000001</v>
      </c>
      <c r="U730" s="190">
        <f t="shared" si="862"/>
        <v>844841.41126800003</v>
      </c>
      <c r="V730" s="14"/>
    </row>
    <row r="731" spans="1:22" s="7" customFormat="1" ht="12.75" customHeight="1" x14ac:dyDescent="0.2">
      <c r="A731" s="324">
        <v>644</v>
      </c>
      <c r="B731" s="251" t="s">
        <v>1777</v>
      </c>
      <c r="C731" s="323">
        <f>'Раздел 1'!O731</f>
        <v>640068</v>
      </c>
      <c r="D731" s="191">
        <f t="shared" ref="D731:D735" si="863">C731*0.07</f>
        <v>44804.76</v>
      </c>
      <c r="E731" s="191">
        <f t="shared" ref="E731:E732" si="864">C731*0.05</f>
        <v>32003.4</v>
      </c>
      <c r="F731" s="323"/>
      <c r="G731" s="191">
        <f t="shared" ref="G731:G732" si="865">0.06*C731</f>
        <v>38404.080000000002</v>
      </c>
      <c r="H731" s="323"/>
      <c r="I731" s="191">
        <f t="shared" ref="I731:I732" si="866">0.05*C731</f>
        <v>32003.4</v>
      </c>
      <c r="J731" s="323"/>
      <c r="K731" s="323"/>
      <c r="L731" s="424">
        <v>137</v>
      </c>
      <c r="M731" s="523">
        <f t="shared" ref="M731:M735" si="867">0.25*C731</f>
        <v>160017</v>
      </c>
      <c r="N731" s="425"/>
      <c r="O731" s="323"/>
      <c r="P731" s="323">
        <v>250</v>
      </c>
      <c r="Q731" s="191">
        <f t="shared" ref="Q731:Q735" si="868">0.3*C731</f>
        <v>192020.4</v>
      </c>
      <c r="R731" s="191">
        <f t="shared" ref="R731:R735" si="869">0.05*C731</f>
        <v>32003.4</v>
      </c>
      <c r="S731" s="323"/>
      <c r="T731" s="191">
        <f t="shared" ref="T731:T735" si="870">C731*0.04</f>
        <v>25602.720000000001</v>
      </c>
      <c r="U731" s="191">
        <f t="shared" ref="U731:U735" si="871">C731*0.0214</f>
        <v>13697.455199999999</v>
      </c>
      <c r="V731" s="265">
        <v>2020</v>
      </c>
    </row>
    <row r="732" spans="1:22" s="7" customFormat="1" ht="12.75" customHeight="1" x14ac:dyDescent="0.2">
      <c r="A732" s="324">
        <v>645</v>
      </c>
      <c r="B732" s="251" t="s">
        <v>1734</v>
      </c>
      <c r="C732" s="323">
        <f>'Раздел 1'!O732</f>
        <v>1433849.3</v>
      </c>
      <c r="D732" s="191">
        <f t="shared" si="863"/>
        <v>100369.45100000002</v>
      </c>
      <c r="E732" s="191">
        <f t="shared" si="864"/>
        <v>71692.465000000011</v>
      </c>
      <c r="F732" s="323"/>
      <c r="G732" s="191">
        <f t="shared" si="865"/>
        <v>86030.957999999999</v>
      </c>
      <c r="H732" s="323"/>
      <c r="I732" s="191">
        <f t="shared" si="866"/>
        <v>71692.465000000011</v>
      </c>
      <c r="J732" s="323"/>
      <c r="K732" s="323"/>
      <c r="L732" s="424">
        <v>498</v>
      </c>
      <c r="M732" s="523">
        <f t="shared" si="867"/>
        <v>358462.32500000001</v>
      </c>
      <c r="N732" s="425">
        <v>68.099999999999994</v>
      </c>
      <c r="O732" s="568">
        <f t="shared" ref="O732" si="872">0.03*C732</f>
        <v>43015.478999999999</v>
      </c>
      <c r="P732" s="323">
        <v>249.54</v>
      </c>
      <c r="Q732" s="191">
        <f t="shared" si="868"/>
        <v>430154.79</v>
      </c>
      <c r="R732" s="191">
        <f t="shared" si="869"/>
        <v>71692.465000000011</v>
      </c>
      <c r="S732" s="323"/>
      <c r="T732" s="191">
        <f t="shared" si="870"/>
        <v>57353.972000000002</v>
      </c>
      <c r="U732" s="191">
        <f t="shared" si="871"/>
        <v>30684.375019999999</v>
      </c>
      <c r="V732" s="265">
        <v>2020</v>
      </c>
    </row>
    <row r="733" spans="1:22" s="7" customFormat="1" ht="12.75" customHeight="1" x14ac:dyDescent="0.2">
      <c r="A733" s="324">
        <v>646</v>
      </c>
      <c r="B733" s="251" t="s">
        <v>1724</v>
      </c>
      <c r="C733" s="323">
        <f>'Раздел 1'!O733</f>
        <v>1573500.5</v>
      </c>
      <c r="D733" s="191">
        <f t="shared" si="863"/>
        <v>110145.035</v>
      </c>
      <c r="E733" s="323"/>
      <c r="F733" s="323"/>
      <c r="G733" s="323"/>
      <c r="H733" s="323"/>
      <c r="I733" s="323"/>
      <c r="J733" s="323"/>
      <c r="K733" s="323"/>
      <c r="L733" s="424">
        <v>212</v>
      </c>
      <c r="M733" s="523">
        <f t="shared" si="867"/>
        <v>393375.125</v>
      </c>
      <c r="N733" s="425"/>
      <c r="O733" s="323"/>
      <c r="P733" s="323">
        <v>213.21</v>
      </c>
      <c r="Q733" s="191">
        <f t="shared" si="868"/>
        <v>472050.14999999997</v>
      </c>
      <c r="R733" s="191">
        <f t="shared" si="869"/>
        <v>78675.025000000009</v>
      </c>
      <c r="S733" s="323"/>
      <c r="T733" s="191">
        <f t="shared" si="870"/>
        <v>62940.020000000004</v>
      </c>
      <c r="U733" s="191">
        <f t="shared" si="871"/>
        <v>33672.9107</v>
      </c>
      <c r="V733" s="265">
        <v>2020</v>
      </c>
    </row>
    <row r="734" spans="1:22" s="7" customFormat="1" ht="12.75" customHeight="1" x14ac:dyDescent="0.2">
      <c r="A734" s="324">
        <v>647</v>
      </c>
      <c r="B734" s="251" t="s">
        <v>1730</v>
      </c>
      <c r="C734" s="323">
        <f>'Раздел 1'!O734</f>
        <v>1284985</v>
      </c>
      <c r="D734" s="191">
        <f t="shared" si="863"/>
        <v>89948.950000000012</v>
      </c>
      <c r="E734" s="191">
        <f t="shared" ref="E734:E735" si="873">C734*0.05</f>
        <v>64249.25</v>
      </c>
      <c r="F734" s="323"/>
      <c r="G734" s="191">
        <f t="shared" ref="G734:G735" si="874">0.06*C734</f>
        <v>77099.099999999991</v>
      </c>
      <c r="H734" s="323"/>
      <c r="I734" s="191">
        <f t="shared" ref="I734:I735" si="875">0.05*C734</f>
        <v>64249.25</v>
      </c>
      <c r="J734" s="323"/>
      <c r="K734" s="323"/>
      <c r="L734" s="424">
        <v>237</v>
      </c>
      <c r="M734" s="523">
        <f t="shared" si="867"/>
        <v>321246.25</v>
      </c>
      <c r="N734" s="425"/>
      <c r="O734" s="323"/>
      <c r="P734" s="323">
        <v>399.96</v>
      </c>
      <c r="Q734" s="191">
        <f t="shared" si="868"/>
        <v>385495.5</v>
      </c>
      <c r="R734" s="191">
        <f t="shared" si="869"/>
        <v>64249.25</v>
      </c>
      <c r="S734" s="323"/>
      <c r="T734" s="191">
        <f t="shared" si="870"/>
        <v>51399.4</v>
      </c>
      <c r="U734" s="191">
        <f t="shared" si="871"/>
        <v>27498.679</v>
      </c>
      <c r="V734" s="265">
        <v>2020</v>
      </c>
    </row>
    <row r="735" spans="1:22" s="7" customFormat="1" ht="12.75" customHeight="1" x14ac:dyDescent="0.2">
      <c r="A735" s="324">
        <v>648</v>
      </c>
      <c r="B735" s="251" t="s">
        <v>1778</v>
      </c>
      <c r="C735" s="323">
        <f>'Раздел 1'!O735</f>
        <v>1438698.3</v>
      </c>
      <c r="D735" s="191">
        <f t="shared" si="863"/>
        <v>100708.88100000001</v>
      </c>
      <c r="E735" s="191">
        <f t="shared" si="873"/>
        <v>71934.915000000008</v>
      </c>
      <c r="F735" s="323"/>
      <c r="G735" s="191">
        <f t="shared" si="874"/>
        <v>86321.898000000001</v>
      </c>
      <c r="H735" s="323"/>
      <c r="I735" s="191">
        <f t="shared" si="875"/>
        <v>71934.915000000008</v>
      </c>
      <c r="J735" s="323"/>
      <c r="K735" s="323"/>
      <c r="L735" s="424">
        <v>268</v>
      </c>
      <c r="M735" s="523">
        <f t="shared" si="867"/>
        <v>359674.57500000001</v>
      </c>
      <c r="N735" s="425"/>
      <c r="O735" s="323"/>
      <c r="P735" s="323">
        <v>425.4</v>
      </c>
      <c r="Q735" s="191">
        <f t="shared" si="868"/>
        <v>431609.49</v>
      </c>
      <c r="R735" s="191">
        <f t="shared" si="869"/>
        <v>71934.915000000008</v>
      </c>
      <c r="S735" s="323"/>
      <c r="T735" s="191">
        <f t="shared" si="870"/>
        <v>57547.932000000001</v>
      </c>
      <c r="U735" s="191">
        <f t="shared" si="871"/>
        <v>30788.143619999999</v>
      </c>
      <c r="V735" s="265">
        <v>2020</v>
      </c>
    </row>
    <row r="736" spans="1:22" s="54" customFormat="1" ht="12.75" customHeight="1" x14ac:dyDescent="0.2">
      <c r="A736" s="606" t="s">
        <v>812</v>
      </c>
      <c r="B736" s="607"/>
      <c r="C736" s="190">
        <f>SUM(C731:C735)</f>
        <v>6371101.0999999996</v>
      </c>
      <c r="D736" s="190">
        <f t="shared" ref="D736:U736" si="876">SUM(D731:D735)</f>
        <v>445977.07699999999</v>
      </c>
      <c r="E736" s="190">
        <f t="shared" si="876"/>
        <v>239880.03000000003</v>
      </c>
      <c r="F736" s="190">
        <f t="shared" si="876"/>
        <v>0</v>
      </c>
      <c r="G736" s="190">
        <f t="shared" si="876"/>
        <v>287856.03599999996</v>
      </c>
      <c r="H736" s="190">
        <f t="shared" si="876"/>
        <v>0</v>
      </c>
      <c r="I736" s="190">
        <f t="shared" si="876"/>
        <v>239880.03000000003</v>
      </c>
      <c r="J736" s="190">
        <f t="shared" si="876"/>
        <v>0</v>
      </c>
      <c r="K736" s="190">
        <f t="shared" si="876"/>
        <v>0</v>
      </c>
      <c r="L736" s="190">
        <f t="shared" si="876"/>
        <v>1352</v>
      </c>
      <c r="M736" s="190">
        <f t="shared" si="876"/>
        <v>1592775.2749999999</v>
      </c>
      <c r="N736" s="190">
        <f t="shared" si="876"/>
        <v>68.099999999999994</v>
      </c>
      <c r="O736" s="190">
        <f t="shared" si="876"/>
        <v>43015.478999999999</v>
      </c>
      <c r="P736" s="190">
        <f t="shared" si="876"/>
        <v>1538.1100000000001</v>
      </c>
      <c r="Q736" s="190">
        <f t="shared" si="876"/>
        <v>1911330.3299999998</v>
      </c>
      <c r="R736" s="190">
        <f t="shared" si="876"/>
        <v>318555.05500000005</v>
      </c>
      <c r="S736" s="190">
        <f t="shared" si="876"/>
        <v>0</v>
      </c>
      <c r="T736" s="190">
        <f t="shared" si="876"/>
        <v>254844.04399999999</v>
      </c>
      <c r="U736" s="190">
        <f t="shared" si="876"/>
        <v>136341.56354</v>
      </c>
      <c r="V736" s="14"/>
    </row>
    <row r="737" spans="1:22" s="7" customFormat="1" ht="12.75" customHeight="1" x14ac:dyDescent="0.2">
      <c r="A737" s="324">
        <v>649</v>
      </c>
      <c r="B737" s="251" t="s">
        <v>1733</v>
      </c>
      <c r="C737" s="323">
        <f>'Раздел 1'!O737</f>
        <v>8880943.5</v>
      </c>
      <c r="D737" s="191">
        <f t="shared" ref="D737:D742" si="877">C737*0.07</f>
        <v>621666.04500000004</v>
      </c>
      <c r="E737" s="323"/>
      <c r="F737" s="323"/>
      <c r="G737" s="191">
        <f t="shared" ref="G737:G742" si="878">0.06*C737</f>
        <v>532856.61</v>
      </c>
      <c r="H737" s="323"/>
      <c r="I737" s="191">
        <f t="shared" ref="I737:I742" si="879">0.05*C737</f>
        <v>444047.17500000005</v>
      </c>
      <c r="J737" s="323"/>
      <c r="K737" s="323"/>
      <c r="L737" s="424">
        <v>362</v>
      </c>
      <c r="M737" s="523">
        <f t="shared" ref="M737:M742" si="880">0.25*C737</f>
        <v>2220235.875</v>
      </c>
      <c r="N737" s="425"/>
      <c r="O737" s="323"/>
      <c r="P737" s="323">
        <v>167.3</v>
      </c>
      <c r="Q737" s="191">
        <f t="shared" ref="Q737:Q742" si="881">0.3*C737</f>
        <v>2664283.0499999998</v>
      </c>
      <c r="R737" s="191">
        <f t="shared" ref="R737:R742" si="882">0.05*C737</f>
        <v>444047.17500000005</v>
      </c>
      <c r="S737" s="323"/>
      <c r="T737" s="191">
        <f t="shared" ref="T737:T742" si="883">C737*0.04</f>
        <v>355237.74</v>
      </c>
      <c r="U737" s="191">
        <f t="shared" ref="U737:U742" si="884">C737*0.0214</f>
        <v>190052.19089999999</v>
      </c>
      <c r="V737" s="265">
        <v>2021</v>
      </c>
    </row>
    <row r="738" spans="1:22" s="7" customFormat="1" ht="12.75" customHeight="1" x14ac:dyDescent="0.2">
      <c r="A738" s="324">
        <v>650</v>
      </c>
      <c r="B738" s="251" t="s">
        <v>1725</v>
      </c>
      <c r="C738" s="323">
        <f>'Раздел 1'!O738</f>
        <v>586244.1</v>
      </c>
      <c r="D738" s="191">
        <f t="shared" si="877"/>
        <v>41037.087</v>
      </c>
      <c r="E738" s="191">
        <f t="shared" ref="E738" si="885">C738*0.05</f>
        <v>29312.205000000002</v>
      </c>
      <c r="F738" s="323"/>
      <c r="G738" s="191">
        <f t="shared" si="878"/>
        <v>35174.646000000001</v>
      </c>
      <c r="H738" s="323"/>
      <c r="I738" s="191">
        <f t="shared" si="879"/>
        <v>29312.205000000002</v>
      </c>
      <c r="J738" s="323"/>
      <c r="K738" s="323"/>
      <c r="L738" s="424">
        <v>140</v>
      </c>
      <c r="M738" s="523">
        <f t="shared" si="880"/>
        <v>146561.02499999999</v>
      </c>
      <c r="N738" s="425"/>
      <c r="O738" s="323"/>
      <c r="P738" s="323">
        <v>275.3</v>
      </c>
      <c r="Q738" s="191">
        <f t="shared" si="881"/>
        <v>175873.22999999998</v>
      </c>
      <c r="R738" s="191">
        <f t="shared" si="882"/>
        <v>29312.205000000002</v>
      </c>
      <c r="S738" s="323"/>
      <c r="T738" s="191">
        <f t="shared" si="883"/>
        <v>23449.763999999999</v>
      </c>
      <c r="U738" s="191">
        <f t="shared" si="884"/>
        <v>12545.623739999999</v>
      </c>
      <c r="V738" s="265">
        <v>2021</v>
      </c>
    </row>
    <row r="739" spans="1:22" s="7" customFormat="1" ht="12.75" customHeight="1" x14ac:dyDescent="0.2">
      <c r="A739" s="324">
        <v>651</v>
      </c>
      <c r="B739" s="251" t="s">
        <v>1726</v>
      </c>
      <c r="C739" s="323">
        <f>'Раздел 1'!O739</f>
        <v>710863.4</v>
      </c>
      <c r="D739" s="191">
        <f t="shared" si="877"/>
        <v>49760.438000000009</v>
      </c>
      <c r="E739" s="323"/>
      <c r="F739" s="323"/>
      <c r="G739" s="191">
        <f t="shared" si="878"/>
        <v>42651.803999999996</v>
      </c>
      <c r="H739" s="323"/>
      <c r="I739" s="191">
        <f t="shared" si="879"/>
        <v>35543.170000000006</v>
      </c>
      <c r="J739" s="323"/>
      <c r="K739" s="323"/>
      <c r="L739" s="424">
        <v>247</v>
      </c>
      <c r="M739" s="523">
        <f t="shared" si="880"/>
        <v>177715.85</v>
      </c>
      <c r="N739" s="425"/>
      <c r="O739" s="323"/>
      <c r="P739" s="323">
        <v>173.76</v>
      </c>
      <c r="Q739" s="191">
        <f t="shared" si="881"/>
        <v>213259.02</v>
      </c>
      <c r="R739" s="191">
        <f t="shared" si="882"/>
        <v>35543.170000000006</v>
      </c>
      <c r="S739" s="323"/>
      <c r="T739" s="191">
        <f t="shared" si="883"/>
        <v>28434.536</v>
      </c>
      <c r="U739" s="191">
        <f t="shared" si="884"/>
        <v>15212.47676</v>
      </c>
      <c r="V739" s="265">
        <v>2021</v>
      </c>
    </row>
    <row r="740" spans="1:22" s="7" customFormat="1" ht="12.75" customHeight="1" x14ac:dyDescent="0.2">
      <c r="A740" s="324">
        <v>652</v>
      </c>
      <c r="B740" s="251" t="s">
        <v>1727</v>
      </c>
      <c r="C740" s="323">
        <f>'Раздел 1'!O740</f>
        <v>1077932.7</v>
      </c>
      <c r="D740" s="191">
        <f t="shared" si="877"/>
        <v>75455.289000000004</v>
      </c>
      <c r="E740" s="191">
        <f t="shared" ref="E740:E742" si="886">C740*0.05</f>
        <v>53896.635000000002</v>
      </c>
      <c r="F740" s="323"/>
      <c r="G740" s="191">
        <f t="shared" si="878"/>
        <v>64675.961999999992</v>
      </c>
      <c r="H740" s="323"/>
      <c r="I740" s="191">
        <f t="shared" si="879"/>
        <v>53896.635000000002</v>
      </c>
      <c r="J740" s="323"/>
      <c r="K740" s="323"/>
      <c r="L740" s="424">
        <v>296</v>
      </c>
      <c r="M740" s="523">
        <f t="shared" si="880"/>
        <v>269483.17499999999</v>
      </c>
      <c r="N740" s="425">
        <v>25.5</v>
      </c>
      <c r="O740" s="568">
        <f t="shared" ref="O740:O742" si="887">0.03*C740</f>
        <v>32337.980999999996</v>
      </c>
      <c r="P740" s="323">
        <v>233.4</v>
      </c>
      <c r="Q740" s="191">
        <f t="shared" si="881"/>
        <v>323379.81</v>
      </c>
      <c r="R740" s="191">
        <f t="shared" si="882"/>
        <v>53896.635000000002</v>
      </c>
      <c r="S740" s="323"/>
      <c r="T740" s="191">
        <f t="shared" si="883"/>
        <v>43117.307999999997</v>
      </c>
      <c r="U740" s="191">
        <f t="shared" si="884"/>
        <v>23067.759779999997</v>
      </c>
      <c r="V740" s="265">
        <v>2021</v>
      </c>
    </row>
    <row r="741" spans="1:22" s="7" customFormat="1" ht="12.75" customHeight="1" x14ac:dyDescent="0.2">
      <c r="A741" s="324">
        <v>653</v>
      </c>
      <c r="B741" s="251" t="s">
        <v>1728</v>
      </c>
      <c r="C741" s="323">
        <f>'Раздел 1'!O741</f>
        <v>573151.80000000005</v>
      </c>
      <c r="D741" s="191">
        <f t="shared" si="877"/>
        <v>40120.626000000004</v>
      </c>
      <c r="E741" s="191">
        <f t="shared" si="886"/>
        <v>28657.590000000004</v>
      </c>
      <c r="F741" s="323"/>
      <c r="G741" s="191">
        <f t="shared" si="878"/>
        <v>34389.108</v>
      </c>
      <c r="H741" s="323"/>
      <c r="I741" s="191">
        <f t="shared" si="879"/>
        <v>28657.590000000004</v>
      </c>
      <c r="J741" s="323"/>
      <c r="K741" s="323"/>
      <c r="L741" s="424">
        <v>153</v>
      </c>
      <c r="M741" s="523">
        <f t="shared" si="880"/>
        <v>143287.95000000001</v>
      </c>
      <c r="N741" s="425">
        <v>22</v>
      </c>
      <c r="O741" s="568">
        <f t="shared" si="887"/>
        <v>17194.554</v>
      </c>
      <c r="P741" s="323">
        <v>244</v>
      </c>
      <c r="Q741" s="191">
        <f t="shared" si="881"/>
        <v>171945.54</v>
      </c>
      <c r="R741" s="191">
        <f t="shared" si="882"/>
        <v>28657.590000000004</v>
      </c>
      <c r="S741" s="323"/>
      <c r="T741" s="191">
        <f t="shared" si="883"/>
        <v>22926.072000000004</v>
      </c>
      <c r="U741" s="191">
        <f t="shared" si="884"/>
        <v>12265.44852</v>
      </c>
      <c r="V741" s="265">
        <v>2021</v>
      </c>
    </row>
    <row r="742" spans="1:22" s="7" customFormat="1" ht="12.75" customHeight="1" x14ac:dyDescent="0.2">
      <c r="A742" s="324">
        <v>654</v>
      </c>
      <c r="B742" s="251" t="s">
        <v>1779</v>
      </c>
      <c r="C742" s="323">
        <f>'Раздел 1'!O742</f>
        <v>1738851.4000000001</v>
      </c>
      <c r="D742" s="191">
        <f t="shared" si="877"/>
        <v>121719.59800000003</v>
      </c>
      <c r="E742" s="191">
        <f t="shared" si="886"/>
        <v>86942.57</v>
      </c>
      <c r="F742" s="323"/>
      <c r="G742" s="191">
        <f t="shared" si="878"/>
        <v>104331.084</v>
      </c>
      <c r="H742" s="323"/>
      <c r="I742" s="191">
        <f t="shared" si="879"/>
        <v>86942.57</v>
      </c>
      <c r="J742" s="323"/>
      <c r="K742" s="323"/>
      <c r="L742" s="424">
        <v>481</v>
      </c>
      <c r="M742" s="523">
        <f t="shared" si="880"/>
        <v>434712.85000000003</v>
      </c>
      <c r="N742" s="425">
        <v>96.2</v>
      </c>
      <c r="O742" s="568">
        <f t="shared" si="887"/>
        <v>52165.542000000001</v>
      </c>
      <c r="P742" s="323">
        <v>370.14</v>
      </c>
      <c r="Q742" s="191">
        <f t="shared" si="881"/>
        <v>521655.42000000004</v>
      </c>
      <c r="R742" s="191">
        <f t="shared" si="882"/>
        <v>86942.57</v>
      </c>
      <c r="S742" s="323"/>
      <c r="T742" s="191">
        <f t="shared" si="883"/>
        <v>69554.056000000011</v>
      </c>
      <c r="U742" s="191">
        <f t="shared" si="884"/>
        <v>37211.419959999999</v>
      </c>
      <c r="V742" s="265">
        <v>2021</v>
      </c>
    </row>
    <row r="743" spans="1:22" s="54" customFormat="1" ht="12.75" customHeight="1" x14ac:dyDescent="0.2">
      <c r="A743" s="606" t="s">
        <v>813</v>
      </c>
      <c r="B743" s="607"/>
      <c r="C743" s="190">
        <f>SUM(C737:C742)</f>
        <v>13567986.9</v>
      </c>
      <c r="D743" s="190">
        <f t="shared" ref="D743:U743" si="888">SUM(D737:D742)</f>
        <v>949759.08299999998</v>
      </c>
      <c r="E743" s="190">
        <f t="shared" si="888"/>
        <v>198809</v>
      </c>
      <c r="F743" s="190">
        <f t="shared" si="888"/>
        <v>0</v>
      </c>
      <c r="G743" s="190">
        <f t="shared" si="888"/>
        <v>814079.21399999992</v>
      </c>
      <c r="H743" s="190">
        <f t="shared" si="888"/>
        <v>0</v>
      </c>
      <c r="I743" s="190">
        <f t="shared" si="888"/>
        <v>678399.34499999997</v>
      </c>
      <c r="J743" s="190">
        <f t="shared" si="888"/>
        <v>0</v>
      </c>
      <c r="K743" s="190">
        <f t="shared" si="888"/>
        <v>0</v>
      </c>
      <c r="L743" s="190">
        <f t="shared" si="888"/>
        <v>1679</v>
      </c>
      <c r="M743" s="190">
        <f t="shared" si="888"/>
        <v>3391996.7250000001</v>
      </c>
      <c r="N743" s="190">
        <f t="shared" si="888"/>
        <v>143.69999999999999</v>
      </c>
      <c r="O743" s="190">
        <f t="shared" si="888"/>
        <v>101698.07699999999</v>
      </c>
      <c r="P743" s="190">
        <f t="shared" si="888"/>
        <v>1463.9</v>
      </c>
      <c r="Q743" s="190">
        <f t="shared" si="888"/>
        <v>4070396.07</v>
      </c>
      <c r="R743" s="190">
        <f t="shared" si="888"/>
        <v>678399.34499999997</v>
      </c>
      <c r="S743" s="190">
        <f t="shared" si="888"/>
        <v>0</v>
      </c>
      <c r="T743" s="190">
        <f t="shared" si="888"/>
        <v>542719.47600000002</v>
      </c>
      <c r="U743" s="190">
        <f t="shared" si="888"/>
        <v>290354.91966000001</v>
      </c>
      <c r="V743" s="14"/>
    </row>
    <row r="744" spans="1:22" s="56" customFormat="1" ht="12.75" customHeight="1" x14ac:dyDescent="0.2">
      <c r="A744" s="602" t="s">
        <v>105</v>
      </c>
      <c r="B744" s="603"/>
      <c r="C744" s="189">
        <f>C743+C736+C730</f>
        <v>59417658.619999997</v>
      </c>
      <c r="D744" s="189">
        <f t="shared" ref="D744:U744" si="889">D743+D736+D730</f>
        <v>4159236.1034000004</v>
      </c>
      <c r="E744" s="189">
        <f t="shared" si="889"/>
        <v>1358509.2005000003</v>
      </c>
      <c r="F744" s="189">
        <f t="shared" si="889"/>
        <v>0</v>
      </c>
      <c r="G744" s="189">
        <f t="shared" si="889"/>
        <v>3029439.9761999999</v>
      </c>
      <c r="H744" s="189">
        <f t="shared" si="889"/>
        <v>0</v>
      </c>
      <c r="I744" s="189">
        <f t="shared" si="889"/>
        <v>2524533.3135000002</v>
      </c>
      <c r="J744" s="189">
        <f t="shared" si="889"/>
        <v>0</v>
      </c>
      <c r="K744" s="189">
        <f t="shared" si="889"/>
        <v>0</v>
      </c>
      <c r="L744" s="189">
        <f t="shared" si="889"/>
        <v>9719</v>
      </c>
      <c r="M744" s="189">
        <f t="shared" si="889"/>
        <v>14854414.654999999</v>
      </c>
      <c r="N744" s="189">
        <f t="shared" si="889"/>
        <v>1397.8</v>
      </c>
      <c r="O744" s="189">
        <f t="shared" si="889"/>
        <v>627714.19889999996</v>
      </c>
      <c r="P744" s="189">
        <f t="shared" si="889"/>
        <v>10707.86</v>
      </c>
      <c r="Q744" s="189">
        <f t="shared" si="889"/>
        <v>17825297.585999999</v>
      </c>
      <c r="R744" s="189">
        <f t="shared" si="889"/>
        <v>2970882.9310000003</v>
      </c>
      <c r="S744" s="189">
        <f t="shared" si="889"/>
        <v>0</v>
      </c>
      <c r="T744" s="189">
        <f t="shared" si="889"/>
        <v>2376706.3448000001</v>
      </c>
      <c r="U744" s="189">
        <f t="shared" si="889"/>
        <v>1271537.8944680002</v>
      </c>
      <c r="V744" s="15"/>
    </row>
    <row r="745" spans="1:22" s="58" customFormat="1" x14ac:dyDescent="0.2">
      <c r="A745" s="604" t="s">
        <v>106</v>
      </c>
      <c r="B745" s="605"/>
      <c r="C745" s="191"/>
      <c r="D745" s="186"/>
      <c r="E745" s="186"/>
      <c r="F745" s="186"/>
      <c r="G745" s="186"/>
      <c r="H745" s="186"/>
      <c r="I745" s="186"/>
      <c r="J745" s="186"/>
      <c r="K745" s="186"/>
      <c r="L745" s="385"/>
      <c r="M745" s="186"/>
      <c r="N745" s="186"/>
      <c r="O745" s="187"/>
      <c r="P745" s="406"/>
      <c r="Q745" s="186"/>
      <c r="R745" s="186"/>
      <c r="S745" s="186"/>
      <c r="T745" s="191"/>
      <c r="U745" s="186"/>
      <c r="V745" s="135"/>
    </row>
    <row r="746" spans="1:22" s="7" customFormat="1" x14ac:dyDescent="0.2">
      <c r="A746" s="184">
        <v>655</v>
      </c>
      <c r="B746" s="192" t="s">
        <v>439</v>
      </c>
      <c r="C746" s="191">
        <f>'Раздел 1'!L746</f>
        <v>20850</v>
      </c>
      <c r="D746" s="191"/>
      <c r="E746" s="191"/>
      <c r="F746" s="191"/>
      <c r="G746" s="191"/>
      <c r="H746" s="191"/>
      <c r="I746" s="191"/>
      <c r="J746" s="191"/>
      <c r="K746" s="191"/>
      <c r="L746" s="386"/>
      <c r="M746" s="191"/>
      <c r="N746" s="191"/>
      <c r="O746" s="191"/>
      <c r="P746" s="191"/>
      <c r="Q746" s="191"/>
      <c r="R746" s="191"/>
      <c r="S746" s="191"/>
      <c r="T746" s="191">
        <v>20850</v>
      </c>
      <c r="U746" s="191"/>
      <c r="V746" s="173">
        <v>2019</v>
      </c>
    </row>
    <row r="747" spans="1:22" s="7" customFormat="1" x14ac:dyDescent="0.2">
      <c r="A747" s="184">
        <v>656</v>
      </c>
      <c r="B747" s="192" t="s">
        <v>440</v>
      </c>
      <c r="C747" s="191">
        <f>'Раздел 1'!L747</f>
        <v>1704327.4620000001</v>
      </c>
      <c r="D747" s="191">
        <f t="shared" ref="D747:D751" si="890">C747*0.07</f>
        <v>119302.92234000002</v>
      </c>
      <c r="E747" s="191">
        <f t="shared" ref="E747" si="891">C747*0.05</f>
        <v>85216.373100000012</v>
      </c>
      <c r="F747" s="191"/>
      <c r="G747" s="191">
        <f t="shared" ref="G747" si="892">0.06*C747</f>
        <v>102259.64771999999</v>
      </c>
      <c r="H747" s="191"/>
      <c r="I747" s="191"/>
      <c r="J747" s="191"/>
      <c r="K747" s="191"/>
      <c r="L747" s="386">
        <v>275</v>
      </c>
      <c r="M747" s="523">
        <f t="shared" ref="M747:M751" si="893">0.25*C747</f>
        <v>426081.86550000001</v>
      </c>
      <c r="N747" s="191"/>
      <c r="O747" s="191"/>
      <c r="P747" s="191">
        <v>270</v>
      </c>
      <c r="Q747" s="191">
        <f t="shared" ref="Q747:Q751" si="894">0.3*C747</f>
        <v>511298.23859999998</v>
      </c>
      <c r="R747" s="191">
        <f t="shared" ref="R747:R751" si="895">0.05*C747</f>
        <v>85216.373100000012</v>
      </c>
      <c r="S747" s="191"/>
      <c r="T747" s="191">
        <f t="shared" ref="T747:T751" si="896">C747*0.04</f>
        <v>68173.098480000001</v>
      </c>
      <c r="U747" s="191">
        <f t="shared" ref="U747:U751" si="897">C747*0.0214</f>
        <v>36472.607686800002</v>
      </c>
      <c r="V747" s="173">
        <v>2019</v>
      </c>
    </row>
    <row r="748" spans="1:22" s="7" customFormat="1" x14ac:dyDescent="0.2">
      <c r="A748" s="489">
        <v>657</v>
      </c>
      <c r="B748" s="192" t="s">
        <v>441</v>
      </c>
      <c r="C748" s="191">
        <f>'Раздел 1'!L748</f>
        <v>1763543.7000000002</v>
      </c>
      <c r="D748" s="191">
        <f t="shared" si="890"/>
        <v>123448.05900000002</v>
      </c>
      <c r="E748" s="191"/>
      <c r="F748" s="191"/>
      <c r="G748" s="191"/>
      <c r="H748" s="191"/>
      <c r="I748" s="191"/>
      <c r="J748" s="191"/>
      <c r="K748" s="191"/>
      <c r="L748" s="386">
        <v>503</v>
      </c>
      <c r="M748" s="523">
        <f t="shared" si="893"/>
        <v>440885.92500000005</v>
      </c>
      <c r="N748" s="191"/>
      <c r="O748" s="191"/>
      <c r="P748" s="191">
        <v>600</v>
      </c>
      <c r="Q748" s="191">
        <f t="shared" si="894"/>
        <v>529063.11</v>
      </c>
      <c r="R748" s="191">
        <f t="shared" si="895"/>
        <v>88177.185000000012</v>
      </c>
      <c r="S748" s="191"/>
      <c r="T748" s="191">
        <f t="shared" si="896"/>
        <v>70541.748000000007</v>
      </c>
      <c r="U748" s="191">
        <f t="shared" si="897"/>
        <v>37739.835180000002</v>
      </c>
      <c r="V748" s="173">
        <v>2019</v>
      </c>
    </row>
    <row r="749" spans="1:22" s="7" customFormat="1" x14ac:dyDescent="0.2">
      <c r="A749" s="489">
        <v>658</v>
      </c>
      <c r="B749" s="192" t="s">
        <v>434</v>
      </c>
      <c r="C749" s="191">
        <f>'Раздел 1'!L749</f>
        <v>1622783.79</v>
      </c>
      <c r="D749" s="191">
        <f t="shared" si="890"/>
        <v>113594.86530000002</v>
      </c>
      <c r="E749" s="191"/>
      <c r="F749" s="191"/>
      <c r="G749" s="191"/>
      <c r="H749" s="191"/>
      <c r="I749" s="191"/>
      <c r="J749" s="191"/>
      <c r="K749" s="191"/>
      <c r="L749" s="386">
        <v>286</v>
      </c>
      <c r="M749" s="523">
        <f t="shared" si="893"/>
        <v>405695.94750000001</v>
      </c>
      <c r="N749" s="191"/>
      <c r="O749" s="191"/>
      <c r="P749" s="191">
        <v>102.4</v>
      </c>
      <c r="Q749" s="191">
        <f t="shared" si="894"/>
        <v>486835.13699999999</v>
      </c>
      <c r="R749" s="191">
        <f t="shared" si="895"/>
        <v>81139.189500000008</v>
      </c>
      <c r="S749" s="191"/>
      <c r="T749" s="191">
        <f t="shared" si="896"/>
        <v>64911.351600000002</v>
      </c>
      <c r="U749" s="191">
        <f t="shared" si="897"/>
        <v>34727.573105999996</v>
      </c>
      <c r="V749" s="173">
        <v>2019</v>
      </c>
    </row>
    <row r="750" spans="1:22" s="7" customFormat="1" x14ac:dyDescent="0.2">
      <c r="A750" s="489">
        <v>659</v>
      </c>
      <c r="B750" s="192" t="s">
        <v>438</v>
      </c>
      <c r="C750" s="191">
        <f>'Раздел 1'!L750</f>
        <v>1711769.9400000004</v>
      </c>
      <c r="D750" s="191">
        <f t="shared" si="890"/>
        <v>119823.89580000004</v>
      </c>
      <c r="E750" s="191">
        <f t="shared" ref="E750" si="898">C750*0.05</f>
        <v>85588.497000000032</v>
      </c>
      <c r="F750" s="191"/>
      <c r="G750" s="191">
        <f t="shared" ref="G750" si="899">0.06*C750</f>
        <v>102706.19640000002</v>
      </c>
      <c r="H750" s="191"/>
      <c r="I750" s="191"/>
      <c r="J750" s="191"/>
      <c r="K750" s="191"/>
      <c r="L750" s="386">
        <v>302</v>
      </c>
      <c r="M750" s="523">
        <f t="shared" si="893"/>
        <v>427942.4850000001</v>
      </c>
      <c r="N750" s="191"/>
      <c r="O750" s="191"/>
      <c r="P750" s="191">
        <v>146.80000000000001</v>
      </c>
      <c r="Q750" s="191">
        <f t="shared" si="894"/>
        <v>513530.98200000008</v>
      </c>
      <c r="R750" s="191">
        <f t="shared" si="895"/>
        <v>85588.497000000032</v>
      </c>
      <c r="S750" s="191"/>
      <c r="T750" s="191">
        <f t="shared" si="896"/>
        <v>68470.79760000002</v>
      </c>
      <c r="U750" s="191">
        <f t="shared" si="897"/>
        <v>36631.876716000006</v>
      </c>
      <c r="V750" s="173">
        <v>2019</v>
      </c>
    </row>
    <row r="751" spans="1:22" s="7" customFormat="1" x14ac:dyDescent="0.2">
      <c r="A751" s="489">
        <v>660</v>
      </c>
      <c r="B751" s="192" t="s">
        <v>442</v>
      </c>
      <c r="C751" s="191">
        <f>'Раздел 1'!L751</f>
        <v>1716623.7300000002</v>
      </c>
      <c r="D751" s="191">
        <f t="shared" si="890"/>
        <v>120163.66110000003</v>
      </c>
      <c r="E751" s="191"/>
      <c r="F751" s="191"/>
      <c r="G751" s="191"/>
      <c r="H751" s="191"/>
      <c r="I751" s="191"/>
      <c r="J751" s="191"/>
      <c r="K751" s="191"/>
      <c r="L751" s="386">
        <v>272</v>
      </c>
      <c r="M751" s="523">
        <f t="shared" si="893"/>
        <v>429155.93250000005</v>
      </c>
      <c r="N751" s="191"/>
      <c r="O751" s="191"/>
      <c r="P751" s="191">
        <v>88.5</v>
      </c>
      <c r="Q751" s="191">
        <f t="shared" si="894"/>
        <v>514987.11900000006</v>
      </c>
      <c r="R751" s="191">
        <f t="shared" si="895"/>
        <v>85831.186500000011</v>
      </c>
      <c r="S751" s="191"/>
      <c r="T751" s="191">
        <f t="shared" si="896"/>
        <v>68664.949200000003</v>
      </c>
      <c r="U751" s="191">
        <f t="shared" si="897"/>
        <v>36735.747822000005</v>
      </c>
      <c r="V751" s="173">
        <v>2019</v>
      </c>
    </row>
    <row r="752" spans="1:22" s="7" customFormat="1" x14ac:dyDescent="0.2">
      <c r="A752" s="489">
        <v>661</v>
      </c>
      <c r="B752" s="192" t="s">
        <v>435</v>
      </c>
      <c r="C752" s="191">
        <f>'Раздел 1'!L752</f>
        <v>21150</v>
      </c>
      <c r="D752" s="191"/>
      <c r="E752" s="191"/>
      <c r="F752" s="191"/>
      <c r="G752" s="191"/>
      <c r="H752" s="191"/>
      <c r="I752" s="191"/>
      <c r="J752" s="191"/>
      <c r="K752" s="191"/>
      <c r="L752" s="386"/>
      <c r="M752" s="191"/>
      <c r="N752" s="191"/>
      <c r="O752" s="191"/>
      <c r="P752" s="191"/>
      <c r="Q752" s="191"/>
      <c r="R752" s="191"/>
      <c r="S752" s="191"/>
      <c r="T752" s="191">
        <v>21150</v>
      </c>
      <c r="U752" s="191"/>
      <c r="V752" s="173">
        <v>2019</v>
      </c>
    </row>
    <row r="753" spans="1:22" s="7" customFormat="1" x14ac:dyDescent="0.2">
      <c r="A753" s="489">
        <v>662</v>
      </c>
      <c r="B753" s="192" t="s">
        <v>443</v>
      </c>
      <c r="C753" s="191">
        <f>'Раздел 1'!L753</f>
        <v>1822328.49</v>
      </c>
      <c r="D753" s="191">
        <f t="shared" ref="D753:D762" si="900">C753*0.07</f>
        <v>127562.99430000001</v>
      </c>
      <c r="E753" s="191"/>
      <c r="F753" s="191"/>
      <c r="G753" s="191"/>
      <c r="H753" s="191"/>
      <c r="I753" s="191"/>
      <c r="J753" s="191"/>
      <c r="K753" s="191"/>
      <c r="L753" s="386">
        <v>432</v>
      </c>
      <c r="M753" s="523">
        <f t="shared" ref="M753:M762" si="901">0.25*C753</f>
        <v>455582.1225</v>
      </c>
      <c r="N753" s="191"/>
      <c r="O753" s="191"/>
      <c r="P753" s="191">
        <v>132.1</v>
      </c>
      <c r="Q753" s="191">
        <f t="shared" ref="Q753:Q762" si="902">0.3*C753</f>
        <v>546698.54700000002</v>
      </c>
      <c r="R753" s="191">
        <f t="shared" ref="R753:R762" si="903">0.05*C753</f>
        <v>91116.424500000008</v>
      </c>
      <c r="S753" s="191"/>
      <c r="T753" s="191">
        <f t="shared" ref="T753:T762" si="904">C753*0.04</f>
        <v>72893.139599999995</v>
      </c>
      <c r="U753" s="191">
        <f t="shared" ref="U753:U762" si="905">C753*0.0214</f>
        <v>38997.829685999997</v>
      </c>
      <c r="V753" s="173">
        <v>2019</v>
      </c>
    </row>
    <row r="754" spans="1:22" s="7" customFormat="1" x14ac:dyDescent="0.2">
      <c r="A754" s="489">
        <v>663</v>
      </c>
      <c r="B754" s="192" t="s">
        <v>436</v>
      </c>
      <c r="C754" s="191">
        <f>'Раздел 1'!L754</f>
        <v>1696669.2600000002</v>
      </c>
      <c r="D754" s="191">
        <f t="shared" si="900"/>
        <v>118766.84820000002</v>
      </c>
      <c r="E754" s="191"/>
      <c r="F754" s="191"/>
      <c r="G754" s="191"/>
      <c r="H754" s="191"/>
      <c r="I754" s="191"/>
      <c r="J754" s="191"/>
      <c r="K754" s="191"/>
      <c r="L754" s="386">
        <v>430</v>
      </c>
      <c r="M754" s="523">
        <f t="shared" si="901"/>
        <v>424167.31500000006</v>
      </c>
      <c r="N754" s="191"/>
      <c r="O754" s="191"/>
      <c r="P754" s="191">
        <v>130.80000000000001</v>
      </c>
      <c r="Q754" s="191">
        <f t="shared" si="902"/>
        <v>509000.77800000005</v>
      </c>
      <c r="R754" s="191">
        <f t="shared" si="903"/>
        <v>84833.463000000018</v>
      </c>
      <c r="S754" s="191"/>
      <c r="T754" s="191">
        <f t="shared" si="904"/>
        <v>67866.770400000009</v>
      </c>
      <c r="U754" s="191">
        <f t="shared" si="905"/>
        <v>36308.722164000006</v>
      </c>
      <c r="V754" s="173">
        <v>2019</v>
      </c>
    </row>
    <row r="755" spans="1:22" s="7" customFormat="1" x14ac:dyDescent="0.2">
      <c r="A755" s="489">
        <v>664</v>
      </c>
      <c r="B755" s="192" t="s">
        <v>444</v>
      </c>
      <c r="C755" s="191">
        <f>'Раздел 1'!L755</f>
        <v>2687921.04</v>
      </c>
      <c r="D755" s="191">
        <f t="shared" si="900"/>
        <v>188154.47280000002</v>
      </c>
      <c r="E755" s="191">
        <f t="shared" ref="E755:E758" si="906">C755*0.05</f>
        <v>134396.052</v>
      </c>
      <c r="F755" s="191"/>
      <c r="G755" s="191"/>
      <c r="H755" s="191">
        <f t="shared" ref="H755:H756" si="907">C755*0.1</f>
        <v>268792.10399999999</v>
      </c>
      <c r="I755" s="191"/>
      <c r="J755" s="191"/>
      <c r="K755" s="191"/>
      <c r="L755" s="386">
        <v>436</v>
      </c>
      <c r="M755" s="523">
        <f t="shared" si="901"/>
        <v>671980.26</v>
      </c>
      <c r="N755" s="191"/>
      <c r="O755" s="191"/>
      <c r="P755" s="191">
        <v>198.8</v>
      </c>
      <c r="Q755" s="191">
        <f t="shared" si="902"/>
        <v>806376.31200000003</v>
      </c>
      <c r="R755" s="191">
        <f t="shared" si="903"/>
        <v>134396.052</v>
      </c>
      <c r="S755" s="191"/>
      <c r="T755" s="191">
        <f t="shared" si="904"/>
        <v>107516.8416</v>
      </c>
      <c r="U755" s="191">
        <f t="shared" si="905"/>
        <v>57521.510256000001</v>
      </c>
      <c r="V755" s="173">
        <v>2019</v>
      </c>
    </row>
    <row r="756" spans="1:22" s="7" customFormat="1" x14ac:dyDescent="0.2">
      <c r="A756" s="489">
        <v>665</v>
      </c>
      <c r="B756" s="192" t="s">
        <v>445</v>
      </c>
      <c r="C756" s="191">
        <f>'Раздел 1'!L756</f>
        <v>1807227.8100000003</v>
      </c>
      <c r="D756" s="191">
        <f t="shared" si="900"/>
        <v>126505.94670000003</v>
      </c>
      <c r="E756" s="191">
        <f t="shared" si="906"/>
        <v>90361.390500000023</v>
      </c>
      <c r="F756" s="187"/>
      <c r="G756" s="191"/>
      <c r="H756" s="191">
        <f t="shared" si="907"/>
        <v>180722.78100000005</v>
      </c>
      <c r="I756" s="191"/>
      <c r="J756" s="191"/>
      <c r="K756" s="191"/>
      <c r="L756" s="386">
        <v>250</v>
      </c>
      <c r="M756" s="523">
        <f t="shared" si="901"/>
        <v>451806.95250000007</v>
      </c>
      <c r="N756" s="191"/>
      <c r="O756" s="191"/>
      <c r="P756" s="191">
        <v>95.5</v>
      </c>
      <c r="Q756" s="191">
        <f t="shared" si="902"/>
        <v>542168.34300000011</v>
      </c>
      <c r="R756" s="191">
        <f t="shared" si="903"/>
        <v>90361.390500000023</v>
      </c>
      <c r="S756" s="191"/>
      <c r="T756" s="191">
        <f t="shared" si="904"/>
        <v>72289.112400000013</v>
      </c>
      <c r="U756" s="191">
        <f t="shared" si="905"/>
        <v>38674.675134000005</v>
      </c>
      <c r="V756" s="173">
        <v>2019</v>
      </c>
    </row>
    <row r="757" spans="1:22" s="7" customFormat="1" x14ac:dyDescent="0.2">
      <c r="A757" s="489">
        <v>666</v>
      </c>
      <c r="B757" s="192" t="s">
        <v>446</v>
      </c>
      <c r="C757" s="191">
        <f>'Раздел 1'!L757</f>
        <v>2443074.3000000003</v>
      </c>
      <c r="D757" s="191">
        <f t="shared" si="900"/>
        <v>171015.20100000003</v>
      </c>
      <c r="E757" s="191">
        <f t="shared" si="906"/>
        <v>122153.71500000003</v>
      </c>
      <c r="F757" s="187"/>
      <c r="G757" s="191"/>
      <c r="H757" s="191"/>
      <c r="I757" s="191"/>
      <c r="J757" s="191"/>
      <c r="K757" s="191"/>
      <c r="L757" s="386">
        <v>381</v>
      </c>
      <c r="M757" s="523">
        <f t="shared" si="901"/>
        <v>610768.57500000007</v>
      </c>
      <c r="N757" s="191"/>
      <c r="O757" s="191"/>
      <c r="P757" s="191">
        <v>302</v>
      </c>
      <c r="Q757" s="191">
        <f t="shared" si="902"/>
        <v>732922.29</v>
      </c>
      <c r="R757" s="191">
        <f t="shared" si="903"/>
        <v>122153.71500000003</v>
      </c>
      <c r="S757" s="191"/>
      <c r="T757" s="191">
        <f t="shared" si="904"/>
        <v>97722.972000000009</v>
      </c>
      <c r="U757" s="191">
        <f t="shared" si="905"/>
        <v>52281.79002</v>
      </c>
      <c r="V757" s="173">
        <v>2019</v>
      </c>
    </row>
    <row r="758" spans="1:22" s="7" customFormat="1" x14ac:dyDescent="0.2">
      <c r="A758" s="489">
        <v>667</v>
      </c>
      <c r="B758" s="192" t="s">
        <v>437</v>
      </c>
      <c r="C758" s="191">
        <f>'Раздел 1'!L758</f>
        <v>1806149.1900000004</v>
      </c>
      <c r="D758" s="191">
        <f t="shared" si="900"/>
        <v>126430.44330000004</v>
      </c>
      <c r="E758" s="191">
        <f t="shared" si="906"/>
        <v>90307.459500000026</v>
      </c>
      <c r="F758" s="187"/>
      <c r="G758" s="191"/>
      <c r="H758" s="191"/>
      <c r="I758" s="191"/>
      <c r="J758" s="191"/>
      <c r="K758" s="191"/>
      <c r="L758" s="386">
        <v>341</v>
      </c>
      <c r="M758" s="523">
        <f t="shared" si="901"/>
        <v>451537.2975000001</v>
      </c>
      <c r="N758" s="191"/>
      <c r="O758" s="191"/>
      <c r="P758" s="191">
        <v>270</v>
      </c>
      <c r="Q758" s="191">
        <f t="shared" si="902"/>
        <v>541844.7570000001</v>
      </c>
      <c r="R758" s="191">
        <f t="shared" si="903"/>
        <v>90307.459500000026</v>
      </c>
      <c r="S758" s="191"/>
      <c r="T758" s="191">
        <f t="shared" si="904"/>
        <v>72245.967600000018</v>
      </c>
      <c r="U758" s="191">
        <f t="shared" si="905"/>
        <v>38651.592666000004</v>
      </c>
      <c r="V758" s="173">
        <v>2019</v>
      </c>
    </row>
    <row r="759" spans="1:22" s="7" customFormat="1" x14ac:dyDescent="0.2">
      <c r="A759" s="489">
        <v>668</v>
      </c>
      <c r="B759" s="199" t="s">
        <v>599</v>
      </c>
      <c r="C759" s="191">
        <f>'Раздел 1'!L759</f>
        <v>2139982.08</v>
      </c>
      <c r="D759" s="191">
        <f t="shared" si="900"/>
        <v>149798.74560000002</v>
      </c>
      <c r="E759" s="191"/>
      <c r="F759" s="187"/>
      <c r="G759" s="191"/>
      <c r="H759" s="191"/>
      <c r="I759" s="191"/>
      <c r="J759" s="191"/>
      <c r="K759" s="191"/>
      <c r="L759" s="386">
        <v>327</v>
      </c>
      <c r="M759" s="523">
        <f t="shared" si="901"/>
        <v>534995.52</v>
      </c>
      <c r="N759" s="191"/>
      <c r="O759" s="191"/>
      <c r="P759" s="191">
        <v>265.3</v>
      </c>
      <c r="Q759" s="191">
        <f t="shared" si="902"/>
        <v>641994.62399999995</v>
      </c>
      <c r="R759" s="191">
        <f t="shared" si="903"/>
        <v>106999.10400000001</v>
      </c>
      <c r="S759" s="191"/>
      <c r="T759" s="191">
        <f t="shared" si="904"/>
        <v>85599.283200000005</v>
      </c>
      <c r="U759" s="191">
        <f t="shared" si="905"/>
        <v>45795.616512000001</v>
      </c>
      <c r="V759" s="173">
        <v>2019</v>
      </c>
    </row>
    <row r="760" spans="1:22" s="7" customFormat="1" x14ac:dyDescent="0.2">
      <c r="A760" s="489">
        <v>669</v>
      </c>
      <c r="B760" s="199" t="s">
        <v>600</v>
      </c>
      <c r="C760" s="191">
        <f>'Раздел 1'!L760</f>
        <v>5044705.74</v>
      </c>
      <c r="D760" s="191">
        <f t="shared" si="900"/>
        <v>353129.40180000005</v>
      </c>
      <c r="E760" s="191">
        <f t="shared" ref="E760" si="908">C760*0.05</f>
        <v>252235.28700000001</v>
      </c>
      <c r="F760" s="191">
        <v>236963.68416</v>
      </c>
      <c r="G760" s="191">
        <f t="shared" ref="G760" si="909">0.06*C760</f>
        <v>302682.3444</v>
      </c>
      <c r="H760" s="191">
        <f>C760*0.1</f>
        <v>504470.57400000002</v>
      </c>
      <c r="I760" s="191">
        <f t="shared" ref="I760" si="910">0.05*C760</f>
        <v>252235.28700000001</v>
      </c>
      <c r="J760" s="191"/>
      <c r="K760" s="191"/>
      <c r="L760" s="386">
        <v>890</v>
      </c>
      <c r="M760" s="523">
        <f t="shared" si="901"/>
        <v>1261176.4350000001</v>
      </c>
      <c r="N760" s="188">
        <v>300</v>
      </c>
      <c r="O760" s="568">
        <f t="shared" ref="O760" si="911">0.03*C760</f>
        <v>151341.1722</v>
      </c>
      <c r="P760" s="191">
        <v>400</v>
      </c>
      <c r="Q760" s="191">
        <f t="shared" si="902"/>
        <v>1513411.7220000001</v>
      </c>
      <c r="R760" s="191">
        <f t="shared" si="903"/>
        <v>252235.28700000001</v>
      </c>
      <c r="S760" s="191"/>
      <c r="T760" s="191">
        <f t="shared" si="904"/>
        <v>201788.22960000002</v>
      </c>
      <c r="U760" s="191">
        <f t="shared" si="905"/>
        <v>107956.702836</v>
      </c>
      <c r="V760" s="173">
        <v>2019</v>
      </c>
    </row>
    <row r="761" spans="1:22" s="7" customFormat="1" x14ac:dyDescent="0.2">
      <c r="A761" s="495">
        <v>670</v>
      </c>
      <c r="B761" s="122" t="s">
        <v>637</v>
      </c>
      <c r="C761" s="191">
        <f>'Раздел 1'!L761</f>
        <v>1796441.6100000003</v>
      </c>
      <c r="D761" s="191">
        <f t="shared" si="900"/>
        <v>125750.91270000003</v>
      </c>
      <c r="E761" s="104"/>
      <c r="F761" s="104"/>
      <c r="G761" s="104"/>
      <c r="H761" s="104"/>
      <c r="I761" s="104"/>
      <c r="J761" s="104"/>
      <c r="K761" s="104"/>
      <c r="L761" s="389">
        <v>251</v>
      </c>
      <c r="M761" s="523">
        <f t="shared" si="901"/>
        <v>449110.40250000008</v>
      </c>
      <c r="N761" s="224"/>
      <c r="O761" s="104"/>
      <c r="P761" s="104">
        <v>96.1</v>
      </c>
      <c r="Q761" s="191">
        <f t="shared" si="902"/>
        <v>538932.48300000012</v>
      </c>
      <c r="R761" s="191">
        <f t="shared" si="903"/>
        <v>89822.080500000025</v>
      </c>
      <c r="S761" s="104"/>
      <c r="T761" s="191">
        <f t="shared" si="904"/>
        <v>71857.664400000009</v>
      </c>
      <c r="U761" s="191">
        <f t="shared" si="905"/>
        <v>38443.850454000007</v>
      </c>
      <c r="V761" s="491">
        <v>2019</v>
      </c>
    </row>
    <row r="762" spans="1:22" s="7" customFormat="1" x14ac:dyDescent="0.2">
      <c r="A762" s="495">
        <v>671</v>
      </c>
      <c r="B762" s="122" t="s">
        <v>1780</v>
      </c>
      <c r="C762" s="191">
        <f>'Раздел 1'!L762</f>
        <v>1732263.72</v>
      </c>
      <c r="D762" s="191">
        <f t="shared" si="900"/>
        <v>121258.46040000001</v>
      </c>
      <c r="E762" s="104"/>
      <c r="F762" s="104"/>
      <c r="G762" s="104"/>
      <c r="H762" s="104"/>
      <c r="I762" s="104"/>
      <c r="J762" s="104"/>
      <c r="K762" s="104"/>
      <c r="L762" s="389">
        <v>254</v>
      </c>
      <c r="M762" s="523">
        <f t="shared" si="901"/>
        <v>433065.93</v>
      </c>
      <c r="N762" s="224"/>
      <c r="O762" s="104"/>
      <c r="P762" s="104">
        <v>96.2</v>
      </c>
      <c r="Q762" s="191">
        <f t="shared" si="902"/>
        <v>519679.11599999998</v>
      </c>
      <c r="R762" s="191">
        <f t="shared" si="903"/>
        <v>86613.186000000002</v>
      </c>
      <c r="S762" s="104"/>
      <c r="T762" s="191">
        <f t="shared" si="904"/>
        <v>69290.548800000004</v>
      </c>
      <c r="U762" s="191">
        <f t="shared" si="905"/>
        <v>37070.443607999994</v>
      </c>
      <c r="V762" s="491">
        <v>2019</v>
      </c>
    </row>
    <row r="763" spans="1:22" s="54" customFormat="1" ht="12.75" customHeight="1" x14ac:dyDescent="0.2">
      <c r="A763" s="606" t="s">
        <v>189</v>
      </c>
      <c r="B763" s="607"/>
      <c r="C763" s="190">
        <f>SUM(C746:C762)</f>
        <v>31537811.862000003</v>
      </c>
      <c r="D763" s="190">
        <f t="shared" ref="D763:U763" si="912">SUM(D746:D762)</f>
        <v>2204706.8303400003</v>
      </c>
      <c r="E763" s="190">
        <f t="shared" si="912"/>
        <v>860258.77410000016</v>
      </c>
      <c r="F763" s="190">
        <f t="shared" si="912"/>
        <v>236963.68416</v>
      </c>
      <c r="G763" s="190">
        <f t="shared" si="912"/>
        <v>507648.18852000003</v>
      </c>
      <c r="H763" s="190">
        <f t="shared" si="912"/>
        <v>953985.45900000003</v>
      </c>
      <c r="I763" s="190">
        <f t="shared" si="912"/>
        <v>252235.28700000001</v>
      </c>
      <c r="J763" s="190">
        <f t="shared" si="912"/>
        <v>0</v>
      </c>
      <c r="K763" s="190">
        <f t="shared" si="912"/>
        <v>0</v>
      </c>
      <c r="L763" s="190">
        <f t="shared" si="912"/>
        <v>5630</v>
      </c>
      <c r="M763" s="190">
        <f t="shared" si="912"/>
        <v>7873952.9655000009</v>
      </c>
      <c r="N763" s="190">
        <f t="shared" si="912"/>
        <v>300</v>
      </c>
      <c r="O763" s="190">
        <f t="shared" si="912"/>
        <v>151341.1722</v>
      </c>
      <c r="P763" s="190">
        <f t="shared" si="912"/>
        <v>3194.4999999999995</v>
      </c>
      <c r="Q763" s="190">
        <f t="shared" si="912"/>
        <v>9448743.5586000029</v>
      </c>
      <c r="R763" s="190">
        <f t="shared" si="912"/>
        <v>1574790.5930999999</v>
      </c>
      <c r="S763" s="190">
        <f t="shared" si="912"/>
        <v>0</v>
      </c>
      <c r="T763" s="190">
        <f t="shared" si="912"/>
        <v>1301832.4744800003</v>
      </c>
      <c r="U763" s="190">
        <f t="shared" si="912"/>
        <v>674010.37384680007</v>
      </c>
      <c r="V763" s="14"/>
    </row>
    <row r="764" spans="1:22" s="546" customFormat="1" x14ac:dyDescent="0.2">
      <c r="A764" s="548">
        <v>672</v>
      </c>
      <c r="B764" s="547" t="s">
        <v>1785</v>
      </c>
      <c r="C764" s="551">
        <f>'Раздел 1'!O764</f>
        <v>1588047.5</v>
      </c>
      <c r="D764" s="191">
        <f t="shared" ref="D764:D768" si="913">C764*0.07</f>
        <v>111163.32500000001</v>
      </c>
      <c r="E764" s="191">
        <f t="shared" ref="E764:E767" si="914">C764*0.05</f>
        <v>79402.375</v>
      </c>
      <c r="F764" s="551"/>
      <c r="G764" s="551"/>
      <c r="H764" s="191">
        <f t="shared" ref="H764:H767" si="915">C764*0.1</f>
        <v>158804.75</v>
      </c>
      <c r="I764" s="551"/>
      <c r="J764" s="551"/>
      <c r="K764" s="551"/>
      <c r="L764" s="552"/>
      <c r="M764" s="523">
        <f t="shared" ref="M764:M768" si="916">0.25*C764</f>
        <v>397011.875</v>
      </c>
      <c r="N764" s="553"/>
      <c r="O764" s="551"/>
      <c r="P764" s="551"/>
      <c r="Q764" s="191">
        <f t="shared" ref="Q764:Q768" si="917">0.3*C764</f>
        <v>476414.25</v>
      </c>
      <c r="R764" s="191">
        <f t="shared" ref="R764:R768" si="918">0.05*C764</f>
        <v>79402.375</v>
      </c>
      <c r="S764" s="551"/>
      <c r="T764" s="191">
        <f t="shared" ref="T764:T768" si="919">C764*0.04</f>
        <v>63521.9</v>
      </c>
      <c r="U764" s="191">
        <f t="shared" ref="U764:U768" si="920">C764*0.0214</f>
        <v>33984.216499999995</v>
      </c>
      <c r="V764" s="554">
        <v>2019</v>
      </c>
    </row>
    <row r="765" spans="1:22" s="7" customFormat="1" x14ac:dyDescent="0.2">
      <c r="A765" s="296">
        <v>673</v>
      </c>
      <c r="B765" s="254" t="s">
        <v>821</v>
      </c>
      <c r="C765" s="104">
        <f>'Раздел 1'!O765</f>
        <v>1630718.7</v>
      </c>
      <c r="D765" s="191">
        <f t="shared" si="913"/>
        <v>114150.30900000001</v>
      </c>
      <c r="E765" s="191">
        <f t="shared" si="914"/>
        <v>81535.934999999998</v>
      </c>
      <c r="F765" s="228"/>
      <c r="G765" s="228"/>
      <c r="H765" s="191">
        <f t="shared" si="915"/>
        <v>163071.87</v>
      </c>
      <c r="I765" s="228"/>
      <c r="J765" s="228"/>
      <c r="K765" s="228"/>
      <c r="L765" s="390">
        <v>272</v>
      </c>
      <c r="M765" s="523">
        <f t="shared" si="916"/>
        <v>407679.67499999999</v>
      </c>
      <c r="N765" s="230"/>
      <c r="O765" s="228"/>
      <c r="P765" s="228">
        <v>90.2</v>
      </c>
      <c r="Q765" s="191">
        <f t="shared" si="917"/>
        <v>489215.61</v>
      </c>
      <c r="R765" s="191">
        <f t="shared" si="918"/>
        <v>81535.934999999998</v>
      </c>
      <c r="S765" s="228"/>
      <c r="T765" s="191">
        <f t="shared" si="919"/>
        <v>65228.748</v>
      </c>
      <c r="U765" s="191">
        <f t="shared" si="920"/>
        <v>34897.38018</v>
      </c>
      <c r="V765" s="409">
        <v>2020</v>
      </c>
    </row>
    <row r="766" spans="1:22" s="7" customFormat="1" x14ac:dyDescent="0.2">
      <c r="A766" s="296">
        <v>674</v>
      </c>
      <c r="B766" s="251" t="s">
        <v>822</v>
      </c>
      <c r="C766" s="104">
        <f>'Раздел 1'!O766</f>
        <v>1839225.7</v>
      </c>
      <c r="D766" s="191">
        <f t="shared" si="913"/>
        <v>128745.79900000001</v>
      </c>
      <c r="E766" s="191">
        <f t="shared" si="914"/>
        <v>91961.285000000003</v>
      </c>
      <c r="F766" s="228"/>
      <c r="G766" s="191">
        <f t="shared" ref="G766:G767" si="921">0.06*C766</f>
        <v>110353.54199999999</v>
      </c>
      <c r="H766" s="191">
        <f t="shared" si="915"/>
        <v>183922.57</v>
      </c>
      <c r="I766" s="228"/>
      <c r="J766" s="228"/>
      <c r="K766" s="228"/>
      <c r="L766" s="390">
        <v>291</v>
      </c>
      <c r="M766" s="523">
        <f t="shared" si="916"/>
        <v>459806.42499999999</v>
      </c>
      <c r="N766" s="230"/>
      <c r="O766" s="228"/>
      <c r="P766" s="228">
        <v>98.2</v>
      </c>
      <c r="Q766" s="191">
        <f t="shared" si="917"/>
        <v>551767.71</v>
      </c>
      <c r="R766" s="191">
        <f t="shared" si="918"/>
        <v>91961.285000000003</v>
      </c>
      <c r="S766" s="228"/>
      <c r="T766" s="191">
        <f t="shared" si="919"/>
        <v>73569.028000000006</v>
      </c>
      <c r="U766" s="191">
        <f t="shared" si="920"/>
        <v>39359.429979999994</v>
      </c>
      <c r="V766" s="409">
        <v>2020</v>
      </c>
    </row>
    <row r="767" spans="1:22" s="7" customFormat="1" x14ac:dyDescent="0.2">
      <c r="A767" s="296">
        <v>675</v>
      </c>
      <c r="B767" s="251" t="s">
        <v>1776</v>
      </c>
      <c r="C767" s="104">
        <f>'Раздел 1'!O767</f>
        <v>1584168.3</v>
      </c>
      <c r="D767" s="191">
        <f t="shared" si="913"/>
        <v>110891.78100000002</v>
      </c>
      <c r="E767" s="191">
        <f t="shared" si="914"/>
        <v>79208.415000000008</v>
      </c>
      <c r="F767" s="228"/>
      <c r="G767" s="191">
        <f t="shared" si="921"/>
        <v>95050.097999999998</v>
      </c>
      <c r="H767" s="191">
        <f t="shared" si="915"/>
        <v>158416.83000000002</v>
      </c>
      <c r="I767" s="228"/>
      <c r="J767" s="228"/>
      <c r="K767" s="228"/>
      <c r="L767" s="390">
        <v>272</v>
      </c>
      <c r="M767" s="523">
        <f t="shared" si="916"/>
        <v>396042.07500000001</v>
      </c>
      <c r="N767" s="230"/>
      <c r="O767" s="228"/>
      <c r="P767" s="228">
        <v>90.2</v>
      </c>
      <c r="Q767" s="191">
        <f t="shared" si="917"/>
        <v>475250.49</v>
      </c>
      <c r="R767" s="191">
        <f t="shared" si="918"/>
        <v>79208.415000000008</v>
      </c>
      <c r="S767" s="228"/>
      <c r="T767" s="191">
        <f t="shared" si="919"/>
        <v>63366.732000000004</v>
      </c>
      <c r="U767" s="191">
        <f t="shared" si="920"/>
        <v>33901.20162</v>
      </c>
      <c r="V767" s="409">
        <v>2020</v>
      </c>
    </row>
    <row r="768" spans="1:22" s="7" customFormat="1" x14ac:dyDescent="0.2">
      <c r="A768" s="296">
        <v>676</v>
      </c>
      <c r="B768" s="251" t="s">
        <v>823</v>
      </c>
      <c r="C768" s="104">
        <f>'Раздел 1'!O768</f>
        <v>1548285.7</v>
      </c>
      <c r="D768" s="191">
        <f t="shared" si="913"/>
        <v>108379.99900000001</v>
      </c>
      <c r="E768" s="228"/>
      <c r="F768" s="228"/>
      <c r="G768" s="228"/>
      <c r="H768" s="228"/>
      <c r="I768" s="228"/>
      <c r="J768" s="228"/>
      <c r="K768" s="228"/>
      <c r="L768" s="390">
        <v>250</v>
      </c>
      <c r="M768" s="523">
        <f t="shared" si="916"/>
        <v>387071.42499999999</v>
      </c>
      <c r="N768" s="230"/>
      <c r="O768" s="228"/>
      <c r="P768" s="228">
        <v>88.9</v>
      </c>
      <c r="Q768" s="191">
        <f t="shared" si="917"/>
        <v>464485.70999999996</v>
      </c>
      <c r="R768" s="191">
        <f t="shared" si="918"/>
        <v>77414.285000000003</v>
      </c>
      <c r="S768" s="228"/>
      <c r="T768" s="191">
        <f t="shared" si="919"/>
        <v>61931.428</v>
      </c>
      <c r="U768" s="191">
        <f t="shared" si="920"/>
        <v>33133.313979999999</v>
      </c>
      <c r="V768" s="409">
        <v>2020</v>
      </c>
    </row>
    <row r="769" spans="1:22" s="54" customFormat="1" ht="12.75" customHeight="1" x14ac:dyDescent="0.2">
      <c r="A769" s="606" t="s">
        <v>814</v>
      </c>
      <c r="B769" s="607"/>
      <c r="C769" s="190">
        <f>SUM(C764:C768)</f>
        <v>8190445.9000000004</v>
      </c>
      <c r="D769" s="190">
        <f t="shared" ref="D769:U769" si="922">SUM(D764:D768)</f>
        <v>573331.21299999999</v>
      </c>
      <c r="E769" s="190">
        <f t="shared" si="922"/>
        <v>332108.01</v>
      </c>
      <c r="F769" s="190">
        <f t="shared" si="922"/>
        <v>0</v>
      </c>
      <c r="G769" s="190">
        <f t="shared" si="922"/>
        <v>205403.63999999998</v>
      </c>
      <c r="H769" s="190">
        <f t="shared" si="922"/>
        <v>664216.02</v>
      </c>
      <c r="I769" s="190">
        <f t="shared" si="922"/>
        <v>0</v>
      </c>
      <c r="J769" s="190">
        <f t="shared" si="922"/>
        <v>0</v>
      </c>
      <c r="K769" s="190">
        <f t="shared" si="922"/>
        <v>0</v>
      </c>
      <c r="L769" s="190">
        <f t="shared" si="922"/>
        <v>1085</v>
      </c>
      <c r="M769" s="190">
        <f t="shared" si="922"/>
        <v>2047611.4750000001</v>
      </c>
      <c r="N769" s="190">
        <f t="shared" si="922"/>
        <v>0</v>
      </c>
      <c r="O769" s="190">
        <f t="shared" si="922"/>
        <v>0</v>
      </c>
      <c r="P769" s="190">
        <f t="shared" si="922"/>
        <v>367.5</v>
      </c>
      <c r="Q769" s="190">
        <f t="shared" si="922"/>
        <v>2457133.7699999996</v>
      </c>
      <c r="R769" s="190">
        <f t="shared" si="922"/>
        <v>409522.29500000004</v>
      </c>
      <c r="S769" s="190">
        <f t="shared" si="922"/>
        <v>0</v>
      </c>
      <c r="T769" s="190">
        <f t="shared" si="922"/>
        <v>327617.83600000001</v>
      </c>
      <c r="U769" s="190">
        <f t="shared" si="922"/>
        <v>175275.54225999999</v>
      </c>
      <c r="V769" s="14"/>
    </row>
    <row r="770" spans="1:22" s="7" customFormat="1" x14ac:dyDescent="0.2">
      <c r="A770" s="296">
        <v>677</v>
      </c>
      <c r="B770" s="254" t="s">
        <v>816</v>
      </c>
      <c r="C770" s="329">
        <f>'Раздел 1'!O770</f>
        <v>5760612</v>
      </c>
      <c r="D770" s="191">
        <f t="shared" ref="D770:D772" si="923">C770*0.07</f>
        <v>403242.84</v>
      </c>
      <c r="E770" s="228"/>
      <c r="F770" s="228"/>
      <c r="G770" s="191">
        <f t="shared" ref="G770:G772" si="924">0.06*C770</f>
        <v>345636.72</v>
      </c>
      <c r="H770" s="228"/>
      <c r="I770" s="191">
        <f t="shared" ref="I770:I772" si="925">0.05*C770</f>
        <v>288030.60000000003</v>
      </c>
      <c r="J770" s="228"/>
      <c r="K770" s="228"/>
      <c r="L770" s="390">
        <v>573</v>
      </c>
      <c r="M770" s="523">
        <f t="shared" ref="M770:M772" si="926">0.25*C770</f>
        <v>1440153</v>
      </c>
      <c r="N770" s="230">
        <v>394</v>
      </c>
      <c r="O770" s="568">
        <f t="shared" ref="O770" si="927">0.03*C770</f>
        <v>172818.36</v>
      </c>
      <c r="P770" s="228">
        <v>466</v>
      </c>
      <c r="Q770" s="191">
        <f t="shared" ref="Q770:Q772" si="928">0.3*C770</f>
        <v>1728183.5999999999</v>
      </c>
      <c r="R770" s="191">
        <f t="shared" ref="R770:R772" si="929">0.05*C770</f>
        <v>288030.60000000003</v>
      </c>
      <c r="S770" s="228"/>
      <c r="T770" s="191">
        <f t="shared" ref="T770:T772" si="930">C770*0.04</f>
        <v>230424.48</v>
      </c>
      <c r="U770" s="191">
        <f t="shared" ref="U770:U772" si="931">C770*0.0214</f>
        <v>123277.0968</v>
      </c>
      <c r="V770" s="409">
        <v>2021</v>
      </c>
    </row>
    <row r="771" spans="1:22" s="7" customFormat="1" x14ac:dyDescent="0.2">
      <c r="A771" s="296">
        <v>678</v>
      </c>
      <c r="B771" s="251" t="s">
        <v>817</v>
      </c>
      <c r="C771" s="329">
        <f>'Раздел 1'!O771</f>
        <v>2337218</v>
      </c>
      <c r="D771" s="191">
        <f t="shared" si="923"/>
        <v>163605.26</v>
      </c>
      <c r="E771" s="228"/>
      <c r="F771" s="228"/>
      <c r="G771" s="191">
        <f t="shared" si="924"/>
        <v>140233.07999999999</v>
      </c>
      <c r="H771" s="228"/>
      <c r="I771" s="191">
        <f t="shared" si="925"/>
        <v>116860.90000000001</v>
      </c>
      <c r="J771" s="228"/>
      <c r="K771" s="228"/>
      <c r="L771" s="390">
        <v>470</v>
      </c>
      <c r="M771" s="523">
        <f t="shared" si="926"/>
        <v>584304.5</v>
      </c>
      <c r="N771" s="230"/>
      <c r="O771" s="228"/>
      <c r="P771" s="228">
        <v>357.3</v>
      </c>
      <c r="Q771" s="191">
        <f t="shared" si="928"/>
        <v>701165.4</v>
      </c>
      <c r="R771" s="191">
        <f t="shared" si="929"/>
        <v>116860.90000000001</v>
      </c>
      <c r="S771" s="228"/>
      <c r="T771" s="191">
        <f t="shared" si="930"/>
        <v>93488.72</v>
      </c>
      <c r="U771" s="191">
        <f t="shared" si="931"/>
        <v>50016.465199999999</v>
      </c>
      <c r="V771" s="409">
        <v>2021</v>
      </c>
    </row>
    <row r="772" spans="1:22" s="7" customFormat="1" x14ac:dyDescent="0.2">
      <c r="A772" s="324">
        <v>679</v>
      </c>
      <c r="B772" s="251" t="s">
        <v>818</v>
      </c>
      <c r="C772" s="329">
        <f>'Раздел 1'!O772</f>
        <v>1396512</v>
      </c>
      <c r="D772" s="191">
        <f t="shared" si="923"/>
        <v>97755.840000000011</v>
      </c>
      <c r="E772" s="191">
        <f t="shared" ref="E772" si="932">C772*0.05</f>
        <v>69825.600000000006</v>
      </c>
      <c r="F772" s="228"/>
      <c r="G772" s="191">
        <f t="shared" si="924"/>
        <v>83790.720000000001</v>
      </c>
      <c r="H772" s="228"/>
      <c r="I772" s="191">
        <f t="shared" si="925"/>
        <v>69825.600000000006</v>
      </c>
      <c r="J772" s="228"/>
      <c r="K772" s="228"/>
      <c r="L772" s="390">
        <v>263</v>
      </c>
      <c r="M772" s="523">
        <f t="shared" si="926"/>
        <v>349128</v>
      </c>
      <c r="N772" s="230"/>
      <c r="O772" s="228"/>
      <c r="P772" s="228">
        <v>208</v>
      </c>
      <c r="Q772" s="191">
        <f t="shared" si="928"/>
        <v>418953.6</v>
      </c>
      <c r="R772" s="191">
        <f t="shared" si="929"/>
        <v>69825.600000000006</v>
      </c>
      <c r="S772" s="228"/>
      <c r="T772" s="191">
        <f t="shared" si="930"/>
        <v>55860.480000000003</v>
      </c>
      <c r="U772" s="191">
        <f t="shared" si="931"/>
        <v>29885.356799999998</v>
      </c>
      <c r="V772" s="409">
        <v>2021</v>
      </c>
    </row>
    <row r="773" spans="1:22" s="54" customFormat="1" ht="12.75" customHeight="1" x14ac:dyDescent="0.2">
      <c r="A773" s="606" t="s">
        <v>815</v>
      </c>
      <c r="B773" s="607"/>
      <c r="C773" s="190">
        <f>SUM(C770:C772)</f>
        <v>9494342</v>
      </c>
      <c r="D773" s="190">
        <f t="shared" ref="D773:U773" si="933">SUM(D770:D772)</f>
        <v>664603.94000000006</v>
      </c>
      <c r="E773" s="190">
        <f t="shared" si="933"/>
        <v>69825.600000000006</v>
      </c>
      <c r="F773" s="190">
        <f t="shared" si="933"/>
        <v>0</v>
      </c>
      <c r="G773" s="190">
        <f t="shared" si="933"/>
        <v>569660.5199999999</v>
      </c>
      <c r="H773" s="190">
        <f t="shared" si="933"/>
        <v>0</v>
      </c>
      <c r="I773" s="190">
        <f t="shared" si="933"/>
        <v>474717.10000000009</v>
      </c>
      <c r="J773" s="190">
        <f t="shared" si="933"/>
        <v>0</v>
      </c>
      <c r="K773" s="190">
        <f t="shared" si="933"/>
        <v>0</v>
      </c>
      <c r="L773" s="190">
        <f t="shared" si="933"/>
        <v>1306</v>
      </c>
      <c r="M773" s="190">
        <f t="shared" si="933"/>
        <v>2373585.5</v>
      </c>
      <c r="N773" s="190">
        <f t="shared" si="933"/>
        <v>394</v>
      </c>
      <c r="O773" s="190">
        <f t="shared" si="933"/>
        <v>172818.36</v>
      </c>
      <c r="P773" s="190">
        <f t="shared" si="933"/>
        <v>1031.3</v>
      </c>
      <c r="Q773" s="190">
        <f t="shared" si="933"/>
        <v>2848302.6</v>
      </c>
      <c r="R773" s="190">
        <f t="shared" si="933"/>
        <v>474717.10000000009</v>
      </c>
      <c r="S773" s="190">
        <f t="shared" si="933"/>
        <v>0</v>
      </c>
      <c r="T773" s="190">
        <f t="shared" si="933"/>
        <v>379773.68</v>
      </c>
      <c r="U773" s="190">
        <f t="shared" si="933"/>
        <v>203178.91880000001</v>
      </c>
      <c r="V773" s="14"/>
    </row>
    <row r="774" spans="1:22" s="56" customFormat="1" ht="12.75" customHeight="1" x14ac:dyDescent="0.2">
      <c r="A774" s="602" t="s">
        <v>449</v>
      </c>
      <c r="B774" s="603"/>
      <c r="C774" s="189">
        <f>C773+C769+C763</f>
        <v>49222599.762000002</v>
      </c>
      <c r="D774" s="189">
        <f t="shared" ref="D774:U774" si="934">D773+D769+D763</f>
        <v>3442641.9833400003</v>
      </c>
      <c r="E774" s="189">
        <f t="shared" si="934"/>
        <v>1262192.3841000001</v>
      </c>
      <c r="F774" s="189">
        <f t="shared" si="934"/>
        <v>236963.68416</v>
      </c>
      <c r="G774" s="189">
        <f t="shared" si="934"/>
        <v>1282712.34852</v>
      </c>
      <c r="H774" s="189">
        <f t="shared" si="934"/>
        <v>1618201.4790000001</v>
      </c>
      <c r="I774" s="189">
        <f t="shared" si="934"/>
        <v>726952.3870000001</v>
      </c>
      <c r="J774" s="189">
        <f t="shared" si="934"/>
        <v>0</v>
      </c>
      <c r="K774" s="189">
        <f t="shared" si="934"/>
        <v>0</v>
      </c>
      <c r="L774" s="189">
        <f t="shared" si="934"/>
        <v>8021</v>
      </c>
      <c r="M774" s="189">
        <f t="shared" si="934"/>
        <v>12295149.9405</v>
      </c>
      <c r="N774" s="189">
        <f t="shared" si="934"/>
        <v>694</v>
      </c>
      <c r="O774" s="189">
        <f t="shared" si="934"/>
        <v>324159.53220000002</v>
      </c>
      <c r="P774" s="189">
        <f t="shared" si="934"/>
        <v>4593.2999999999993</v>
      </c>
      <c r="Q774" s="189">
        <f t="shared" si="934"/>
        <v>14754179.928600002</v>
      </c>
      <c r="R774" s="189">
        <f t="shared" si="934"/>
        <v>2459029.9881000002</v>
      </c>
      <c r="S774" s="189">
        <f t="shared" si="934"/>
        <v>0</v>
      </c>
      <c r="T774" s="189">
        <f t="shared" si="934"/>
        <v>2009223.9904800004</v>
      </c>
      <c r="U774" s="189">
        <f t="shared" si="934"/>
        <v>1052464.8349068002</v>
      </c>
      <c r="V774" s="15"/>
    </row>
    <row r="775" spans="1:22" s="61" customFormat="1" ht="12.75" customHeight="1" x14ac:dyDescent="0.2">
      <c r="A775" s="604"/>
      <c r="B775" s="605"/>
      <c r="C775" s="201"/>
      <c r="D775" s="201"/>
      <c r="E775" s="201"/>
      <c r="F775" s="201"/>
      <c r="G775" s="201"/>
      <c r="H775" s="201"/>
      <c r="I775" s="201"/>
      <c r="J775" s="201"/>
      <c r="K775" s="201"/>
      <c r="L775" s="394"/>
      <c r="M775" s="201"/>
      <c r="N775" s="201"/>
      <c r="O775" s="201"/>
      <c r="P775" s="201"/>
      <c r="Q775" s="201"/>
      <c r="R775" s="201"/>
      <c r="S775" s="201"/>
      <c r="T775" s="201"/>
      <c r="U775" s="201"/>
      <c r="V775" s="62"/>
    </row>
    <row r="776" spans="1:22" s="61" customFormat="1" ht="12.75" customHeight="1" x14ac:dyDescent="0.2">
      <c r="A776" s="604"/>
      <c r="B776" s="605"/>
      <c r="C776" s="201"/>
      <c r="D776" s="201"/>
      <c r="E776" s="201"/>
      <c r="F776" s="201"/>
      <c r="G776" s="201"/>
      <c r="H776" s="201"/>
      <c r="I776" s="201"/>
      <c r="J776" s="201"/>
      <c r="K776" s="201"/>
      <c r="L776" s="394"/>
      <c r="M776" s="201"/>
      <c r="N776" s="202"/>
      <c r="O776" s="201"/>
      <c r="P776" s="201"/>
      <c r="Q776" s="201"/>
      <c r="R776" s="201"/>
      <c r="S776" s="201"/>
      <c r="T776" s="201"/>
      <c r="U776" s="201"/>
      <c r="V776" s="62"/>
    </row>
  </sheetData>
  <autoFilter ref="A6:V774"/>
  <customSheetViews>
    <customSheetView guid="{B38E19AB-A25C-412D-B8A7-63B87F7485CB}" scale="115" topLeftCell="F1">
      <pane ySplit="6" topLeftCell="A7" activePane="bottomLeft" state="frozen"/>
      <selection pane="bottomLeft" activeCell="T11" sqref="T11"/>
      <pageMargins left="0.7" right="0.7" top="0.75" bottom="0.75" header="0.3" footer="0.3"/>
      <pageSetup paperSize="9" orientation="portrait" r:id="rId1"/>
    </customSheetView>
    <customSheetView guid="{4F0BDF49-A609-43F2-A1D1-6D99D003CEC4}" scale="115">
      <pane ySplit="6" topLeftCell="A686" activePane="bottomLeft" state="frozen"/>
      <selection pane="bottomLeft" activeCell="B697" sqref="B697"/>
      <pageMargins left="0.7" right="0.7" top="0.75" bottom="0.75" header="0.3" footer="0.3"/>
      <pageSetup paperSize="9" orientation="portrait" r:id="rId2"/>
    </customSheetView>
    <customSheetView guid="{9914400A-93D7-44F0-9C2B-2D9BD19EDB2A}" scale="115">
      <pane ySplit="6" topLeftCell="A707" activePane="bottomLeft" state="frozen"/>
      <selection pane="bottomLeft" activeCell="A722" sqref="A722:XFD722"/>
      <pageMargins left="0.7" right="0.7" top="0.75" bottom="0.75" header="0.3" footer="0.3"/>
      <pageSetup paperSize="9" orientation="portrait" r:id="rId3"/>
    </customSheetView>
    <customSheetView guid="{D230237E-3FD4-4AFA-9B06-7782AC8D5B69}" topLeftCell="C1">
      <pane ySplit="6" topLeftCell="A760" activePane="bottomLeft" state="frozen"/>
      <selection pane="bottomLeft" activeCell="I819" sqref="I819"/>
      <pageMargins left="0.7" right="0.7" top="0.75" bottom="0.75" header="0.3" footer="0.3"/>
      <pageSetup paperSize="9" orientation="portrait" r:id="rId4"/>
    </customSheetView>
  </customSheetViews>
  <mergeCells count="105">
    <mergeCell ref="A660:B660"/>
    <mergeCell ref="A663:B663"/>
    <mergeCell ref="A691:B691"/>
    <mergeCell ref="A699:B699"/>
    <mergeCell ref="A730:B730"/>
    <mergeCell ref="A736:B736"/>
    <mergeCell ref="A769:B769"/>
    <mergeCell ref="A763:B763"/>
    <mergeCell ref="A484:B484"/>
    <mergeCell ref="A492:B492"/>
    <mergeCell ref="A506:B506"/>
    <mergeCell ref="A509:B509"/>
    <mergeCell ref="A534:B534"/>
    <mergeCell ref="A539:B539"/>
    <mergeCell ref="A565:B565"/>
    <mergeCell ref="A575:B575"/>
    <mergeCell ref="A603:B603"/>
    <mergeCell ref="A498:B498"/>
    <mergeCell ref="A499:B499"/>
    <mergeCell ref="A500:B500"/>
    <mergeCell ref="A545:B545"/>
    <mergeCell ref="A546:B546"/>
    <mergeCell ref="A585:B585"/>
    <mergeCell ref="A586:B586"/>
    <mergeCell ref="A432:B432"/>
    <mergeCell ref="A435:B435"/>
    <mergeCell ref="A402:B402"/>
    <mergeCell ref="A347:B347"/>
    <mergeCell ref="A348:B348"/>
    <mergeCell ref="A375:B375"/>
    <mergeCell ref="A376:B376"/>
    <mergeCell ref="A190:B190"/>
    <mergeCell ref="A211:B211"/>
    <mergeCell ref="A274:B274"/>
    <mergeCell ref="A279:B279"/>
    <mergeCell ref="A296:B296"/>
    <mergeCell ref="A299:B299"/>
    <mergeCell ref="A335:B335"/>
    <mergeCell ref="A340:B340"/>
    <mergeCell ref="A363:B363"/>
    <mergeCell ref="A286:B286"/>
    <mergeCell ref="A287:B287"/>
    <mergeCell ref="A288:B288"/>
    <mergeCell ref="U4:U5"/>
    <mergeCell ref="C2:O2"/>
    <mergeCell ref="C4:C5"/>
    <mergeCell ref="D4:I4"/>
    <mergeCell ref="J4:K5"/>
    <mergeCell ref="L4:M5"/>
    <mergeCell ref="A8:B8"/>
    <mergeCell ref="A9:B9"/>
    <mergeCell ref="A10:B10"/>
    <mergeCell ref="N4:O5"/>
    <mergeCell ref="P4:Q5"/>
    <mergeCell ref="R4:R5"/>
    <mergeCell ref="A4:A6"/>
    <mergeCell ref="B4:B6"/>
    <mergeCell ref="A613:B613"/>
    <mergeCell ref="A607:B607"/>
    <mergeCell ref="A630:B630"/>
    <mergeCell ref="A633:B633"/>
    <mergeCell ref="A440:B440"/>
    <mergeCell ref="A400:B400"/>
    <mergeCell ref="A401:B401"/>
    <mergeCell ref="S4:S5"/>
    <mergeCell ref="T4:T5"/>
    <mergeCell ref="A11:B11"/>
    <mergeCell ref="A12:B12"/>
    <mergeCell ref="A237:B237"/>
    <mergeCell ref="A238:B238"/>
    <mergeCell ref="A239:B239"/>
    <mergeCell ref="A439:B439"/>
    <mergeCell ref="A438:B438"/>
    <mergeCell ref="A349:B349"/>
    <mergeCell ref="A301:B301"/>
    <mergeCell ref="A302:B302"/>
    <mergeCell ref="A303:B303"/>
    <mergeCell ref="A377:B377"/>
    <mergeCell ref="A371:B371"/>
    <mergeCell ref="A392:B392"/>
    <mergeCell ref="A396:B396"/>
    <mergeCell ref="V4:V6"/>
    <mergeCell ref="A744:B744"/>
    <mergeCell ref="A745:B745"/>
    <mergeCell ref="A775:B775"/>
    <mergeCell ref="A776:B776"/>
    <mergeCell ref="A710:B710"/>
    <mergeCell ref="A711:B711"/>
    <mergeCell ref="A712:B712"/>
    <mergeCell ref="A743:B743"/>
    <mergeCell ref="A773:B773"/>
    <mergeCell ref="A774:B774"/>
    <mergeCell ref="A667:B667"/>
    <mergeCell ref="A668:B668"/>
    <mergeCell ref="A669:B669"/>
    <mergeCell ref="A636:B636"/>
    <mergeCell ref="A512:B512"/>
    <mergeCell ref="A513:B513"/>
    <mergeCell ref="A514:B514"/>
    <mergeCell ref="A544:B544"/>
    <mergeCell ref="A637:B637"/>
    <mergeCell ref="A638:B638"/>
    <mergeCell ref="A587:B587"/>
    <mergeCell ref="A611:B611"/>
    <mergeCell ref="A612:B612"/>
  </mergeCells>
  <pageMargins left="0.70866141732283472" right="0.70866141732283472" top="0.74803149606299213" bottom="0.74803149606299213" header="0.31496062992125984" footer="0.31496062992125984"/>
  <pageSetup paperSize="9" scale="36" fitToHeight="0" orientation="landscape"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opLeftCell="A7" workbookViewId="0">
      <selection activeCell="B11" sqref="B11"/>
    </sheetView>
  </sheetViews>
  <sheetFormatPr defaultColWidth="9.33203125" defaultRowHeight="12.75" x14ac:dyDescent="0.2"/>
  <cols>
    <col min="1" max="1" width="4.83203125" customWidth="1"/>
    <col min="2" max="2" width="79.83203125" customWidth="1"/>
    <col min="3" max="4" width="15.83203125" customWidth="1"/>
    <col min="5" max="5" width="16.83203125" customWidth="1"/>
    <col min="6" max="7" width="9.6640625" bestFit="1" customWidth="1"/>
    <col min="8" max="8" width="16.83203125" customWidth="1"/>
    <col min="9" max="9" width="16" customWidth="1"/>
    <col min="10" max="13" width="0" hidden="1" customWidth="1"/>
  </cols>
  <sheetData>
    <row r="1" spans="1:13" x14ac:dyDescent="0.2">
      <c r="A1" s="4"/>
      <c r="B1" s="4"/>
      <c r="C1" s="11"/>
      <c r="D1" s="11"/>
      <c r="E1" s="4"/>
      <c r="F1" s="4"/>
      <c r="G1" s="4"/>
      <c r="H1" s="4"/>
      <c r="I1" s="4"/>
      <c r="J1" s="4"/>
      <c r="K1" s="4"/>
      <c r="L1" s="40"/>
      <c r="M1" s="40"/>
    </row>
    <row r="2" spans="1:13" x14ac:dyDescent="0.2">
      <c r="A2" s="4"/>
      <c r="B2" s="621" t="s">
        <v>1786</v>
      </c>
      <c r="C2" s="622"/>
      <c r="D2" s="622"/>
      <c r="E2" s="622"/>
      <c r="F2" s="622"/>
      <c r="G2" s="622"/>
      <c r="H2" s="622"/>
      <c r="I2" s="622"/>
      <c r="J2" s="622"/>
      <c r="K2" s="622"/>
      <c r="L2" s="622"/>
      <c r="M2" s="622"/>
    </row>
    <row r="3" spans="1:13" x14ac:dyDescent="0.2">
      <c r="A3" s="12"/>
      <c r="B3" s="12"/>
      <c r="C3" s="13"/>
      <c r="D3" s="13"/>
      <c r="E3" s="12"/>
      <c r="F3" s="12"/>
      <c r="G3" s="12"/>
      <c r="H3" s="12"/>
      <c r="I3" s="12"/>
      <c r="J3" s="12"/>
      <c r="K3" s="12"/>
      <c r="L3" s="41"/>
      <c r="M3" s="41"/>
    </row>
    <row r="4" spans="1:13" x14ac:dyDescent="0.2">
      <c r="A4" s="590" t="s">
        <v>1</v>
      </c>
      <c r="B4" s="590" t="s">
        <v>82</v>
      </c>
      <c r="C4" s="623" t="s">
        <v>191</v>
      </c>
      <c r="D4" s="623" t="s">
        <v>192</v>
      </c>
      <c r="E4" s="590" t="s">
        <v>193</v>
      </c>
      <c r="F4" s="590"/>
      <c r="G4" s="590"/>
      <c r="H4" s="590"/>
      <c r="I4" s="626" t="s">
        <v>194</v>
      </c>
      <c r="J4" s="370"/>
      <c r="K4" s="370"/>
      <c r="L4" s="623" t="s">
        <v>505</v>
      </c>
      <c r="M4" s="623" t="s">
        <v>498</v>
      </c>
    </row>
    <row r="5" spans="1:13" ht="86.25" x14ac:dyDescent="0.2">
      <c r="A5" s="590"/>
      <c r="B5" s="590"/>
      <c r="C5" s="624"/>
      <c r="D5" s="625"/>
      <c r="E5" s="364" t="s">
        <v>14</v>
      </c>
      <c r="F5" s="363" t="s">
        <v>16</v>
      </c>
      <c r="G5" s="363" t="s">
        <v>17</v>
      </c>
      <c r="H5" s="364" t="s">
        <v>18</v>
      </c>
      <c r="I5" s="627"/>
      <c r="J5" s="371" t="s">
        <v>490</v>
      </c>
      <c r="K5" s="371" t="s">
        <v>485</v>
      </c>
      <c r="L5" s="625"/>
      <c r="M5" s="625"/>
    </row>
    <row r="6" spans="1:13" x14ac:dyDescent="0.2">
      <c r="A6" s="590"/>
      <c r="B6" s="590"/>
      <c r="C6" s="365" t="s">
        <v>83</v>
      </c>
      <c r="D6" s="624"/>
      <c r="E6" s="9" t="s">
        <v>21</v>
      </c>
      <c r="F6" s="366" t="s">
        <v>21</v>
      </c>
      <c r="G6" s="366" t="s">
        <v>21</v>
      </c>
      <c r="H6" s="9" t="s">
        <v>21</v>
      </c>
      <c r="I6" s="628"/>
      <c r="J6" s="372"/>
      <c r="K6" s="372"/>
      <c r="L6" s="624"/>
      <c r="M6" s="624"/>
    </row>
    <row r="7" spans="1:13" x14ac:dyDescent="0.2">
      <c r="A7" s="366"/>
      <c r="B7" s="366"/>
      <c r="C7" s="365"/>
      <c r="D7" s="365"/>
      <c r="E7" s="19"/>
      <c r="F7" s="17"/>
      <c r="G7" s="17"/>
      <c r="H7" s="19"/>
      <c r="I7" s="366"/>
      <c r="J7" s="366"/>
      <c r="K7" s="366"/>
      <c r="L7" s="365"/>
      <c r="M7" s="365"/>
    </row>
    <row r="8" spans="1:13" x14ac:dyDescent="0.2">
      <c r="A8" s="591" t="s">
        <v>86</v>
      </c>
      <c r="B8" s="591"/>
      <c r="C8" s="14">
        <f>C16+C29</f>
        <v>42</v>
      </c>
      <c r="D8" s="14"/>
      <c r="E8" s="6">
        <f>E16+E29</f>
        <v>100229050</v>
      </c>
      <c r="F8" s="25"/>
      <c r="G8" s="25"/>
      <c r="H8" s="6">
        <f>H16+H29</f>
        <v>100229050</v>
      </c>
      <c r="I8" s="6"/>
      <c r="J8" s="6"/>
      <c r="K8" s="6"/>
      <c r="L8" s="14"/>
      <c r="M8" s="14"/>
    </row>
    <row r="9" spans="1:13" x14ac:dyDescent="0.2">
      <c r="A9" s="620" t="s">
        <v>71</v>
      </c>
      <c r="B9" s="620"/>
      <c r="C9" s="365"/>
      <c r="D9" s="365"/>
      <c r="E9" s="29"/>
      <c r="F9" s="29"/>
      <c r="G9" s="29"/>
      <c r="H9" s="29"/>
      <c r="I9" s="9"/>
      <c r="J9" s="9"/>
      <c r="K9" s="9"/>
      <c r="L9" s="365"/>
      <c r="M9" s="365"/>
    </row>
    <row r="10" spans="1:13" x14ac:dyDescent="0.2">
      <c r="A10" s="366">
        <v>1</v>
      </c>
      <c r="B10" s="8" t="s">
        <v>533</v>
      </c>
      <c r="C10" s="368">
        <v>3</v>
      </c>
      <c r="D10" s="368">
        <v>1994</v>
      </c>
      <c r="E10" s="209">
        <v>6986000</v>
      </c>
      <c r="F10" s="9">
        <v>0</v>
      </c>
      <c r="G10" s="9">
        <v>0</v>
      </c>
      <c r="H10" s="209">
        <f>E10</f>
        <v>6986000</v>
      </c>
      <c r="I10" s="437">
        <v>2019</v>
      </c>
      <c r="J10" s="209"/>
      <c r="K10" s="209"/>
      <c r="L10" s="368"/>
      <c r="M10" s="368"/>
    </row>
    <row r="11" spans="1:13" x14ac:dyDescent="0.2">
      <c r="A11" s="366">
        <v>2</v>
      </c>
      <c r="B11" s="8" t="s">
        <v>608</v>
      </c>
      <c r="C11" s="368">
        <v>2</v>
      </c>
      <c r="D11" s="368">
        <v>1991</v>
      </c>
      <c r="E11" s="209">
        <v>4800000</v>
      </c>
      <c r="F11" s="9">
        <v>0</v>
      </c>
      <c r="G11" s="9">
        <v>0</v>
      </c>
      <c r="H11" s="209">
        <f t="shared" ref="H11:H15" si="0">E11</f>
        <v>4800000</v>
      </c>
      <c r="I11" s="368">
        <v>2019</v>
      </c>
      <c r="J11" s="209"/>
      <c r="K11" s="209"/>
      <c r="L11" s="368"/>
      <c r="M11" s="368"/>
    </row>
    <row r="12" spans="1:13" x14ac:dyDescent="0.2">
      <c r="A12" s="366">
        <v>3</v>
      </c>
      <c r="B12" s="8" t="s">
        <v>610</v>
      </c>
      <c r="C12" s="368">
        <v>3</v>
      </c>
      <c r="D12" s="368">
        <v>1982</v>
      </c>
      <c r="E12" s="209">
        <v>7200000</v>
      </c>
      <c r="F12" s="9">
        <v>0</v>
      </c>
      <c r="G12" s="9">
        <v>0</v>
      </c>
      <c r="H12" s="209">
        <f t="shared" si="0"/>
        <v>7200000</v>
      </c>
      <c r="I12" s="368">
        <v>2019</v>
      </c>
      <c r="J12" s="209"/>
      <c r="K12" s="209"/>
      <c r="L12" s="368"/>
      <c r="M12" s="368"/>
    </row>
    <row r="13" spans="1:13" x14ac:dyDescent="0.2">
      <c r="A13" s="366">
        <v>4</v>
      </c>
      <c r="B13" s="8" t="s">
        <v>609</v>
      </c>
      <c r="C13" s="368">
        <v>3</v>
      </c>
      <c r="D13" s="368">
        <v>1987</v>
      </c>
      <c r="E13" s="209">
        <v>7200000</v>
      </c>
      <c r="F13" s="9">
        <v>0</v>
      </c>
      <c r="G13" s="9">
        <v>0</v>
      </c>
      <c r="H13" s="209">
        <f t="shared" si="0"/>
        <v>7200000</v>
      </c>
      <c r="I13" s="368">
        <v>2019</v>
      </c>
      <c r="J13" s="209"/>
      <c r="K13" s="209"/>
      <c r="L13" s="368"/>
      <c r="M13" s="368"/>
    </row>
    <row r="14" spans="1:13" x14ac:dyDescent="0.2">
      <c r="A14" s="366">
        <v>5</v>
      </c>
      <c r="B14" s="8" t="s">
        <v>765</v>
      </c>
      <c r="C14" s="368">
        <v>4</v>
      </c>
      <c r="D14" s="368">
        <v>1984</v>
      </c>
      <c r="E14" s="209">
        <v>9600000</v>
      </c>
      <c r="F14" s="9">
        <v>0</v>
      </c>
      <c r="G14" s="9">
        <v>0</v>
      </c>
      <c r="H14" s="209">
        <f t="shared" si="0"/>
        <v>9600000</v>
      </c>
      <c r="I14" s="368">
        <v>2019</v>
      </c>
      <c r="J14" s="209"/>
      <c r="K14" s="209"/>
      <c r="L14" s="368"/>
      <c r="M14" s="368"/>
    </row>
    <row r="15" spans="1:13" x14ac:dyDescent="0.2">
      <c r="A15" s="354">
        <v>6</v>
      </c>
      <c r="B15" s="8" t="s">
        <v>1735</v>
      </c>
      <c r="C15" s="349">
        <v>4</v>
      </c>
      <c r="D15" s="349">
        <v>1979</v>
      </c>
      <c r="E15" s="348">
        <v>9600000</v>
      </c>
      <c r="F15" s="9">
        <v>0</v>
      </c>
      <c r="G15" s="9">
        <v>0</v>
      </c>
      <c r="H15" s="209">
        <f t="shared" si="0"/>
        <v>9600000</v>
      </c>
      <c r="I15" s="368">
        <v>2019</v>
      </c>
      <c r="J15" s="348"/>
      <c r="K15" s="348"/>
      <c r="L15" s="349"/>
      <c r="M15" s="349"/>
    </row>
    <row r="16" spans="1:13" x14ac:dyDescent="0.2">
      <c r="A16" s="591" t="s">
        <v>195</v>
      </c>
      <c r="B16" s="591"/>
      <c r="C16" s="14">
        <f>SUM(C10:C15)</f>
        <v>19</v>
      </c>
      <c r="D16" s="14"/>
      <c r="E16" s="6">
        <f>SUM(E10:E15)</f>
        <v>45386000</v>
      </c>
      <c r="F16" s="6"/>
      <c r="G16" s="6"/>
      <c r="H16" s="6">
        <f>SUM(H10:H15)</f>
        <v>45386000</v>
      </c>
      <c r="I16" s="14"/>
      <c r="J16" s="14"/>
      <c r="K16" s="14"/>
      <c r="L16" s="14" t="e">
        <v>#REF!</v>
      </c>
      <c r="M16" s="14" t="e">
        <v>#REF!</v>
      </c>
    </row>
    <row r="17" spans="1:13" x14ac:dyDescent="0.2">
      <c r="A17" s="620" t="s">
        <v>91</v>
      </c>
      <c r="B17" s="620"/>
      <c r="C17" s="365"/>
      <c r="D17" s="365"/>
      <c r="E17" s="9"/>
      <c r="F17" s="9"/>
      <c r="G17" s="9"/>
      <c r="H17" s="9"/>
      <c r="I17" s="9"/>
      <c r="J17" s="9"/>
      <c r="K17" s="9"/>
      <c r="L17" s="365"/>
      <c r="M17" s="365"/>
    </row>
    <row r="18" spans="1:13" s="2" customFormat="1" x14ac:dyDescent="0.2">
      <c r="A18" s="366">
        <v>7</v>
      </c>
      <c r="B18" s="8" t="s">
        <v>602</v>
      </c>
      <c r="C18" s="368">
        <v>1</v>
      </c>
      <c r="D18" s="365">
        <v>1985</v>
      </c>
      <c r="E18" s="209">
        <v>2328610</v>
      </c>
      <c r="F18" s="9">
        <v>0</v>
      </c>
      <c r="G18" s="9">
        <v>0</v>
      </c>
      <c r="H18" s="209">
        <f>E18</f>
        <v>2328610</v>
      </c>
      <c r="I18" s="437">
        <v>2019</v>
      </c>
      <c r="J18" s="209"/>
      <c r="K18" s="209"/>
      <c r="L18" s="368"/>
      <c r="M18" s="368"/>
    </row>
    <row r="19" spans="1:13" x14ac:dyDescent="0.2">
      <c r="A19" s="366">
        <v>8</v>
      </c>
      <c r="B19" s="8" t="s">
        <v>534</v>
      </c>
      <c r="C19" s="368">
        <v>4</v>
      </c>
      <c r="D19" s="365">
        <v>1988</v>
      </c>
      <c r="E19" s="209">
        <v>9314440</v>
      </c>
      <c r="F19" s="9">
        <v>0</v>
      </c>
      <c r="G19" s="9">
        <v>0</v>
      </c>
      <c r="H19" s="209">
        <f t="shared" ref="H19:H28" si="1">E19</f>
        <v>9314440</v>
      </c>
      <c r="I19" s="437">
        <v>2019</v>
      </c>
      <c r="J19" s="209"/>
      <c r="K19" s="209"/>
      <c r="L19" s="368"/>
      <c r="M19" s="368"/>
    </row>
    <row r="20" spans="1:13" x14ac:dyDescent="0.2">
      <c r="A20" s="366">
        <v>9</v>
      </c>
      <c r="B20" s="8" t="s">
        <v>611</v>
      </c>
      <c r="C20" s="368">
        <v>1</v>
      </c>
      <c r="D20" s="368">
        <v>1978</v>
      </c>
      <c r="E20" s="209">
        <v>2400000</v>
      </c>
      <c r="F20" s="9">
        <v>0</v>
      </c>
      <c r="G20" s="9">
        <v>0</v>
      </c>
      <c r="H20" s="209">
        <f t="shared" si="1"/>
        <v>2400000</v>
      </c>
      <c r="I20" s="368">
        <v>2019</v>
      </c>
      <c r="J20" s="209"/>
      <c r="K20" s="209"/>
      <c r="L20" s="368"/>
      <c r="M20" s="368"/>
    </row>
    <row r="21" spans="1:13" x14ac:dyDescent="0.2">
      <c r="A21" s="366">
        <v>10</v>
      </c>
      <c r="B21" s="8" t="s">
        <v>612</v>
      </c>
      <c r="C21" s="368">
        <v>1</v>
      </c>
      <c r="D21" s="368">
        <v>1978</v>
      </c>
      <c r="E21" s="209">
        <v>2400000</v>
      </c>
      <c r="F21" s="9">
        <v>0</v>
      </c>
      <c r="G21" s="9">
        <v>0</v>
      </c>
      <c r="H21" s="209">
        <f t="shared" si="1"/>
        <v>2400000</v>
      </c>
      <c r="I21" s="368">
        <v>2019</v>
      </c>
      <c r="J21" s="209"/>
      <c r="K21" s="209"/>
      <c r="L21" s="368"/>
      <c r="M21" s="368"/>
    </row>
    <row r="22" spans="1:13" x14ac:dyDescent="0.2">
      <c r="A22" s="366">
        <v>11</v>
      </c>
      <c r="B22" s="8" t="s">
        <v>613</v>
      </c>
      <c r="C22" s="368">
        <v>4</v>
      </c>
      <c r="D22" s="368">
        <v>1980</v>
      </c>
      <c r="E22" s="209">
        <v>9600000</v>
      </c>
      <c r="F22" s="9">
        <v>0</v>
      </c>
      <c r="G22" s="9">
        <v>0</v>
      </c>
      <c r="H22" s="209">
        <f t="shared" si="1"/>
        <v>9600000</v>
      </c>
      <c r="I22" s="368">
        <v>2019</v>
      </c>
      <c r="J22" s="209"/>
      <c r="K22" s="209"/>
      <c r="L22" s="368"/>
      <c r="M22" s="368"/>
    </row>
    <row r="23" spans="1:13" x14ac:dyDescent="0.2">
      <c r="A23" s="366">
        <v>12</v>
      </c>
      <c r="B23" s="8" t="s">
        <v>614</v>
      </c>
      <c r="C23" s="368">
        <v>1</v>
      </c>
      <c r="D23" s="368">
        <v>1977</v>
      </c>
      <c r="E23" s="209">
        <v>2400000</v>
      </c>
      <c r="F23" s="9">
        <v>0</v>
      </c>
      <c r="G23" s="9">
        <v>0</v>
      </c>
      <c r="H23" s="209">
        <f t="shared" si="1"/>
        <v>2400000</v>
      </c>
      <c r="I23" s="368">
        <v>2019</v>
      </c>
      <c r="J23" s="209"/>
      <c r="K23" s="209"/>
      <c r="L23" s="368"/>
      <c r="M23" s="368"/>
    </row>
    <row r="24" spans="1:13" x14ac:dyDescent="0.2">
      <c r="A24" s="366">
        <v>13</v>
      </c>
      <c r="B24" s="8" t="s">
        <v>615</v>
      </c>
      <c r="C24" s="368">
        <v>1</v>
      </c>
      <c r="D24" s="368">
        <v>1983</v>
      </c>
      <c r="E24" s="209">
        <v>2400000</v>
      </c>
      <c r="F24" s="9">
        <v>0</v>
      </c>
      <c r="G24" s="9">
        <v>0</v>
      </c>
      <c r="H24" s="209">
        <f t="shared" si="1"/>
        <v>2400000</v>
      </c>
      <c r="I24" s="368">
        <v>2019</v>
      </c>
      <c r="J24" s="209"/>
      <c r="K24" s="209"/>
      <c r="L24" s="368"/>
      <c r="M24" s="368"/>
    </row>
    <row r="25" spans="1:13" x14ac:dyDescent="0.2">
      <c r="A25" s="366">
        <v>14</v>
      </c>
      <c r="B25" s="8" t="s">
        <v>616</v>
      </c>
      <c r="C25" s="368">
        <v>2</v>
      </c>
      <c r="D25" s="368">
        <v>1985</v>
      </c>
      <c r="E25" s="209">
        <v>4800000</v>
      </c>
      <c r="F25" s="9">
        <v>0</v>
      </c>
      <c r="G25" s="9">
        <v>0</v>
      </c>
      <c r="H25" s="209">
        <f t="shared" si="1"/>
        <v>4800000</v>
      </c>
      <c r="I25" s="368">
        <v>2019</v>
      </c>
      <c r="J25" s="209"/>
      <c r="K25" s="209"/>
      <c r="L25" s="368"/>
      <c r="M25" s="368"/>
    </row>
    <row r="26" spans="1:13" x14ac:dyDescent="0.2">
      <c r="A26" s="366">
        <v>15</v>
      </c>
      <c r="B26" s="8" t="s">
        <v>617</v>
      </c>
      <c r="C26" s="368">
        <v>1</v>
      </c>
      <c r="D26" s="368">
        <v>1989</v>
      </c>
      <c r="E26" s="209">
        <v>2400000</v>
      </c>
      <c r="F26" s="9">
        <v>0</v>
      </c>
      <c r="G26" s="9">
        <v>0</v>
      </c>
      <c r="H26" s="209">
        <f t="shared" si="1"/>
        <v>2400000</v>
      </c>
      <c r="I26" s="368">
        <v>2019</v>
      </c>
      <c r="J26" s="209"/>
      <c r="K26" s="209"/>
      <c r="L26" s="368"/>
      <c r="M26" s="368"/>
    </row>
    <row r="27" spans="1:13" x14ac:dyDescent="0.2">
      <c r="A27" s="366">
        <v>16</v>
      </c>
      <c r="B27" s="8" t="s">
        <v>618</v>
      </c>
      <c r="C27" s="368">
        <v>4</v>
      </c>
      <c r="D27" s="368">
        <v>1984</v>
      </c>
      <c r="E27" s="209">
        <v>9600000</v>
      </c>
      <c r="F27" s="9">
        <v>0</v>
      </c>
      <c r="G27" s="9">
        <v>0</v>
      </c>
      <c r="H27" s="209">
        <f t="shared" si="1"/>
        <v>9600000</v>
      </c>
      <c r="I27" s="368">
        <v>2019</v>
      </c>
      <c r="J27" s="209"/>
      <c r="K27" s="209"/>
      <c r="L27" s="368"/>
      <c r="M27" s="368"/>
    </row>
    <row r="28" spans="1:13" x14ac:dyDescent="0.2">
      <c r="A28" s="366">
        <v>17</v>
      </c>
      <c r="B28" s="8" t="s">
        <v>619</v>
      </c>
      <c r="C28" s="368">
        <v>3</v>
      </c>
      <c r="D28" s="368">
        <v>1986</v>
      </c>
      <c r="E28" s="209">
        <v>7200000</v>
      </c>
      <c r="F28" s="9">
        <v>0</v>
      </c>
      <c r="G28" s="9">
        <v>0</v>
      </c>
      <c r="H28" s="209">
        <f t="shared" si="1"/>
        <v>7200000</v>
      </c>
      <c r="I28" s="368">
        <v>2019</v>
      </c>
      <c r="J28" s="209"/>
      <c r="K28" s="209"/>
      <c r="L28" s="368"/>
      <c r="M28" s="368"/>
    </row>
    <row r="29" spans="1:13" x14ac:dyDescent="0.2">
      <c r="A29" s="591" t="s">
        <v>56</v>
      </c>
      <c r="B29" s="591"/>
      <c r="C29" s="14">
        <f>SUM(C18:C28)</f>
        <v>23</v>
      </c>
      <c r="D29" s="14"/>
      <c r="E29" s="6">
        <f>SUM(E18:E28)</f>
        <v>54843050</v>
      </c>
      <c r="F29" s="38"/>
      <c r="G29" s="38"/>
      <c r="H29" s="6">
        <f>SUM(H18:H28)</f>
        <v>54843050</v>
      </c>
      <c r="I29" s="6"/>
      <c r="J29" s="6"/>
      <c r="K29" s="6"/>
      <c r="L29" s="14" t="e">
        <v>#REF!</v>
      </c>
      <c r="M29" s="14" t="e">
        <v>#REF!</v>
      </c>
    </row>
  </sheetData>
  <mergeCells count="14">
    <mergeCell ref="B2:M2"/>
    <mergeCell ref="A4:A6"/>
    <mergeCell ref="B4:B6"/>
    <mergeCell ref="C4:C5"/>
    <mergeCell ref="D4:D6"/>
    <mergeCell ref="E4:H4"/>
    <mergeCell ref="I4:I6"/>
    <mergeCell ref="L4:L6"/>
    <mergeCell ref="M4:M6"/>
    <mergeCell ref="A8:B8"/>
    <mergeCell ref="A9:B9"/>
    <mergeCell ref="A16:B16"/>
    <mergeCell ref="A17:B17"/>
    <mergeCell ref="A29:B29"/>
  </mergeCells>
  <pageMargins left="0.7" right="0.7" top="0.75" bottom="0.75" header="0.3" footer="0.3"/>
  <pageSetup paperSize="9" scale="7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topLeftCell="E16" workbookViewId="0">
      <selection activeCell="J45" sqref="J45"/>
    </sheetView>
  </sheetViews>
  <sheetFormatPr defaultRowHeight="12.75" x14ac:dyDescent="0.2"/>
  <cols>
    <col min="1" max="1" width="5.33203125" customWidth="1"/>
    <col min="2" max="2" width="62.83203125" customWidth="1"/>
    <col min="3" max="5" width="18.1640625" customWidth="1"/>
    <col min="6" max="6" width="11.6640625" customWidth="1"/>
    <col min="7" max="7" width="12.83203125" customWidth="1"/>
    <col min="8" max="8" width="10.6640625" customWidth="1"/>
    <col min="9" max="9" width="18.1640625" customWidth="1"/>
    <col min="10" max="10" width="13.33203125" customWidth="1"/>
    <col min="11" max="13" width="16" customWidth="1"/>
  </cols>
  <sheetData>
    <row r="1" spans="1:16" ht="12.75" customHeight="1" x14ac:dyDescent="0.2">
      <c r="A1" s="632" t="s">
        <v>1781</v>
      </c>
      <c r="B1" s="633"/>
      <c r="C1" s="633"/>
      <c r="D1" s="633"/>
      <c r="E1" s="633"/>
      <c r="F1" s="633"/>
      <c r="G1" s="633"/>
      <c r="H1" s="633"/>
      <c r="I1" s="633"/>
      <c r="J1" s="633"/>
      <c r="K1" s="633"/>
      <c r="L1" s="633"/>
      <c r="M1" s="634"/>
      <c r="N1" s="146"/>
      <c r="O1" s="146"/>
      <c r="P1" s="146"/>
    </row>
    <row r="2" spans="1:16" ht="12.75" customHeight="1" x14ac:dyDescent="0.2">
      <c r="A2" s="635"/>
      <c r="B2" s="636"/>
      <c r="C2" s="636"/>
      <c r="D2" s="636"/>
      <c r="E2" s="636"/>
      <c r="F2" s="636"/>
      <c r="G2" s="636"/>
      <c r="H2" s="636"/>
      <c r="I2" s="636"/>
      <c r="J2" s="636"/>
      <c r="K2" s="636"/>
      <c r="L2" s="636"/>
      <c r="M2" s="637"/>
      <c r="N2" s="146"/>
      <c r="O2" s="146"/>
      <c r="P2" s="146"/>
    </row>
    <row r="3" spans="1:16" x14ac:dyDescent="0.2">
      <c r="A3" s="132"/>
      <c r="B3" s="31"/>
      <c r="C3" s="49"/>
      <c r="D3" s="171"/>
      <c r="E3" s="149"/>
      <c r="F3" s="149"/>
      <c r="G3" s="149"/>
      <c r="H3" s="149"/>
      <c r="I3" s="149"/>
      <c r="J3" s="44"/>
      <c r="K3" s="148"/>
      <c r="L3" s="148"/>
      <c r="M3" s="206"/>
      <c r="N3" s="147"/>
      <c r="O3" s="147"/>
      <c r="P3" s="147"/>
    </row>
    <row r="4" spans="1:16" ht="12.75" customHeight="1" x14ac:dyDescent="0.2">
      <c r="A4" s="590" t="s">
        <v>1</v>
      </c>
      <c r="B4" s="590" t="s">
        <v>82</v>
      </c>
      <c r="C4" s="639" t="s">
        <v>760</v>
      </c>
      <c r="D4" s="639" t="s">
        <v>777</v>
      </c>
      <c r="E4" s="639" t="s">
        <v>3</v>
      </c>
      <c r="F4" s="629" t="s">
        <v>761</v>
      </c>
      <c r="G4" s="629" t="s">
        <v>762</v>
      </c>
      <c r="H4" s="629" t="s">
        <v>764</v>
      </c>
      <c r="I4" s="638" t="s">
        <v>451</v>
      </c>
      <c r="J4" s="629" t="s">
        <v>463</v>
      </c>
      <c r="K4" s="638" t="s">
        <v>459</v>
      </c>
      <c r="L4" s="638" t="s">
        <v>460</v>
      </c>
      <c r="M4" s="629" t="s">
        <v>11</v>
      </c>
    </row>
    <row r="5" spans="1:16" ht="24" customHeight="1" x14ac:dyDescent="0.2">
      <c r="A5" s="590"/>
      <c r="B5" s="590"/>
      <c r="C5" s="640"/>
      <c r="D5" s="640"/>
      <c r="E5" s="640"/>
      <c r="F5" s="642"/>
      <c r="G5" s="642"/>
      <c r="H5" s="642"/>
      <c r="I5" s="638"/>
      <c r="J5" s="630"/>
      <c r="K5" s="638"/>
      <c r="L5" s="638"/>
      <c r="M5" s="630"/>
    </row>
    <row r="6" spans="1:16" x14ac:dyDescent="0.2">
      <c r="A6" s="590"/>
      <c r="B6" s="590"/>
      <c r="C6" s="640"/>
      <c r="D6" s="640"/>
      <c r="E6" s="640"/>
      <c r="F6" s="642"/>
      <c r="G6" s="642"/>
      <c r="H6" s="642"/>
      <c r="I6" s="133" t="s">
        <v>21</v>
      </c>
      <c r="J6" s="133" t="s">
        <v>21</v>
      </c>
      <c r="K6" s="133" t="s">
        <v>21</v>
      </c>
      <c r="L6" s="133" t="s">
        <v>21</v>
      </c>
      <c r="M6" s="207"/>
    </row>
    <row r="7" spans="1:16" x14ac:dyDescent="0.2">
      <c r="A7" s="132" t="s">
        <v>23</v>
      </c>
      <c r="B7" s="132" t="s">
        <v>24</v>
      </c>
      <c r="C7" s="641"/>
      <c r="D7" s="641"/>
      <c r="E7" s="641"/>
      <c r="F7" s="630"/>
      <c r="G7" s="630"/>
      <c r="H7" s="630"/>
      <c r="I7" s="150"/>
      <c r="J7" s="133"/>
      <c r="K7" s="133"/>
      <c r="L7" s="133"/>
      <c r="M7" s="207"/>
    </row>
    <row r="8" spans="1:16" x14ac:dyDescent="0.2">
      <c r="A8" s="631" t="s">
        <v>468</v>
      </c>
      <c r="B8" s="631"/>
      <c r="C8" s="14">
        <v>31</v>
      </c>
      <c r="D8" s="165"/>
      <c r="E8" s="142"/>
      <c r="F8" s="142"/>
      <c r="G8" s="142"/>
      <c r="H8" s="142"/>
      <c r="I8" s="142">
        <f>I41</f>
        <v>18537948.037499998</v>
      </c>
      <c r="J8" s="6">
        <f>J41</f>
        <v>17465562.5</v>
      </c>
      <c r="K8" s="6">
        <f>K41</f>
        <v>698622.5</v>
      </c>
      <c r="L8" s="6">
        <f>L41</f>
        <v>373763.03749999992</v>
      </c>
      <c r="M8" s="208"/>
    </row>
    <row r="9" spans="1:16" x14ac:dyDescent="0.2">
      <c r="A9" s="620" t="s">
        <v>71</v>
      </c>
      <c r="B9" s="620"/>
      <c r="C9" s="135"/>
      <c r="D9" s="160"/>
      <c r="E9" s="150"/>
      <c r="F9" s="144"/>
      <c r="G9" s="150"/>
      <c r="H9" s="144"/>
      <c r="I9" s="150"/>
      <c r="J9" s="133"/>
      <c r="K9" s="9"/>
      <c r="L9" s="9"/>
      <c r="M9" s="209"/>
    </row>
    <row r="10" spans="1:16" s="1" customFormat="1" x14ac:dyDescent="0.2">
      <c r="A10" s="157">
        <v>1</v>
      </c>
      <c r="B10" s="8" t="s">
        <v>730</v>
      </c>
      <c r="C10" s="158">
        <v>1966</v>
      </c>
      <c r="D10" s="160" t="s">
        <v>778</v>
      </c>
      <c r="E10" s="145" t="s">
        <v>763</v>
      </c>
      <c r="F10" s="144">
        <v>5</v>
      </c>
      <c r="G10" s="144">
        <v>4</v>
      </c>
      <c r="H10" s="144">
        <v>80</v>
      </c>
      <c r="I10" s="145">
        <v>1003023</v>
      </c>
      <c r="J10" s="9">
        <v>945000</v>
      </c>
      <c r="K10" s="9">
        <v>37800</v>
      </c>
      <c r="L10" s="9">
        <v>20223</v>
      </c>
      <c r="M10" s="210">
        <v>2019</v>
      </c>
    </row>
    <row r="11" spans="1:16" s="1" customFormat="1" x14ac:dyDescent="0.2">
      <c r="A11" s="157">
        <v>2</v>
      </c>
      <c r="B11" s="8" t="s">
        <v>731</v>
      </c>
      <c r="C11" s="158">
        <v>1967</v>
      </c>
      <c r="D11" s="160" t="s">
        <v>778</v>
      </c>
      <c r="E11" s="145" t="s">
        <v>763</v>
      </c>
      <c r="F11" s="144">
        <v>5</v>
      </c>
      <c r="G11" s="144">
        <v>4</v>
      </c>
      <c r="H11" s="144">
        <v>63</v>
      </c>
      <c r="I11" s="145">
        <v>789880.61250000005</v>
      </c>
      <c r="J11" s="9">
        <v>744187.5</v>
      </c>
      <c r="K11" s="9">
        <v>29767.5</v>
      </c>
      <c r="L11" s="9">
        <v>15925.612499999999</v>
      </c>
      <c r="M11" s="210">
        <v>2019</v>
      </c>
    </row>
    <row r="12" spans="1:16" s="1" customFormat="1" x14ac:dyDescent="0.2">
      <c r="A12" s="157">
        <v>3</v>
      </c>
      <c r="B12" s="8" t="s">
        <v>732</v>
      </c>
      <c r="C12" s="158">
        <v>1966</v>
      </c>
      <c r="D12" s="160" t="s">
        <v>778</v>
      </c>
      <c r="E12" s="145" t="s">
        <v>763</v>
      </c>
      <c r="F12" s="144">
        <v>5</v>
      </c>
      <c r="G12" s="144">
        <v>4</v>
      </c>
      <c r="H12" s="144">
        <v>80</v>
      </c>
      <c r="I12" s="145">
        <v>1003023</v>
      </c>
      <c r="J12" s="9">
        <v>945000</v>
      </c>
      <c r="K12" s="9">
        <v>37800</v>
      </c>
      <c r="L12" s="9">
        <v>20223</v>
      </c>
      <c r="M12" s="210">
        <v>2019</v>
      </c>
    </row>
    <row r="13" spans="1:16" s="1" customFormat="1" x14ac:dyDescent="0.2">
      <c r="A13" s="157">
        <v>4</v>
      </c>
      <c r="B13" s="8" t="s">
        <v>733</v>
      </c>
      <c r="C13" s="158">
        <v>1966</v>
      </c>
      <c r="D13" s="160" t="s">
        <v>778</v>
      </c>
      <c r="E13" s="145" t="s">
        <v>763</v>
      </c>
      <c r="F13" s="144">
        <v>5</v>
      </c>
      <c r="G13" s="144">
        <v>4</v>
      </c>
      <c r="H13" s="144">
        <v>80</v>
      </c>
      <c r="I13" s="145">
        <v>1003023</v>
      </c>
      <c r="J13" s="9">
        <v>945000</v>
      </c>
      <c r="K13" s="9">
        <v>37800</v>
      </c>
      <c r="L13" s="9">
        <v>20223</v>
      </c>
      <c r="M13" s="210">
        <v>2019</v>
      </c>
    </row>
    <row r="14" spans="1:16" s="1" customFormat="1" x14ac:dyDescent="0.2">
      <c r="A14" s="157">
        <v>5</v>
      </c>
      <c r="B14" s="8" t="s">
        <v>734</v>
      </c>
      <c r="C14" s="158">
        <v>1966</v>
      </c>
      <c r="D14" s="160" t="s">
        <v>778</v>
      </c>
      <c r="E14" s="145" t="s">
        <v>763</v>
      </c>
      <c r="F14" s="144">
        <v>5</v>
      </c>
      <c r="G14" s="144">
        <v>4</v>
      </c>
      <c r="H14" s="144">
        <v>80</v>
      </c>
      <c r="I14" s="145">
        <v>1003023</v>
      </c>
      <c r="J14" s="9">
        <v>945000</v>
      </c>
      <c r="K14" s="9">
        <v>37800</v>
      </c>
      <c r="L14" s="9">
        <v>20223</v>
      </c>
      <c r="M14" s="210">
        <v>2019</v>
      </c>
    </row>
    <row r="15" spans="1:16" s="1" customFormat="1" x14ac:dyDescent="0.2">
      <c r="A15" s="157">
        <v>6</v>
      </c>
      <c r="B15" s="8" t="s">
        <v>735</v>
      </c>
      <c r="C15" s="158">
        <v>1966</v>
      </c>
      <c r="D15" s="160" t="s">
        <v>779</v>
      </c>
      <c r="E15" s="145" t="s">
        <v>763</v>
      </c>
      <c r="F15" s="144">
        <v>5</v>
      </c>
      <c r="G15" s="144">
        <v>4</v>
      </c>
      <c r="H15" s="144">
        <v>80</v>
      </c>
      <c r="I15" s="145">
        <v>934032</v>
      </c>
      <c r="J15" s="9">
        <v>880000</v>
      </c>
      <c r="K15" s="9">
        <v>35200</v>
      </c>
      <c r="L15" s="9">
        <v>18832</v>
      </c>
      <c r="M15" s="210">
        <v>2019</v>
      </c>
    </row>
    <row r="16" spans="1:16" s="1" customFormat="1" x14ac:dyDescent="0.2">
      <c r="A16" s="157">
        <v>7</v>
      </c>
      <c r="B16" s="8" t="s">
        <v>736</v>
      </c>
      <c r="C16" s="158">
        <v>1966</v>
      </c>
      <c r="D16" s="160" t="s">
        <v>778</v>
      </c>
      <c r="E16" s="145" t="s">
        <v>763</v>
      </c>
      <c r="F16" s="144">
        <v>5</v>
      </c>
      <c r="G16" s="144">
        <v>4</v>
      </c>
      <c r="H16" s="144">
        <v>80</v>
      </c>
      <c r="I16" s="145">
        <v>1003023</v>
      </c>
      <c r="J16" s="9">
        <v>945000</v>
      </c>
      <c r="K16" s="9">
        <v>37800</v>
      </c>
      <c r="L16" s="9">
        <v>20223</v>
      </c>
      <c r="M16" s="210">
        <v>2019</v>
      </c>
    </row>
    <row r="17" spans="1:13" s="1" customFormat="1" x14ac:dyDescent="0.2">
      <c r="A17" s="157">
        <v>8</v>
      </c>
      <c r="B17" s="8" t="s">
        <v>737</v>
      </c>
      <c r="C17" s="158">
        <v>1958</v>
      </c>
      <c r="D17" s="160" t="s">
        <v>778</v>
      </c>
      <c r="E17" s="145" t="s">
        <v>605</v>
      </c>
      <c r="F17" s="144">
        <v>3</v>
      </c>
      <c r="G17" s="144">
        <v>2</v>
      </c>
      <c r="H17" s="144">
        <v>18</v>
      </c>
      <c r="I17" s="145">
        <v>225680.17499999999</v>
      </c>
      <c r="J17" s="9">
        <v>212625</v>
      </c>
      <c r="K17" s="9">
        <v>8505</v>
      </c>
      <c r="L17" s="9">
        <v>4550.1750000000002</v>
      </c>
      <c r="M17" s="210">
        <v>2019</v>
      </c>
    </row>
    <row r="18" spans="1:13" s="1" customFormat="1" x14ac:dyDescent="0.2">
      <c r="A18" s="157">
        <v>9</v>
      </c>
      <c r="B18" s="8" t="s">
        <v>738</v>
      </c>
      <c r="C18" s="158">
        <v>1949</v>
      </c>
      <c r="D18" s="160" t="s">
        <v>779</v>
      </c>
      <c r="E18" s="145" t="s">
        <v>605</v>
      </c>
      <c r="F18" s="144">
        <v>5</v>
      </c>
      <c r="G18" s="144">
        <v>4</v>
      </c>
      <c r="H18" s="144">
        <v>30</v>
      </c>
      <c r="I18" s="145">
        <v>350262</v>
      </c>
      <c r="J18" s="9">
        <v>330000</v>
      </c>
      <c r="K18" s="9">
        <v>13200</v>
      </c>
      <c r="L18" s="9">
        <v>7062</v>
      </c>
      <c r="M18" s="210">
        <v>2019</v>
      </c>
    </row>
    <row r="19" spans="1:13" s="1" customFormat="1" x14ac:dyDescent="0.2">
      <c r="A19" s="157">
        <v>10</v>
      </c>
      <c r="B19" s="8" t="s">
        <v>739</v>
      </c>
      <c r="C19" s="158">
        <v>1974</v>
      </c>
      <c r="D19" s="160" t="s">
        <v>778</v>
      </c>
      <c r="E19" s="145" t="s">
        <v>763</v>
      </c>
      <c r="F19" s="144">
        <v>5</v>
      </c>
      <c r="G19" s="144">
        <v>4</v>
      </c>
      <c r="H19" s="144">
        <v>68</v>
      </c>
      <c r="I19" s="145">
        <v>852569.55</v>
      </c>
      <c r="J19" s="9">
        <v>803250</v>
      </c>
      <c r="K19" s="9">
        <v>32130</v>
      </c>
      <c r="L19" s="9">
        <v>17189.55</v>
      </c>
      <c r="M19" s="210">
        <v>2019</v>
      </c>
    </row>
    <row r="20" spans="1:13" s="1" customFormat="1" x14ac:dyDescent="0.2">
      <c r="A20" s="157">
        <v>11</v>
      </c>
      <c r="B20" s="8" t="s">
        <v>740</v>
      </c>
      <c r="C20" s="158">
        <v>1962</v>
      </c>
      <c r="D20" s="160" t="s">
        <v>778</v>
      </c>
      <c r="E20" s="145" t="s">
        <v>605</v>
      </c>
      <c r="F20" s="144">
        <v>4</v>
      </c>
      <c r="G20" s="144">
        <v>2</v>
      </c>
      <c r="H20" s="144">
        <v>30</v>
      </c>
      <c r="I20" s="145">
        <v>376133.625</v>
      </c>
      <c r="J20" s="9">
        <v>354375</v>
      </c>
      <c r="K20" s="9">
        <v>14175</v>
      </c>
      <c r="L20" s="9">
        <v>7583.625</v>
      </c>
      <c r="M20" s="210">
        <v>2019</v>
      </c>
    </row>
    <row r="21" spans="1:13" s="1" customFormat="1" x14ac:dyDescent="0.2">
      <c r="A21" s="157">
        <v>12</v>
      </c>
      <c r="B21" s="8" t="s">
        <v>741</v>
      </c>
      <c r="C21" s="158">
        <v>1972</v>
      </c>
      <c r="D21" s="160" t="s">
        <v>779</v>
      </c>
      <c r="E21" s="145" t="s">
        <v>605</v>
      </c>
      <c r="F21" s="144">
        <v>5</v>
      </c>
      <c r="G21" s="144">
        <v>3</v>
      </c>
      <c r="H21" s="144">
        <v>141</v>
      </c>
      <c r="I21" s="145">
        <v>1485960</v>
      </c>
      <c r="J21" s="9">
        <v>1400000</v>
      </c>
      <c r="K21" s="9">
        <v>56000</v>
      </c>
      <c r="L21" s="9">
        <v>29960</v>
      </c>
      <c r="M21" s="210">
        <v>2019</v>
      </c>
    </row>
    <row r="22" spans="1:13" s="1" customFormat="1" x14ac:dyDescent="0.2">
      <c r="A22" s="157">
        <v>13</v>
      </c>
      <c r="B22" s="8" t="s">
        <v>742</v>
      </c>
      <c r="C22" s="158">
        <v>1952</v>
      </c>
      <c r="D22" s="160" t="s">
        <v>778</v>
      </c>
      <c r="E22" s="145" t="s">
        <v>606</v>
      </c>
      <c r="F22" s="144">
        <v>2</v>
      </c>
      <c r="G22" s="144">
        <v>2</v>
      </c>
      <c r="H22" s="144">
        <v>12</v>
      </c>
      <c r="I22" s="145">
        <v>150453.45000000001</v>
      </c>
      <c r="J22" s="9">
        <v>141750</v>
      </c>
      <c r="K22" s="9">
        <v>5670</v>
      </c>
      <c r="L22" s="9">
        <v>3033.45</v>
      </c>
      <c r="M22" s="210">
        <v>2019</v>
      </c>
    </row>
    <row r="23" spans="1:13" s="1" customFormat="1" x14ac:dyDescent="0.2">
      <c r="A23" s="157">
        <v>14</v>
      </c>
      <c r="B23" s="8" t="s">
        <v>776</v>
      </c>
      <c r="C23" s="158">
        <v>1952</v>
      </c>
      <c r="D23" s="160" t="s">
        <v>778</v>
      </c>
      <c r="E23" s="145" t="s">
        <v>605</v>
      </c>
      <c r="F23" s="160">
        <v>4</v>
      </c>
      <c r="G23" s="160">
        <v>2</v>
      </c>
      <c r="H23" s="160">
        <v>28</v>
      </c>
      <c r="I23" s="145">
        <v>351058.05</v>
      </c>
      <c r="J23" s="167">
        <v>330750</v>
      </c>
      <c r="K23" s="9">
        <v>13230</v>
      </c>
      <c r="L23" s="9">
        <v>7078.0499999999993</v>
      </c>
      <c r="M23" s="210">
        <v>2019</v>
      </c>
    </row>
    <row r="24" spans="1:13" s="1" customFormat="1" x14ac:dyDescent="0.2">
      <c r="A24" s="157">
        <v>15</v>
      </c>
      <c r="B24" s="8" t="s">
        <v>743</v>
      </c>
      <c r="C24" s="158">
        <v>1960</v>
      </c>
      <c r="D24" s="160" t="s">
        <v>778</v>
      </c>
      <c r="E24" s="145" t="s">
        <v>605</v>
      </c>
      <c r="F24" s="144">
        <v>3</v>
      </c>
      <c r="G24" s="144">
        <v>2</v>
      </c>
      <c r="H24" s="144">
        <v>22</v>
      </c>
      <c r="I24" s="145">
        <v>275831.32500000001</v>
      </c>
      <c r="J24" s="9">
        <v>259875</v>
      </c>
      <c r="K24" s="9">
        <v>10395</v>
      </c>
      <c r="L24" s="9">
        <v>5561.3249999999998</v>
      </c>
      <c r="M24" s="210">
        <v>2019</v>
      </c>
    </row>
    <row r="25" spans="1:13" s="1" customFormat="1" x14ac:dyDescent="0.2">
      <c r="A25" s="157">
        <v>16</v>
      </c>
      <c r="B25" s="8" t="s">
        <v>744</v>
      </c>
      <c r="C25" s="158">
        <v>1941</v>
      </c>
      <c r="D25" s="160" t="s">
        <v>779</v>
      </c>
      <c r="E25" s="145" t="s">
        <v>605</v>
      </c>
      <c r="F25" s="144">
        <v>4</v>
      </c>
      <c r="G25" s="144">
        <v>4</v>
      </c>
      <c r="H25" s="144">
        <v>30</v>
      </c>
      <c r="I25" s="145">
        <v>376133.625</v>
      </c>
      <c r="J25" s="9">
        <v>354375</v>
      </c>
      <c r="K25" s="9">
        <v>14175</v>
      </c>
      <c r="L25" s="9">
        <v>7583.625</v>
      </c>
      <c r="M25" s="210">
        <v>2019</v>
      </c>
    </row>
    <row r="26" spans="1:13" s="1" customFormat="1" x14ac:dyDescent="0.2">
      <c r="A26" s="157">
        <v>17</v>
      </c>
      <c r="B26" s="8" t="s">
        <v>745</v>
      </c>
      <c r="C26" s="158">
        <v>1961</v>
      </c>
      <c r="D26" s="160" t="s">
        <v>778</v>
      </c>
      <c r="E26" s="145" t="s">
        <v>605</v>
      </c>
      <c r="F26" s="144">
        <v>3</v>
      </c>
      <c r="G26" s="144">
        <v>2</v>
      </c>
      <c r="H26" s="144">
        <v>21</v>
      </c>
      <c r="I26" s="145">
        <v>245183.4</v>
      </c>
      <c r="J26" s="9">
        <v>231000</v>
      </c>
      <c r="K26" s="9">
        <v>9240</v>
      </c>
      <c r="L26" s="9">
        <v>4943.3999999999996</v>
      </c>
      <c r="M26" s="210">
        <v>2019</v>
      </c>
    </row>
    <row r="27" spans="1:13" s="1" customFormat="1" x14ac:dyDescent="0.2">
      <c r="A27" s="157">
        <v>18</v>
      </c>
      <c r="B27" s="8" t="s">
        <v>746</v>
      </c>
      <c r="C27" s="158">
        <v>1950</v>
      </c>
      <c r="D27" s="160" t="s">
        <v>779</v>
      </c>
      <c r="E27" s="145" t="s">
        <v>605</v>
      </c>
      <c r="F27" s="144">
        <v>4</v>
      </c>
      <c r="G27" s="144">
        <v>4</v>
      </c>
      <c r="H27" s="144">
        <v>32</v>
      </c>
      <c r="I27" s="145">
        <v>401209.2</v>
      </c>
      <c r="J27" s="9">
        <v>378000</v>
      </c>
      <c r="K27" s="9">
        <v>15120</v>
      </c>
      <c r="L27" s="9">
        <v>8089.2</v>
      </c>
      <c r="M27" s="210">
        <v>2019</v>
      </c>
    </row>
    <row r="28" spans="1:13" s="1" customFormat="1" x14ac:dyDescent="0.2">
      <c r="A28" s="157">
        <v>19</v>
      </c>
      <c r="B28" s="8" t="s">
        <v>747</v>
      </c>
      <c r="C28" s="158">
        <v>1949</v>
      </c>
      <c r="D28" s="160" t="s">
        <v>779</v>
      </c>
      <c r="E28" s="145" t="s">
        <v>606</v>
      </c>
      <c r="F28" s="144">
        <v>2</v>
      </c>
      <c r="G28" s="144">
        <v>1</v>
      </c>
      <c r="H28" s="144">
        <v>13</v>
      </c>
      <c r="I28" s="145">
        <v>105078.6</v>
      </c>
      <c r="J28" s="9">
        <v>99000</v>
      </c>
      <c r="K28" s="9">
        <v>3960</v>
      </c>
      <c r="L28" s="9">
        <v>2118.6</v>
      </c>
      <c r="M28" s="210">
        <v>2019</v>
      </c>
    </row>
    <row r="29" spans="1:13" s="1" customFormat="1" x14ac:dyDescent="0.2">
      <c r="A29" s="157">
        <v>20</v>
      </c>
      <c r="B29" s="8" t="s">
        <v>748</v>
      </c>
      <c r="C29" s="158">
        <v>1959</v>
      </c>
      <c r="D29" s="160" t="s">
        <v>778</v>
      </c>
      <c r="E29" s="145" t="s">
        <v>605</v>
      </c>
      <c r="F29" s="144">
        <v>2</v>
      </c>
      <c r="G29" s="144">
        <v>2</v>
      </c>
      <c r="H29" s="144">
        <v>18</v>
      </c>
      <c r="I29" s="145">
        <v>210157.2</v>
      </c>
      <c r="J29" s="9">
        <v>198000</v>
      </c>
      <c r="K29" s="9">
        <v>7920</v>
      </c>
      <c r="L29" s="9">
        <v>4237.2</v>
      </c>
      <c r="M29" s="210">
        <v>2019</v>
      </c>
    </row>
    <row r="30" spans="1:13" s="1" customFormat="1" x14ac:dyDescent="0.2">
      <c r="A30" s="157">
        <v>21</v>
      </c>
      <c r="B30" s="8" t="s">
        <v>749</v>
      </c>
      <c r="C30" s="158">
        <v>1974</v>
      </c>
      <c r="D30" s="160" t="s">
        <v>778</v>
      </c>
      <c r="E30" s="145" t="s">
        <v>763</v>
      </c>
      <c r="F30" s="144">
        <v>5</v>
      </c>
      <c r="G30" s="144">
        <v>8</v>
      </c>
      <c r="H30" s="144">
        <v>115</v>
      </c>
      <c r="I30" s="145">
        <v>1441845.5625</v>
      </c>
      <c r="J30" s="9">
        <v>1358437.5</v>
      </c>
      <c r="K30" s="9">
        <v>54337.5</v>
      </c>
      <c r="L30" s="9">
        <v>29070.5625</v>
      </c>
      <c r="M30" s="210">
        <v>2019</v>
      </c>
    </row>
    <row r="31" spans="1:13" s="1" customFormat="1" x14ac:dyDescent="0.2">
      <c r="A31" s="157">
        <v>22</v>
      </c>
      <c r="B31" s="8" t="s">
        <v>750</v>
      </c>
      <c r="C31" s="158">
        <v>1967</v>
      </c>
      <c r="D31" s="160" t="s">
        <v>779</v>
      </c>
      <c r="E31" s="145" t="s">
        <v>606</v>
      </c>
      <c r="F31" s="144">
        <v>5</v>
      </c>
      <c r="G31" s="144">
        <v>4</v>
      </c>
      <c r="H31" s="144">
        <v>70</v>
      </c>
      <c r="I31" s="145">
        <v>817278</v>
      </c>
      <c r="J31" s="9">
        <v>770000</v>
      </c>
      <c r="K31" s="9">
        <v>30800</v>
      </c>
      <c r="L31" s="9">
        <v>16478</v>
      </c>
      <c r="M31" s="210">
        <v>2019</v>
      </c>
    </row>
    <row r="32" spans="1:13" s="1" customFormat="1" x14ac:dyDescent="0.2">
      <c r="A32" s="157">
        <v>23</v>
      </c>
      <c r="B32" s="8" t="s">
        <v>751</v>
      </c>
      <c r="C32" s="158">
        <v>1965</v>
      </c>
      <c r="D32" s="160" t="s">
        <v>779</v>
      </c>
      <c r="E32" s="145" t="s">
        <v>605</v>
      </c>
      <c r="F32" s="144">
        <v>5</v>
      </c>
      <c r="G32" s="144">
        <v>4</v>
      </c>
      <c r="H32" s="144">
        <v>80</v>
      </c>
      <c r="I32" s="145">
        <v>934032</v>
      </c>
      <c r="J32" s="9">
        <v>880000</v>
      </c>
      <c r="K32" s="9">
        <v>35200</v>
      </c>
      <c r="L32" s="9">
        <v>18832</v>
      </c>
      <c r="M32" s="210">
        <v>2019</v>
      </c>
    </row>
    <row r="33" spans="1:13" s="1" customFormat="1" x14ac:dyDescent="0.2">
      <c r="A33" s="157">
        <v>24</v>
      </c>
      <c r="B33" s="8" t="s">
        <v>752</v>
      </c>
      <c r="C33" s="158">
        <v>1967</v>
      </c>
      <c r="D33" s="160" t="s">
        <v>779</v>
      </c>
      <c r="E33" s="145" t="s">
        <v>606</v>
      </c>
      <c r="F33" s="144">
        <v>5</v>
      </c>
      <c r="G33" s="144">
        <v>4</v>
      </c>
      <c r="H33" s="144">
        <v>70</v>
      </c>
      <c r="I33" s="145">
        <v>817278</v>
      </c>
      <c r="J33" s="9">
        <v>770000</v>
      </c>
      <c r="K33" s="9">
        <v>30800</v>
      </c>
      <c r="L33" s="9">
        <v>16478</v>
      </c>
      <c r="M33" s="210">
        <v>2019</v>
      </c>
    </row>
    <row r="34" spans="1:13" s="1" customFormat="1" x14ac:dyDescent="0.2">
      <c r="A34" s="157">
        <v>25</v>
      </c>
      <c r="B34" s="8" t="s">
        <v>753</v>
      </c>
      <c r="C34" s="158">
        <v>1934</v>
      </c>
      <c r="D34" s="160" t="s">
        <v>779</v>
      </c>
      <c r="E34" s="145" t="s">
        <v>605</v>
      </c>
      <c r="F34" s="144">
        <v>4</v>
      </c>
      <c r="G34" s="144">
        <v>3</v>
      </c>
      <c r="H34" s="144">
        <v>24</v>
      </c>
      <c r="I34" s="145">
        <v>280209.59999999998</v>
      </c>
      <c r="J34" s="9">
        <v>264000</v>
      </c>
      <c r="K34" s="9">
        <v>10560</v>
      </c>
      <c r="L34" s="9">
        <v>5649.5999999999995</v>
      </c>
      <c r="M34" s="210">
        <v>2019</v>
      </c>
    </row>
    <row r="35" spans="1:13" s="1" customFormat="1" x14ac:dyDescent="0.2">
      <c r="A35" s="157">
        <v>26</v>
      </c>
      <c r="B35" s="8" t="s">
        <v>754</v>
      </c>
      <c r="C35" s="158">
        <v>1974</v>
      </c>
      <c r="D35" s="160" t="s">
        <v>778</v>
      </c>
      <c r="E35" s="145" t="s">
        <v>606</v>
      </c>
      <c r="F35" s="144">
        <v>5</v>
      </c>
      <c r="G35" s="144">
        <v>4</v>
      </c>
      <c r="H35" s="144">
        <v>70</v>
      </c>
      <c r="I35" s="145">
        <v>877645.125</v>
      </c>
      <c r="J35" s="9">
        <v>826875</v>
      </c>
      <c r="K35" s="9">
        <v>33075</v>
      </c>
      <c r="L35" s="9">
        <v>17695.125</v>
      </c>
      <c r="M35" s="210">
        <v>2019</v>
      </c>
    </row>
    <row r="36" spans="1:13" s="1" customFormat="1" x14ac:dyDescent="0.2">
      <c r="A36" s="157">
        <v>27</v>
      </c>
      <c r="B36" s="8" t="s">
        <v>755</v>
      </c>
      <c r="C36" s="158">
        <v>1936</v>
      </c>
      <c r="D36" s="160" t="s">
        <v>778</v>
      </c>
      <c r="E36" s="145" t="s">
        <v>605</v>
      </c>
      <c r="F36" s="144">
        <v>4</v>
      </c>
      <c r="G36" s="144">
        <v>7</v>
      </c>
      <c r="H36" s="144">
        <v>54</v>
      </c>
      <c r="I36" s="145">
        <v>664502.73750000005</v>
      </c>
      <c r="J36" s="9">
        <v>626062.5</v>
      </c>
      <c r="K36" s="9">
        <v>25042.5</v>
      </c>
      <c r="L36" s="9">
        <v>13397.737499999999</v>
      </c>
      <c r="M36" s="210">
        <v>2019</v>
      </c>
    </row>
    <row r="37" spans="1:13" s="1" customFormat="1" x14ac:dyDescent="0.2">
      <c r="A37" s="157">
        <v>28</v>
      </c>
      <c r="B37" s="8" t="s">
        <v>756</v>
      </c>
      <c r="C37" s="158">
        <v>1968</v>
      </c>
      <c r="D37" s="160" t="s">
        <v>779</v>
      </c>
      <c r="E37" s="145" t="s">
        <v>606</v>
      </c>
      <c r="F37" s="144">
        <v>2</v>
      </c>
      <c r="G37" s="144">
        <v>3</v>
      </c>
      <c r="H37" s="144">
        <v>12</v>
      </c>
      <c r="I37" s="145">
        <v>140104.79999999999</v>
      </c>
      <c r="J37" s="9">
        <v>132000</v>
      </c>
      <c r="K37" s="9">
        <v>5280</v>
      </c>
      <c r="L37" s="9">
        <v>2824.7999999999997</v>
      </c>
      <c r="M37" s="210">
        <v>2019</v>
      </c>
    </row>
    <row r="38" spans="1:13" s="1" customFormat="1" x14ac:dyDescent="0.2">
      <c r="A38" s="157">
        <v>29</v>
      </c>
      <c r="B38" s="8" t="s">
        <v>757</v>
      </c>
      <c r="C38" s="158">
        <v>1972</v>
      </c>
      <c r="D38" s="160" t="s">
        <v>779</v>
      </c>
      <c r="E38" s="145" t="s">
        <v>606</v>
      </c>
      <c r="F38" s="144">
        <v>2</v>
      </c>
      <c r="G38" s="144">
        <v>2</v>
      </c>
      <c r="H38" s="144">
        <v>12</v>
      </c>
      <c r="I38" s="145">
        <v>140104.79999999999</v>
      </c>
      <c r="J38" s="9">
        <v>132000</v>
      </c>
      <c r="K38" s="9">
        <v>5280</v>
      </c>
      <c r="L38" s="9">
        <v>2824.7999999999997</v>
      </c>
      <c r="M38" s="210">
        <v>2019</v>
      </c>
    </row>
    <row r="39" spans="1:13" s="1" customFormat="1" x14ac:dyDescent="0.2">
      <c r="A39" s="157">
        <v>30</v>
      </c>
      <c r="B39" s="8" t="s">
        <v>758</v>
      </c>
      <c r="C39" s="158">
        <v>1972</v>
      </c>
      <c r="D39" s="160" t="s">
        <v>779</v>
      </c>
      <c r="E39" s="145" t="s">
        <v>606</v>
      </c>
      <c r="F39" s="144">
        <v>2</v>
      </c>
      <c r="G39" s="144">
        <v>2</v>
      </c>
      <c r="H39" s="144">
        <v>12</v>
      </c>
      <c r="I39" s="145">
        <v>140104.79999999999</v>
      </c>
      <c r="J39" s="9">
        <v>132000</v>
      </c>
      <c r="K39" s="9">
        <v>5280</v>
      </c>
      <c r="L39" s="9">
        <v>2824.7999999999997</v>
      </c>
      <c r="M39" s="210">
        <v>2019</v>
      </c>
    </row>
    <row r="40" spans="1:13" s="1" customFormat="1" x14ac:dyDescent="0.2">
      <c r="A40" s="157">
        <v>31</v>
      </c>
      <c r="B40" s="8" t="s">
        <v>759</v>
      </c>
      <c r="C40" s="158">
        <v>1972</v>
      </c>
      <c r="D40" s="160" t="s">
        <v>779</v>
      </c>
      <c r="E40" s="145" t="s">
        <v>607</v>
      </c>
      <c r="F40" s="144">
        <v>2</v>
      </c>
      <c r="G40" s="144">
        <v>2</v>
      </c>
      <c r="H40" s="144">
        <v>12</v>
      </c>
      <c r="I40" s="145">
        <v>140104.79999999999</v>
      </c>
      <c r="J40" s="9">
        <v>132000</v>
      </c>
      <c r="K40" s="9">
        <v>5280</v>
      </c>
      <c r="L40" s="9">
        <v>2824.7999999999997</v>
      </c>
      <c r="M40" s="210">
        <v>2019</v>
      </c>
    </row>
    <row r="41" spans="1:13" x14ac:dyDescent="0.2">
      <c r="A41" s="578" t="s">
        <v>729</v>
      </c>
      <c r="B41" s="579"/>
      <c r="C41" s="14">
        <v>31</v>
      </c>
      <c r="D41" s="165"/>
      <c r="E41" s="142"/>
      <c r="F41" s="142"/>
      <c r="G41" s="142"/>
      <c r="H41" s="142"/>
      <c r="I41" s="142">
        <f>SUM(I10:I40)</f>
        <v>18537948.037499998</v>
      </c>
      <c r="J41" s="6">
        <f>SUM(J10:J40)</f>
        <v>17465562.5</v>
      </c>
      <c r="K41" s="6">
        <f>SUM(K10:K40)</f>
        <v>698622.5</v>
      </c>
      <c r="L41" s="6">
        <f>SUM(L10:L40)</f>
        <v>373763.03749999992</v>
      </c>
      <c r="M41" s="208"/>
    </row>
    <row r="42" spans="1:13" x14ac:dyDescent="0.2">
      <c r="I42" s="170"/>
    </row>
  </sheetData>
  <mergeCells count="17">
    <mergeCell ref="J4:J5"/>
    <mergeCell ref="M4:M5"/>
    <mergeCell ref="A8:B8"/>
    <mergeCell ref="A9:B9"/>
    <mergeCell ref="A41:B41"/>
    <mergeCell ref="A1:M2"/>
    <mergeCell ref="K4:K5"/>
    <mergeCell ref="D4:D7"/>
    <mergeCell ref="L4:L5"/>
    <mergeCell ref="A4:A6"/>
    <mergeCell ref="B4:B6"/>
    <mergeCell ref="C4:C7"/>
    <mergeCell ref="E4:E7"/>
    <mergeCell ref="F4:F7"/>
    <mergeCell ref="G4:G7"/>
    <mergeCell ref="H4:H7"/>
    <mergeCell ref="I4:I5"/>
  </mergeCells>
  <pageMargins left="0.7" right="0.7" top="0.75" bottom="0.75" header="0.3" footer="0.3"/>
  <pageSetup paperSize="9" scale="6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9"/>
  <sheetViews>
    <sheetView zoomScale="80" zoomScaleNormal="80" workbookViewId="0">
      <selection activeCell="C24" sqref="C24"/>
    </sheetView>
  </sheetViews>
  <sheetFormatPr defaultRowHeight="12.75" x14ac:dyDescent="0.2"/>
  <cols>
    <col min="1" max="1" width="5.33203125" customWidth="1"/>
    <col min="2" max="2" width="79.83203125" customWidth="1"/>
    <col min="3" max="3" width="18.6640625" customWidth="1"/>
    <col min="4" max="4" width="9.33203125" customWidth="1"/>
    <col min="5" max="5" width="19.6640625" customWidth="1"/>
    <col min="6" max="7" width="9.5" customWidth="1"/>
    <col min="8" max="8" width="11.5" customWidth="1"/>
    <col min="9" max="10" width="0" hidden="1" customWidth="1"/>
    <col min="11" max="11" width="11.83203125" customWidth="1"/>
    <col min="12" max="12" width="12.5" customWidth="1"/>
    <col min="13" max="13" width="13" customWidth="1"/>
    <col min="14" max="14" width="22.1640625" customWidth="1"/>
    <col min="15" max="16" width="9.6640625" customWidth="1"/>
    <col min="17" max="17" width="20.33203125" customWidth="1"/>
    <col min="18" max="18" width="9.5" customWidth="1"/>
  </cols>
  <sheetData>
    <row r="1" spans="1:18" x14ac:dyDescent="0.2">
      <c r="A1" s="492"/>
      <c r="B1" s="60"/>
      <c r="C1" s="85"/>
      <c r="D1" s="492"/>
      <c r="E1" s="492"/>
      <c r="F1" s="492"/>
      <c r="G1" s="85"/>
      <c r="H1" s="76"/>
      <c r="I1" s="76"/>
      <c r="J1" s="76"/>
      <c r="K1" s="51"/>
      <c r="L1" s="51"/>
      <c r="M1" s="492"/>
      <c r="N1" s="492"/>
      <c r="O1" s="492"/>
      <c r="P1" s="492"/>
      <c r="Q1" s="596" t="s">
        <v>483</v>
      </c>
      <c r="R1" s="596"/>
    </row>
    <row r="2" spans="1:18" x14ac:dyDescent="0.2">
      <c r="A2" s="597" t="s">
        <v>198</v>
      </c>
      <c r="B2" s="597"/>
      <c r="C2" s="597"/>
      <c r="D2" s="597"/>
      <c r="E2" s="597"/>
      <c r="F2" s="597"/>
      <c r="G2" s="597"/>
      <c r="H2" s="597"/>
      <c r="I2" s="597"/>
      <c r="J2" s="597"/>
      <c r="K2" s="597"/>
      <c r="L2" s="597"/>
      <c r="M2" s="597"/>
      <c r="N2" s="597"/>
      <c r="O2" s="597"/>
      <c r="P2" s="597"/>
      <c r="Q2" s="597"/>
      <c r="R2" s="597"/>
    </row>
    <row r="3" spans="1:18" ht="24.75" customHeight="1" x14ac:dyDescent="0.2">
      <c r="A3" s="647" t="s">
        <v>1775</v>
      </c>
      <c r="B3" s="648"/>
      <c r="C3" s="648"/>
      <c r="D3" s="648"/>
      <c r="E3" s="648"/>
      <c r="F3" s="648"/>
      <c r="G3" s="648"/>
      <c r="H3" s="648"/>
      <c r="I3" s="648"/>
      <c r="J3" s="648"/>
      <c r="K3" s="648"/>
      <c r="L3" s="648"/>
      <c r="M3" s="648"/>
      <c r="N3" s="648"/>
      <c r="O3" s="648"/>
      <c r="P3" s="648"/>
      <c r="Q3" s="648"/>
      <c r="R3" s="649"/>
    </row>
    <row r="4" spans="1:18" x14ac:dyDescent="0.2">
      <c r="A4" s="650" t="s">
        <v>1</v>
      </c>
      <c r="B4" s="650" t="s">
        <v>88</v>
      </c>
      <c r="C4" s="650" t="s">
        <v>2</v>
      </c>
      <c r="D4" s="650"/>
      <c r="E4" s="651" t="s">
        <v>3</v>
      </c>
      <c r="F4" s="651" t="s">
        <v>4</v>
      </c>
      <c r="G4" s="652" t="s">
        <v>5</v>
      </c>
      <c r="H4" s="653" t="s">
        <v>6</v>
      </c>
      <c r="I4" s="654" t="s">
        <v>7</v>
      </c>
      <c r="J4" s="654"/>
      <c r="K4" s="654" t="s">
        <v>7</v>
      </c>
      <c r="L4" s="654"/>
      <c r="M4" s="651" t="s">
        <v>108</v>
      </c>
      <c r="N4" s="650" t="s">
        <v>8</v>
      </c>
      <c r="O4" s="650"/>
      <c r="P4" s="650"/>
      <c r="Q4" s="650"/>
      <c r="R4" s="651" t="s">
        <v>11</v>
      </c>
    </row>
    <row r="5" spans="1:18" ht="102.75" x14ac:dyDescent="0.2">
      <c r="A5" s="650"/>
      <c r="B5" s="650"/>
      <c r="C5" s="652" t="s">
        <v>12</v>
      </c>
      <c r="D5" s="651" t="s">
        <v>13</v>
      </c>
      <c r="E5" s="651"/>
      <c r="F5" s="651"/>
      <c r="G5" s="652"/>
      <c r="H5" s="653"/>
      <c r="I5" s="396" t="s">
        <v>14</v>
      </c>
      <c r="J5" s="396" t="s">
        <v>15</v>
      </c>
      <c r="K5" s="396" t="s">
        <v>14</v>
      </c>
      <c r="L5" s="396" t="s">
        <v>15</v>
      </c>
      <c r="M5" s="651"/>
      <c r="N5" s="497" t="s">
        <v>14</v>
      </c>
      <c r="O5" s="498" t="s">
        <v>16</v>
      </c>
      <c r="P5" s="498" t="s">
        <v>17</v>
      </c>
      <c r="Q5" s="281" t="s">
        <v>18</v>
      </c>
      <c r="R5" s="651"/>
    </row>
    <row r="6" spans="1:18" x14ac:dyDescent="0.2">
      <c r="A6" s="650"/>
      <c r="B6" s="650"/>
      <c r="C6" s="652"/>
      <c r="D6" s="651"/>
      <c r="E6" s="651"/>
      <c r="F6" s="651"/>
      <c r="G6" s="652"/>
      <c r="H6" s="493" t="s">
        <v>19</v>
      </c>
      <c r="I6" s="493" t="s">
        <v>19</v>
      </c>
      <c r="J6" s="493" t="s">
        <v>19</v>
      </c>
      <c r="K6" s="493" t="s">
        <v>19</v>
      </c>
      <c r="L6" s="493" t="s">
        <v>19</v>
      </c>
      <c r="M6" s="439" t="s">
        <v>20</v>
      </c>
      <c r="N6" s="442" t="s">
        <v>21</v>
      </c>
      <c r="O6" s="439" t="s">
        <v>21</v>
      </c>
      <c r="P6" s="439" t="s">
        <v>21</v>
      </c>
      <c r="Q6" s="282" t="s">
        <v>21</v>
      </c>
      <c r="R6" s="651"/>
    </row>
    <row r="7" spans="1:18" x14ac:dyDescent="0.2">
      <c r="A7" s="438" t="s">
        <v>23</v>
      </c>
      <c r="B7" s="438" t="s">
        <v>24</v>
      </c>
      <c r="C7" s="499" t="s">
        <v>25</v>
      </c>
      <c r="D7" s="438" t="s">
        <v>26</v>
      </c>
      <c r="E7" s="438" t="s">
        <v>27</v>
      </c>
      <c r="F7" s="438" t="s">
        <v>28</v>
      </c>
      <c r="G7" s="499" t="s">
        <v>29</v>
      </c>
      <c r="H7" s="397" t="s">
        <v>30</v>
      </c>
      <c r="I7" s="397" t="s">
        <v>31</v>
      </c>
      <c r="J7" s="397" t="s">
        <v>32</v>
      </c>
      <c r="K7" s="397" t="s">
        <v>31</v>
      </c>
      <c r="L7" s="397" t="s">
        <v>32</v>
      </c>
      <c r="M7" s="438">
        <v>11</v>
      </c>
      <c r="N7" s="500" t="s">
        <v>34</v>
      </c>
      <c r="O7" s="438" t="s">
        <v>35</v>
      </c>
      <c r="P7" s="438" t="s">
        <v>36</v>
      </c>
      <c r="Q7" s="283" t="s">
        <v>37</v>
      </c>
      <c r="R7" s="438" t="s">
        <v>40</v>
      </c>
    </row>
    <row r="8" spans="1:18" x14ac:dyDescent="0.2">
      <c r="A8" s="644" t="s">
        <v>87</v>
      </c>
      <c r="B8" s="644"/>
      <c r="C8" s="501"/>
      <c r="D8" s="502"/>
      <c r="E8" s="503"/>
      <c r="F8" s="502"/>
      <c r="G8" s="501"/>
      <c r="H8" s="398"/>
      <c r="I8" s="398">
        <v>0</v>
      </c>
      <c r="J8" s="398">
        <v>0</v>
      </c>
      <c r="K8" s="398"/>
      <c r="L8" s="398"/>
      <c r="M8" s="400"/>
      <c r="N8" s="398"/>
      <c r="O8" s="502"/>
      <c r="P8" s="502"/>
      <c r="Q8" s="284"/>
      <c r="R8" s="502"/>
    </row>
    <row r="9" spans="1:18" x14ac:dyDescent="0.2">
      <c r="A9" s="643" t="s">
        <v>406</v>
      </c>
      <c r="B9" s="643"/>
      <c r="C9" s="504">
        <f>C270+C286+C305+C346+C398+C417+C472+C552+C624+C695+C721+C786+C808+C815</f>
        <v>762</v>
      </c>
      <c r="D9" s="505"/>
      <c r="E9" s="506"/>
      <c r="F9" s="505"/>
      <c r="G9" s="507"/>
      <c r="H9" s="504">
        <f>H270+H286+H305+H346+H398+H417+H472+H552+H624+H695+H721+H786+H808+H815</f>
        <v>338604.24999999988</v>
      </c>
      <c r="I9" s="508">
        <v>0</v>
      </c>
      <c r="J9" s="508">
        <v>0</v>
      </c>
      <c r="K9" s="504">
        <f>K270+K286+K305+K346+K398+K417+K472+K552+K624+K695+K721+K786+K808+K815</f>
        <v>291273.93</v>
      </c>
      <c r="L9" s="504">
        <f>L270+L286+L305+L346+L398+L417+L472+L552+L624+L695+L721+L786+L808+L815</f>
        <v>208035.69999999995</v>
      </c>
      <c r="M9" s="504">
        <f>M270+M286+M305+M346+M398+M417+M472+M552+M624+M695+M721+M786+M808+M815</f>
        <v>8493</v>
      </c>
      <c r="N9" s="504">
        <f>N270+N286+N305+N346+N398+N417+N472+N552+N624+N695+N721+N786+N808+N815</f>
        <v>21927904.265560001</v>
      </c>
      <c r="O9" s="505"/>
      <c r="P9" s="505"/>
      <c r="Q9" s="504">
        <f>Q270+Q286+Q305+Q346+Q398+Q417+Q472+Q552+Q624+Q695+Q721+Q786+Q808+Q815</f>
        <v>21927904.265560001</v>
      </c>
      <c r="R9" s="505"/>
    </row>
    <row r="10" spans="1:18" x14ac:dyDescent="0.2">
      <c r="A10" s="439"/>
      <c r="B10" s="509" t="s">
        <v>71</v>
      </c>
      <c r="C10" s="440"/>
      <c r="D10" s="439"/>
      <c r="E10" s="510"/>
      <c r="F10" s="439"/>
      <c r="G10" s="440"/>
      <c r="H10" s="493"/>
      <c r="I10" s="493"/>
      <c r="J10" s="493"/>
      <c r="K10" s="493"/>
      <c r="L10" s="51"/>
      <c r="M10" s="439"/>
      <c r="N10" s="442"/>
      <c r="O10" s="442"/>
      <c r="P10" s="442"/>
      <c r="Q10" s="286"/>
      <c r="R10" s="439"/>
    </row>
    <row r="11" spans="1:18" x14ac:dyDescent="0.2">
      <c r="A11" s="439">
        <v>1</v>
      </c>
      <c r="B11" s="510" t="s">
        <v>861</v>
      </c>
      <c r="C11" s="440">
        <v>1932</v>
      </c>
      <c r="D11" s="439">
        <v>1965</v>
      </c>
      <c r="E11" s="510" t="s">
        <v>60</v>
      </c>
      <c r="F11" s="439">
        <v>2</v>
      </c>
      <c r="G11" s="440">
        <v>1</v>
      </c>
      <c r="H11" s="493">
        <v>278.39999999999998</v>
      </c>
      <c r="I11" s="493"/>
      <c r="J11" s="493"/>
      <c r="K11" s="493">
        <v>158.4</v>
      </c>
      <c r="L11" s="493">
        <v>278.2</v>
      </c>
      <c r="M11" s="439">
        <v>6</v>
      </c>
      <c r="N11" s="442">
        <v>18020</v>
      </c>
      <c r="O11" s="442">
        <v>0</v>
      </c>
      <c r="P11" s="442">
        <v>0</v>
      </c>
      <c r="Q11" s="282">
        <v>18020</v>
      </c>
      <c r="R11" s="439">
        <v>2019</v>
      </c>
    </row>
    <row r="12" spans="1:18" x14ac:dyDescent="0.2">
      <c r="A12" s="439">
        <v>2</v>
      </c>
      <c r="B12" s="510" t="s">
        <v>862</v>
      </c>
      <c r="C12" s="440">
        <v>1938</v>
      </c>
      <c r="D12" s="439">
        <v>1970</v>
      </c>
      <c r="E12" s="510" t="s">
        <v>60</v>
      </c>
      <c r="F12" s="439">
        <v>2</v>
      </c>
      <c r="G12" s="440">
        <v>2</v>
      </c>
      <c r="H12" s="493">
        <v>665.5</v>
      </c>
      <c r="I12" s="493"/>
      <c r="J12" s="493"/>
      <c r="K12" s="493">
        <v>584.4</v>
      </c>
      <c r="L12" s="493">
        <v>584.20000000000005</v>
      </c>
      <c r="M12" s="439">
        <v>9</v>
      </c>
      <c r="N12" s="442">
        <v>43100</v>
      </c>
      <c r="O12" s="442">
        <v>0</v>
      </c>
      <c r="P12" s="442">
        <v>0</v>
      </c>
      <c r="Q12" s="282">
        <v>43100</v>
      </c>
      <c r="R12" s="439">
        <v>2019</v>
      </c>
    </row>
    <row r="13" spans="1:18" x14ac:dyDescent="0.2">
      <c r="A13" s="439">
        <v>3</v>
      </c>
      <c r="B13" s="510" t="s">
        <v>863</v>
      </c>
      <c r="C13" s="440">
        <v>1926</v>
      </c>
      <c r="D13" s="439">
        <v>1972</v>
      </c>
      <c r="E13" s="510" t="s">
        <v>60</v>
      </c>
      <c r="F13" s="439">
        <v>2</v>
      </c>
      <c r="G13" s="440">
        <v>3</v>
      </c>
      <c r="H13" s="493">
        <v>882.12</v>
      </c>
      <c r="I13" s="493"/>
      <c r="J13" s="493"/>
      <c r="K13" s="493">
        <v>735.1</v>
      </c>
      <c r="L13" s="493">
        <v>629.70000000000005</v>
      </c>
      <c r="M13" s="439">
        <v>15</v>
      </c>
      <c r="N13" s="442">
        <v>57100</v>
      </c>
      <c r="O13" s="442">
        <v>0</v>
      </c>
      <c r="P13" s="442">
        <v>0</v>
      </c>
      <c r="Q13" s="282">
        <v>57100</v>
      </c>
      <c r="R13" s="439">
        <v>2019</v>
      </c>
    </row>
    <row r="14" spans="1:18" x14ac:dyDescent="0.2">
      <c r="A14" s="439">
        <v>4</v>
      </c>
      <c r="B14" s="510" t="s">
        <v>864</v>
      </c>
      <c r="C14" s="440">
        <v>1946</v>
      </c>
      <c r="D14" s="439">
        <v>1972</v>
      </c>
      <c r="E14" s="510" t="s">
        <v>60</v>
      </c>
      <c r="F14" s="439">
        <v>2</v>
      </c>
      <c r="G14" s="440">
        <v>2</v>
      </c>
      <c r="H14" s="493">
        <v>428.4</v>
      </c>
      <c r="I14" s="493"/>
      <c r="J14" s="493"/>
      <c r="K14" s="493">
        <v>357</v>
      </c>
      <c r="L14" s="493">
        <v>330.6</v>
      </c>
      <c r="M14" s="439">
        <v>10</v>
      </c>
      <c r="N14" s="442">
        <v>27750</v>
      </c>
      <c r="O14" s="442">
        <v>0</v>
      </c>
      <c r="P14" s="442">
        <v>0</v>
      </c>
      <c r="Q14" s="282">
        <v>27750</v>
      </c>
      <c r="R14" s="439">
        <v>2019</v>
      </c>
    </row>
    <row r="15" spans="1:18" x14ac:dyDescent="0.2">
      <c r="A15" s="439">
        <v>5</v>
      </c>
      <c r="B15" s="510" t="s">
        <v>865</v>
      </c>
      <c r="C15" s="440">
        <v>1938</v>
      </c>
      <c r="D15" s="439"/>
      <c r="E15" s="510" t="s">
        <v>60</v>
      </c>
      <c r="F15" s="439">
        <v>2</v>
      </c>
      <c r="G15" s="440">
        <v>2</v>
      </c>
      <c r="H15" s="493">
        <v>461</v>
      </c>
      <c r="I15" s="493"/>
      <c r="J15" s="493"/>
      <c r="K15" s="493">
        <v>111.7</v>
      </c>
      <c r="L15" s="493">
        <v>169.6</v>
      </c>
      <c r="M15" s="511">
        <v>7</v>
      </c>
      <c r="N15" s="442">
        <v>29850</v>
      </c>
      <c r="O15" s="442">
        <v>0</v>
      </c>
      <c r="P15" s="442">
        <v>0</v>
      </c>
      <c r="Q15" s="282">
        <v>29850</v>
      </c>
      <c r="R15" s="439">
        <v>2019</v>
      </c>
    </row>
    <row r="16" spans="1:18" x14ac:dyDescent="0.2">
      <c r="A16" s="439">
        <v>6</v>
      </c>
      <c r="B16" s="510" t="s">
        <v>866</v>
      </c>
      <c r="C16" s="440">
        <v>1948</v>
      </c>
      <c r="D16" s="439">
        <v>1970</v>
      </c>
      <c r="E16" s="510" t="s">
        <v>60</v>
      </c>
      <c r="F16" s="439">
        <v>2</v>
      </c>
      <c r="G16" s="440">
        <v>2</v>
      </c>
      <c r="H16" s="493">
        <v>393</v>
      </c>
      <c r="I16" s="493"/>
      <c r="J16" s="493"/>
      <c r="K16" s="493">
        <v>391.5</v>
      </c>
      <c r="L16" s="493">
        <v>346.2</v>
      </c>
      <c r="M16" s="439">
        <v>8</v>
      </c>
      <c r="N16" s="442">
        <v>25450</v>
      </c>
      <c r="O16" s="442">
        <v>0</v>
      </c>
      <c r="P16" s="442">
        <v>0</v>
      </c>
      <c r="Q16" s="282">
        <v>25450</v>
      </c>
      <c r="R16" s="439">
        <v>2019</v>
      </c>
    </row>
    <row r="17" spans="1:18" x14ac:dyDescent="0.2">
      <c r="A17" s="439">
        <v>7</v>
      </c>
      <c r="B17" s="510" t="s">
        <v>867</v>
      </c>
      <c r="C17" s="440">
        <v>1962</v>
      </c>
      <c r="D17" s="439"/>
      <c r="E17" s="510" t="s">
        <v>60</v>
      </c>
      <c r="F17" s="439">
        <v>2</v>
      </c>
      <c r="G17" s="440">
        <v>1</v>
      </c>
      <c r="H17" s="493">
        <v>337.3</v>
      </c>
      <c r="I17" s="493"/>
      <c r="J17" s="493"/>
      <c r="K17" s="493">
        <v>218.7</v>
      </c>
      <c r="L17" s="493">
        <v>236.6</v>
      </c>
      <c r="M17" s="439">
        <v>8</v>
      </c>
      <c r="N17" s="442">
        <v>21850</v>
      </c>
      <c r="O17" s="442">
        <v>0</v>
      </c>
      <c r="P17" s="442">
        <v>0</v>
      </c>
      <c r="Q17" s="282">
        <v>21850</v>
      </c>
      <c r="R17" s="439">
        <v>2019</v>
      </c>
    </row>
    <row r="18" spans="1:18" x14ac:dyDescent="0.2">
      <c r="A18" s="439">
        <v>8</v>
      </c>
      <c r="B18" s="510" t="s">
        <v>868</v>
      </c>
      <c r="C18" s="440">
        <v>1959</v>
      </c>
      <c r="D18" s="439"/>
      <c r="E18" s="510" t="s">
        <v>60</v>
      </c>
      <c r="F18" s="439">
        <v>2</v>
      </c>
      <c r="G18" s="440">
        <v>2</v>
      </c>
      <c r="H18" s="493">
        <v>540.1</v>
      </c>
      <c r="I18" s="493"/>
      <c r="J18" s="493"/>
      <c r="K18" s="493">
        <v>358</v>
      </c>
      <c r="L18" s="493">
        <v>375.5</v>
      </c>
      <c r="M18" s="439">
        <v>16</v>
      </c>
      <c r="N18" s="442">
        <v>34960</v>
      </c>
      <c r="O18" s="442">
        <v>0</v>
      </c>
      <c r="P18" s="442">
        <v>0</v>
      </c>
      <c r="Q18" s="282">
        <v>34960</v>
      </c>
      <c r="R18" s="439">
        <v>2019</v>
      </c>
    </row>
    <row r="19" spans="1:18" x14ac:dyDescent="0.2">
      <c r="A19" s="439">
        <v>9</v>
      </c>
      <c r="B19" s="510" t="s">
        <v>869</v>
      </c>
      <c r="C19" s="440">
        <v>1959</v>
      </c>
      <c r="D19" s="439">
        <v>1957</v>
      </c>
      <c r="E19" s="510" t="s">
        <v>60</v>
      </c>
      <c r="F19" s="439">
        <v>2</v>
      </c>
      <c r="G19" s="440">
        <v>2</v>
      </c>
      <c r="H19" s="493">
        <v>538.5</v>
      </c>
      <c r="I19" s="493"/>
      <c r="J19" s="493"/>
      <c r="K19" s="493">
        <v>348.8</v>
      </c>
      <c r="L19" s="493">
        <v>538.5</v>
      </c>
      <c r="M19" s="439">
        <v>16</v>
      </c>
      <c r="N19" s="442">
        <v>34850</v>
      </c>
      <c r="O19" s="442">
        <v>0</v>
      </c>
      <c r="P19" s="442">
        <v>0</v>
      </c>
      <c r="Q19" s="282">
        <v>34850</v>
      </c>
      <c r="R19" s="439">
        <v>2019</v>
      </c>
    </row>
    <row r="20" spans="1:18" x14ac:dyDescent="0.2">
      <c r="A20" s="439">
        <v>10</v>
      </c>
      <c r="B20" s="510" t="s">
        <v>870</v>
      </c>
      <c r="C20" s="440">
        <v>1958</v>
      </c>
      <c r="D20" s="439"/>
      <c r="E20" s="510" t="s">
        <v>60</v>
      </c>
      <c r="F20" s="439">
        <v>2</v>
      </c>
      <c r="G20" s="440">
        <v>2</v>
      </c>
      <c r="H20" s="493">
        <v>526</v>
      </c>
      <c r="I20" s="493"/>
      <c r="J20" s="493"/>
      <c r="K20" s="493">
        <v>348</v>
      </c>
      <c r="L20" s="493">
        <v>454.4</v>
      </c>
      <c r="M20" s="439">
        <v>16</v>
      </c>
      <c r="N20" s="442">
        <v>34050</v>
      </c>
      <c r="O20" s="442">
        <v>0</v>
      </c>
      <c r="P20" s="442">
        <v>0</v>
      </c>
      <c r="Q20" s="282">
        <v>34050</v>
      </c>
      <c r="R20" s="439">
        <v>2019</v>
      </c>
    </row>
    <row r="21" spans="1:18" x14ac:dyDescent="0.2">
      <c r="A21" s="439">
        <v>11</v>
      </c>
      <c r="B21" s="510" t="s">
        <v>871</v>
      </c>
      <c r="C21" s="440">
        <v>1959</v>
      </c>
      <c r="D21" s="439">
        <v>1974</v>
      </c>
      <c r="E21" s="510" t="s">
        <v>60</v>
      </c>
      <c r="F21" s="439">
        <v>2</v>
      </c>
      <c r="G21" s="440">
        <v>2</v>
      </c>
      <c r="H21" s="493">
        <v>541.4</v>
      </c>
      <c r="I21" s="493"/>
      <c r="J21" s="493"/>
      <c r="K21" s="493">
        <v>353</v>
      </c>
      <c r="L21" s="493">
        <v>436.8</v>
      </c>
      <c r="M21" s="439">
        <v>16</v>
      </c>
      <c r="N21" s="442">
        <v>35050</v>
      </c>
      <c r="O21" s="442">
        <v>0</v>
      </c>
      <c r="P21" s="442">
        <v>0</v>
      </c>
      <c r="Q21" s="282">
        <v>35050</v>
      </c>
      <c r="R21" s="439">
        <v>2019</v>
      </c>
    </row>
    <row r="22" spans="1:18" x14ac:dyDescent="0.2">
      <c r="A22" s="439">
        <v>12</v>
      </c>
      <c r="B22" s="510" t="s">
        <v>872</v>
      </c>
      <c r="C22" s="440">
        <v>1958</v>
      </c>
      <c r="D22" s="439">
        <v>1965</v>
      </c>
      <c r="E22" s="510" t="s">
        <v>60</v>
      </c>
      <c r="F22" s="439">
        <v>2</v>
      </c>
      <c r="G22" s="440">
        <v>2</v>
      </c>
      <c r="H22" s="493">
        <v>519.5</v>
      </c>
      <c r="I22" s="493"/>
      <c r="J22" s="493"/>
      <c r="K22" s="493">
        <v>350</v>
      </c>
      <c r="L22" s="493">
        <v>482.8</v>
      </c>
      <c r="M22" s="439">
        <v>16</v>
      </c>
      <c r="N22" s="442">
        <v>33620</v>
      </c>
      <c r="O22" s="442">
        <v>0</v>
      </c>
      <c r="P22" s="442">
        <v>0</v>
      </c>
      <c r="Q22" s="282">
        <v>33620</v>
      </c>
      <c r="R22" s="439">
        <v>2019</v>
      </c>
    </row>
    <row r="23" spans="1:18" x14ac:dyDescent="0.2">
      <c r="A23" s="439">
        <v>13</v>
      </c>
      <c r="B23" s="510" t="s">
        <v>873</v>
      </c>
      <c r="C23" s="440">
        <v>1959</v>
      </c>
      <c r="D23" s="439"/>
      <c r="E23" s="510" t="s">
        <v>60</v>
      </c>
      <c r="F23" s="439">
        <v>2</v>
      </c>
      <c r="G23" s="440">
        <v>2</v>
      </c>
      <c r="H23" s="493">
        <v>533.6</v>
      </c>
      <c r="I23" s="493"/>
      <c r="J23" s="493"/>
      <c r="K23" s="493">
        <v>350</v>
      </c>
      <c r="L23" s="493">
        <v>496.9</v>
      </c>
      <c r="M23" s="439">
        <v>16</v>
      </c>
      <c r="N23" s="442">
        <v>34550</v>
      </c>
      <c r="O23" s="442">
        <v>0</v>
      </c>
      <c r="P23" s="442">
        <v>0</v>
      </c>
      <c r="Q23" s="282">
        <v>34550</v>
      </c>
      <c r="R23" s="439">
        <v>2019</v>
      </c>
    </row>
    <row r="24" spans="1:18" x14ac:dyDescent="0.2">
      <c r="A24" s="439">
        <v>14</v>
      </c>
      <c r="B24" s="510" t="s">
        <v>874</v>
      </c>
      <c r="C24" s="440">
        <v>1941</v>
      </c>
      <c r="D24" s="439">
        <v>1968</v>
      </c>
      <c r="E24" s="510" t="s">
        <v>60</v>
      </c>
      <c r="F24" s="439">
        <v>2</v>
      </c>
      <c r="G24" s="440">
        <v>3</v>
      </c>
      <c r="H24" s="493">
        <v>836</v>
      </c>
      <c r="I24" s="493"/>
      <c r="J24" s="493"/>
      <c r="K24" s="493">
        <v>748.7</v>
      </c>
      <c r="L24" s="493">
        <v>1029.5</v>
      </c>
      <c r="M24" s="439">
        <v>33</v>
      </c>
      <c r="N24" s="442">
        <v>54100</v>
      </c>
      <c r="O24" s="442">
        <v>0</v>
      </c>
      <c r="P24" s="442">
        <v>0</v>
      </c>
      <c r="Q24" s="282">
        <v>54100</v>
      </c>
      <c r="R24" s="439">
        <v>2019</v>
      </c>
    </row>
    <row r="25" spans="1:18" x14ac:dyDescent="0.2">
      <c r="A25" s="439">
        <v>15</v>
      </c>
      <c r="B25" s="510" t="s">
        <v>875</v>
      </c>
      <c r="C25" s="440">
        <v>1930</v>
      </c>
      <c r="D25" s="439"/>
      <c r="E25" s="510" t="s">
        <v>60</v>
      </c>
      <c r="F25" s="439">
        <v>2</v>
      </c>
      <c r="G25" s="440">
        <v>2</v>
      </c>
      <c r="H25" s="493">
        <v>532.79999999999995</v>
      </c>
      <c r="I25" s="493"/>
      <c r="J25" s="493"/>
      <c r="K25" s="493">
        <v>295.5</v>
      </c>
      <c r="L25" s="493">
        <v>369.7</v>
      </c>
      <c r="M25" s="439">
        <v>12</v>
      </c>
      <c r="N25" s="442">
        <v>34485</v>
      </c>
      <c r="O25" s="442">
        <v>0</v>
      </c>
      <c r="P25" s="442">
        <v>0</v>
      </c>
      <c r="Q25" s="282">
        <v>34485</v>
      </c>
      <c r="R25" s="439">
        <v>2019</v>
      </c>
    </row>
    <row r="26" spans="1:18" x14ac:dyDescent="0.2">
      <c r="A26" s="439">
        <v>16</v>
      </c>
      <c r="B26" s="510" t="s">
        <v>876</v>
      </c>
      <c r="C26" s="440">
        <v>1950</v>
      </c>
      <c r="D26" s="439">
        <v>1966</v>
      </c>
      <c r="E26" s="510" t="s">
        <v>60</v>
      </c>
      <c r="F26" s="439">
        <v>2</v>
      </c>
      <c r="G26" s="440">
        <v>2</v>
      </c>
      <c r="H26" s="493">
        <v>452.2</v>
      </c>
      <c r="I26" s="493"/>
      <c r="J26" s="493"/>
      <c r="K26" s="493">
        <v>265</v>
      </c>
      <c r="L26" s="493">
        <v>313.8</v>
      </c>
      <c r="M26" s="439">
        <v>8</v>
      </c>
      <c r="N26" s="442">
        <v>29265</v>
      </c>
      <c r="O26" s="442">
        <v>0</v>
      </c>
      <c r="P26" s="442">
        <v>0</v>
      </c>
      <c r="Q26" s="282">
        <v>29265</v>
      </c>
      <c r="R26" s="439">
        <v>2019</v>
      </c>
    </row>
    <row r="27" spans="1:18" x14ac:dyDescent="0.2">
      <c r="A27" s="439">
        <v>17</v>
      </c>
      <c r="B27" s="510" t="s">
        <v>877</v>
      </c>
      <c r="C27" s="440">
        <v>1971</v>
      </c>
      <c r="D27" s="439"/>
      <c r="E27" s="510" t="s">
        <v>60</v>
      </c>
      <c r="F27" s="439">
        <v>2</v>
      </c>
      <c r="G27" s="440">
        <v>1</v>
      </c>
      <c r="H27" s="493">
        <v>404.4</v>
      </c>
      <c r="I27" s="493"/>
      <c r="J27" s="493"/>
      <c r="K27" s="493">
        <v>337</v>
      </c>
      <c r="L27" s="493">
        <v>331.1</v>
      </c>
      <c r="M27" s="439">
        <v>8</v>
      </c>
      <c r="N27" s="442">
        <v>26180</v>
      </c>
      <c r="O27" s="442">
        <v>0</v>
      </c>
      <c r="P27" s="442">
        <v>0</v>
      </c>
      <c r="Q27" s="282">
        <v>26180</v>
      </c>
      <c r="R27" s="439">
        <v>2019</v>
      </c>
    </row>
    <row r="28" spans="1:18" x14ac:dyDescent="0.2">
      <c r="A28" s="439">
        <v>18</v>
      </c>
      <c r="B28" s="510" t="s">
        <v>878</v>
      </c>
      <c r="C28" s="440">
        <v>1949</v>
      </c>
      <c r="D28" s="439"/>
      <c r="E28" s="510" t="s">
        <v>60</v>
      </c>
      <c r="F28" s="439">
        <v>2</v>
      </c>
      <c r="G28" s="440">
        <v>2</v>
      </c>
      <c r="H28" s="493">
        <v>748.4</v>
      </c>
      <c r="I28" s="493"/>
      <c r="J28" s="493"/>
      <c r="K28" s="493">
        <v>747.9</v>
      </c>
      <c r="L28" s="493">
        <v>596.70000000000005</v>
      </c>
      <c r="M28" s="439">
        <v>17</v>
      </c>
      <c r="N28" s="442">
        <v>48450</v>
      </c>
      <c r="O28" s="442">
        <v>0</v>
      </c>
      <c r="P28" s="442">
        <v>0</v>
      </c>
      <c r="Q28" s="282">
        <v>48450</v>
      </c>
      <c r="R28" s="439">
        <v>2019</v>
      </c>
    </row>
    <row r="29" spans="1:18" x14ac:dyDescent="0.2">
      <c r="A29" s="439">
        <v>19</v>
      </c>
      <c r="B29" s="510" t="s">
        <v>879</v>
      </c>
      <c r="C29" s="440">
        <v>1950</v>
      </c>
      <c r="D29" s="439"/>
      <c r="E29" s="510" t="s">
        <v>60</v>
      </c>
      <c r="F29" s="439">
        <v>2</v>
      </c>
      <c r="G29" s="440">
        <v>1</v>
      </c>
      <c r="H29" s="493">
        <v>420.4</v>
      </c>
      <c r="I29" s="493"/>
      <c r="J29" s="493"/>
      <c r="K29" s="493">
        <v>265.5</v>
      </c>
      <c r="L29" s="493">
        <v>203.7</v>
      </c>
      <c r="M29" s="439">
        <v>21</v>
      </c>
      <c r="N29" s="442">
        <v>27210</v>
      </c>
      <c r="O29" s="442">
        <v>0</v>
      </c>
      <c r="P29" s="442">
        <v>0</v>
      </c>
      <c r="Q29" s="282">
        <v>27210</v>
      </c>
      <c r="R29" s="439">
        <v>2019</v>
      </c>
    </row>
    <row r="30" spans="1:18" x14ac:dyDescent="0.2">
      <c r="A30" s="439">
        <v>20</v>
      </c>
      <c r="B30" s="510" t="s">
        <v>880</v>
      </c>
      <c r="C30" s="440">
        <v>1955</v>
      </c>
      <c r="D30" s="439">
        <v>1969</v>
      </c>
      <c r="E30" s="510" t="s">
        <v>60</v>
      </c>
      <c r="F30" s="439">
        <v>2</v>
      </c>
      <c r="G30" s="440">
        <v>2</v>
      </c>
      <c r="H30" s="493">
        <v>679</v>
      </c>
      <c r="I30" s="493"/>
      <c r="J30" s="493"/>
      <c r="K30" s="493">
        <v>408</v>
      </c>
      <c r="L30" s="493">
        <v>315.7</v>
      </c>
      <c r="M30" s="439">
        <v>19</v>
      </c>
      <c r="N30" s="442">
        <v>43950</v>
      </c>
      <c r="O30" s="442">
        <v>0</v>
      </c>
      <c r="P30" s="442">
        <v>0</v>
      </c>
      <c r="Q30" s="282">
        <v>43950</v>
      </c>
      <c r="R30" s="439">
        <v>2019</v>
      </c>
    </row>
    <row r="31" spans="1:18" x14ac:dyDescent="0.2">
      <c r="A31" s="439">
        <v>21</v>
      </c>
      <c r="B31" s="510" t="s">
        <v>881</v>
      </c>
      <c r="C31" s="440">
        <v>1959</v>
      </c>
      <c r="D31" s="439"/>
      <c r="E31" s="510" t="s">
        <v>60</v>
      </c>
      <c r="F31" s="439">
        <v>2</v>
      </c>
      <c r="G31" s="440">
        <v>2</v>
      </c>
      <c r="H31" s="493">
        <v>495.5</v>
      </c>
      <c r="I31" s="493"/>
      <c r="J31" s="493"/>
      <c r="K31" s="493">
        <v>495.8</v>
      </c>
      <c r="L31" s="493">
        <v>364.6</v>
      </c>
      <c r="M31" s="439">
        <v>17</v>
      </c>
      <c r="N31" s="442">
        <v>32070</v>
      </c>
      <c r="O31" s="442">
        <v>0</v>
      </c>
      <c r="P31" s="442">
        <v>0</v>
      </c>
      <c r="Q31" s="282">
        <v>32070</v>
      </c>
      <c r="R31" s="439">
        <v>2019</v>
      </c>
    </row>
    <row r="32" spans="1:18" x14ac:dyDescent="0.2">
      <c r="A32" s="439">
        <v>22</v>
      </c>
      <c r="B32" s="510" t="s">
        <v>882</v>
      </c>
      <c r="C32" s="440">
        <v>1960</v>
      </c>
      <c r="D32" s="439"/>
      <c r="E32" s="510" t="s">
        <v>60</v>
      </c>
      <c r="F32" s="439">
        <v>2</v>
      </c>
      <c r="G32" s="440">
        <v>1</v>
      </c>
      <c r="H32" s="493">
        <v>400</v>
      </c>
      <c r="I32" s="493"/>
      <c r="J32" s="493"/>
      <c r="K32" s="493">
        <v>253</v>
      </c>
      <c r="L32" s="493">
        <v>293.2</v>
      </c>
      <c r="M32" s="439">
        <v>8</v>
      </c>
      <c r="N32" s="442">
        <v>25900</v>
      </c>
      <c r="O32" s="442">
        <v>0</v>
      </c>
      <c r="P32" s="442">
        <v>0</v>
      </c>
      <c r="Q32" s="282">
        <v>25900</v>
      </c>
      <c r="R32" s="439">
        <v>2019</v>
      </c>
    </row>
    <row r="33" spans="1:18" x14ac:dyDescent="0.2">
      <c r="A33" s="439">
        <v>23</v>
      </c>
      <c r="B33" s="510" t="s">
        <v>883</v>
      </c>
      <c r="C33" s="440">
        <v>1951</v>
      </c>
      <c r="D33" s="439">
        <v>1964</v>
      </c>
      <c r="E33" s="510" t="s">
        <v>60</v>
      </c>
      <c r="F33" s="439">
        <v>2</v>
      </c>
      <c r="G33" s="440">
        <v>2</v>
      </c>
      <c r="H33" s="493">
        <v>370.7</v>
      </c>
      <c r="I33" s="493"/>
      <c r="J33" s="493"/>
      <c r="K33" s="493">
        <v>213</v>
      </c>
      <c r="L33" s="493">
        <v>278.8</v>
      </c>
      <c r="M33" s="439">
        <v>10</v>
      </c>
      <c r="N33" s="442">
        <v>24000</v>
      </c>
      <c r="O33" s="442">
        <v>0</v>
      </c>
      <c r="P33" s="442">
        <v>0</v>
      </c>
      <c r="Q33" s="282">
        <v>24000</v>
      </c>
      <c r="R33" s="439">
        <v>2019</v>
      </c>
    </row>
    <row r="34" spans="1:18" x14ac:dyDescent="0.2">
      <c r="A34" s="439">
        <v>24</v>
      </c>
      <c r="B34" s="510" t="s">
        <v>884</v>
      </c>
      <c r="C34" s="440">
        <v>1960</v>
      </c>
      <c r="D34" s="439"/>
      <c r="E34" s="510" t="s">
        <v>60</v>
      </c>
      <c r="F34" s="439">
        <v>2</v>
      </c>
      <c r="G34" s="440">
        <v>2</v>
      </c>
      <c r="H34" s="493">
        <v>484.6</v>
      </c>
      <c r="I34" s="493"/>
      <c r="J34" s="493"/>
      <c r="K34" s="493">
        <v>329</v>
      </c>
      <c r="L34" s="493">
        <v>420.6</v>
      </c>
      <c r="M34" s="439">
        <v>16</v>
      </c>
      <c r="N34" s="442">
        <v>31370</v>
      </c>
      <c r="O34" s="442">
        <v>0</v>
      </c>
      <c r="P34" s="442">
        <v>0</v>
      </c>
      <c r="Q34" s="282">
        <v>31370</v>
      </c>
      <c r="R34" s="439">
        <v>2019</v>
      </c>
    </row>
    <row r="35" spans="1:18" x14ac:dyDescent="0.2">
      <c r="A35" s="439">
        <v>25</v>
      </c>
      <c r="B35" s="510" t="s">
        <v>885</v>
      </c>
      <c r="C35" s="440">
        <v>1953</v>
      </c>
      <c r="D35" s="439">
        <v>1977</v>
      </c>
      <c r="E35" s="510" t="s">
        <v>60</v>
      </c>
      <c r="F35" s="439">
        <v>2</v>
      </c>
      <c r="G35" s="440">
        <v>2</v>
      </c>
      <c r="H35" s="493">
        <v>511.4</v>
      </c>
      <c r="I35" s="493"/>
      <c r="J35" s="493"/>
      <c r="K35" s="493">
        <v>323</v>
      </c>
      <c r="L35" s="493">
        <v>390</v>
      </c>
      <c r="M35" s="439">
        <v>11</v>
      </c>
      <c r="N35" s="442">
        <v>33100</v>
      </c>
      <c r="O35" s="442">
        <v>0</v>
      </c>
      <c r="P35" s="442">
        <v>0</v>
      </c>
      <c r="Q35" s="282">
        <v>33100</v>
      </c>
      <c r="R35" s="439">
        <v>2019</v>
      </c>
    </row>
    <row r="36" spans="1:18" x14ac:dyDescent="0.2">
      <c r="A36" s="439">
        <v>26</v>
      </c>
      <c r="B36" s="510" t="s">
        <v>886</v>
      </c>
      <c r="C36" s="440">
        <v>1956</v>
      </c>
      <c r="D36" s="439"/>
      <c r="E36" s="510" t="s">
        <v>60</v>
      </c>
      <c r="F36" s="439">
        <v>2</v>
      </c>
      <c r="G36" s="440">
        <v>2</v>
      </c>
      <c r="H36" s="493">
        <v>491.9</v>
      </c>
      <c r="I36" s="493"/>
      <c r="J36" s="493"/>
      <c r="K36" s="493">
        <v>325</v>
      </c>
      <c r="L36" s="493">
        <v>192.91</v>
      </c>
      <c r="M36" s="439">
        <v>10</v>
      </c>
      <c r="N36" s="442">
        <v>31850</v>
      </c>
      <c r="O36" s="442">
        <v>0</v>
      </c>
      <c r="P36" s="442">
        <v>0</v>
      </c>
      <c r="Q36" s="282">
        <v>31850</v>
      </c>
      <c r="R36" s="439">
        <v>2019</v>
      </c>
    </row>
    <row r="37" spans="1:18" x14ac:dyDescent="0.2">
      <c r="A37" s="439">
        <v>27</v>
      </c>
      <c r="B37" s="510" t="s">
        <v>887</v>
      </c>
      <c r="C37" s="440">
        <v>1954</v>
      </c>
      <c r="D37" s="439"/>
      <c r="E37" s="510" t="s">
        <v>60</v>
      </c>
      <c r="F37" s="439">
        <v>2</v>
      </c>
      <c r="G37" s="440">
        <v>2</v>
      </c>
      <c r="H37" s="493">
        <v>584</v>
      </c>
      <c r="I37" s="493"/>
      <c r="J37" s="493"/>
      <c r="K37" s="493">
        <v>536</v>
      </c>
      <c r="L37" s="493">
        <v>355.2</v>
      </c>
      <c r="M37" s="439">
        <v>11</v>
      </c>
      <c r="N37" s="442">
        <v>37800</v>
      </c>
      <c r="O37" s="442">
        <v>0</v>
      </c>
      <c r="P37" s="442">
        <v>0</v>
      </c>
      <c r="Q37" s="282">
        <v>37800</v>
      </c>
      <c r="R37" s="439">
        <v>2019</v>
      </c>
    </row>
    <row r="38" spans="1:18" x14ac:dyDescent="0.2">
      <c r="A38" s="439">
        <v>28</v>
      </c>
      <c r="B38" s="510" t="s">
        <v>888</v>
      </c>
      <c r="C38" s="440">
        <v>1956</v>
      </c>
      <c r="D38" s="439"/>
      <c r="E38" s="510" t="s">
        <v>60</v>
      </c>
      <c r="F38" s="439">
        <v>2</v>
      </c>
      <c r="G38" s="440">
        <v>2</v>
      </c>
      <c r="H38" s="493">
        <v>489.8</v>
      </c>
      <c r="I38" s="493"/>
      <c r="J38" s="493"/>
      <c r="K38" s="493">
        <v>323</v>
      </c>
      <c r="L38" s="493">
        <v>349.23</v>
      </c>
      <c r="M38" s="439">
        <v>13</v>
      </c>
      <c r="N38" s="442">
        <v>31700</v>
      </c>
      <c r="O38" s="442">
        <v>0</v>
      </c>
      <c r="P38" s="442">
        <v>0</v>
      </c>
      <c r="Q38" s="282">
        <v>31700</v>
      </c>
      <c r="R38" s="439">
        <v>2019</v>
      </c>
    </row>
    <row r="39" spans="1:18" x14ac:dyDescent="0.2">
      <c r="A39" s="439">
        <v>29</v>
      </c>
      <c r="B39" s="510" t="s">
        <v>889</v>
      </c>
      <c r="C39" s="440">
        <v>1959</v>
      </c>
      <c r="D39" s="439"/>
      <c r="E39" s="510" t="s">
        <v>60</v>
      </c>
      <c r="F39" s="439">
        <v>2</v>
      </c>
      <c r="G39" s="440">
        <v>2</v>
      </c>
      <c r="H39" s="493">
        <v>489.8</v>
      </c>
      <c r="I39" s="493"/>
      <c r="J39" s="493"/>
      <c r="K39" s="493">
        <v>315</v>
      </c>
      <c r="L39" s="493">
        <v>380</v>
      </c>
      <c r="M39" s="439">
        <v>12</v>
      </c>
      <c r="N39" s="442">
        <v>31700</v>
      </c>
      <c r="O39" s="442">
        <v>0</v>
      </c>
      <c r="P39" s="442">
        <v>0</v>
      </c>
      <c r="Q39" s="282">
        <v>31700</v>
      </c>
      <c r="R39" s="439">
        <v>2019</v>
      </c>
    </row>
    <row r="40" spans="1:18" x14ac:dyDescent="0.2">
      <c r="A40" s="439">
        <v>30</v>
      </c>
      <c r="B40" s="510" t="s">
        <v>890</v>
      </c>
      <c r="C40" s="440">
        <v>1961</v>
      </c>
      <c r="D40" s="439"/>
      <c r="E40" s="510" t="s">
        <v>60</v>
      </c>
      <c r="F40" s="439">
        <v>2</v>
      </c>
      <c r="G40" s="440">
        <v>2</v>
      </c>
      <c r="H40" s="493">
        <v>492.3</v>
      </c>
      <c r="I40" s="493"/>
      <c r="J40" s="493"/>
      <c r="K40" s="493">
        <v>362</v>
      </c>
      <c r="L40" s="493">
        <v>395.2</v>
      </c>
      <c r="M40" s="439">
        <v>16</v>
      </c>
      <c r="N40" s="442">
        <v>31860</v>
      </c>
      <c r="O40" s="442">
        <v>0</v>
      </c>
      <c r="P40" s="442">
        <v>0</v>
      </c>
      <c r="Q40" s="282">
        <v>31860</v>
      </c>
      <c r="R40" s="439">
        <v>2019</v>
      </c>
    </row>
    <row r="41" spans="1:18" x14ac:dyDescent="0.2">
      <c r="A41" s="439">
        <v>31</v>
      </c>
      <c r="B41" s="510" t="s">
        <v>891</v>
      </c>
      <c r="C41" s="440">
        <v>1932</v>
      </c>
      <c r="D41" s="439"/>
      <c r="E41" s="510" t="s">
        <v>60</v>
      </c>
      <c r="F41" s="439">
        <v>2</v>
      </c>
      <c r="G41" s="440">
        <v>2</v>
      </c>
      <c r="H41" s="493">
        <v>467.5</v>
      </c>
      <c r="I41" s="493"/>
      <c r="J41" s="493"/>
      <c r="K41" s="493">
        <v>304</v>
      </c>
      <c r="L41" s="493">
        <v>165.1</v>
      </c>
      <c r="M41" s="439">
        <v>10</v>
      </c>
      <c r="N41" s="442">
        <v>30260</v>
      </c>
      <c r="O41" s="442">
        <v>0</v>
      </c>
      <c r="P41" s="442">
        <v>0</v>
      </c>
      <c r="Q41" s="282">
        <v>30260</v>
      </c>
      <c r="R41" s="439">
        <v>2019</v>
      </c>
    </row>
    <row r="42" spans="1:18" x14ac:dyDescent="0.2">
      <c r="A42" s="439">
        <v>32</v>
      </c>
      <c r="B42" s="510" t="s">
        <v>892</v>
      </c>
      <c r="C42" s="440">
        <v>1933</v>
      </c>
      <c r="D42" s="439"/>
      <c r="E42" s="510" t="s">
        <v>60</v>
      </c>
      <c r="F42" s="439">
        <v>2</v>
      </c>
      <c r="G42" s="440">
        <v>2</v>
      </c>
      <c r="H42" s="493">
        <v>456.2</v>
      </c>
      <c r="I42" s="493"/>
      <c r="J42" s="493"/>
      <c r="K42" s="493">
        <v>295.5</v>
      </c>
      <c r="L42" s="493">
        <v>178.3</v>
      </c>
      <c r="M42" s="439">
        <v>11</v>
      </c>
      <c r="N42" s="442">
        <v>29550</v>
      </c>
      <c r="O42" s="442">
        <v>0</v>
      </c>
      <c r="P42" s="442">
        <v>0</v>
      </c>
      <c r="Q42" s="282">
        <v>29550</v>
      </c>
      <c r="R42" s="439">
        <v>2019</v>
      </c>
    </row>
    <row r="43" spans="1:18" x14ac:dyDescent="0.2">
      <c r="A43" s="439">
        <v>33</v>
      </c>
      <c r="B43" s="510" t="s">
        <v>893</v>
      </c>
      <c r="C43" s="440">
        <v>1917</v>
      </c>
      <c r="D43" s="439"/>
      <c r="E43" s="510" t="s">
        <v>60</v>
      </c>
      <c r="F43" s="439">
        <v>2</v>
      </c>
      <c r="G43" s="440">
        <v>3</v>
      </c>
      <c r="H43" s="493">
        <v>575.5</v>
      </c>
      <c r="I43" s="493"/>
      <c r="J43" s="493"/>
      <c r="K43" s="493">
        <v>514.20000000000005</v>
      </c>
      <c r="L43" s="493">
        <v>513.5</v>
      </c>
      <c r="M43" s="439">
        <v>10</v>
      </c>
      <c r="N43" s="442">
        <v>37250</v>
      </c>
      <c r="O43" s="442">
        <v>0</v>
      </c>
      <c r="P43" s="442">
        <v>0</v>
      </c>
      <c r="Q43" s="282">
        <v>37250</v>
      </c>
      <c r="R43" s="439">
        <v>2019</v>
      </c>
    </row>
    <row r="44" spans="1:18" x14ac:dyDescent="0.2">
      <c r="A44" s="439">
        <v>34</v>
      </c>
      <c r="B44" s="510" t="s">
        <v>894</v>
      </c>
      <c r="C44" s="440">
        <v>1927</v>
      </c>
      <c r="D44" s="439"/>
      <c r="E44" s="510" t="s">
        <v>60</v>
      </c>
      <c r="F44" s="439">
        <v>2</v>
      </c>
      <c r="G44" s="440">
        <v>1</v>
      </c>
      <c r="H44" s="493">
        <v>355.6</v>
      </c>
      <c r="I44" s="493"/>
      <c r="J44" s="493"/>
      <c r="K44" s="493">
        <v>214.1</v>
      </c>
      <c r="L44" s="493">
        <v>240.2</v>
      </c>
      <c r="M44" s="439">
        <v>8</v>
      </c>
      <c r="N44" s="442">
        <v>23020</v>
      </c>
      <c r="O44" s="442">
        <v>0</v>
      </c>
      <c r="P44" s="442">
        <v>0</v>
      </c>
      <c r="Q44" s="282">
        <v>23020</v>
      </c>
      <c r="R44" s="439">
        <v>2019</v>
      </c>
    </row>
    <row r="45" spans="1:18" x14ac:dyDescent="0.2">
      <c r="A45" s="439">
        <v>35</v>
      </c>
      <c r="B45" s="510" t="s">
        <v>895</v>
      </c>
      <c r="C45" s="440">
        <v>1947</v>
      </c>
      <c r="D45" s="439">
        <v>1975</v>
      </c>
      <c r="E45" s="510" t="s">
        <v>60</v>
      </c>
      <c r="F45" s="439">
        <v>2</v>
      </c>
      <c r="G45" s="440">
        <v>2</v>
      </c>
      <c r="H45" s="493">
        <v>423.4</v>
      </c>
      <c r="I45" s="493"/>
      <c r="J45" s="493"/>
      <c r="K45" s="493">
        <v>236.6</v>
      </c>
      <c r="L45" s="493">
        <v>74.5</v>
      </c>
      <c r="M45" s="439">
        <v>10</v>
      </c>
      <c r="N45" s="442">
        <v>27400</v>
      </c>
      <c r="O45" s="442">
        <v>0</v>
      </c>
      <c r="P45" s="442">
        <v>0</v>
      </c>
      <c r="Q45" s="282">
        <v>27400</v>
      </c>
      <c r="R45" s="439">
        <v>2019</v>
      </c>
    </row>
    <row r="46" spans="1:18" x14ac:dyDescent="0.2">
      <c r="A46" s="439">
        <v>36</v>
      </c>
      <c r="B46" s="510" t="s">
        <v>896</v>
      </c>
      <c r="C46" s="440">
        <v>1947</v>
      </c>
      <c r="D46" s="439">
        <v>1974</v>
      </c>
      <c r="E46" s="510" t="s">
        <v>60</v>
      </c>
      <c r="F46" s="439">
        <v>2</v>
      </c>
      <c r="G46" s="440">
        <v>1</v>
      </c>
      <c r="H46" s="493">
        <v>469.5</v>
      </c>
      <c r="I46" s="493"/>
      <c r="J46" s="493"/>
      <c r="K46" s="493">
        <v>325.3</v>
      </c>
      <c r="L46" s="493">
        <v>276.89999999999998</v>
      </c>
      <c r="M46" s="439">
        <v>8</v>
      </c>
      <c r="N46" s="442">
        <v>30400</v>
      </c>
      <c r="O46" s="442">
        <v>0</v>
      </c>
      <c r="P46" s="442">
        <v>0</v>
      </c>
      <c r="Q46" s="282">
        <v>30400</v>
      </c>
      <c r="R46" s="439">
        <v>2019</v>
      </c>
    </row>
    <row r="47" spans="1:18" x14ac:dyDescent="0.2">
      <c r="A47" s="439">
        <v>37</v>
      </c>
      <c r="B47" s="510" t="s">
        <v>897</v>
      </c>
      <c r="C47" s="440">
        <v>1935</v>
      </c>
      <c r="D47" s="439"/>
      <c r="E47" s="510" t="s">
        <v>60</v>
      </c>
      <c r="F47" s="439">
        <v>2</v>
      </c>
      <c r="G47" s="440">
        <v>2</v>
      </c>
      <c r="H47" s="493">
        <v>610.5</v>
      </c>
      <c r="I47" s="493"/>
      <c r="J47" s="493"/>
      <c r="K47" s="493">
        <v>600.79999999999995</v>
      </c>
      <c r="L47" s="493">
        <v>599.70000000000005</v>
      </c>
      <c r="M47" s="439">
        <v>16</v>
      </c>
      <c r="N47" s="442">
        <v>39500</v>
      </c>
      <c r="O47" s="442">
        <v>0</v>
      </c>
      <c r="P47" s="442">
        <v>0</v>
      </c>
      <c r="Q47" s="282">
        <v>39500</v>
      </c>
      <c r="R47" s="439">
        <v>2019</v>
      </c>
    </row>
    <row r="48" spans="1:18" x14ac:dyDescent="0.2">
      <c r="A48" s="439">
        <v>38</v>
      </c>
      <c r="B48" s="510" t="s">
        <v>898</v>
      </c>
      <c r="C48" s="440">
        <v>1959</v>
      </c>
      <c r="D48" s="439"/>
      <c r="E48" s="510" t="s">
        <v>60</v>
      </c>
      <c r="F48" s="439">
        <v>2</v>
      </c>
      <c r="G48" s="440">
        <v>3</v>
      </c>
      <c r="H48" s="493">
        <v>553.1</v>
      </c>
      <c r="I48" s="493"/>
      <c r="J48" s="493"/>
      <c r="K48" s="493">
        <v>490.1</v>
      </c>
      <c r="L48" s="493">
        <v>255.4</v>
      </c>
      <c r="M48" s="439">
        <v>12</v>
      </c>
      <c r="N48" s="442">
        <v>35800</v>
      </c>
      <c r="O48" s="442">
        <v>0</v>
      </c>
      <c r="P48" s="442">
        <v>0</v>
      </c>
      <c r="Q48" s="282">
        <v>35800</v>
      </c>
      <c r="R48" s="439">
        <v>2019</v>
      </c>
    </row>
    <row r="49" spans="1:18" x14ac:dyDescent="0.2">
      <c r="A49" s="439">
        <v>39</v>
      </c>
      <c r="B49" s="510" t="s">
        <v>899</v>
      </c>
      <c r="C49" s="440">
        <v>1971</v>
      </c>
      <c r="D49" s="439"/>
      <c r="E49" s="510" t="s">
        <v>60</v>
      </c>
      <c r="F49" s="439">
        <v>2</v>
      </c>
      <c r="G49" s="440">
        <v>3</v>
      </c>
      <c r="H49" s="493">
        <v>558</v>
      </c>
      <c r="I49" s="493"/>
      <c r="J49" s="493"/>
      <c r="K49" s="493">
        <v>494.6</v>
      </c>
      <c r="L49" s="493">
        <v>188.2</v>
      </c>
      <c r="M49" s="439">
        <v>13</v>
      </c>
      <c r="N49" s="442">
        <v>36120</v>
      </c>
      <c r="O49" s="442">
        <v>0</v>
      </c>
      <c r="P49" s="442">
        <v>0</v>
      </c>
      <c r="Q49" s="282">
        <v>36120</v>
      </c>
      <c r="R49" s="439">
        <v>2019</v>
      </c>
    </row>
    <row r="50" spans="1:18" x14ac:dyDescent="0.2">
      <c r="A50" s="439">
        <v>40</v>
      </c>
      <c r="B50" s="510" t="s">
        <v>900</v>
      </c>
      <c r="C50" s="440">
        <v>1971</v>
      </c>
      <c r="D50" s="439"/>
      <c r="E50" s="510" t="s">
        <v>60</v>
      </c>
      <c r="F50" s="439">
        <v>2</v>
      </c>
      <c r="G50" s="440">
        <v>3</v>
      </c>
      <c r="H50" s="493">
        <v>539.1</v>
      </c>
      <c r="I50" s="493"/>
      <c r="J50" s="493"/>
      <c r="K50" s="493">
        <v>493</v>
      </c>
      <c r="L50" s="493">
        <v>284.2</v>
      </c>
      <c r="M50" s="439">
        <v>12</v>
      </c>
      <c r="N50" s="442">
        <v>34900</v>
      </c>
      <c r="O50" s="442">
        <v>0</v>
      </c>
      <c r="P50" s="442">
        <v>0</v>
      </c>
      <c r="Q50" s="282">
        <v>34900</v>
      </c>
      <c r="R50" s="439">
        <v>2019</v>
      </c>
    </row>
    <row r="51" spans="1:18" x14ac:dyDescent="0.2">
      <c r="A51" s="439">
        <v>41</v>
      </c>
      <c r="B51" s="510" t="s">
        <v>901</v>
      </c>
      <c r="C51" s="440">
        <v>1925</v>
      </c>
      <c r="D51" s="439"/>
      <c r="E51" s="510" t="s">
        <v>60</v>
      </c>
      <c r="F51" s="439">
        <v>2</v>
      </c>
      <c r="G51" s="440">
        <v>2</v>
      </c>
      <c r="H51" s="493">
        <v>820.51</v>
      </c>
      <c r="I51" s="493"/>
      <c r="J51" s="493"/>
      <c r="K51" s="493">
        <v>378.01</v>
      </c>
      <c r="L51" s="493">
        <v>375.5</v>
      </c>
      <c r="M51" s="439">
        <v>14</v>
      </c>
      <c r="N51" s="442">
        <v>53100</v>
      </c>
      <c r="O51" s="442">
        <v>0</v>
      </c>
      <c r="P51" s="442">
        <v>0</v>
      </c>
      <c r="Q51" s="282">
        <v>53100</v>
      </c>
      <c r="R51" s="439">
        <v>2019</v>
      </c>
    </row>
    <row r="52" spans="1:18" x14ac:dyDescent="0.2">
      <c r="A52" s="439">
        <v>42</v>
      </c>
      <c r="B52" s="510" t="s">
        <v>902</v>
      </c>
      <c r="C52" s="440">
        <v>1927</v>
      </c>
      <c r="D52" s="439">
        <v>1963</v>
      </c>
      <c r="E52" s="510" t="s">
        <v>60</v>
      </c>
      <c r="F52" s="439">
        <v>2</v>
      </c>
      <c r="G52" s="440">
        <v>2</v>
      </c>
      <c r="H52" s="493">
        <v>845.4</v>
      </c>
      <c r="I52" s="493"/>
      <c r="J52" s="493"/>
      <c r="K52" s="493">
        <v>731.2</v>
      </c>
      <c r="L52" s="493">
        <v>521.4</v>
      </c>
      <c r="M52" s="439">
        <v>8</v>
      </c>
      <c r="N52" s="442">
        <v>54720</v>
      </c>
      <c r="O52" s="442">
        <v>0</v>
      </c>
      <c r="P52" s="442">
        <v>0</v>
      </c>
      <c r="Q52" s="282">
        <v>54720</v>
      </c>
      <c r="R52" s="439">
        <v>2019</v>
      </c>
    </row>
    <row r="53" spans="1:18" x14ac:dyDescent="0.2">
      <c r="A53" s="439">
        <v>43</v>
      </c>
      <c r="B53" s="510" t="s">
        <v>903</v>
      </c>
      <c r="C53" s="440">
        <v>1947</v>
      </c>
      <c r="D53" s="439"/>
      <c r="E53" s="510" t="s">
        <v>60</v>
      </c>
      <c r="F53" s="439">
        <v>2</v>
      </c>
      <c r="G53" s="440">
        <v>3</v>
      </c>
      <c r="H53" s="493">
        <v>575.9</v>
      </c>
      <c r="I53" s="493"/>
      <c r="J53" s="493"/>
      <c r="K53" s="493">
        <v>370</v>
      </c>
      <c r="L53" s="493">
        <v>446.5</v>
      </c>
      <c r="M53" s="439">
        <v>12</v>
      </c>
      <c r="N53" s="442">
        <v>37270</v>
      </c>
      <c r="O53" s="442">
        <v>0</v>
      </c>
      <c r="P53" s="442">
        <v>0</v>
      </c>
      <c r="Q53" s="282">
        <v>37270</v>
      </c>
      <c r="R53" s="439">
        <v>2019</v>
      </c>
    </row>
    <row r="54" spans="1:18" x14ac:dyDescent="0.2">
      <c r="A54" s="439">
        <v>44</v>
      </c>
      <c r="B54" s="510" t="s">
        <v>904</v>
      </c>
      <c r="C54" s="440">
        <v>1932</v>
      </c>
      <c r="D54" s="439"/>
      <c r="E54" s="510" t="s">
        <v>60</v>
      </c>
      <c r="F54" s="439">
        <v>2</v>
      </c>
      <c r="G54" s="440">
        <v>3</v>
      </c>
      <c r="H54" s="493">
        <v>572</v>
      </c>
      <c r="I54" s="493"/>
      <c r="J54" s="493"/>
      <c r="K54" s="493">
        <v>370.9</v>
      </c>
      <c r="L54" s="493">
        <v>372.9</v>
      </c>
      <c r="M54" s="439">
        <v>12</v>
      </c>
      <c r="N54" s="442">
        <v>37020</v>
      </c>
      <c r="O54" s="442">
        <v>0</v>
      </c>
      <c r="P54" s="442">
        <v>0</v>
      </c>
      <c r="Q54" s="282">
        <v>37020</v>
      </c>
      <c r="R54" s="439">
        <v>2019</v>
      </c>
    </row>
    <row r="55" spans="1:18" ht="24" x14ac:dyDescent="0.2">
      <c r="A55" s="439">
        <v>45</v>
      </c>
      <c r="B55" s="510" t="s">
        <v>905</v>
      </c>
      <c r="C55" s="440">
        <v>1937</v>
      </c>
      <c r="D55" s="439">
        <v>1965</v>
      </c>
      <c r="E55" s="510" t="s">
        <v>42</v>
      </c>
      <c r="F55" s="439">
        <v>2</v>
      </c>
      <c r="G55" s="440">
        <v>1</v>
      </c>
      <c r="H55" s="493">
        <v>309.72000000000003</v>
      </c>
      <c r="I55" s="493"/>
      <c r="J55" s="493"/>
      <c r="K55" s="493">
        <v>258.10000000000002</v>
      </c>
      <c r="L55" s="493">
        <v>216.3</v>
      </c>
      <c r="M55" s="439">
        <v>6</v>
      </c>
      <c r="N55" s="442">
        <v>20050</v>
      </c>
      <c r="O55" s="442">
        <v>0</v>
      </c>
      <c r="P55" s="442">
        <v>0</v>
      </c>
      <c r="Q55" s="282">
        <v>20050</v>
      </c>
      <c r="R55" s="439">
        <v>2019</v>
      </c>
    </row>
    <row r="56" spans="1:18" x14ac:dyDescent="0.2">
      <c r="A56" s="439">
        <v>46</v>
      </c>
      <c r="B56" s="510" t="s">
        <v>906</v>
      </c>
      <c r="C56" s="440">
        <v>1929</v>
      </c>
      <c r="D56" s="439">
        <v>1970</v>
      </c>
      <c r="E56" s="510" t="s">
        <v>60</v>
      </c>
      <c r="F56" s="439">
        <v>2</v>
      </c>
      <c r="G56" s="440">
        <v>2</v>
      </c>
      <c r="H56" s="493">
        <v>284.60000000000002</v>
      </c>
      <c r="I56" s="493"/>
      <c r="J56" s="493"/>
      <c r="K56" s="493">
        <v>181.6</v>
      </c>
      <c r="L56" s="493">
        <v>284.60000000000002</v>
      </c>
      <c r="M56" s="439">
        <v>5</v>
      </c>
      <c r="N56" s="442">
        <v>18420</v>
      </c>
      <c r="O56" s="442">
        <v>0</v>
      </c>
      <c r="P56" s="442">
        <v>0</v>
      </c>
      <c r="Q56" s="282">
        <v>18420</v>
      </c>
      <c r="R56" s="439">
        <v>2019</v>
      </c>
    </row>
    <row r="57" spans="1:18" x14ac:dyDescent="0.2">
      <c r="A57" s="439">
        <v>47</v>
      </c>
      <c r="B57" s="510" t="s">
        <v>907</v>
      </c>
      <c r="C57" s="440">
        <v>1929</v>
      </c>
      <c r="D57" s="439">
        <v>1966</v>
      </c>
      <c r="E57" s="510" t="s">
        <v>60</v>
      </c>
      <c r="F57" s="439">
        <v>2</v>
      </c>
      <c r="G57" s="440">
        <v>2</v>
      </c>
      <c r="H57" s="493">
        <v>284.5</v>
      </c>
      <c r="I57" s="493"/>
      <c r="J57" s="493"/>
      <c r="K57" s="493">
        <v>193</v>
      </c>
      <c r="L57" s="493">
        <v>284.5</v>
      </c>
      <c r="M57" s="439">
        <v>5</v>
      </c>
      <c r="N57" s="442">
        <v>18420</v>
      </c>
      <c r="O57" s="442">
        <v>0</v>
      </c>
      <c r="P57" s="442">
        <v>0</v>
      </c>
      <c r="Q57" s="282">
        <v>18420</v>
      </c>
      <c r="R57" s="439">
        <v>2019</v>
      </c>
    </row>
    <row r="58" spans="1:18" x14ac:dyDescent="0.2">
      <c r="A58" s="439">
        <v>48</v>
      </c>
      <c r="B58" s="510" t="s">
        <v>908</v>
      </c>
      <c r="C58" s="440">
        <v>1946</v>
      </c>
      <c r="D58" s="439">
        <v>1969</v>
      </c>
      <c r="E58" s="510" t="s">
        <v>60</v>
      </c>
      <c r="F58" s="439">
        <v>2</v>
      </c>
      <c r="G58" s="440">
        <v>2</v>
      </c>
      <c r="H58" s="493">
        <v>391.4</v>
      </c>
      <c r="I58" s="493"/>
      <c r="J58" s="493"/>
      <c r="K58" s="493">
        <v>253.8</v>
      </c>
      <c r="L58" s="493">
        <v>302.5</v>
      </c>
      <c r="M58" s="439">
        <v>8</v>
      </c>
      <c r="N58" s="442">
        <v>25330</v>
      </c>
      <c r="O58" s="442">
        <v>0</v>
      </c>
      <c r="P58" s="442">
        <v>0</v>
      </c>
      <c r="Q58" s="282">
        <v>25330</v>
      </c>
      <c r="R58" s="439">
        <v>2019</v>
      </c>
    </row>
    <row r="59" spans="1:18" x14ac:dyDescent="0.2">
      <c r="A59" s="439">
        <v>49</v>
      </c>
      <c r="B59" s="510" t="s">
        <v>909</v>
      </c>
      <c r="C59" s="440">
        <v>1950</v>
      </c>
      <c r="D59" s="439"/>
      <c r="E59" s="510" t="s">
        <v>60</v>
      </c>
      <c r="F59" s="439">
        <v>2</v>
      </c>
      <c r="G59" s="440">
        <v>2</v>
      </c>
      <c r="H59" s="493">
        <v>380</v>
      </c>
      <c r="I59" s="493"/>
      <c r="J59" s="493"/>
      <c r="K59" s="493">
        <v>239.8</v>
      </c>
      <c r="L59" s="493">
        <v>299.3</v>
      </c>
      <c r="M59" s="439">
        <v>8</v>
      </c>
      <c r="N59" s="442">
        <v>24600</v>
      </c>
      <c r="O59" s="442">
        <v>0</v>
      </c>
      <c r="P59" s="442">
        <v>0</v>
      </c>
      <c r="Q59" s="282">
        <v>24600</v>
      </c>
      <c r="R59" s="439">
        <v>2019</v>
      </c>
    </row>
    <row r="60" spans="1:18" x14ac:dyDescent="0.2">
      <c r="A60" s="439">
        <v>50</v>
      </c>
      <c r="B60" s="510" t="s">
        <v>910</v>
      </c>
      <c r="C60" s="440">
        <v>1950</v>
      </c>
      <c r="D60" s="439"/>
      <c r="E60" s="510" t="s">
        <v>60</v>
      </c>
      <c r="F60" s="439">
        <v>2</v>
      </c>
      <c r="G60" s="440">
        <v>2</v>
      </c>
      <c r="H60" s="493">
        <v>463.2</v>
      </c>
      <c r="I60" s="493"/>
      <c r="J60" s="493"/>
      <c r="K60" s="493">
        <v>386</v>
      </c>
      <c r="L60" s="493">
        <v>301.5</v>
      </c>
      <c r="M60" s="439">
        <v>8</v>
      </c>
      <c r="N60" s="442">
        <v>29980</v>
      </c>
      <c r="O60" s="442">
        <v>0</v>
      </c>
      <c r="P60" s="442">
        <v>0</v>
      </c>
      <c r="Q60" s="282">
        <v>29980</v>
      </c>
      <c r="R60" s="439">
        <v>2019</v>
      </c>
    </row>
    <row r="61" spans="1:18" x14ac:dyDescent="0.2">
      <c r="A61" s="439">
        <v>51</v>
      </c>
      <c r="B61" s="510" t="s">
        <v>911</v>
      </c>
      <c r="C61" s="440">
        <v>1952</v>
      </c>
      <c r="D61" s="439"/>
      <c r="E61" s="510" t="s">
        <v>60</v>
      </c>
      <c r="F61" s="439">
        <v>2</v>
      </c>
      <c r="G61" s="440">
        <v>2</v>
      </c>
      <c r="H61" s="493">
        <v>468</v>
      </c>
      <c r="I61" s="493"/>
      <c r="J61" s="493"/>
      <c r="K61" s="493">
        <v>388.9</v>
      </c>
      <c r="L61" s="493">
        <v>346.1</v>
      </c>
      <c r="M61" s="439">
        <v>8</v>
      </c>
      <c r="N61" s="442">
        <v>30290</v>
      </c>
      <c r="O61" s="442">
        <v>0</v>
      </c>
      <c r="P61" s="442">
        <v>0</v>
      </c>
      <c r="Q61" s="282">
        <v>30290</v>
      </c>
      <c r="R61" s="439">
        <v>2019</v>
      </c>
    </row>
    <row r="62" spans="1:18" x14ac:dyDescent="0.2">
      <c r="A62" s="439">
        <v>52</v>
      </c>
      <c r="B62" s="510" t="s">
        <v>912</v>
      </c>
      <c r="C62" s="440">
        <v>1958</v>
      </c>
      <c r="D62" s="439">
        <v>1967</v>
      </c>
      <c r="E62" s="510" t="s">
        <v>60</v>
      </c>
      <c r="F62" s="439">
        <v>2</v>
      </c>
      <c r="G62" s="440">
        <v>1</v>
      </c>
      <c r="H62" s="493">
        <v>397.2</v>
      </c>
      <c r="I62" s="493"/>
      <c r="J62" s="493"/>
      <c r="K62" s="493">
        <v>265</v>
      </c>
      <c r="L62" s="493">
        <v>203.7</v>
      </c>
      <c r="M62" s="439">
        <v>8</v>
      </c>
      <c r="N62" s="442">
        <v>25700</v>
      </c>
      <c r="O62" s="442">
        <v>0</v>
      </c>
      <c r="P62" s="442">
        <v>0</v>
      </c>
      <c r="Q62" s="282">
        <v>25700</v>
      </c>
      <c r="R62" s="439">
        <v>2019</v>
      </c>
    </row>
    <row r="63" spans="1:18" x14ac:dyDescent="0.2">
      <c r="A63" s="439">
        <v>53</v>
      </c>
      <c r="B63" s="510" t="s">
        <v>913</v>
      </c>
      <c r="C63" s="440">
        <v>1956</v>
      </c>
      <c r="D63" s="439"/>
      <c r="E63" s="510" t="s">
        <v>60</v>
      </c>
      <c r="F63" s="439">
        <v>2</v>
      </c>
      <c r="G63" s="440">
        <v>1</v>
      </c>
      <c r="H63" s="493">
        <v>389.3</v>
      </c>
      <c r="I63" s="493"/>
      <c r="J63" s="493"/>
      <c r="K63" s="493">
        <v>243</v>
      </c>
      <c r="L63" s="493">
        <v>284.10000000000002</v>
      </c>
      <c r="M63" s="439">
        <v>8</v>
      </c>
      <c r="N63" s="442">
        <v>25200</v>
      </c>
      <c r="O63" s="442">
        <v>0</v>
      </c>
      <c r="P63" s="442">
        <v>0</v>
      </c>
      <c r="Q63" s="282">
        <v>25200</v>
      </c>
      <c r="R63" s="439">
        <v>2019</v>
      </c>
    </row>
    <row r="64" spans="1:18" x14ac:dyDescent="0.2">
      <c r="A64" s="439">
        <v>54</v>
      </c>
      <c r="B64" s="510" t="s">
        <v>914</v>
      </c>
      <c r="C64" s="440">
        <v>1953</v>
      </c>
      <c r="D64" s="439">
        <v>1989</v>
      </c>
      <c r="E64" s="510" t="s">
        <v>60</v>
      </c>
      <c r="F64" s="439">
        <v>2</v>
      </c>
      <c r="G64" s="440">
        <v>2</v>
      </c>
      <c r="H64" s="493">
        <v>470.4</v>
      </c>
      <c r="I64" s="493"/>
      <c r="J64" s="493"/>
      <c r="K64" s="493">
        <v>392</v>
      </c>
      <c r="L64" s="493">
        <v>295</v>
      </c>
      <c r="M64" s="439">
        <v>8</v>
      </c>
      <c r="N64" s="442">
        <v>30450</v>
      </c>
      <c r="O64" s="442">
        <v>0</v>
      </c>
      <c r="P64" s="442">
        <v>0</v>
      </c>
      <c r="Q64" s="282">
        <v>30450</v>
      </c>
      <c r="R64" s="439">
        <v>2019</v>
      </c>
    </row>
    <row r="65" spans="1:18" x14ac:dyDescent="0.2">
      <c r="A65" s="439">
        <v>55</v>
      </c>
      <c r="B65" s="510" t="s">
        <v>915</v>
      </c>
      <c r="C65" s="440">
        <v>1958</v>
      </c>
      <c r="D65" s="439"/>
      <c r="E65" s="510" t="s">
        <v>60</v>
      </c>
      <c r="F65" s="439">
        <v>2</v>
      </c>
      <c r="G65" s="440">
        <v>1</v>
      </c>
      <c r="H65" s="493">
        <v>413.3</v>
      </c>
      <c r="I65" s="493"/>
      <c r="J65" s="493"/>
      <c r="K65" s="493">
        <v>271</v>
      </c>
      <c r="L65" s="493">
        <v>377.36</v>
      </c>
      <c r="M65" s="439">
        <v>9</v>
      </c>
      <c r="N65" s="442">
        <v>26750</v>
      </c>
      <c r="O65" s="442">
        <v>0</v>
      </c>
      <c r="P65" s="442">
        <v>0</v>
      </c>
      <c r="Q65" s="282">
        <v>26750</v>
      </c>
      <c r="R65" s="439">
        <v>2019</v>
      </c>
    </row>
    <row r="66" spans="1:18" x14ac:dyDescent="0.2">
      <c r="A66" s="439">
        <v>56</v>
      </c>
      <c r="B66" s="510" t="s">
        <v>916</v>
      </c>
      <c r="C66" s="440">
        <v>1954</v>
      </c>
      <c r="D66" s="439">
        <v>1978</v>
      </c>
      <c r="E66" s="510" t="s">
        <v>60</v>
      </c>
      <c r="F66" s="439">
        <v>2</v>
      </c>
      <c r="G66" s="440">
        <v>2</v>
      </c>
      <c r="H66" s="493">
        <v>386.6</v>
      </c>
      <c r="I66" s="493"/>
      <c r="J66" s="493"/>
      <c r="K66" s="493">
        <v>221</v>
      </c>
      <c r="L66" s="493">
        <v>179.1</v>
      </c>
      <c r="M66" s="439">
        <v>9</v>
      </c>
      <c r="N66" s="442">
        <v>25020</v>
      </c>
      <c r="O66" s="442">
        <v>0</v>
      </c>
      <c r="P66" s="442">
        <v>0</v>
      </c>
      <c r="Q66" s="282">
        <v>25020</v>
      </c>
      <c r="R66" s="439">
        <v>2019</v>
      </c>
    </row>
    <row r="67" spans="1:18" x14ac:dyDescent="0.2">
      <c r="A67" s="439">
        <v>57</v>
      </c>
      <c r="B67" s="510" t="s">
        <v>917</v>
      </c>
      <c r="C67" s="440">
        <v>1954</v>
      </c>
      <c r="D67" s="439"/>
      <c r="E67" s="510" t="s">
        <v>60</v>
      </c>
      <c r="F67" s="439">
        <v>2</v>
      </c>
      <c r="G67" s="440">
        <v>2</v>
      </c>
      <c r="H67" s="493">
        <v>389.8</v>
      </c>
      <c r="I67" s="493"/>
      <c r="J67" s="493"/>
      <c r="K67" s="493">
        <v>221</v>
      </c>
      <c r="L67" s="493">
        <v>338</v>
      </c>
      <c r="M67" s="439">
        <v>11</v>
      </c>
      <c r="N67" s="442">
        <v>25230</v>
      </c>
      <c r="O67" s="442">
        <v>0</v>
      </c>
      <c r="P67" s="442">
        <v>0</v>
      </c>
      <c r="Q67" s="282">
        <v>25230</v>
      </c>
      <c r="R67" s="439">
        <v>2019</v>
      </c>
    </row>
    <row r="68" spans="1:18" x14ac:dyDescent="0.2">
      <c r="A68" s="439">
        <v>58</v>
      </c>
      <c r="B68" s="510" t="s">
        <v>918</v>
      </c>
      <c r="C68" s="440">
        <v>1955</v>
      </c>
      <c r="D68" s="439"/>
      <c r="E68" s="510" t="s">
        <v>60</v>
      </c>
      <c r="F68" s="439">
        <v>2</v>
      </c>
      <c r="G68" s="440">
        <v>2</v>
      </c>
      <c r="H68" s="493">
        <v>521</v>
      </c>
      <c r="I68" s="493"/>
      <c r="J68" s="493"/>
      <c r="K68" s="493">
        <v>160</v>
      </c>
      <c r="L68" s="493">
        <v>121.2</v>
      </c>
      <c r="M68" s="439">
        <v>9</v>
      </c>
      <c r="N68" s="442">
        <v>33720</v>
      </c>
      <c r="O68" s="442">
        <v>0</v>
      </c>
      <c r="P68" s="442">
        <v>0</v>
      </c>
      <c r="Q68" s="282">
        <v>33720</v>
      </c>
      <c r="R68" s="439">
        <v>2019</v>
      </c>
    </row>
    <row r="69" spans="1:18" x14ac:dyDescent="0.2">
      <c r="A69" s="439">
        <v>59</v>
      </c>
      <c r="B69" s="510" t="s">
        <v>919</v>
      </c>
      <c r="C69" s="440">
        <v>1954</v>
      </c>
      <c r="D69" s="439">
        <v>1970</v>
      </c>
      <c r="E69" s="510" t="s">
        <v>60</v>
      </c>
      <c r="F69" s="439">
        <v>2</v>
      </c>
      <c r="G69" s="440">
        <v>2</v>
      </c>
      <c r="H69" s="493">
        <v>380.4</v>
      </c>
      <c r="I69" s="493"/>
      <c r="J69" s="493"/>
      <c r="K69" s="493">
        <v>219</v>
      </c>
      <c r="L69" s="493">
        <v>285.39999999999998</v>
      </c>
      <c r="M69" s="439">
        <v>8</v>
      </c>
      <c r="N69" s="442">
        <v>24620</v>
      </c>
      <c r="O69" s="442">
        <v>0</v>
      </c>
      <c r="P69" s="442">
        <v>0</v>
      </c>
      <c r="Q69" s="282">
        <v>24620</v>
      </c>
      <c r="R69" s="439">
        <v>2019</v>
      </c>
    </row>
    <row r="70" spans="1:18" x14ac:dyDescent="0.2">
      <c r="A70" s="439">
        <v>60</v>
      </c>
      <c r="B70" s="510" t="s">
        <v>920</v>
      </c>
      <c r="C70" s="440">
        <v>1958</v>
      </c>
      <c r="D70" s="439"/>
      <c r="E70" s="510" t="s">
        <v>60</v>
      </c>
      <c r="F70" s="439">
        <v>2</v>
      </c>
      <c r="G70" s="440">
        <v>2</v>
      </c>
      <c r="H70" s="493">
        <v>409.5</v>
      </c>
      <c r="I70" s="493"/>
      <c r="J70" s="493"/>
      <c r="K70" s="493">
        <v>272</v>
      </c>
      <c r="L70" s="493">
        <v>253.1</v>
      </c>
      <c r="M70" s="439">
        <v>8</v>
      </c>
      <c r="N70" s="442">
        <v>26500</v>
      </c>
      <c r="O70" s="442">
        <v>0</v>
      </c>
      <c r="P70" s="442">
        <v>0</v>
      </c>
      <c r="Q70" s="282">
        <v>26500</v>
      </c>
      <c r="R70" s="439">
        <v>2019</v>
      </c>
    </row>
    <row r="71" spans="1:18" x14ac:dyDescent="0.2">
      <c r="A71" s="439">
        <v>61</v>
      </c>
      <c r="B71" s="510" t="s">
        <v>921</v>
      </c>
      <c r="C71" s="440">
        <v>1952</v>
      </c>
      <c r="D71" s="439">
        <v>1978</v>
      </c>
      <c r="E71" s="510" t="s">
        <v>60</v>
      </c>
      <c r="F71" s="439">
        <v>2</v>
      </c>
      <c r="G71" s="440">
        <v>1</v>
      </c>
      <c r="H71" s="493">
        <v>896.94</v>
      </c>
      <c r="I71" s="493"/>
      <c r="J71" s="493"/>
      <c r="K71" s="493">
        <v>5127</v>
      </c>
      <c r="L71" s="493">
        <v>391.5</v>
      </c>
      <c r="M71" s="439">
        <v>11</v>
      </c>
      <c r="N71" s="442">
        <v>58050</v>
      </c>
      <c r="O71" s="442">
        <v>0</v>
      </c>
      <c r="P71" s="442">
        <v>0</v>
      </c>
      <c r="Q71" s="282">
        <v>58050</v>
      </c>
      <c r="R71" s="439">
        <v>2019</v>
      </c>
    </row>
    <row r="72" spans="1:18" x14ac:dyDescent="0.2">
      <c r="A72" s="439">
        <v>62</v>
      </c>
      <c r="B72" s="510" t="s">
        <v>922</v>
      </c>
      <c r="C72" s="440">
        <v>1950</v>
      </c>
      <c r="D72" s="439">
        <v>1977</v>
      </c>
      <c r="E72" s="510" t="s">
        <v>60</v>
      </c>
      <c r="F72" s="439">
        <v>2</v>
      </c>
      <c r="G72" s="440">
        <v>2</v>
      </c>
      <c r="H72" s="493">
        <v>339.8</v>
      </c>
      <c r="I72" s="493"/>
      <c r="J72" s="493"/>
      <c r="K72" s="493">
        <v>210.1</v>
      </c>
      <c r="L72" s="493">
        <v>119.5</v>
      </c>
      <c r="M72" s="439">
        <v>8</v>
      </c>
      <c r="N72" s="442">
        <v>22000</v>
      </c>
      <c r="O72" s="442">
        <v>0</v>
      </c>
      <c r="P72" s="442">
        <v>0</v>
      </c>
      <c r="Q72" s="282">
        <v>22000</v>
      </c>
      <c r="R72" s="439">
        <v>2019</v>
      </c>
    </row>
    <row r="73" spans="1:18" x14ac:dyDescent="0.2">
      <c r="A73" s="439">
        <v>63</v>
      </c>
      <c r="B73" s="510" t="s">
        <v>923</v>
      </c>
      <c r="C73" s="440">
        <v>1956</v>
      </c>
      <c r="D73" s="439"/>
      <c r="E73" s="510" t="s">
        <v>60</v>
      </c>
      <c r="F73" s="439">
        <v>2</v>
      </c>
      <c r="G73" s="440">
        <v>1</v>
      </c>
      <c r="H73" s="493">
        <v>656</v>
      </c>
      <c r="I73" s="493"/>
      <c r="J73" s="493"/>
      <c r="K73" s="493">
        <v>368.8</v>
      </c>
      <c r="L73" s="493">
        <v>584.29999999999995</v>
      </c>
      <c r="M73" s="439">
        <v>22</v>
      </c>
      <c r="N73" s="442">
        <v>42460</v>
      </c>
      <c r="O73" s="442">
        <v>0</v>
      </c>
      <c r="P73" s="442">
        <v>0</v>
      </c>
      <c r="Q73" s="282">
        <v>42460</v>
      </c>
      <c r="R73" s="439">
        <v>2019</v>
      </c>
    </row>
    <row r="74" spans="1:18" x14ac:dyDescent="0.2">
      <c r="A74" s="439">
        <v>64</v>
      </c>
      <c r="B74" s="510" t="s">
        <v>924</v>
      </c>
      <c r="C74" s="440">
        <v>1957</v>
      </c>
      <c r="D74" s="439"/>
      <c r="E74" s="510" t="s">
        <v>60</v>
      </c>
      <c r="F74" s="439">
        <v>2</v>
      </c>
      <c r="G74" s="440">
        <v>2</v>
      </c>
      <c r="H74" s="493">
        <v>649.1</v>
      </c>
      <c r="I74" s="493"/>
      <c r="J74" s="493"/>
      <c r="K74" s="493">
        <v>406.4</v>
      </c>
      <c r="L74" s="493">
        <v>565.6</v>
      </c>
      <c r="M74" s="439">
        <v>16</v>
      </c>
      <c r="N74" s="442">
        <v>42000</v>
      </c>
      <c r="O74" s="442">
        <v>0</v>
      </c>
      <c r="P74" s="442">
        <v>0</v>
      </c>
      <c r="Q74" s="282">
        <v>42000</v>
      </c>
      <c r="R74" s="439">
        <v>2019</v>
      </c>
    </row>
    <row r="75" spans="1:18" x14ac:dyDescent="0.2">
      <c r="A75" s="439">
        <v>65</v>
      </c>
      <c r="B75" s="510" t="s">
        <v>925</v>
      </c>
      <c r="C75" s="440">
        <v>1959</v>
      </c>
      <c r="D75" s="439">
        <v>1970</v>
      </c>
      <c r="E75" s="510" t="s">
        <v>60</v>
      </c>
      <c r="F75" s="439">
        <v>2</v>
      </c>
      <c r="G75" s="440">
        <v>2</v>
      </c>
      <c r="H75" s="493">
        <v>624.79999999999995</v>
      </c>
      <c r="I75" s="493"/>
      <c r="J75" s="493"/>
      <c r="K75" s="493">
        <v>624.4</v>
      </c>
      <c r="L75" s="493">
        <v>544.9</v>
      </c>
      <c r="M75" s="439">
        <v>20</v>
      </c>
      <c r="N75" s="442">
        <v>40435</v>
      </c>
      <c r="O75" s="442">
        <v>0</v>
      </c>
      <c r="P75" s="442">
        <v>0</v>
      </c>
      <c r="Q75" s="282">
        <v>40435</v>
      </c>
      <c r="R75" s="439">
        <v>2019</v>
      </c>
    </row>
    <row r="76" spans="1:18" x14ac:dyDescent="0.2">
      <c r="A76" s="439">
        <v>66</v>
      </c>
      <c r="B76" s="510" t="s">
        <v>926</v>
      </c>
      <c r="C76" s="440">
        <v>1959</v>
      </c>
      <c r="D76" s="439"/>
      <c r="E76" s="510" t="s">
        <v>60</v>
      </c>
      <c r="F76" s="439">
        <v>2</v>
      </c>
      <c r="G76" s="440">
        <v>2</v>
      </c>
      <c r="H76" s="493">
        <v>786</v>
      </c>
      <c r="I76" s="493"/>
      <c r="J76" s="493"/>
      <c r="K76" s="493">
        <v>785.6</v>
      </c>
      <c r="L76" s="493">
        <v>525</v>
      </c>
      <c r="M76" s="439">
        <v>18</v>
      </c>
      <c r="N76" s="442">
        <v>50870</v>
      </c>
      <c r="O76" s="442">
        <v>0</v>
      </c>
      <c r="P76" s="442">
        <v>0</v>
      </c>
      <c r="Q76" s="282">
        <v>50870</v>
      </c>
      <c r="R76" s="439">
        <v>2019</v>
      </c>
    </row>
    <row r="77" spans="1:18" x14ac:dyDescent="0.2">
      <c r="A77" s="439">
        <v>67</v>
      </c>
      <c r="B77" s="510" t="s">
        <v>927</v>
      </c>
      <c r="C77" s="440">
        <v>1929</v>
      </c>
      <c r="D77" s="439"/>
      <c r="E77" s="510" t="s">
        <v>60</v>
      </c>
      <c r="F77" s="439">
        <v>2</v>
      </c>
      <c r="G77" s="440">
        <v>3</v>
      </c>
      <c r="H77" s="493">
        <v>571</v>
      </c>
      <c r="I77" s="493"/>
      <c r="J77" s="493"/>
      <c r="K77" s="493">
        <v>303</v>
      </c>
      <c r="L77" s="493">
        <v>440.4</v>
      </c>
      <c r="M77" s="439">
        <v>16</v>
      </c>
      <c r="N77" s="442">
        <v>36950</v>
      </c>
      <c r="O77" s="442">
        <v>0</v>
      </c>
      <c r="P77" s="442">
        <v>0</v>
      </c>
      <c r="Q77" s="282">
        <v>36950</v>
      </c>
      <c r="R77" s="439">
        <v>2019</v>
      </c>
    </row>
    <row r="78" spans="1:18" x14ac:dyDescent="0.2">
      <c r="A78" s="439">
        <v>68</v>
      </c>
      <c r="B78" s="510" t="s">
        <v>928</v>
      </c>
      <c r="C78" s="440">
        <v>1960</v>
      </c>
      <c r="D78" s="439"/>
      <c r="E78" s="510" t="s">
        <v>60</v>
      </c>
      <c r="F78" s="439">
        <v>2</v>
      </c>
      <c r="G78" s="440">
        <v>2</v>
      </c>
      <c r="H78" s="493">
        <v>274.5</v>
      </c>
      <c r="I78" s="493"/>
      <c r="J78" s="493"/>
      <c r="K78" s="493">
        <v>193</v>
      </c>
      <c r="L78" s="493">
        <v>138.19999999999999</v>
      </c>
      <c r="M78" s="439">
        <v>8</v>
      </c>
      <c r="N78" s="442">
        <v>17770</v>
      </c>
      <c r="O78" s="442">
        <v>0</v>
      </c>
      <c r="P78" s="442">
        <v>0</v>
      </c>
      <c r="Q78" s="282">
        <v>17770</v>
      </c>
      <c r="R78" s="439">
        <v>2019</v>
      </c>
    </row>
    <row r="79" spans="1:18" x14ac:dyDescent="0.2">
      <c r="A79" s="439">
        <v>69</v>
      </c>
      <c r="B79" s="510" t="s">
        <v>929</v>
      </c>
      <c r="C79" s="440">
        <v>1930</v>
      </c>
      <c r="D79" s="439">
        <v>1965</v>
      </c>
      <c r="E79" s="510" t="s">
        <v>60</v>
      </c>
      <c r="F79" s="439">
        <v>2</v>
      </c>
      <c r="G79" s="440">
        <v>1</v>
      </c>
      <c r="H79" s="493">
        <v>458.9</v>
      </c>
      <c r="I79" s="493"/>
      <c r="J79" s="493"/>
      <c r="K79" s="493">
        <v>309.3</v>
      </c>
      <c r="L79" s="493">
        <v>405.2</v>
      </c>
      <c r="M79" s="439">
        <v>16</v>
      </c>
      <c r="N79" s="442">
        <v>29700</v>
      </c>
      <c r="O79" s="442">
        <v>0</v>
      </c>
      <c r="P79" s="442">
        <v>0</v>
      </c>
      <c r="Q79" s="282">
        <v>29700</v>
      </c>
      <c r="R79" s="439">
        <v>2019</v>
      </c>
    </row>
    <row r="80" spans="1:18" x14ac:dyDescent="0.2">
      <c r="A80" s="439">
        <v>70</v>
      </c>
      <c r="B80" s="510" t="s">
        <v>930</v>
      </c>
      <c r="C80" s="440">
        <v>1950</v>
      </c>
      <c r="D80" s="439"/>
      <c r="E80" s="510" t="s">
        <v>60</v>
      </c>
      <c r="F80" s="439">
        <v>2</v>
      </c>
      <c r="G80" s="440">
        <v>2</v>
      </c>
      <c r="H80" s="493">
        <v>468.9</v>
      </c>
      <c r="I80" s="493"/>
      <c r="J80" s="493"/>
      <c r="K80" s="493">
        <v>309.89999999999998</v>
      </c>
      <c r="L80" s="493">
        <v>287.60000000000002</v>
      </c>
      <c r="M80" s="439">
        <v>9</v>
      </c>
      <c r="N80" s="442">
        <v>30350</v>
      </c>
      <c r="O80" s="442">
        <v>0</v>
      </c>
      <c r="P80" s="442">
        <v>0</v>
      </c>
      <c r="Q80" s="282">
        <v>30350</v>
      </c>
      <c r="R80" s="439">
        <v>2019</v>
      </c>
    </row>
    <row r="81" spans="1:18" x14ac:dyDescent="0.2">
      <c r="A81" s="439">
        <v>71</v>
      </c>
      <c r="B81" s="510" t="s">
        <v>931</v>
      </c>
      <c r="C81" s="440">
        <v>1930</v>
      </c>
      <c r="D81" s="439"/>
      <c r="E81" s="510" t="s">
        <v>60</v>
      </c>
      <c r="F81" s="439">
        <v>2</v>
      </c>
      <c r="G81" s="440">
        <v>2</v>
      </c>
      <c r="H81" s="493">
        <v>467.3</v>
      </c>
      <c r="I81" s="493"/>
      <c r="J81" s="493"/>
      <c r="K81" s="493">
        <v>309</v>
      </c>
      <c r="L81" s="493">
        <v>226.5</v>
      </c>
      <c r="M81" s="439">
        <v>12</v>
      </c>
      <c r="N81" s="442">
        <v>30250</v>
      </c>
      <c r="O81" s="442">
        <v>0</v>
      </c>
      <c r="P81" s="442">
        <v>0</v>
      </c>
      <c r="Q81" s="282">
        <v>30250</v>
      </c>
      <c r="R81" s="439">
        <v>2019</v>
      </c>
    </row>
    <row r="82" spans="1:18" x14ac:dyDescent="0.2">
      <c r="A82" s="439">
        <v>72</v>
      </c>
      <c r="B82" s="510" t="s">
        <v>932</v>
      </c>
      <c r="C82" s="440">
        <v>1950</v>
      </c>
      <c r="D82" s="439">
        <v>1970</v>
      </c>
      <c r="E82" s="510" t="s">
        <v>60</v>
      </c>
      <c r="F82" s="439">
        <v>2</v>
      </c>
      <c r="G82" s="440">
        <v>2</v>
      </c>
      <c r="H82" s="493">
        <v>356.8</v>
      </c>
      <c r="I82" s="493"/>
      <c r="J82" s="493"/>
      <c r="K82" s="493">
        <v>206</v>
      </c>
      <c r="L82" s="493">
        <v>319.60000000000002</v>
      </c>
      <c r="M82" s="439">
        <v>8</v>
      </c>
      <c r="N82" s="442">
        <v>23100</v>
      </c>
      <c r="O82" s="442">
        <v>0</v>
      </c>
      <c r="P82" s="442">
        <v>0</v>
      </c>
      <c r="Q82" s="282">
        <v>23100</v>
      </c>
      <c r="R82" s="439">
        <v>2019</v>
      </c>
    </row>
    <row r="83" spans="1:18" x14ac:dyDescent="0.2">
      <c r="A83" s="439">
        <v>73</v>
      </c>
      <c r="B83" s="510" t="s">
        <v>933</v>
      </c>
      <c r="C83" s="440">
        <v>1949</v>
      </c>
      <c r="D83" s="439">
        <v>1977</v>
      </c>
      <c r="E83" s="510" t="s">
        <v>60</v>
      </c>
      <c r="F83" s="439">
        <v>2</v>
      </c>
      <c r="G83" s="440">
        <v>1</v>
      </c>
      <c r="H83" s="493">
        <v>489.9</v>
      </c>
      <c r="I83" s="493"/>
      <c r="J83" s="493"/>
      <c r="K83" s="493">
        <v>320</v>
      </c>
      <c r="L83" s="493">
        <v>300.3</v>
      </c>
      <c r="M83" s="439">
        <v>8</v>
      </c>
      <c r="N83" s="442">
        <v>31700</v>
      </c>
      <c r="O83" s="442">
        <v>0</v>
      </c>
      <c r="P83" s="442">
        <v>0</v>
      </c>
      <c r="Q83" s="282">
        <v>31700</v>
      </c>
      <c r="R83" s="439">
        <v>2019</v>
      </c>
    </row>
    <row r="84" spans="1:18" x14ac:dyDescent="0.2">
      <c r="A84" s="439">
        <v>74</v>
      </c>
      <c r="B84" s="510" t="s">
        <v>934</v>
      </c>
      <c r="C84" s="440">
        <v>1940</v>
      </c>
      <c r="D84" s="439">
        <v>1977</v>
      </c>
      <c r="E84" s="510" t="s">
        <v>60</v>
      </c>
      <c r="F84" s="439">
        <v>2</v>
      </c>
      <c r="G84" s="440">
        <v>2</v>
      </c>
      <c r="H84" s="493">
        <v>493</v>
      </c>
      <c r="I84" s="493"/>
      <c r="J84" s="493"/>
      <c r="K84" s="493">
        <v>324</v>
      </c>
      <c r="L84" s="493">
        <v>368.4</v>
      </c>
      <c r="M84" s="439">
        <v>12</v>
      </c>
      <c r="N84" s="442">
        <v>31900</v>
      </c>
      <c r="O84" s="442">
        <v>0</v>
      </c>
      <c r="P84" s="442">
        <v>0</v>
      </c>
      <c r="Q84" s="282">
        <v>31900</v>
      </c>
      <c r="R84" s="439">
        <v>2019</v>
      </c>
    </row>
    <row r="85" spans="1:18" x14ac:dyDescent="0.2">
      <c r="A85" s="439">
        <v>75</v>
      </c>
      <c r="B85" s="510" t="s">
        <v>935</v>
      </c>
      <c r="C85" s="440">
        <v>1949</v>
      </c>
      <c r="D85" s="439">
        <v>1966</v>
      </c>
      <c r="E85" s="510" t="s">
        <v>60</v>
      </c>
      <c r="F85" s="439">
        <v>2</v>
      </c>
      <c r="G85" s="440">
        <v>2</v>
      </c>
      <c r="H85" s="493">
        <v>502.4</v>
      </c>
      <c r="I85" s="493"/>
      <c r="J85" s="493"/>
      <c r="K85" s="493">
        <v>318</v>
      </c>
      <c r="L85" s="493">
        <v>264.10000000000002</v>
      </c>
      <c r="M85" s="439">
        <v>8</v>
      </c>
      <c r="N85" s="442">
        <v>32520</v>
      </c>
      <c r="O85" s="442">
        <v>0</v>
      </c>
      <c r="P85" s="442">
        <v>0</v>
      </c>
      <c r="Q85" s="282">
        <v>32520</v>
      </c>
      <c r="R85" s="439">
        <v>2019</v>
      </c>
    </row>
    <row r="86" spans="1:18" x14ac:dyDescent="0.2">
      <c r="A86" s="439">
        <v>76</v>
      </c>
      <c r="B86" s="510" t="s">
        <v>936</v>
      </c>
      <c r="C86" s="440">
        <v>1958</v>
      </c>
      <c r="D86" s="439">
        <v>1973</v>
      </c>
      <c r="E86" s="510" t="s">
        <v>60</v>
      </c>
      <c r="F86" s="439">
        <v>2</v>
      </c>
      <c r="G86" s="440">
        <v>2</v>
      </c>
      <c r="H86" s="493">
        <v>402.8</v>
      </c>
      <c r="I86" s="493"/>
      <c r="J86" s="493"/>
      <c r="K86" s="493">
        <v>265</v>
      </c>
      <c r="L86" s="493">
        <v>215.7</v>
      </c>
      <c r="M86" s="439">
        <v>8</v>
      </c>
      <c r="N86" s="442">
        <v>26070</v>
      </c>
      <c r="O86" s="442">
        <v>0</v>
      </c>
      <c r="P86" s="442">
        <v>0</v>
      </c>
      <c r="Q86" s="282">
        <v>26070</v>
      </c>
      <c r="R86" s="439">
        <v>2019</v>
      </c>
    </row>
    <row r="87" spans="1:18" x14ac:dyDescent="0.2">
      <c r="A87" s="439">
        <v>77</v>
      </c>
      <c r="B87" s="510" t="s">
        <v>937</v>
      </c>
      <c r="C87" s="440">
        <v>1958</v>
      </c>
      <c r="D87" s="439"/>
      <c r="E87" s="510" t="s">
        <v>60</v>
      </c>
      <c r="F87" s="439">
        <v>2</v>
      </c>
      <c r="G87" s="440">
        <v>1</v>
      </c>
      <c r="H87" s="493">
        <v>408</v>
      </c>
      <c r="I87" s="493"/>
      <c r="J87" s="493"/>
      <c r="K87" s="493">
        <v>270</v>
      </c>
      <c r="L87" s="493">
        <v>110.3</v>
      </c>
      <c r="M87" s="439">
        <v>8</v>
      </c>
      <c r="N87" s="442">
        <v>26410</v>
      </c>
      <c r="O87" s="442">
        <v>0</v>
      </c>
      <c r="P87" s="442">
        <v>0</v>
      </c>
      <c r="Q87" s="282">
        <v>26410</v>
      </c>
      <c r="R87" s="439">
        <v>2019</v>
      </c>
    </row>
    <row r="88" spans="1:18" x14ac:dyDescent="0.2">
      <c r="A88" s="439">
        <v>78</v>
      </c>
      <c r="B88" s="510" t="s">
        <v>938</v>
      </c>
      <c r="C88" s="440">
        <v>1957</v>
      </c>
      <c r="D88" s="439"/>
      <c r="E88" s="510" t="s">
        <v>60</v>
      </c>
      <c r="F88" s="439">
        <v>2</v>
      </c>
      <c r="G88" s="440">
        <v>1</v>
      </c>
      <c r="H88" s="493">
        <v>403.8</v>
      </c>
      <c r="I88" s="493"/>
      <c r="J88" s="493"/>
      <c r="K88" s="493">
        <v>273</v>
      </c>
      <c r="L88" s="493">
        <v>293.3</v>
      </c>
      <c r="M88" s="439">
        <v>10</v>
      </c>
      <c r="N88" s="442">
        <v>26150</v>
      </c>
      <c r="O88" s="442">
        <v>0</v>
      </c>
      <c r="P88" s="442">
        <v>0</v>
      </c>
      <c r="Q88" s="282">
        <v>26150</v>
      </c>
      <c r="R88" s="439">
        <v>2019</v>
      </c>
    </row>
    <row r="89" spans="1:18" x14ac:dyDescent="0.2">
      <c r="A89" s="439">
        <v>79</v>
      </c>
      <c r="B89" s="510" t="s">
        <v>939</v>
      </c>
      <c r="C89" s="440">
        <v>1948</v>
      </c>
      <c r="D89" s="439"/>
      <c r="E89" s="510" t="s">
        <v>60</v>
      </c>
      <c r="F89" s="439">
        <v>2</v>
      </c>
      <c r="G89" s="440">
        <v>1</v>
      </c>
      <c r="H89" s="493">
        <v>576</v>
      </c>
      <c r="I89" s="493"/>
      <c r="J89" s="493"/>
      <c r="K89" s="493">
        <v>480</v>
      </c>
      <c r="L89" s="493">
        <v>361.47</v>
      </c>
      <c r="M89" s="439">
        <v>9</v>
      </c>
      <c r="N89" s="442">
        <v>37280</v>
      </c>
      <c r="O89" s="442">
        <v>0</v>
      </c>
      <c r="P89" s="442">
        <v>0</v>
      </c>
      <c r="Q89" s="282">
        <v>37280</v>
      </c>
      <c r="R89" s="439">
        <v>2019</v>
      </c>
    </row>
    <row r="90" spans="1:18" x14ac:dyDescent="0.2">
      <c r="A90" s="439">
        <v>80</v>
      </c>
      <c r="B90" s="510" t="s">
        <v>940</v>
      </c>
      <c r="C90" s="440">
        <v>1946</v>
      </c>
      <c r="D90" s="439"/>
      <c r="E90" s="510" t="s">
        <v>60</v>
      </c>
      <c r="F90" s="439">
        <v>2</v>
      </c>
      <c r="G90" s="440">
        <v>2</v>
      </c>
      <c r="H90" s="493">
        <v>584.9</v>
      </c>
      <c r="I90" s="493"/>
      <c r="J90" s="493"/>
      <c r="K90" s="493">
        <v>373</v>
      </c>
      <c r="L90" s="493">
        <v>182</v>
      </c>
      <c r="M90" s="439">
        <v>17</v>
      </c>
      <c r="N90" s="442">
        <v>37860</v>
      </c>
      <c r="O90" s="442">
        <v>0</v>
      </c>
      <c r="P90" s="442">
        <v>0</v>
      </c>
      <c r="Q90" s="282">
        <v>37860</v>
      </c>
      <c r="R90" s="439">
        <v>2019</v>
      </c>
    </row>
    <row r="91" spans="1:18" x14ac:dyDescent="0.2">
      <c r="A91" s="439">
        <v>81</v>
      </c>
      <c r="B91" s="510" t="s">
        <v>941</v>
      </c>
      <c r="C91" s="440">
        <v>1960</v>
      </c>
      <c r="D91" s="439"/>
      <c r="E91" s="510" t="s">
        <v>60</v>
      </c>
      <c r="F91" s="439">
        <v>2</v>
      </c>
      <c r="G91" s="440">
        <v>2</v>
      </c>
      <c r="H91" s="493">
        <v>641.09</v>
      </c>
      <c r="I91" s="493"/>
      <c r="J91" s="493"/>
      <c r="K91" s="493">
        <v>376</v>
      </c>
      <c r="L91" s="493">
        <v>201.3</v>
      </c>
      <c r="M91" s="439">
        <v>16</v>
      </c>
      <c r="N91" s="442">
        <v>41500</v>
      </c>
      <c r="O91" s="442">
        <v>0</v>
      </c>
      <c r="P91" s="442">
        <v>0</v>
      </c>
      <c r="Q91" s="282">
        <v>41500</v>
      </c>
      <c r="R91" s="439">
        <v>2019</v>
      </c>
    </row>
    <row r="92" spans="1:18" x14ac:dyDescent="0.2">
      <c r="A92" s="439">
        <v>82</v>
      </c>
      <c r="B92" s="510" t="s">
        <v>942</v>
      </c>
      <c r="C92" s="440">
        <v>1930</v>
      </c>
      <c r="D92" s="439"/>
      <c r="E92" s="510" t="s">
        <v>60</v>
      </c>
      <c r="F92" s="439">
        <v>2</v>
      </c>
      <c r="G92" s="440">
        <v>2</v>
      </c>
      <c r="H92" s="493">
        <v>1050</v>
      </c>
      <c r="I92" s="493"/>
      <c r="J92" s="493"/>
      <c r="K92" s="493">
        <v>983.5</v>
      </c>
      <c r="L92" s="493">
        <v>622.13</v>
      </c>
      <c r="M92" s="439">
        <v>30</v>
      </c>
      <c r="N92" s="442">
        <v>67950</v>
      </c>
      <c r="O92" s="442">
        <v>0</v>
      </c>
      <c r="P92" s="442">
        <v>0</v>
      </c>
      <c r="Q92" s="282">
        <v>67950</v>
      </c>
      <c r="R92" s="439">
        <v>2019</v>
      </c>
    </row>
    <row r="93" spans="1:18" x14ac:dyDescent="0.2">
      <c r="A93" s="439">
        <v>83</v>
      </c>
      <c r="B93" s="510" t="s">
        <v>943</v>
      </c>
      <c r="C93" s="440">
        <v>1956</v>
      </c>
      <c r="D93" s="439"/>
      <c r="E93" s="510" t="s">
        <v>60</v>
      </c>
      <c r="F93" s="439">
        <v>2</v>
      </c>
      <c r="G93" s="440">
        <v>2</v>
      </c>
      <c r="H93" s="493">
        <v>454.4</v>
      </c>
      <c r="I93" s="493"/>
      <c r="J93" s="493"/>
      <c r="K93" s="493">
        <v>282</v>
      </c>
      <c r="L93" s="493">
        <v>454.4</v>
      </c>
      <c r="M93" s="439">
        <v>8</v>
      </c>
      <c r="N93" s="442">
        <v>29400</v>
      </c>
      <c r="O93" s="442">
        <v>0</v>
      </c>
      <c r="P93" s="442">
        <v>0</v>
      </c>
      <c r="Q93" s="282">
        <v>29400</v>
      </c>
      <c r="R93" s="439">
        <v>2019</v>
      </c>
    </row>
    <row r="94" spans="1:18" x14ac:dyDescent="0.2">
      <c r="A94" s="439">
        <v>84</v>
      </c>
      <c r="B94" s="510" t="s">
        <v>944</v>
      </c>
      <c r="C94" s="440">
        <v>1934</v>
      </c>
      <c r="D94" s="439"/>
      <c r="E94" s="510" t="s">
        <v>60</v>
      </c>
      <c r="F94" s="439">
        <v>2</v>
      </c>
      <c r="G94" s="440">
        <v>1</v>
      </c>
      <c r="H94" s="493">
        <v>910.2</v>
      </c>
      <c r="I94" s="493"/>
      <c r="J94" s="493"/>
      <c r="K94" s="493">
        <v>758.5</v>
      </c>
      <c r="L94" s="493">
        <v>569.70000000000005</v>
      </c>
      <c r="M94" s="439">
        <v>15</v>
      </c>
      <c r="N94" s="442">
        <v>58900</v>
      </c>
      <c r="O94" s="442">
        <v>0</v>
      </c>
      <c r="P94" s="442">
        <v>0</v>
      </c>
      <c r="Q94" s="282">
        <v>58900</v>
      </c>
      <c r="R94" s="439">
        <v>2019</v>
      </c>
    </row>
    <row r="95" spans="1:18" x14ac:dyDescent="0.2">
      <c r="A95" s="439">
        <v>85</v>
      </c>
      <c r="B95" s="510" t="s">
        <v>945</v>
      </c>
      <c r="C95" s="440">
        <v>1941</v>
      </c>
      <c r="D95" s="439"/>
      <c r="E95" s="510" t="s">
        <v>60</v>
      </c>
      <c r="F95" s="439">
        <v>2</v>
      </c>
      <c r="G95" s="440">
        <v>2</v>
      </c>
      <c r="H95" s="493">
        <v>379</v>
      </c>
      <c r="I95" s="493"/>
      <c r="J95" s="493"/>
      <c r="K95" s="493">
        <v>267.39999999999998</v>
      </c>
      <c r="L95" s="493">
        <v>283.8</v>
      </c>
      <c r="M95" s="439">
        <v>8</v>
      </c>
      <c r="N95" s="442">
        <v>24530</v>
      </c>
      <c r="O95" s="442">
        <v>0</v>
      </c>
      <c r="P95" s="442">
        <v>0</v>
      </c>
      <c r="Q95" s="282">
        <v>24530</v>
      </c>
      <c r="R95" s="439">
        <v>2019</v>
      </c>
    </row>
    <row r="96" spans="1:18" x14ac:dyDescent="0.2">
      <c r="A96" s="439">
        <v>86</v>
      </c>
      <c r="B96" s="510" t="s">
        <v>946</v>
      </c>
      <c r="C96" s="440">
        <v>1941</v>
      </c>
      <c r="D96" s="439"/>
      <c r="E96" s="510" t="s">
        <v>60</v>
      </c>
      <c r="F96" s="439">
        <v>2</v>
      </c>
      <c r="G96" s="440">
        <v>2</v>
      </c>
      <c r="H96" s="493">
        <v>551</v>
      </c>
      <c r="I96" s="493"/>
      <c r="J96" s="493"/>
      <c r="K96" s="493">
        <v>479.6</v>
      </c>
      <c r="L96" s="493">
        <v>429</v>
      </c>
      <c r="M96" s="439">
        <v>12</v>
      </c>
      <c r="N96" s="442">
        <v>36660</v>
      </c>
      <c r="O96" s="442">
        <v>0</v>
      </c>
      <c r="P96" s="442">
        <v>0</v>
      </c>
      <c r="Q96" s="282">
        <v>36660</v>
      </c>
      <c r="R96" s="439">
        <v>2019</v>
      </c>
    </row>
    <row r="97" spans="1:18" x14ac:dyDescent="0.2">
      <c r="A97" s="439">
        <v>87</v>
      </c>
      <c r="B97" s="510" t="s">
        <v>947</v>
      </c>
      <c r="C97" s="440">
        <v>1948</v>
      </c>
      <c r="D97" s="439"/>
      <c r="E97" s="510" t="s">
        <v>60</v>
      </c>
      <c r="F97" s="439">
        <v>2</v>
      </c>
      <c r="G97" s="440">
        <v>2</v>
      </c>
      <c r="H97" s="493">
        <v>543.70000000000005</v>
      </c>
      <c r="I97" s="493"/>
      <c r="J97" s="493"/>
      <c r="K97" s="493">
        <v>315.39999999999998</v>
      </c>
      <c r="L97" s="493">
        <v>236.3</v>
      </c>
      <c r="M97" s="439">
        <v>15</v>
      </c>
      <c r="N97" s="442">
        <v>35200</v>
      </c>
      <c r="O97" s="442">
        <v>0</v>
      </c>
      <c r="P97" s="442">
        <v>0</v>
      </c>
      <c r="Q97" s="282">
        <v>35200</v>
      </c>
      <c r="R97" s="439">
        <v>2019</v>
      </c>
    </row>
    <row r="98" spans="1:18" x14ac:dyDescent="0.2">
      <c r="A98" s="439">
        <v>88</v>
      </c>
      <c r="B98" s="510" t="s">
        <v>948</v>
      </c>
      <c r="C98" s="440">
        <v>1949</v>
      </c>
      <c r="D98" s="439"/>
      <c r="E98" s="510" t="s">
        <v>60</v>
      </c>
      <c r="F98" s="439">
        <v>2</v>
      </c>
      <c r="G98" s="440">
        <v>1</v>
      </c>
      <c r="H98" s="493">
        <v>253.8</v>
      </c>
      <c r="I98" s="493"/>
      <c r="J98" s="493"/>
      <c r="K98" s="493">
        <v>211.5</v>
      </c>
      <c r="L98" s="493">
        <v>155.6</v>
      </c>
      <c r="M98" s="439">
        <v>8</v>
      </c>
      <c r="N98" s="442">
        <v>16425</v>
      </c>
      <c r="O98" s="442">
        <v>0</v>
      </c>
      <c r="P98" s="442">
        <v>0</v>
      </c>
      <c r="Q98" s="282">
        <v>16425</v>
      </c>
      <c r="R98" s="439">
        <v>2019</v>
      </c>
    </row>
    <row r="99" spans="1:18" x14ac:dyDescent="0.2">
      <c r="A99" s="439">
        <v>89</v>
      </c>
      <c r="B99" s="510" t="s">
        <v>949</v>
      </c>
      <c r="C99" s="440">
        <v>1959</v>
      </c>
      <c r="D99" s="439"/>
      <c r="E99" s="510" t="s">
        <v>60</v>
      </c>
      <c r="F99" s="439">
        <v>2</v>
      </c>
      <c r="G99" s="440">
        <v>2</v>
      </c>
      <c r="H99" s="493">
        <v>649.55999999999995</v>
      </c>
      <c r="I99" s="493"/>
      <c r="J99" s="493"/>
      <c r="K99" s="493">
        <v>535</v>
      </c>
      <c r="L99" s="493">
        <v>438.2</v>
      </c>
      <c r="M99" s="439">
        <v>16</v>
      </c>
      <c r="N99" s="442">
        <v>42040</v>
      </c>
      <c r="O99" s="442">
        <v>0</v>
      </c>
      <c r="P99" s="442">
        <v>0</v>
      </c>
      <c r="Q99" s="282">
        <v>42040</v>
      </c>
      <c r="R99" s="439">
        <v>2019</v>
      </c>
    </row>
    <row r="100" spans="1:18" x14ac:dyDescent="0.2">
      <c r="A100" s="439">
        <v>90</v>
      </c>
      <c r="B100" s="510" t="s">
        <v>950</v>
      </c>
      <c r="C100" s="440">
        <v>1958</v>
      </c>
      <c r="D100" s="439"/>
      <c r="E100" s="510" t="s">
        <v>60</v>
      </c>
      <c r="F100" s="439">
        <v>2</v>
      </c>
      <c r="G100" s="440">
        <v>1</v>
      </c>
      <c r="H100" s="493">
        <v>319.32</v>
      </c>
      <c r="I100" s="493"/>
      <c r="J100" s="493"/>
      <c r="K100" s="493">
        <v>262</v>
      </c>
      <c r="L100" s="493">
        <v>265.89999999999998</v>
      </c>
      <c r="M100" s="439">
        <v>8</v>
      </c>
      <c r="N100" s="442">
        <v>20700</v>
      </c>
      <c r="O100" s="442">
        <v>0</v>
      </c>
      <c r="P100" s="442">
        <v>0</v>
      </c>
      <c r="Q100" s="282">
        <v>20700</v>
      </c>
      <c r="R100" s="439">
        <v>2019</v>
      </c>
    </row>
    <row r="101" spans="1:18" x14ac:dyDescent="0.2">
      <c r="A101" s="439">
        <v>91</v>
      </c>
      <c r="B101" s="510" t="s">
        <v>951</v>
      </c>
      <c r="C101" s="440">
        <v>1959</v>
      </c>
      <c r="D101" s="439"/>
      <c r="E101" s="510" t="s">
        <v>60</v>
      </c>
      <c r="F101" s="439">
        <v>2</v>
      </c>
      <c r="G101" s="440">
        <v>2</v>
      </c>
      <c r="H101" s="493">
        <v>626.88</v>
      </c>
      <c r="I101" s="493"/>
      <c r="J101" s="493"/>
      <c r="K101" s="493">
        <v>522.4</v>
      </c>
      <c r="L101" s="493">
        <v>394</v>
      </c>
      <c r="M101" s="439">
        <v>16</v>
      </c>
      <c r="N101" s="442">
        <v>40570</v>
      </c>
      <c r="O101" s="442">
        <v>0</v>
      </c>
      <c r="P101" s="442">
        <v>0</v>
      </c>
      <c r="Q101" s="282">
        <v>40570</v>
      </c>
      <c r="R101" s="439">
        <v>2019</v>
      </c>
    </row>
    <row r="102" spans="1:18" x14ac:dyDescent="0.2">
      <c r="A102" s="439">
        <v>92</v>
      </c>
      <c r="B102" s="510" t="s">
        <v>952</v>
      </c>
      <c r="C102" s="440">
        <v>1947</v>
      </c>
      <c r="D102" s="439"/>
      <c r="E102" s="510" t="s">
        <v>60</v>
      </c>
      <c r="F102" s="439">
        <v>2</v>
      </c>
      <c r="G102" s="440">
        <v>1</v>
      </c>
      <c r="H102" s="493">
        <v>430.7</v>
      </c>
      <c r="I102" s="493"/>
      <c r="J102" s="493"/>
      <c r="K102" s="493">
        <v>253</v>
      </c>
      <c r="L102" s="493">
        <v>215.3</v>
      </c>
      <c r="M102" s="439">
        <v>16</v>
      </c>
      <c r="N102" s="442">
        <v>27880</v>
      </c>
      <c r="O102" s="442">
        <v>0</v>
      </c>
      <c r="P102" s="442">
        <v>0</v>
      </c>
      <c r="Q102" s="282">
        <v>27880</v>
      </c>
      <c r="R102" s="439">
        <v>2019</v>
      </c>
    </row>
    <row r="103" spans="1:18" x14ac:dyDescent="0.2">
      <c r="A103" s="439">
        <v>93</v>
      </c>
      <c r="B103" s="510" t="s">
        <v>953</v>
      </c>
      <c r="C103" s="440">
        <v>1955</v>
      </c>
      <c r="D103" s="439"/>
      <c r="E103" s="510" t="s">
        <v>60</v>
      </c>
      <c r="F103" s="439">
        <v>2</v>
      </c>
      <c r="G103" s="440">
        <v>2</v>
      </c>
      <c r="H103" s="493">
        <v>367.2</v>
      </c>
      <c r="I103" s="493"/>
      <c r="J103" s="493"/>
      <c r="K103" s="493">
        <v>211</v>
      </c>
      <c r="L103" s="493">
        <v>229.9</v>
      </c>
      <c r="M103" s="439">
        <v>8</v>
      </c>
      <c r="N103" s="442">
        <v>23770</v>
      </c>
      <c r="O103" s="442">
        <v>0</v>
      </c>
      <c r="P103" s="442">
        <v>0</v>
      </c>
      <c r="Q103" s="282">
        <v>23770</v>
      </c>
      <c r="R103" s="439">
        <v>2019</v>
      </c>
    </row>
    <row r="104" spans="1:18" x14ac:dyDescent="0.2">
      <c r="A104" s="439">
        <v>94</v>
      </c>
      <c r="B104" s="510" t="s">
        <v>954</v>
      </c>
      <c r="C104" s="440">
        <v>1947</v>
      </c>
      <c r="D104" s="439"/>
      <c r="E104" s="510" t="s">
        <v>60</v>
      </c>
      <c r="F104" s="439">
        <v>2</v>
      </c>
      <c r="G104" s="440">
        <v>1</v>
      </c>
      <c r="H104" s="493">
        <v>430</v>
      </c>
      <c r="I104" s="493"/>
      <c r="J104" s="493"/>
      <c r="K104" s="493">
        <v>268</v>
      </c>
      <c r="L104" s="493">
        <v>277.10000000000002</v>
      </c>
      <c r="M104" s="439">
        <v>8</v>
      </c>
      <c r="N104" s="442">
        <v>27830</v>
      </c>
      <c r="O104" s="442">
        <v>0</v>
      </c>
      <c r="P104" s="442">
        <v>0</v>
      </c>
      <c r="Q104" s="282">
        <v>27830</v>
      </c>
      <c r="R104" s="439">
        <v>2019</v>
      </c>
    </row>
    <row r="105" spans="1:18" x14ac:dyDescent="0.2">
      <c r="A105" s="439">
        <v>95</v>
      </c>
      <c r="B105" s="510" t="s">
        <v>955</v>
      </c>
      <c r="C105" s="440">
        <v>1951</v>
      </c>
      <c r="D105" s="439"/>
      <c r="E105" s="510" t="s">
        <v>60</v>
      </c>
      <c r="F105" s="439">
        <v>2</v>
      </c>
      <c r="G105" s="440">
        <v>2</v>
      </c>
      <c r="H105" s="493">
        <v>418</v>
      </c>
      <c r="I105" s="493"/>
      <c r="J105" s="493"/>
      <c r="K105" s="493">
        <v>383</v>
      </c>
      <c r="L105" s="493">
        <v>335.6</v>
      </c>
      <c r="M105" s="439">
        <v>8</v>
      </c>
      <c r="N105" s="442">
        <v>27050</v>
      </c>
      <c r="O105" s="442">
        <v>0</v>
      </c>
      <c r="P105" s="442">
        <v>0</v>
      </c>
      <c r="Q105" s="282">
        <v>27050</v>
      </c>
      <c r="R105" s="439">
        <v>2019</v>
      </c>
    </row>
    <row r="106" spans="1:18" x14ac:dyDescent="0.2">
      <c r="A106" s="439">
        <v>96</v>
      </c>
      <c r="B106" s="510" t="s">
        <v>956</v>
      </c>
      <c r="C106" s="440">
        <v>1954</v>
      </c>
      <c r="D106" s="439"/>
      <c r="E106" s="510" t="s">
        <v>60</v>
      </c>
      <c r="F106" s="439">
        <v>2</v>
      </c>
      <c r="G106" s="440">
        <v>3</v>
      </c>
      <c r="H106" s="493">
        <v>484.4</v>
      </c>
      <c r="I106" s="493"/>
      <c r="J106" s="493"/>
      <c r="K106" s="493">
        <v>252.1</v>
      </c>
      <c r="L106" s="493">
        <v>182</v>
      </c>
      <c r="M106" s="439">
        <v>13</v>
      </c>
      <c r="N106" s="442">
        <v>31350</v>
      </c>
      <c r="O106" s="442">
        <v>0</v>
      </c>
      <c r="P106" s="442">
        <v>0</v>
      </c>
      <c r="Q106" s="282">
        <v>31350</v>
      </c>
      <c r="R106" s="439">
        <v>2019</v>
      </c>
    </row>
    <row r="107" spans="1:18" x14ac:dyDescent="0.2">
      <c r="A107" s="439">
        <v>97</v>
      </c>
      <c r="B107" s="510" t="s">
        <v>957</v>
      </c>
      <c r="C107" s="440">
        <v>1954</v>
      </c>
      <c r="D107" s="439"/>
      <c r="E107" s="510" t="s">
        <v>60</v>
      </c>
      <c r="F107" s="439">
        <v>2</v>
      </c>
      <c r="G107" s="440">
        <v>2</v>
      </c>
      <c r="H107" s="493">
        <v>541</v>
      </c>
      <c r="I107" s="493"/>
      <c r="J107" s="493"/>
      <c r="K107" s="493">
        <v>485.7</v>
      </c>
      <c r="L107" s="493">
        <v>221.7</v>
      </c>
      <c r="M107" s="439">
        <v>12</v>
      </c>
      <c r="N107" s="442">
        <v>35020</v>
      </c>
      <c r="O107" s="442">
        <v>0</v>
      </c>
      <c r="P107" s="442">
        <v>0</v>
      </c>
      <c r="Q107" s="282">
        <v>35020</v>
      </c>
      <c r="R107" s="439">
        <v>2019</v>
      </c>
    </row>
    <row r="108" spans="1:18" x14ac:dyDescent="0.2">
      <c r="A108" s="439">
        <v>98</v>
      </c>
      <c r="B108" s="510" t="s">
        <v>958</v>
      </c>
      <c r="C108" s="440">
        <v>1930</v>
      </c>
      <c r="D108" s="439"/>
      <c r="E108" s="510" t="s">
        <v>60</v>
      </c>
      <c r="F108" s="439">
        <v>2</v>
      </c>
      <c r="G108" s="440">
        <v>2</v>
      </c>
      <c r="H108" s="493">
        <v>505.2</v>
      </c>
      <c r="I108" s="493"/>
      <c r="J108" s="493"/>
      <c r="K108" s="493">
        <v>421</v>
      </c>
      <c r="L108" s="493">
        <v>284.5</v>
      </c>
      <c r="M108" s="439">
        <v>11</v>
      </c>
      <c r="N108" s="442">
        <v>32700</v>
      </c>
      <c r="O108" s="442">
        <v>0</v>
      </c>
      <c r="P108" s="442">
        <v>0</v>
      </c>
      <c r="Q108" s="282">
        <v>32700</v>
      </c>
      <c r="R108" s="439">
        <v>2019</v>
      </c>
    </row>
    <row r="109" spans="1:18" x14ac:dyDescent="0.2">
      <c r="A109" s="439">
        <v>99</v>
      </c>
      <c r="B109" s="510" t="s">
        <v>959</v>
      </c>
      <c r="C109" s="440">
        <v>1947</v>
      </c>
      <c r="D109" s="439"/>
      <c r="E109" s="510" t="s">
        <v>60</v>
      </c>
      <c r="F109" s="439">
        <v>2</v>
      </c>
      <c r="G109" s="440">
        <v>1</v>
      </c>
      <c r="H109" s="493">
        <v>760.14</v>
      </c>
      <c r="I109" s="493"/>
      <c r="J109" s="493"/>
      <c r="K109" s="493">
        <v>436.44</v>
      </c>
      <c r="L109" s="493">
        <v>332.7</v>
      </c>
      <c r="M109" s="439">
        <v>8</v>
      </c>
      <c r="N109" s="442">
        <v>49200</v>
      </c>
      <c r="O109" s="442">
        <v>0</v>
      </c>
      <c r="P109" s="442">
        <v>0</v>
      </c>
      <c r="Q109" s="282">
        <v>49200</v>
      </c>
      <c r="R109" s="439">
        <v>2019</v>
      </c>
    </row>
    <row r="110" spans="1:18" x14ac:dyDescent="0.2">
      <c r="A110" s="439">
        <v>100</v>
      </c>
      <c r="B110" s="510" t="s">
        <v>960</v>
      </c>
      <c r="C110" s="440">
        <v>1946</v>
      </c>
      <c r="D110" s="439"/>
      <c r="E110" s="510" t="s">
        <v>60</v>
      </c>
      <c r="F110" s="439">
        <v>2</v>
      </c>
      <c r="G110" s="440">
        <v>1</v>
      </c>
      <c r="H110" s="493">
        <v>432</v>
      </c>
      <c r="I110" s="493"/>
      <c r="J110" s="493"/>
      <c r="K110" s="493">
        <v>292.3</v>
      </c>
      <c r="L110" s="493">
        <v>205.6</v>
      </c>
      <c r="M110" s="439">
        <v>8</v>
      </c>
      <c r="N110" s="442">
        <v>28000</v>
      </c>
      <c r="O110" s="442">
        <v>0</v>
      </c>
      <c r="P110" s="442">
        <v>0</v>
      </c>
      <c r="Q110" s="282">
        <v>28000</v>
      </c>
      <c r="R110" s="439">
        <v>2019</v>
      </c>
    </row>
    <row r="111" spans="1:18" x14ac:dyDescent="0.2">
      <c r="A111" s="439">
        <v>101</v>
      </c>
      <c r="B111" s="510" t="s">
        <v>961</v>
      </c>
      <c r="C111" s="440">
        <v>1947</v>
      </c>
      <c r="D111" s="439"/>
      <c r="E111" s="510" t="s">
        <v>60</v>
      </c>
      <c r="F111" s="439">
        <v>2</v>
      </c>
      <c r="G111" s="440">
        <v>1</v>
      </c>
      <c r="H111" s="493">
        <v>421.8</v>
      </c>
      <c r="I111" s="493"/>
      <c r="J111" s="493"/>
      <c r="K111" s="493">
        <v>267</v>
      </c>
      <c r="L111" s="493">
        <v>331.18</v>
      </c>
      <c r="M111" s="439">
        <v>9</v>
      </c>
      <c r="N111" s="442">
        <v>27300</v>
      </c>
      <c r="O111" s="442">
        <v>0</v>
      </c>
      <c r="P111" s="442">
        <v>0</v>
      </c>
      <c r="Q111" s="282">
        <v>27300</v>
      </c>
      <c r="R111" s="439">
        <v>2019</v>
      </c>
    </row>
    <row r="112" spans="1:18" x14ac:dyDescent="0.2">
      <c r="A112" s="439">
        <v>102</v>
      </c>
      <c r="B112" s="510" t="s">
        <v>962</v>
      </c>
      <c r="C112" s="440">
        <v>1947</v>
      </c>
      <c r="D112" s="439"/>
      <c r="E112" s="510" t="s">
        <v>60</v>
      </c>
      <c r="F112" s="439">
        <v>2</v>
      </c>
      <c r="G112" s="440">
        <v>1</v>
      </c>
      <c r="H112" s="493">
        <v>751</v>
      </c>
      <c r="I112" s="493"/>
      <c r="J112" s="493"/>
      <c r="K112" s="493">
        <v>428.2</v>
      </c>
      <c r="L112" s="493">
        <v>263.89999999999998</v>
      </c>
      <c r="M112" s="439">
        <v>8</v>
      </c>
      <c r="N112" s="442">
        <v>48600</v>
      </c>
      <c r="O112" s="442">
        <v>0</v>
      </c>
      <c r="P112" s="442">
        <v>0</v>
      </c>
      <c r="Q112" s="282">
        <v>48600</v>
      </c>
      <c r="R112" s="439">
        <v>2019</v>
      </c>
    </row>
    <row r="113" spans="1:18" x14ac:dyDescent="0.2">
      <c r="A113" s="439">
        <v>103</v>
      </c>
      <c r="B113" s="510" t="s">
        <v>963</v>
      </c>
      <c r="C113" s="440">
        <v>1955</v>
      </c>
      <c r="D113" s="439"/>
      <c r="E113" s="510" t="s">
        <v>60</v>
      </c>
      <c r="F113" s="439">
        <v>2</v>
      </c>
      <c r="G113" s="440">
        <v>2</v>
      </c>
      <c r="H113" s="493">
        <v>672</v>
      </c>
      <c r="I113" s="493"/>
      <c r="J113" s="493"/>
      <c r="K113" s="493">
        <v>431.9</v>
      </c>
      <c r="L113" s="493">
        <v>581</v>
      </c>
      <c r="M113" s="439">
        <v>17</v>
      </c>
      <c r="N113" s="442">
        <v>43500</v>
      </c>
      <c r="O113" s="442">
        <v>0</v>
      </c>
      <c r="P113" s="442">
        <v>0</v>
      </c>
      <c r="Q113" s="282">
        <v>43500</v>
      </c>
      <c r="R113" s="439">
        <v>2019</v>
      </c>
    </row>
    <row r="114" spans="1:18" x14ac:dyDescent="0.2">
      <c r="A114" s="439">
        <v>104</v>
      </c>
      <c r="B114" s="510" t="s">
        <v>964</v>
      </c>
      <c r="C114" s="440">
        <v>1955</v>
      </c>
      <c r="D114" s="439"/>
      <c r="E114" s="510" t="s">
        <v>60</v>
      </c>
      <c r="F114" s="439">
        <v>2</v>
      </c>
      <c r="G114" s="440">
        <v>2</v>
      </c>
      <c r="H114" s="493">
        <v>664.9</v>
      </c>
      <c r="I114" s="493"/>
      <c r="J114" s="493"/>
      <c r="K114" s="493">
        <v>382.6</v>
      </c>
      <c r="L114" s="493">
        <v>611</v>
      </c>
      <c r="M114" s="439">
        <v>20</v>
      </c>
      <c r="N114" s="442">
        <v>43030</v>
      </c>
      <c r="O114" s="442">
        <v>0</v>
      </c>
      <c r="P114" s="442">
        <v>0</v>
      </c>
      <c r="Q114" s="282">
        <v>43030</v>
      </c>
      <c r="R114" s="439">
        <v>2019</v>
      </c>
    </row>
    <row r="115" spans="1:18" x14ac:dyDescent="0.2">
      <c r="A115" s="439">
        <v>105</v>
      </c>
      <c r="B115" s="510" t="s">
        <v>965</v>
      </c>
      <c r="C115" s="440">
        <v>1958</v>
      </c>
      <c r="D115" s="439"/>
      <c r="E115" s="510" t="s">
        <v>60</v>
      </c>
      <c r="F115" s="439">
        <v>2</v>
      </c>
      <c r="G115" s="440">
        <v>2</v>
      </c>
      <c r="H115" s="493">
        <v>393.84</v>
      </c>
      <c r="I115" s="493"/>
      <c r="J115" s="493"/>
      <c r="K115" s="493">
        <v>328.2</v>
      </c>
      <c r="L115" s="493">
        <v>283.5</v>
      </c>
      <c r="M115" s="439">
        <v>16</v>
      </c>
      <c r="N115" s="442">
        <v>25500</v>
      </c>
      <c r="O115" s="442">
        <v>0</v>
      </c>
      <c r="P115" s="442">
        <v>0</v>
      </c>
      <c r="Q115" s="282">
        <v>25500</v>
      </c>
      <c r="R115" s="439">
        <v>2019</v>
      </c>
    </row>
    <row r="116" spans="1:18" x14ac:dyDescent="0.2">
      <c r="A116" s="439">
        <v>106</v>
      </c>
      <c r="B116" s="510" t="s">
        <v>966</v>
      </c>
      <c r="C116" s="440">
        <v>1959</v>
      </c>
      <c r="D116" s="439"/>
      <c r="E116" s="510" t="s">
        <v>60</v>
      </c>
      <c r="F116" s="439">
        <v>2</v>
      </c>
      <c r="G116" s="440">
        <v>2</v>
      </c>
      <c r="H116" s="493">
        <v>652.08000000000004</v>
      </c>
      <c r="I116" s="493"/>
      <c r="J116" s="493"/>
      <c r="K116" s="493">
        <v>543.4</v>
      </c>
      <c r="L116" s="493">
        <v>357.6</v>
      </c>
      <c r="M116" s="439">
        <v>16</v>
      </c>
      <c r="N116" s="442">
        <v>42200</v>
      </c>
      <c r="O116" s="442">
        <v>0</v>
      </c>
      <c r="P116" s="442">
        <v>0</v>
      </c>
      <c r="Q116" s="282">
        <v>42200</v>
      </c>
      <c r="R116" s="439">
        <v>2019</v>
      </c>
    </row>
    <row r="117" spans="1:18" x14ac:dyDescent="0.2">
      <c r="A117" s="439">
        <v>107</v>
      </c>
      <c r="B117" s="510" t="s">
        <v>967</v>
      </c>
      <c r="C117" s="440">
        <v>1917</v>
      </c>
      <c r="D117" s="439"/>
      <c r="E117" s="510" t="s">
        <v>60</v>
      </c>
      <c r="F117" s="439">
        <v>2</v>
      </c>
      <c r="G117" s="440">
        <v>2</v>
      </c>
      <c r="H117" s="493">
        <v>823.9</v>
      </c>
      <c r="I117" s="493"/>
      <c r="J117" s="493"/>
      <c r="K117" s="493">
        <v>530</v>
      </c>
      <c r="L117" s="493">
        <v>598.6</v>
      </c>
      <c r="M117" s="439">
        <v>20</v>
      </c>
      <c r="N117" s="442">
        <v>53320</v>
      </c>
      <c r="O117" s="442">
        <v>0</v>
      </c>
      <c r="P117" s="442">
        <v>0</v>
      </c>
      <c r="Q117" s="282">
        <v>53320</v>
      </c>
      <c r="R117" s="439">
        <v>2019</v>
      </c>
    </row>
    <row r="118" spans="1:18" x14ac:dyDescent="0.2">
      <c r="A118" s="439">
        <v>108</v>
      </c>
      <c r="B118" s="510" t="s">
        <v>968</v>
      </c>
      <c r="C118" s="440">
        <v>1935</v>
      </c>
      <c r="D118" s="439"/>
      <c r="E118" s="510" t="s">
        <v>60</v>
      </c>
      <c r="F118" s="439">
        <v>2</v>
      </c>
      <c r="G118" s="440">
        <v>2</v>
      </c>
      <c r="H118" s="493">
        <v>549.29999999999995</v>
      </c>
      <c r="I118" s="493"/>
      <c r="J118" s="493"/>
      <c r="K118" s="493">
        <v>524</v>
      </c>
      <c r="L118" s="493">
        <v>358.5</v>
      </c>
      <c r="M118" s="439">
        <v>16</v>
      </c>
      <c r="N118" s="442">
        <v>35550</v>
      </c>
      <c r="O118" s="442">
        <v>0</v>
      </c>
      <c r="P118" s="442">
        <v>0</v>
      </c>
      <c r="Q118" s="282">
        <v>35550</v>
      </c>
      <c r="R118" s="439">
        <v>2019</v>
      </c>
    </row>
    <row r="119" spans="1:18" x14ac:dyDescent="0.2">
      <c r="A119" s="439">
        <v>109</v>
      </c>
      <c r="B119" s="510" t="s">
        <v>969</v>
      </c>
      <c r="C119" s="440">
        <v>1960</v>
      </c>
      <c r="D119" s="439"/>
      <c r="E119" s="510" t="s">
        <v>60</v>
      </c>
      <c r="F119" s="439">
        <v>2</v>
      </c>
      <c r="G119" s="440">
        <v>2</v>
      </c>
      <c r="H119" s="493">
        <v>478.7</v>
      </c>
      <c r="I119" s="493"/>
      <c r="J119" s="493"/>
      <c r="K119" s="493">
        <v>324</v>
      </c>
      <c r="L119" s="493">
        <v>406.4</v>
      </c>
      <c r="M119" s="439">
        <v>16</v>
      </c>
      <c r="N119" s="442">
        <v>30980</v>
      </c>
      <c r="O119" s="442">
        <v>0</v>
      </c>
      <c r="P119" s="442">
        <v>0</v>
      </c>
      <c r="Q119" s="282">
        <v>30980</v>
      </c>
      <c r="R119" s="439">
        <v>2019</v>
      </c>
    </row>
    <row r="120" spans="1:18" x14ac:dyDescent="0.2">
      <c r="A120" s="439">
        <v>110</v>
      </c>
      <c r="B120" s="510" t="s">
        <v>970</v>
      </c>
      <c r="C120" s="440">
        <v>1961</v>
      </c>
      <c r="D120" s="439"/>
      <c r="E120" s="510" t="s">
        <v>60</v>
      </c>
      <c r="F120" s="439">
        <v>2</v>
      </c>
      <c r="G120" s="440">
        <v>2</v>
      </c>
      <c r="H120" s="493">
        <v>497.5</v>
      </c>
      <c r="I120" s="493"/>
      <c r="J120" s="493"/>
      <c r="K120" s="493">
        <v>344</v>
      </c>
      <c r="L120" s="493">
        <v>399.1</v>
      </c>
      <c r="M120" s="439">
        <v>16</v>
      </c>
      <c r="N120" s="442">
        <v>32200</v>
      </c>
      <c r="O120" s="442">
        <v>0</v>
      </c>
      <c r="P120" s="442">
        <v>0</v>
      </c>
      <c r="Q120" s="282">
        <v>32200</v>
      </c>
      <c r="R120" s="439">
        <v>2019</v>
      </c>
    </row>
    <row r="121" spans="1:18" x14ac:dyDescent="0.2">
      <c r="A121" s="439">
        <v>111</v>
      </c>
      <c r="B121" s="510" t="s">
        <v>971</v>
      </c>
      <c r="C121" s="440">
        <v>1961</v>
      </c>
      <c r="D121" s="439"/>
      <c r="E121" s="510" t="s">
        <v>60</v>
      </c>
      <c r="F121" s="439">
        <v>2</v>
      </c>
      <c r="G121" s="440">
        <v>2</v>
      </c>
      <c r="H121" s="493">
        <v>542</v>
      </c>
      <c r="I121" s="493"/>
      <c r="J121" s="493"/>
      <c r="K121" s="493">
        <v>497</v>
      </c>
      <c r="L121" s="493">
        <v>461.8</v>
      </c>
      <c r="M121" s="439">
        <v>17</v>
      </c>
      <c r="N121" s="442">
        <v>35080</v>
      </c>
      <c r="O121" s="442">
        <v>0</v>
      </c>
      <c r="P121" s="442">
        <v>0</v>
      </c>
      <c r="Q121" s="282">
        <v>35080</v>
      </c>
      <c r="R121" s="439">
        <v>2019</v>
      </c>
    </row>
    <row r="122" spans="1:18" x14ac:dyDescent="0.2">
      <c r="A122" s="439">
        <v>112</v>
      </c>
      <c r="B122" s="510" t="s">
        <v>972</v>
      </c>
      <c r="C122" s="440">
        <v>1958</v>
      </c>
      <c r="D122" s="439"/>
      <c r="E122" s="510" t="s">
        <v>60</v>
      </c>
      <c r="F122" s="439">
        <v>2</v>
      </c>
      <c r="G122" s="440">
        <v>2</v>
      </c>
      <c r="H122" s="493">
        <v>515.9</v>
      </c>
      <c r="I122" s="493"/>
      <c r="J122" s="493"/>
      <c r="K122" s="493">
        <v>344</v>
      </c>
      <c r="L122" s="493">
        <v>415.7</v>
      </c>
      <c r="M122" s="439">
        <v>16</v>
      </c>
      <c r="N122" s="442">
        <v>33400</v>
      </c>
      <c r="O122" s="442">
        <v>0</v>
      </c>
      <c r="P122" s="442">
        <v>0</v>
      </c>
      <c r="Q122" s="282">
        <v>33400</v>
      </c>
      <c r="R122" s="439">
        <v>2019</v>
      </c>
    </row>
    <row r="123" spans="1:18" x14ac:dyDescent="0.2">
      <c r="A123" s="439">
        <v>113</v>
      </c>
      <c r="B123" s="510" t="s">
        <v>973</v>
      </c>
      <c r="C123" s="440">
        <v>1958</v>
      </c>
      <c r="D123" s="439"/>
      <c r="E123" s="510" t="s">
        <v>60</v>
      </c>
      <c r="F123" s="439">
        <v>2</v>
      </c>
      <c r="G123" s="440">
        <v>2</v>
      </c>
      <c r="H123" s="493">
        <v>620</v>
      </c>
      <c r="I123" s="493"/>
      <c r="J123" s="493"/>
      <c r="K123" s="493">
        <v>517.70000000000005</v>
      </c>
      <c r="L123" s="493">
        <v>351.6</v>
      </c>
      <c r="M123" s="439">
        <v>17</v>
      </c>
      <c r="N123" s="442">
        <v>40125</v>
      </c>
      <c r="O123" s="442">
        <v>0</v>
      </c>
      <c r="P123" s="442">
        <v>0</v>
      </c>
      <c r="Q123" s="282">
        <v>40125</v>
      </c>
      <c r="R123" s="439">
        <v>2019</v>
      </c>
    </row>
    <row r="124" spans="1:18" x14ac:dyDescent="0.2">
      <c r="A124" s="439">
        <v>114</v>
      </c>
      <c r="B124" s="510" t="s">
        <v>974</v>
      </c>
      <c r="C124" s="440">
        <v>1958</v>
      </c>
      <c r="D124" s="439"/>
      <c r="E124" s="510" t="s">
        <v>60</v>
      </c>
      <c r="F124" s="439">
        <v>2</v>
      </c>
      <c r="G124" s="440">
        <v>2</v>
      </c>
      <c r="H124" s="493">
        <v>627.6</v>
      </c>
      <c r="I124" s="493"/>
      <c r="J124" s="493"/>
      <c r="K124" s="493">
        <v>523</v>
      </c>
      <c r="L124" s="493">
        <v>523.4</v>
      </c>
      <c r="M124" s="439">
        <v>16</v>
      </c>
      <c r="N124" s="442">
        <v>40620</v>
      </c>
      <c r="O124" s="442">
        <v>0</v>
      </c>
      <c r="P124" s="442">
        <v>0</v>
      </c>
      <c r="Q124" s="282">
        <v>40620</v>
      </c>
      <c r="R124" s="439">
        <v>2019</v>
      </c>
    </row>
    <row r="125" spans="1:18" x14ac:dyDescent="0.2">
      <c r="A125" s="439">
        <v>115</v>
      </c>
      <c r="B125" s="510" t="s">
        <v>975</v>
      </c>
      <c r="C125" s="440">
        <v>1959</v>
      </c>
      <c r="D125" s="439"/>
      <c r="E125" s="510" t="s">
        <v>60</v>
      </c>
      <c r="F125" s="439">
        <v>1</v>
      </c>
      <c r="G125" s="440">
        <v>3</v>
      </c>
      <c r="H125" s="493">
        <v>264.8</v>
      </c>
      <c r="I125" s="493"/>
      <c r="J125" s="493"/>
      <c r="K125" s="493">
        <v>177.9</v>
      </c>
      <c r="L125" s="493">
        <v>176.4</v>
      </c>
      <c r="M125" s="439">
        <v>6</v>
      </c>
      <c r="N125" s="442">
        <v>17150</v>
      </c>
      <c r="O125" s="442">
        <v>0</v>
      </c>
      <c r="P125" s="442">
        <v>0</v>
      </c>
      <c r="Q125" s="282">
        <v>17150</v>
      </c>
      <c r="R125" s="439">
        <v>2019</v>
      </c>
    </row>
    <row r="126" spans="1:18" x14ac:dyDescent="0.2">
      <c r="A126" s="439">
        <v>116</v>
      </c>
      <c r="B126" s="510" t="s">
        <v>976</v>
      </c>
      <c r="C126" s="440">
        <v>1960</v>
      </c>
      <c r="D126" s="439"/>
      <c r="E126" s="510" t="s">
        <v>60</v>
      </c>
      <c r="F126" s="439">
        <v>2</v>
      </c>
      <c r="G126" s="440">
        <v>2</v>
      </c>
      <c r="H126" s="493">
        <v>522.29999999999995</v>
      </c>
      <c r="I126" s="493"/>
      <c r="J126" s="493"/>
      <c r="K126" s="493">
        <v>342</v>
      </c>
      <c r="L126" s="493">
        <v>355.9</v>
      </c>
      <c r="M126" s="439">
        <v>16</v>
      </c>
      <c r="N126" s="442">
        <v>33800</v>
      </c>
      <c r="O126" s="442">
        <v>0</v>
      </c>
      <c r="P126" s="442">
        <v>0</v>
      </c>
      <c r="Q126" s="282">
        <v>33800</v>
      </c>
      <c r="R126" s="439">
        <v>2019</v>
      </c>
    </row>
    <row r="127" spans="1:18" x14ac:dyDescent="0.2">
      <c r="A127" s="439">
        <v>117</v>
      </c>
      <c r="B127" s="510" t="s">
        <v>977</v>
      </c>
      <c r="C127" s="440">
        <v>1940</v>
      </c>
      <c r="D127" s="439"/>
      <c r="E127" s="510" t="s">
        <v>60</v>
      </c>
      <c r="F127" s="439">
        <v>2</v>
      </c>
      <c r="G127" s="440">
        <v>2</v>
      </c>
      <c r="H127" s="493">
        <v>489.3</v>
      </c>
      <c r="I127" s="493"/>
      <c r="J127" s="493"/>
      <c r="K127" s="493">
        <v>366</v>
      </c>
      <c r="L127" s="493">
        <v>283.3</v>
      </c>
      <c r="M127" s="439">
        <v>16</v>
      </c>
      <c r="N127" s="442">
        <v>31700</v>
      </c>
      <c r="O127" s="442">
        <v>0</v>
      </c>
      <c r="P127" s="442">
        <v>0</v>
      </c>
      <c r="Q127" s="282">
        <v>31700</v>
      </c>
      <c r="R127" s="439">
        <v>2019</v>
      </c>
    </row>
    <row r="128" spans="1:18" x14ac:dyDescent="0.2">
      <c r="A128" s="439">
        <v>118</v>
      </c>
      <c r="B128" s="510" t="s">
        <v>978</v>
      </c>
      <c r="C128" s="440">
        <v>1935</v>
      </c>
      <c r="D128" s="439">
        <v>1971</v>
      </c>
      <c r="E128" s="510" t="s">
        <v>60</v>
      </c>
      <c r="F128" s="439">
        <v>2</v>
      </c>
      <c r="G128" s="440">
        <v>2</v>
      </c>
      <c r="H128" s="493">
        <v>393.8</v>
      </c>
      <c r="I128" s="493"/>
      <c r="J128" s="493"/>
      <c r="K128" s="493">
        <v>279.3</v>
      </c>
      <c r="L128" s="493">
        <v>248.9</v>
      </c>
      <c r="M128" s="439">
        <v>11</v>
      </c>
      <c r="N128" s="442">
        <v>25450</v>
      </c>
      <c r="O128" s="442">
        <v>0</v>
      </c>
      <c r="P128" s="442">
        <v>0</v>
      </c>
      <c r="Q128" s="282">
        <v>25450</v>
      </c>
      <c r="R128" s="439">
        <v>2019</v>
      </c>
    </row>
    <row r="129" spans="1:18" x14ac:dyDescent="0.2">
      <c r="A129" s="439">
        <v>119</v>
      </c>
      <c r="B129" s="510" t="s">
        <v>979</v>
      </c>
      <c r="C129" s="440">
        <v>1947</v>
      </c>
      <c r="D129" s="439"/>
      <c r="E129" s="510" t="s">
        <v>60</v>
      </c>
      <c r="F129" s="439">
        <v>2</v>
      </c>
      <c r="G129" s="440">
        <v>3</v>
      </c>
      <c r="H129" s="493">
        <v>536.6</v>
      </c>
      <c r="I129" s="493"/>
      <c r="J129" s="493"/>
      <c r="K129" s="493">
        <v>377</v>
      </c>
      <c r="L129" s="493">
        <v>223.33</v>
      </c>
      <c r="M129" s="439">
        <v>13</v>
      </c>
      <c r="N129" s="442">
        <v>34750</v>
      </c>
      <c r="O129" s="442">
        <v>0</v>
      </c>
      <c r="P129" s="442">
        <v>0</v>
      </c>
      <c r="Q129" s="282">
        <v>34750</v>
      </c>
      <c r="R129" s="439">
        <v>2019</v>
      </c>
    </row>
    <row r="130" spans="1:18" x14ac:dyDescent="0.2">
      <c r="A130" s="439">
        <v>120</v>
      </c>
      <c r="B130" s="510" t="s">
        <v>980</v>
      </c>
      <c r="C130" s="440">
        <v>1961</v>
      </c>
      <c r="D130" s="439"/>
      <c r="E130" s="510" t="s">
        <v>60</v>
      </c>
      <c r="F130" s="439">
        <v>2</v>
      </c>
      <c r="G130" s="440">
        <v>2</v>
      </c>
      <c r="H130" s="493">
        <v>497.88</v>
      </c>
      <c r="I130" s="493"/>
      <c r="J130" s="493"/>
      <c r="K130" s="493">
        <v>416</v>
      </c>
      <c r="L130" s="493">
        <v>311.5</v>
      </c>
      <c r="M130" s="439">
        <v>8</v>
      </c>
      <c r="N130" s="442">
        <v>32250</v>
      </c>
      <c r="O130" s="442">
        <v>0</v>
      </c>
      <c r="P130" s="442">
        <v>0</v>
      </c>
      <c r="Q130" s="282">
        <v>32250</v>
      </c>
      <c r="R130" s="439">
        <v>2019</v>
      </c>
    </row>
    <row r="131" spans="1:18" x14ac:dyDescent="0.2">
      <c r="A131" s="439">
        <v>121</v>
      </c>
      <c r="B131" s="510" t="s">
        <v>981</v>
      </c>
      <c r="C131" s="440">
        <v>1961</v>
      </c>
      <c r="D131" s="439"/>
      <c r="E131" s="510" t="s">
        <v>60</v>
      </c>
      <c r="F131" s="439">
        <v>2</v>
      </c>
      <c r="G131" s="440">
        <v>1</v>
      </c>
      <c r="H131" s="493">
        <v>489.8</v>
      </c>
      <c r="I131" s="493"/>
      <c r="J131" s="493"/>
      <c r="K131" s="493">
        <v>352</v>
      </c>
      <c r="L131" s="493">
        <v>355.2</v>
      </c>
      <c r="M131" s="439">
        <v>16</v>
      </c>
      <c r="N131" s="442">
        <v>31700</v>
      </c>
      <c r="O131" s="442">
        <v>0</v>
      </c>
      <c r="P131" s="442">
        <v>0</v>
      </c>
      <c r="Q131" s="282">
        <v>31700</v>
      </c>
      <c r="R131" s="439">
        <v>2019</v>
      </c>
    </row>
    <row r="132" spans="1:18" x14ac:dyDescent="0.2">
      <c r="A132" s="439">
        <v>122</v>
      </c>
      <c r="B132" s="510" t="s">
        <v>982</v>
      </c>
      <c r="C132" s="440">
        <v>1960</v>
      </c>
      <c r="D132" s="439"/>
      <c r="E132" s="510" t="s">
        <v>60</v>
      </c>
      <c r="F132" s="439">
        <v>2</v>
      </c>
      <c r="G132" s="440">
        <v>2</v>
      </c>
      <c r="H132" s="493">
        <v>535</v>
      </c>
      <c r="I132" s="493"/>
      <c r="J132" s="493"/>
      <c r="K132" s="493">
        <v>496</v>
      </c>
      <c r="L132" s="493">
        <v>458</v>
      </c>
      <c r="M132" s="439">
        <v>16</v>
      </c>
      <c r="N132" s="442">
        <v>34650</v>
      </c>
      <c r="O132" s="442">
        <v>0</v>
      </c>
      <c r="P132" s="442">
        <v>0</v>
      </c>
      <c r="Q132" s="282">
        <v>34650</v>
      </c>
      <c r="R132" s="439">
        <v>2019</v>
      </c>
    </row>
    <row r="133" spans="1:18" x14ac:dyDescent="0.2">
      <c r="A133" s="439">
        <v>123</v>
      </c>
      <c r="B133" s="510" t="s">
        <v>983</v>
      </c>
      <c r="C133" s="440">
        <v>1960</v>
      </c>
      <c r="D133" s="439"/>
      <c r="E133" s="510" t="s">
        <v>60</v>
      </c>
      <c r="F133" s="439">
        <v>2</v>
      </c>
      <c r="G133" s="440">
        <v>1</v>
      </c>
      <c r="H133" s="493">
        <v>538.5</v>
      </c>
      <c r="I133" s="493"/>
      <c r="J133" s="493"/>
      <c r="K133" s="493">
        <v>348</v>
      </c>
      <c r="L133" s="493">
        <v>471.7</v>
      </c>
      <c r="M133" s="439">
        <v>8</v>
      </c>
      <c r="N133" s="442">
        <v>34850</v>
      </c>
      <c r="O133" s="442">
        <v>0</v>
      </c>
      <c r="P133" s="442">
        <v>0</v>
      </c>
      <c r="Q133" s="282">
        <v>34850</v>
      </c>
      <c r="R133" s="439">
        <v>2019</v>
      </c>
    </row>
    <row r="134" spans="1:18" x14ac:dyDescent="0.2">
      <c r="A134" s="439">
        <v>124</v>
      </c>
      <c r="B134" s="510" t="s">
        <v>984</v>
      </c>
      <c r="C134" s="440">
        <v>1960</v>
      </c>
      <c r="D134" s="439">
        <v>1973</v>
      </c>
      <c r="E134" s="510" t="s">
        <v>60</v>
      </c>
      <c r="F134" s="439">
        <v>2</v>
      </c>
      <c r="G134" s="440">
        <v>2</v>
      </c>
      <c r="H134" s="493">
        <v>459.16</v>
      </c>
      <c r="I134" s="493"/>
      <c r="J134" s="493"/>
      <c r="K134" s="493">
        <v>316</v>
      </c>
      <c r="L134" s="493">
        <v>258</v>
      </c>
      <c r="M134" s="439">
        <v>17</v>
      </c>
      <c r="N134" s="442">
        <v>29720</v>
      </c>
      <c r="O134" s="442">
        <v>0</v>
      </c>
      <c r="P134" s="442">
        <v>0</v>
      </c>
      <c r="Q134" s="282">
        <v>29720</v>
      </c>
      <c r="R134" s="439">
        <v>2019</v>
      </c>
    </row>
    <row r="135" spans="1:18" x14ac:dyDescent="0.2">
      <c r="A135" s="439">
        <v>125</v>
      </c>
      <c r="B135" s="510" t="s">
        <v>985</v>
      </c>
      <c r="C135" s="440">
        <v>1933</v>
      </c>
      <c r="D135" s="439"/>
      <c r="E135" s="510" t="s">
        <v>60</v>
      </c>
      <c r="F135" s="439">
        <v>2</v>
      </c>
      <c r="G135" s="440">
        <v>3</v>
      </c>
      <c r="H135" s="493">
        <v>831.1</v>
      </c>
      <c r="I135" s="493"/>
      <c r="J135" s="493"/>
      <c r="K135" s="493">
        <v>578.79999999999995</v>
      </c>
      <c r="L135" s="493">
        <v>412.88</v>
      </c>
      <c r="M135" s="439">
        <v>17</v>
      </c>
      <c r="N135" s="442">
        <v>53800</v>
      </c>
      <c r="O135" s="442">
        <v>0</v>
      </c>
      <c r="P135" s="442">
        <v>0</v>
      </c>
      <c r="Q135" s="282">
        <v>53800</v>
      </c>
      <c r="R135" s="439">
        <v>2019</v>
      </c>
    </row>
    <row r="136" spans="1:18" x14ac:dyDescent="0.2">
      <c r="A136" s="439">
        <v>126</v>
      </c>
      <c r="B136" s="510" t="s">
        <v>986</v>
      </c>
      <c r="C136" s="440">
        <v>1933</v>
      </c>
      <c r="D136" s="439"/>
      <c r="E136" s="510" t="s">
        <v>60</v>
      </c>
      <c r="F136" s="439">
        <v>2</v>
      </c>
      <c r="G136" s="440">
        <v>2</v>
      </c>
      <c r="H136" s="493">
        <v>606.70000000000005</v>
      </c>
      <c r="I136" s="493"/>
      <c r="J136" s="493"/>
      <c r="K136" s="493">
        <v>464.7</v>
      </c>
      <c r="L136" s="493">
        <v>455.89</v>
      </c>
      <c r="M136" s="439">
        <v>11</v>
      </c>
      <c r="N136" s="442">
        <v>39270</v>
      </c>
      <c r="O136" s="442">
        <v>0</v>
      </c>
      <c r="P136" s="442">
        <v>0</v>
      </c>
      <c r="Q136" s="282">
        <v>39270</v>
      </c>
      <c r="R136" s="439">
        <v>2019</v>
      </c>
    </row>
    <row r="137" spans="1:18" x14ac:dyDescent="0.2">
      <c r="A137" s="439">
        <v>127</v>
      </c>
      <c r="B137" s="510" t="s">
        <v>987</v>
      </c>
      <c r="C137" s="440">
        <v>1932</v>
      </c>
      <c r="D137" s="439"/>
      <c r="E137" s="510" t="s">
        <v>60</v>
      </c>
      <c r="F137" s="439">
        <v>2</v>
      </c>
      <c r="G137" s="440">
        <v>2</v>
      </c>
      <c r="H137" s="493">
        <v>599.5</v>
      </c>
      <c r="I137" s="493"/>
      <c r="J137" s="493"/>
      <c r="K137" s="493">
        <v>340</v>
      </c>
      <c r="L137" s="493">
        <v>508.6</v>
      </c>
      <c r="M137" s="439">
        <v>21</v>
      </c>
      <c r="N137" s="442">
        <v>38800</v>
      </c>
      <c r="O137" s="442">
        <v>0</v>
      </c>
      <c r="P137" s="442">
        <v>0</v>
      </c>
      <c r="Q137" s="282">
        <v>38800</v>
      </c>
      <c r="R137" s="439">
        <v>2019</v>
      </c>
    </row>
    <row r="138" spans="1:18" x14ac:dyDescent="0.2">
      <c r="A138" s="439">
        <v>128</v>
      </c>
      <c r="B138" s="510" t="s">
        <v>988</v>
      </c>
      <c r="C138" s="440">
        <v>1941</v>
      </c>
      <c r="D138" s="439"/>
      <c r="E138" s="510" t="s">
        <v>60</v>
      </c>
      <c r="F138" s="439">
        <v>2</v>
      </c>
      <c r="G138" s="440">
        <v>2</v>
      </c>
      <c r="H138" s="493">
        <v>392.1</v>
      </c>
      <c r="I138" s="493"/>
      <c r="J138" s="493"/>
      <c r="K138" s="493">
        <v>268.60000000000002</v>
      </c>
      <c r="L138" s="493">
        <v>335.1</v>
      </c>
      <c r="M138" s="439">
        <v>12</v>
      </c>
      <c r="N138" s="442">
        <v>25380</v>
      </c>
      <c r="O138" s="442">
        <v>0</v>
      </c>
      <c r="P138" s="442">
        <v>0</v>
      </c>
      <c r="Q138" s="282">
        <v>25380</v>
      </c>
      <c r="R138" s="439">
        <v>2019</v>
      </c>
    </row>
    <row r="139" spans="1:18" x14ac:dyDescent="0.2">
      <c r="A139" s="439">
        <v>129</v>
      </c>
      <c r="B139" s="510" t="s">
        <v>989</v>
      </c>
      <c r="C139" s="440">
        <v>1958</v>
      </c>
      <c r="D139" s="439">
        <v>1970</v>
      </c>
      <c r="E139" s="510" t="s">
        <v>60</v>
      </c>
      <c r="F139" s="439">
        <v>2</v>
      </c>
      <c r="G139" s="440">
        <v>2</v>
      </c>
      <c r="H139" s="493">
        <v>403.6</v>
      </c>
      <c r="I139" s="493"/>
      <c r="J139" s="493"/>
      <c r="K139" s="493">
        <v>275</v>
      </c>
      <c r="L139" s="493">
        <v>146.6</v>
      </c>
      <c r="M139" s="439">
        <v>8</v>
      </c>
      <c r="N139" s="442">
        <v>26120</v>
      </c>
      <c r="O139" s="442">
        <v>0</v>
      </c>
      <c r="P139" s="442">
        <v>0</v>
      </c>
      <c r="Q139" s="282">
        <v>26120</v>
      </c>
      <c r="R139" s="439">
        <v>2019</v>
      </c>
    </row>
    <row r="140" spans="1:18" x14ac:dyDescent="0.2">
      <c r="A140" s="439">
        <v>130</v>
      </c>
      <c r="B140" s="510" t="s">
        <v>990</v>
      </c>
      <c r="C140" s="440">
        <v>1958</v>
      </c>
      <c r="D140" s="439">
        <v>1969</v>
      </c>
      <c r="E140" s="510" t="s">
        <v>60</v>
      </c>
      <c r="F140" s="439">
        <v>2</v>
      </c>
      <c r="G140" s="440">
        <v>2</v>
      </c>
      <c r="H140" s="493">
        <v>517.6</v>
      </c>
      <c r="I140" s="493"/>
      <c r="J140" s="493"/>
      <c r="K140" s="493">
        <v>353</v>
      </c>
      <c r="L140" s="493">
        <v>521.9</v>
      </c>
      <c r="M140" s="439">
        <v>16</v>
      </c>
      <c r="N140" s="442">
        <v>33500</v>
      </c>
      <c r="O140" s="442">
        <v>0</v>
      </c>
      <c r="P140" s="442">
        <v>0</v>
      </c>
      <c r="Q140" s="282">
        <v>33500</v>
      </c>
      <c r="R140" s="439">
        <v>2019</v>
      </c>
    </row>
    <row r="141" spans="1:18" x14ac:dyDescent="0.2">
      <c r="A141" s="439">
        <v>131</v>
      </c>
      <c r="B141" s="510" t="s">
        <v>991</v>
      </c>
      <c r="C141" s="440">
        <v>1959</v>
      </c>
      <c r="D141" s="439"/>
      <c r="E141" s="510" t="s">
        <v>60</v>
      </c>
      <c r="F141" s="439">
        <v>2</v>
      </c>
      <c r="G141" s="440">
        <v>2</v>
      </c>
      <c r="H141" s="493">
        <v>534</v>
      </c>
      <c r="I141" s="493"/>
      <c r="J141" s="493"/>
      <c r="K141" s="493">
        <v>355</v>
      </c>
      <c r="L141" s="493">
        <v>455.4</v>
      </c>
      <c r="M141" s="439">
        <v>20</v>
      </c>
      <c r="N141" s="442">
        <v>34560</v>
      </c>
      <c r="O141" s="442">
        <v>0</v>
      </c>
      <c r="P141" s="442">
        <v>0</v>
      </c>
      <c r="Q141" s="282">
        <v>34560</v>
      </c>
      <c r="R141" s="439">
        <v>2019</v>
      </c>
    </row>
    <row r="142" spans="1:18" x14ac:dyDescent="0.2">
      <c r="A142" s="439">
        <v>132</v>
      </c>
      <c r="B142" s="510" t="s">
        <v>992</v>
      </c>
      <c r="C142" s="440">
        <v>1932</v>
      </c>
      <c r="D142" s="439">
        <v>1982</v>
      </c>
      <c r="E142" s="510" t="s">
        <v>60</v>
      </c>
      <c r="F142" s="439">
        <v>2</v>
      </c>
      <c r="G142" s="440">
        <v>1</v>
      </c>
      <c r="H142" s="493">
        <v>364.8</v>
      </c>
      <c r="I142" s="493"/>
      <c r="J142" s="493"/>
      <c r="K142" s="493">
        <v>304</v>
      </c>
      <c r="L142" s="493">
        <v>250.9</v>
      </c>
      <c r="M142" s="439">
        <v>8</v>
      </c>
      <c r="N142" s="442">
        <v>23600</v>
      </c>
      <c r="O142" s="442">
        <v>0</v>
      </c>
      <c r="P142" s="442">
        <v>0</v>
      </c>
      <c r="Q142" s="282">
        <v>23600</v>
      </c>
      <c r="R142" s="439">
        <v>2019</v>
      </c>
    </row>
    <row r="143" spans="1:18" x14ac:dyDescent="0.2">
      <c r="A143" s="439">
        <v>133</v>
      </c>
      <c r="B143" s="510" t="s">
        <v>993</v>
      </c>
      <c r="C143" s="440">
        <v>1958</v>
      </c>
      <c r="D143" s="439">
        <v>1974</v>
      </c>
      <c r="E143" s="510" t="s">
        <v>60</v>
      </c>
      <c r="F143" s="439">
        <v>2</v>
      </c>
      <c r="G143" s="440">
        <v>2</v>
      </c>
      <c r="H143" s="493">
        <v>475.8</v>
      </c>
      <c r="I143" s="493"/>
      <c r="J143" s="493"/>
      <c r="K143" s="493">
        <v>315</v>
      </c>
      <c r="L143" s="493">
        <v>221</v>
      </c>
      <c r="M143" s="439">
        <v>13</v>
      </c>
      <c r="N143" s="442">
        <v>30800</v>
      </c>
      <c r="O143" s="442">
        <v>0</v>
      </c>
      <c r="P143" s="442">
        <v>0</v>
      </c>
      <c r="Q143" s="282">
        <v>30800</v>
      </c>
      <c r="R143" s="439">
        <v>2019</v>
      </c>
    </row>
    <row r="144" spans="1:18" x14ac:dyDescent="0.2">
      <c r="A144" s="439">
        <v>134</v>
      </c>
      <c r="B144" s="510" t="s">
        <v>994</v>
      </c>
      <c r="C144" s="440">
        <v>1970</v>
      </c>
      <c r="D144" s="439"/>
      <c r="E144" s="510" t="s">
        <v>60</v>
      </c>
      <c r="F144" s="439">
        <v>2</v>
      </c>
      <c r="G144" s="440">
        <v>3</v>
      </c>
      <c r="H144" s="493">
        <v>609.6</v>
      </c>
      <c r="I144" s="493"/>
      <c r="J144" s="493"/>
      <c r="K144" s="493">
        <v>508</v>
      </c>
      <c r="L144" s="493">
        <v>385.7</v>
      </c>
      <c r="M144" s="439">
        <v>12</v>
      </c>
      <c r="N144" s="442">
        <v>39450</v>
      </c>
      <c r="O144" s="442">
        <v>0</v>
      </c>
      <c r="P144" s="442">
        <v>0</v>
      </c>
      <c r="Q144" s="282">
        <v>39450</v>
      </c>
      <c r="R144" s="439">
        <v>2019</v>
      </c>
    </row>
    <row r="145" spans="1:18" x14ac:dyDescent="0.2">
      <c r="A145" s="439">
        <v>135</v>
      </c>
      <c r="B145" s="510" t="s">
        <v>995</v>
      </c>
      <c r="C145" s="440">
        <v>1932</v>
      </c>
      <c r="D145" s="439"/>
      <c r="E145" s="510" t="s">
        <v>60</v>
      </c>
      <c r="F145" s="439">
        <v>2</v>
      </c>
      <c r="G145" s="440">
        <v>2</v>
      </c>
      <c r="H145" s="493">
        <v>466.1</v>
      </c>
      <c r="I145" s="493"/>
      <c r="J145" s="493"/>
      <c r="K145" s="493">
        <v>300.39999999999998</v>
      </c>
      <c r="L145" s="493">
        <v>414.5</v>
      </c>
      <c r="M145" s="439">
        <v>9</v>
      </c>
      <c r="N145" s="442">
        <v>30170</v>
      </c>
      <c r="O145" s="442">
        <v>0</v>
      </c>
      <c r="P145" s="442">
        <v>0</v>
      </c>
      <c r="Q145" s="282">
        <v>30170</v>
      </c>
      <c r="R145" s="439">
        <v>2019</v>
      </c>
    </row>
    <row r="146" spans="1:18" x14ac:dyDescent="0.2">
      <c r="A146" s="439">
        <v>136</v>
      </c>
      <c r="B146" s="510" t="s">
        <v>996</v>
      </c>
      <c r="C146" s="440">
        <v>1932</v>
      </c>
      <c r="D146" s="439"/>
      <c r="E146" s="510" t="s">
        <v>60</v>
      </c>
      <c r="F146" s="439">
        <v>2</v>
      </c>
      <c r="G146" s="440">
        <v>2</v>
      </c>
      <c r="H146" s="493">
        <v>545.79999999999995</v>
      </c>
      <c r="I146" s="493"/>
      <c r="J146" s="493"/>
      <c r="K146" s="493">
        <v>342.3</v>
      </c>
      <c r="L146" s="493">
        <v>465.01</v>
      </c>
      <c r="M146" s="439">
        <v>16</v>
      </c>
      <c r="N146" s="442">
        <v>35350</v>
      </c>
      <c r="O146" s="442">
        <v>0</v>
      </c>
      <c r="P146" s="442">
        <v>0</v>
      </c>
      <c r="Q146" s="282">
        <v>35350</v>
      </c>
      <c r="R146" s="439">
        <v>2019</v>
      </c>
    </row>
    <row r="147" spans="1:18" x14ac:dyDescent="0.2">
      <c r="A147" s="439">
        <v>137</v>
      </c>
      <c r="B147" s="510" t="s">
        <v>997</v>
      </c>
      <c r="C147" s="440">
        <v>1934</v>
      </c>
      <c r="D147" s="439"/>
      <c r="E147" s="510" t="s">
        <v>60</v>
      </c>
      <c r="F147" s="439">
        <v>2</v>
      </c>
      <c r="G147" s="440">
        <v>2</v>
      </c>
      <c r="H147" s="493">
        <v>463.97</v>
      </c>
      <c r="I147" s="493"/>
      <c r="J147" s="493"/>
      <c r="K147" s="493">
        <v>339</v>
      </c>
      <c r="L147" s="493">
        <v>291.3</v>
      </c>
      <c r="M147" s="439">
        <v>8</v>
      </c>
      <c r="N147" s="442">
        <v>30030</v>
      </c>
      <c r="O147" s="442">
        <v>0</v>
      </c>
      <c r="P147" s="442">
        <v>0</v>
      </c>
      <c r="Q147" s="282">
        <v>30030</v>
      </c>
      <c r="R147" s="439">
        <v>2019</v>
      </c>
    </row>
    <row r="148" spans="1:18" x14ac:dyDescent="0.2">
      <c r="A148" s="439">
        <v>138</v>
      </c>
      <c r="B148" s="510" t="s">
        <v>998</v>
      </c>
      <c r="C148" s="440">
        <v>1950</v>
      </c>
      <c r="D148" s="439"/>
      <c r="E148" s="510" t="s">
        <v>60</v>
      </c>
      <c r="F148" s="439">
        <v>2</v>
      </c>
      <c r="G148" s="440">
        <v>2</v>
      </c>
      <c r="H148" s="493">
        <v>468.8</v>
      </c>
      <c r="I148" s="493"/>
      <c r="J148" s="493"/>
      <c r="K148" s="493">
        <v>311</v>
      </c>
      <c r="L148" s="493">
        <v>287.89999999999998</v>
      </c>
      <c r="M148" s="439">
        <v>10</v>
      </c>
      <c r="N148" s="442">
        <v>30340</v>
      </c>
      <c r="O148" s="442">
        <v>0</v>
      </c>
      <c r="P148" s="442">
        <v>0</v>
      </c>
      <c r="Q148" s="282">
        <v>30340</v>
      </c>
      <c r="R148" s="439">
        <v>2019</v>
      </c>
    </row>
    <row r="149" spans="1:18" x14ac:dyDescent="0.2">
      <c r="A149" s="439">
        <v>139</v>
      </c>
      <c r="B149" s="510" t="s">
        <v>999</v>
      </c>
      <c r="C149" s="440">
        <v>1930</v>
      </c>
      <c r="D149" s="439"/>
      <c r="E149" s="510" t="s">
        <v>60</v>
      </c>
      <c r="F149" s="439">
        <v>2</v>
      </c>
      <c r="G149" s="440">
        <v>2</v>
      </c>
      <c r="H149" s="493">
        <v>612</v>
      </c>
      <c r="I149" s="493"/>
      <c r="J149" s="493"/>
      <c r="K149" s="493">
        <v>475.7</v>
      </c>
      <c r="L149" s="493">
        <v>199.4</v>
      </c>
      <c r="M149" s="439">
        <v>12</v>
      </c>
      <c r="N149" s="442">
        <v>39600</v>
      </c>
      <c r="O149" s="442">
        <v>0</v>
      </c>
      <c r="P149" s="442">
        <v>0</v>
      </c>
      <c r="Q149" s="282">
        <v>39600</v>
      </c>
      <c r="R149" s="439">
        <v>2019</v>
      </c>
    </row>
    <row r="150" spans="1:18" x14ac:dyDescent="0.2">
      <c r="A150" s="439">
        <v>140</v>
      </c>
      <c r="B150" s="510" t="s">
        <v>1000</v>
      </c>
      <c r="C150" s="440">
        <v>1938</v>
      </c>
      <c r="D150" s="439"/>
      <c r="E150" s="510" t="s">
        <v>60</v>
      </c>
      <c r="F150" s="439">
        <v>2</v>
      </c>
      <c r="G150" s="440">
        <v>2</v>
      </c>
      <c r="H150" s="493">
        <v>672.1</v>
      </c>
      <c r="I150" s="493"/>
      <c r="J150" s="493"/>
      <c r="K150" s="493">
        <v>383</v>
      </c>
      <c r="L150" s="493">
        <v>571</v>
      </c>
      <c r="M150" s="439">
        <v>16</v>
      </c>
      <c r="N150" s="442">
        <v>43500</v>
      </c>
      <c r="O150" s="442">
        <v>0</v>
      </c>
      <c r="P150" s="442">
        <v>0</v>
      </c>
      <c r="Q150" s="282">
        <v>43500</v>
      </c>
      <c r="R150" s="439">
        <v>2019</v>
      </c>
    </row>
    <row r="151" spans="1:18" x14ac:dyDescent="0.2">
      <c r="A151" s="439">
        <v>141</v>
      </c>
      <c r="B151" s="510" t="s">
        <v>1001</v>
      </c>
      <c r="C151" s="440">
        <v>1910</v>
      </c>
      <c r="D151" s="439"/>
      <c r="E151" s="510" t="s">
        <v>60</v>
      </c>
      <c r="F151" s="439">
        <v>2</v>
      </c>
      <c r="G151" s="440">
        <v>1</v>
      </c>
      <c r="H151" s="493">
        <v>314.2</v>
      </c>
      <c r="I151" s="493"/>
      <c r="J151" s="493"/>
      <c r="K151" s="493">
        <v>174</v>
      </c>
      <c r="L151" s="493">
        <v>300.60000000000002</v>
      </c>
      <c r="M151" s="439">
        <v>33</v>
      </c>
      <c r="N151" s="442">
        <v>20340</v>
      </c>
      <c r="O151" s="442">
        <v>0</v>
      </c>
      <c r="P151" s="442">
        <v>0</v>
      </c>
      <c r="Q151" s="282">
        <v>20340</v>
      </c>
      <c r="R151" s="439">
        <v>2019</v>
      </c>
    </row>
    <row r="152" spans="1:18" x14ac:dyDescent="0.2">
      <c r="A152" s="439">
        <v>142</v>
      </c>
      <c r="B152" s="510" t="s">
        <v>1002</v>
      </c>
      <c r="C152" s="440">
        <v>1960</v>
      </c>
      <c r="D152" s="439"/>
      <c r="E152" s="510" t="s">
        <v>60</v>
      </c>
      <c r="F152" s="439">
        <v>2</v>
      </c>
      <c r="G152" s="440">
        <v>2</v>
      </c>
      <c r="H152" s="493">
        <v>491</v>
      </c>
      <c r="I152" s="493"/>
      <c r="J152" s="493"/>
      <c r="K152" s="493">
        <v>269.39999999999998</v>
      </c>
      <c r="L152" s="493">
        <v>403.1</v>
      </c>
      <c r="M152" s="439">
        <v>12</v>
      </c>
      <c r="N152" s="442">
        <v>31780</v>
      </c>
      <c r="O152" s="442">
        <v>0</v>
      </c>
      <c r="P152" s="442">
        <v>0</v>
      </c>
      <c r="Q152" s="282">
        <v>31780</v>
      </c>
      <c r="R152" s="439">
        <v>2019</v>
      </c>
    </row>
    <row r="153" spans="1:18" x14ac:dyDescent="0.2">
      <c r="A153" s="439">
        <v>143</v>
      </c>
      <c r="B153" s="510" t="s">
        <v>1003</v>
      </c>
      <c r="C153" s="440">
        <v>1930</v>
      </c>
      <c r="D153" s="439"/>
      <c r="E153" s="510" t="s">
        <v>60</v>
      </c>
      <c r="F153" s="439">
        <v>2</v>
      </c>
      <c r="G153" s="440">
        <v>2</v>
      </c>
      <c r="H153" s="493">
        <v>463</v>
      </c>
      <c r="I153" s="493"/>
      <c r="J153" s="493"/>
      <c r="K153" s="493">
        <v>303</v>
      </c>
      <c r="L153" s="493">
        <v>290.8</v>
      </c>
      <c r="M153" s="439">
        <v>12</v>
      </c>
      <c r="N153" s="442">
        <v>35370</v>
      </c>
      <c r="O153" s="442">
        <v>0</v>
      </c>
      <c r="P153" s="442">
        <v>0</v>
      </c>
      <c r="Q153" s="282">
        <v>35370</v>
      </c>
      <c r="R153" s="439">
        <v>2019</v>
      </c>
    </row>
    <row r="154" spans="1:18" x14ac:dyDescent="0.2">
      <c r="A154" s="439">
        <v>144</v>
      </c>
      <c r="B154" s="510" t="s">
        <v>1004</v>
      </c>
      <c r="C154" s="440">
        <v>1960</v>
      </c>
      <c r="D154" s="439"/>
      <c r="E154" s="510" t="s">
        <v>60</v>
      </c>
      <c r="F154" s="439">
        <v>2</v>
      </c>
      <c r="G154" s="440">
        <v>2</v>
      </c>
      <c r="H154" s="493">
        <v>474</v>
      </c>
      <c r="I154" s="493"/>
      <c r="J154" s="493"/>
      <c r="K154" s="493">
        <v>341</v>
      </c>
      <c r="L154" s="493">
        <v>262.5</v>
      </c>
      <c r="M154" s="439">
        <v>15</v>
      </c>
      <c r="N154" s="442">
        <v>30680</v>
      </c>
      <c r="O154" s="442">
        <v>0</v>
      </c>
      <c r="P154" s="442">
        <v>0</v>
      </c>
      <c r="Q154" s="282">
        <v>30680</v>
      </c>
      <c r="R154" s="439">
        <v>2019</v>
      </c>
    </row>
    <row r="155" spans="1:18" x14ac:dyDescent="0.2">
      <c r="A155" s="439">
        <v>145</v>
      </c>
      <c r="B155" s="510" t="s">
        <v>1005</v>
      </c>
      <c r="C155" s="440">
        <v>1949</v>
      </c>
      <c r="D155" s="439"/>
      <c r="E155" s="510" t="s">
        <v>60</v>
      </c>
      <c r="F155" s="439">
        <v>2</v>
      </c>
      <c r="G155" s="440">
        <v>2</v>
      </c>
      <c r="H155" s="493">
        <v>784.32</v>
      </c>
      <c r="I155" s="493"/>
      <c r="J155" s="493"/>
      <c r="K155" s="493">
        <v>653.6</v>
      </c>
      <c r="L155" s="493">
        <v>394.1</v>
      </c>
      <c r="M155" s="439">
        <v>10</v>
      </c>
      <c r="N155" s="442">
        <v>50760</v>
      </c>
      <c r="O155" s="442">
        <v>0</v>
      </c>
      <c r="P155" s="442">
        <v>0</v>
      </c>
      <c r="Q155" s="282">
        <v>50760</v>
      </c>
      <c r="R155" s="439">
        <v>2019</v>
      </c>
    </row>
    <row r="156" spans="1:18" x14ac:dyDescent="0.2">
      <c r="A156" s="439">
        <v>146</v>
      </c>
      <c r="B156" s="510" t="s">
        <v>1006</v>
      </c>
      <c r="C156" s="440">
        <v>1947</v>
      </c>
      <c r="D156" s="439"/>
      <c r="E156" s="510" t="s">
        <v>60</v>
      </c>
      <c r="F156" s="439">
        <v>2</v>
      </c>
      <c r="G156" s="440">
        <v>1</v>
      </c>
      <c r="H156" s="493">
        <v>418.5</v>
      </c>
      <c r="I156" s="493"/>
      <c r="J156" s="493"/>
      <c r="K156" s="493">
        <v>260</v>
      </c>
      <c r="L156" s="493">
        <v>258.8</v>
      </c>
      <c r="M156" s="439">
        <v>9</v>
      </c>
      <c r="N156" s="442">
        <v>27100</v>
      </c>
      <c r="O156" s="442">
        <v>0</v>
      </c>
      <c r="P156" s="442">
        <v>0</v>
      </c>
      <c r="Q156" s="282">
        <v>27100</v>
      </c>
      <c r="R156" s="439">
        <v>2019</v>
      </c>
    </row>
    <row r="157" spans="1:18" x14ac:dyDescent="0.2">
      <c r="A157" s="439">
        <v>147</v>
      </c>
      <c r="B157" s="510" t="s">
        <v>1007</v>
      </c>
      <c r="C157" s="440">
        <v>1946</v>
      </c>
      <c r="D157" s="439"/>
      <c r="E157" s="510" t="s">
        <v>60</v>
      </c>
      <c r="F157" s="439">
        <v>2</v>
      </c>
      <c r="G157" s="440">
        <v>2</v>
      </c>
      <c r="H157" s="493">
        <v>489</v>
      </c>
      <c r="I157" s="493"/>
      <c r="J157" s="493"/>
      <c r="K157" s="493">
        <v>334</v>
      </c>
      <c r="L157" s="493">
        <v>365.8</v>
      </c>
      <c r="M157" s="439">
        <v>8</v>
      </c>
      <c r="N157" s="442">
        <v>31650</v>
      </c>
      <c r="O157" s="442">
        <v>0</v>
      </c>
      <c r="P157" s="442">
        <v>0</v>
      </c>
      <c r="Q157" s="282">
        <v>31650</v>
      </c>
      <c r="R157" s="439">
        <v>2019</v>
      </c>
    </row>
    <row r="158" spans="1:18" x14ac:dyDescent="0.2">
      <c r="A158" s="439">
        <v>148</v>
      </c>
      <c r="B158" s="510" t="s">
        <v>1008</v>
      </c>
      <c r="C158" s="440">
        <v>1949</v>
      </c>
      <c r="D158" s="439"/>
      <c r="E158" s="510" t="s">
        <v>60</v>
      </c>
      <c r="F158" s="439">
        <v>2</v>
      </c>
      <c r="G158" s="440">
        <v>2</v>
      </c>
      <c r="H158" s="493">
        <v>498.6</v>
      </c>
      <c r="I158" s="493"/>
      <c r="J158" s="493"/>
      <c r="K158" s="493">
        <v>324</v>
      </c>
      <c r="L158" s="493">
        <v>292.39999999999998</v>
      </c>
      <c r="M158" s="439">
        <v>10</v>
      </c>
      <c r="N158" s="442">
        <v>32270</v>
      </c>
      <c r="O158" s="442">
        <v>0</v>
      </c>
      <c r="P158" s="442">
        <v>0</v>
      </c>
      <c r="Q158" s="282">
        <v>32270</v>
      </c>
      <c r="R158" s="439">
        <v>2019</v>
      </c>
    </row>
    <row r="159" spans="1:18" x14ac:dyDescent="0.2">
      <c r="A159" s="439">
        <v>149</v>
      </c>
      <c r="B159" s="510" t="s">
        <v>1009</v>
      </c>
      <c r="C159" s="440">
        <v>1960</v>
      </c>
      <c r="D159" s="439"/>
      <c r="E159" s="510" t="s">
        <v>60</v>
      </c>
      <c r="F159" s="439">
        <v>2</v>
      </c>
      <c r="G159" s="440">
        <v>2</v>
      </c>
      <c r="H159" s="493">
        <v>513.29999999999995</v>
      </c>
      <c r="I159" s="493"/>
      <c r="J159" s="493"/>
      <c r="K159" s="493">
        <v>436</v>
      </c>
      <c r="L159" s="493">
        <v>430.3</v>
      </c>
      <c r="M159" s="439">
        <v>16</v>
      </c>
      <c r="N159" s="442">
        <v>33220</v>
      </c>
      <c r="O159" s="442">
        <v>0</v>
      </c>
      <c r="P159" s="442">
        <v>0</v>
      </c>
      <c r="Q159" s="282">
        <v>33220</v>
      </c>
      <c r="R159" s="439">
        <v>2019</v>
      </c>
    </row>
    <row r="160" spans="1:18" x14ac:dyDescent="0.2">
      <c r="A160" s="439">
        <v>150</v>
      </c>
      <c r="B160" s="510" t="s">
        <v>1010</v>
      </c>
      <c r="C160" s="440">
        <v>1950</v>
      </c>
      <c r="D160" s="439"/>
      <c r="E160" s="510" t="s">
        <v>60</v>
      </c>
      <c r="F160" s="439">
        <v>2</v>
      </c>
      <c r="G160" s="440">
        <v>2</v>
      </c>
      <c r="H160" s="493">
        <v>379.8</v>
      </c>
      <c r="I160" s="493"/>
      <c r="J160" s="493"/>
      <c r="K160" s="493">
        <v>215.8</v>
      </c>
      <c r="L160" s="493">
        <v>189</v>
      </c>
      <c r="M160" s="439">
        <v>8</v>
      </c>
      <c r="N160" s="442">
        <v>24560</v>
      </c>
      <c r="O160" s="442">
        <v>0</v>
      </c>
      <c r="P160" s="442">
        <v>0</v>
      </c>
      <c r="Q160" s="282">
        <v>24560</v>
      </c>
      <c r="R160" s="439">
        <v>2019</v>
      </c>
    </row>
    <row r="161" spans="1:18" x14ac:dyDescent="0.2">
      <c r="A161" s="439">
        <v>151</v>
      </c>
      <c r="B161" s="510" t="s">
        <v>1011</v>
      </c>
      <c r="C161" s="440">
        <v>1927</v>
      </c>
      <c r="D161" s="439">
        <v>1969</v>
      </c>
      <c r="E161" s="510" t="s">
        <v>60</v>
      </c>
      <c r="F161" s="439">
        <v>2</v>
      </c>
      <c r="G161" s="440">
        <v>2</v>
      </c>
      <c r="H161" s="493">
        <v>552.5</v>
      </c>
      <c r="I161" s="493"/>
      <c r="J161" s="493"/>
      <c r="K161" s="493">
        <v>390.5</v>
      </c>
      <c r="L161" s="493">
        <v>276</v>
      </c>
      <c r="M161" s="439">
        <v>9</v>
      </c>
      <c r="N161" s="442">
        <v>35760</v>
      </c>
      <c r="O161" s="442">
        <v>0</v>
      </c>
      <c r="P161" s="442">
        <v>0</v>
      </c>
      <c r="Q161" s="282">
        <v>35760</v>
      </c>
      <c r="R161" s="439">
        <v>2019</v>
      </c>
    </row>
    <row r="162" spans="1:18" x14ac:dyDescent="0.2">
      <c r="A162" s="439">
        <v>152</v>
      </c>
      <c r="B162" s="510" t="s">
        <v>1012</v>
      </c>
      <c r="C162" s="440">
        <v>1935</v>
      </c>
      <c r="D162" s="439"/>
      <c r="E162" s="510" t="s">
        <v>60</v>
      </c>
      <c r="F162" s="439">
        <v>2</v>
      </c>
      <c r="G162" s="440">
        <v>2</v>
      </c>
      <c r="H162" s="493">
        <v>557</v>
      </c>
      <c r="I162" s="493"/>
      <c r="J162" s="493"/>
      <c r="K162" s="493">
        <v>555.4</v>
      </c>
      <c r="L162" s="493">
        <v>485</v>
      </c>
      <c r="M162" s="439">
        <v>16</v>
      </c>
      <c r="N162" s="442">
        <v>36050</v>
      </c>
      <c r="O162" s="442">
        <v>0</v>
      </c>
      <c r="P162" s="442">
        <v>0</v>
      </c>
      <c r="Q162" s="282">
        <v>36050</v>
      </c>
      <c r="R162" s="439">
        <v>2019</v>
      </c>
    </row>
    <row r="163" spans="1:18" x14ac:dyDescent="0.2">
      <c r="A163" s="439">
        <v>153</v>
      </c>
      <c r="B163" s="510" t="s">
        <v>1013</v>
      </c>
      <c r="C163" s="440">
        <v>1955</v>
      </c>
      <c r="D163" s="439"/>
      <c r="E163" s="510" t="s">
        <v>60</v>
      </c>
      <c r="F163" s="439">
        <v>2</v>
      </c>
      <c r="G163" s="440">
        <v>2</v>
      </c>
      <c r="H163" s="493">
        <v>539.20000000000005</v>
      </c>
      <c r="I163" s="493"/>
      <c r="J163" s="493"/>
      <c r="K163" s="493">
        <v>353</v>
      </c>
      <c r="L163" s="493">
        <v>538.70000000000005</v>
      </c>
      <c r="M163" s="439">
        <v>16</v>
      </c>
      <c r="N163" s="442">
        <v>34900</v>
      </c>
      <c r="O163" s="442">
        <v>0</v>
      </c>
      <c r="P163" s="442">
        <v>0</v>
      </c>
      <c r="Q163" s="282">
        <v>34900</v>
      </c>
      <c r="R163" s="439">
        <v>2019</v>
      </c>
    </row>
    <row r="164" spans="1:18" x14ac:dyDescent="0.2">
      <c r="A164" s="439">
        <v>154</v>
      </c>
      <c r="B164" s="510" t="s">
        <v>1014</v>
      </c>
      <c r="C164" s="440">
        <v>1959</v>
      </c>
      <c r="D164" s="439"/>
      <c r="E164" s="510" t="s">
        <v>60</v>
      </c>
      <c r="F164" s="439">
        <v>1</v>
      </c>
      <c r="G164" s="440">
        <v>1</v>
      </c>
      <c r="H164" s="493">
        <v>226.8</v>
      </c>
      <c r="I164" s="493"/>
      <c r="J164" s="493"/>
      <c r="K164" s="493">
        <v>226.8</v>
      </c>
      <c r="L164" s="493">
        <v>169.9</v>
      </c>
      <c r="M164" s="439">
        <v>6</v>
      </c>
      <c r="N164" s="442">
        <v>14680</v>
      </c>
      <c r="O164" s="442">
        <v>0</v>
      </c>
      <c r="P164" s="442">
        <v>0</v>
      </c>
      <c r="Q164" s="282">
        <v>14680</v>
      </c>
      <c r="R164" s="439">
        <v>2019</v>
      </c>
    </row>
    <row r="165" spans="1:18" x14ac:dyDescent="0.2">
      <c r="A165" s="439">
        <v>155</v>
      </c>
      <c r="B165" s="510" t="s">
        <v>1015</v>
      </c>
      <c r="C165" s="440">
        <v>1947</v>
      </c>
      <c r="D165" s="439">
        <v>1966</v>
      </c>
      <c r="E165" s="510" t="s">
        <v>60</v>
      </c>
      <c r="F165" s="439">
        <v>2</v>
      </c>
      <c r="G165" s="440">
        <v>2</v>
      </c>
      <c r="H165" s="493">
        <v>381</v>
      </c>
      <c r="I165" s="493"/>
      <c r="J165" s="493"/>
      <c r="K165" s="493">
        <v>240</v>
      </c>
      <c r="L165" s="493">
        <v>339</v>
      </c>
      <c r="M165" s="439">
        <v>11</v>
      </c>
      <c r="N165" s="442">
        <v>24660</v>
      </c>
      <c r="O165" s="442">
        <v>0</v>
      </c>
      <c r="P165" s="442">
        <v>0</v>
      </c>
      <c r="Q165" s="282">
        <v>24660</v>
      </c>
      <c r="R165" s="439">
        <v>2019</v>
      </c>
    </row>
    <row r="166" spans="1:18" x14ac:dyDescent="0.2">
      <c r="A166" s="439">
        <v>156</v>
      </c>
      <c r="B166" s="510" t="s">
        <v>238</v>
      </c>
      <c r="C166" s="440">
        <v>1930</v>
      </c>
      <c r="D166" s="439"/>
      <c r="E166" s="510" t="s">
        <v>60</v>
      </c>
      <c r="F166" s="439">
        <v>2</v>
      </c>
      <c r="G166" s="440">
        <v>2</v>
      </c>
      <c r="H166" s="493">
        <v>280.5</v>
      </c>
      <c r="I166" s="493"/>
      <c r="J166" s="493"/>
      <c r="K166" s="493">
        <v>207.6</v>
      </c>
      <c r="L166" s="493">
        <v>280.10000000000002</v>
      </c>
      <c r="M166" s="439">
        <v>5</v>
      </c>
      <c r="N166" s="442">
        <v>18150</v>
      </c>
      <c r="O166" s="442">
        <v>0</v>
      </c>
      <c r="P166" s="442">
        <v>0</v>
      </c>
      <c r="Q166" s="282">
        <v>18150</v>
      </c>
      <c r="R166" s="439">
        <v>2019</v>
      </c>
    </row>
    <row r="167" spans="1:18" x14ac:dyDescent="0.2">
      <c r="A167" s="439">
        <v>157</v>
      </c>
      <c r="B167" s="510" t="s">
        <v>1016</v>
      </c>
      <c r="C167" s="440">
        <v>1933</v>
      </c>
      <c r="D167" s="439"/>
      <c r="E167" s="510" t="s">
        <v>60</v>
      </c>
      <c r="F167" s="439">
        <v>1</v>
      </c>
      <c r="G167" s="440">
        <v>2</v>
      </c>
      <c r="H167" s="493">
        <v>534.79999999999995</v>
      </c>
      <c r="I167" s="493"/>
      <c r="J167" s="493"/>
      <c r="K167" s="493">
        <v>379.2</v>
      </c>
      <c r="L167" s="493">
        <v>531.70000000000005</v>
      </c>
      <c r="M167" s="439">
        <v>8</v>
      </c>
      <c r="N167" s="442">
        <v>34600</v>
      </c>
      <c r="O167" s="442">
        <v>0</v>
      </c>
      <c r="P167" s="442">
        <v>0</v>
      </c>
      <c r="Q167" s="282">
        <v>34600</v>
      </c>
      <c r="R167" s="439">
        <v>2019</v>
      </c>
    </row>
    <row r="168" spans="1:18" x14ac:dyDescent="0.2">
      <c r="A168" s="439">
        <v>158</v>
      </c>
      <c r="B168" s="510" t="s">
        <v>1017</v>
      </c>
      <c r="C168" s="440">
        <v>1934</v>
      </c>
      <c r="D168" s="439"/>
      <c r="E168" s="510" t="s">
        <v>60</v>
      </c>
      <c r="F168" s="439">
        <v>1</v>
      </c>
      <c r="G168" s="440">
        <v>3</v>
      </c>
      <c r="H168" s="493">
        <v>972</v>
      </c>
      <c r="I168" s="493"/>
      <c r="J168" s="493"/>
      <c r="K168" s="493">
        <v>953</v>
      </c>
      <c r="L168" s="493">
        <v>885.8</v>
      </c>
      <c r="M168" s="439">
        <v>20</v>
      </c>
      <c r="N168" s="442">
        <v>62900</v>
      </c>
      <c r="O168" s="442">
        <v>0</v>
      </c>
      <c r="P168" s="442">
        <v>0</v>
      </c>
      <c r="Q168" s="282">
        <v>62900</v>
      </c>
      <c r="R168" s="439">
        <v>2019</v>
      </c>
    </row>
    <row r="169" spans="1:18" x14ac:dyDescent="0.2">
      <c r="A169" s="439">
        <v>159</v>
      </c>
      <c r="B169" s="510" t="s">
        <v>1018</v>
      </c>
      <c r="C169" s="440">
        <v>1958</v>
      </c>
      <c r="D169" s="439"/>
      <c r="E169" s="510" t="s">
        <v>60</v>
      </c>
      <c r="F169" s="439">
        <v>1</v>
      </c>
      <c r="G169" s="440">
        <v>1</v>
      </c>
      <c r="H169" s="493">
        <v>281.76</v>
      </c>
      <c r="I169" s="493"/>
      <c r="J169" s="493"/>
      <c r="K169" s="493">
        <v>234.8</v>
      </c>
      <c r="L169" s="493">
        <v>234.8</v>
      </c>
      <c r="M169" s="439">
        <v>4</v>
      </c>
      <c r="N169" s="442">
        <v>18250</v>
      </c>
      <c r="O169" s="442">
        <v>0</v>
      </c>
      <c r="P169" s="442">
        <v>0</v>
      </c>
      <c r="Q169" s="282">
        <v>18250</v>
      </c>
      <c r="R169" s="439">
        <v>2019</v>
      </c>
    </row>
    <row r="170" spans="1:18" x14ac:dyDescent="0.2">
      <c r="A170" s="439">
        <v>160</v>
      </c>
      <c r="B170" s="510" t="s">
        <v>1019</v>
      </c>
      <c r="C170" s="440">
        <v>1971</v>
      </c>
      <c r="D170" s="439"/>
      <c r="E170" s="510" t="s">
        <v>60</v>
      </c>
      <c r="F170" s="439">
        <v>2</v>
      </c>
      <c r="G170" s="440">
        <v>1</v>
      </c>
      <c r="H170" s="493">
        <v>273</v>
      </c>
      <c r="I170" s="493"/>
      <c r="J170" s="493"/>
      <c r="K170" s="493">
        <v>227.5</v>
      </c>
      <c r="L170" s="493">
        <v>171.21</v>
      </c>
      <c r="M170" s="439">
        <v>16</v>
      </c>
      <c r="N170" s="442">
        <v>17700</v>
      </c>
      <c r="O170" s="442">
        <v>0</v>
      </c>
      <c r="P170" s="442">
        <v>0</v>
      </c>
      <c r="Q170" s="282">
        <v>17700</v>
      </c>
      <c r="R170" s="439">
        <v>2019</v>
      </c>
    </row>
    <row r="171" spans="1:18" x14ac:dyDescent="0.2">
      <c r="A171" s="439">
        <v>161</v>
      </c>
      <c r="B171" s="510" t="s">
        <v>1020</v>
      </c>
      <c r="C171" s="440">
        <v>1932</v>
      </c>
      <c r="D171" s="439"/>
      <c r="E171" s="510" t="s">
        <v>60</v>
      </c>
      <c r="F171" s="439">
        <v>2</v>
      </c>
      <c r="G171" s="440">
        <v>2</v>
      </c>
      <c r="H171" s="493">
        <v>681.84</v>
      </c>
      <c r="I171" s="493"/>
      <c r="J171" s="493"/>
      <c r="K171" s="493">
        <v>616.20000000000005</v>
      </c>
      <c r="L171" s="493">
        <v>387.7</v>
      </c>
      <c r="M171" s="439">
        <v>9</v>
      </c>
      <c r="N171" s="442">
        <v>44150</v>
      </c>
      <c r="O171" s="442">
        <v>0</v>
      </c>
      <c r="P171" s="442">
        <v>0</v>
      </c>
      <c r="Q171" s="282">
        <v>44150</v>
      </c>
      <c r="R171" s="439">
        <v>2019</v>
      </c>
    </row>
    <row r="172" spans="1:18" x14ac:dyDescent="0.2">
      <c r="A172" s="439">
        <v>162</v>
      </c>
      <c r="B172" s="510" t="s">
        <v>1021</v>
      </c>
      <c r="C172" s="440">
        <v>1957</v>
      </c>
      <c r="D172" s="439"/>
      <c r="E172" s="510" t="s">
        <v>60</v>
      </c>
      <c r="F172" s="439">
        <v>2</v>
      </c>
      <c r="G172" s="440">
        <v>1</v>
      </c>
      <c r="H172" s="493">
        <v>488.28</v>
      </c>
      <c r="I172" s="493"/>
      <c r="J172" s="493"/>
      <c r="K172" s="493">
        <v>406.9</v>
      </c>
      <c r="L172" s="493">
        <v>247</v>
      </c>
      <c r="M172" s="439">
        <v>9</v>
      </c>
      <c r="N172" s="442">
        <v>31600</v>
      </c>
      <c r="O172" s="442">
        <v>0</v>
      </c>
      <c r="P172" s="442">
        <v>0</v>
      </c>
      <c r="Q172" s="282">
        <v>31600</v>
      </c>
      <c r="R172" s="439">
        <v>2019</v>
      </c>
    </row>
    <row r="173" spans="1:18" x14ac:dyDescent="0.2">
      <c r="A173" s="439">
        <v>163</v>
      </c>
      <c r="B173" s="510" t="s">
        <v>1022</v>
      </c>
      <c r="C173" s="440">
        <v>1961</v>
      </c>
      <c r="D173" s="439">
        <v>1981</v>
      </c>
      <c r="E173" s="510" t="s">
        <v>60</v>
      </c>
      <c r="F173" s="439">
        <v>2</v>
      </c>
      <c r="G173" s="440">
        <v>2</v>
      </c>
      <c r="H173" s="493">
        <v>554.70000000000005</v>
      </c>
      <c r="I173" s="493"/>
      <c r="J173" s="493"/>
      <c r="K173" s="493">
        <v>343.5</v>
      </c>
      <c r="L173" s="493">
        <v>400.9</v>
      </c>
      <c r="M173" s="493">
        <v>17</v>
      </c>
      <c r="N173" s="442">
        <v>35900</v>
      </c>
      <c r="O173" s="442">
        <v>0</v>
      </c>
      <c r="P173" s="442">
        <v>0</v>
      </c>
      <c r="Q173" s="282">
        <v>35900</v>
      </c>
      <c r="R173" s="439">
        <v>2019</v>
      </c>
    </row>
    <row r="174" spans="1:18" x14ac:dyDescent="0.2">
      <c r="A174" s="439">
        <v>164</v>
      </c>
      <c r="B174" s="510" t="s">
        <v>1023</v>
      </c>
      <c r="C174" s="440">
        <v>1953</v>
      </c>
      <c r="D174" s="439"/>
      <c r="E174" s="510" t="s">
        <v>60</v>
      </c>
      <c r="F174" s="439">
        <v>2</v>
      </c>
      <c r="G174" s="440">
        <v>2</v>
      </c>
      <c r="H174" s="493">
        <v>404.2</v>
      </c>
      <c r="I174" s="493"/>
      <c r="J174" s="493"/>
      <c r="K174" s="493">
        <v>291</v>
      </c>
      <c r="L174" s="493">
        <v>303.3</v>
      </c>
      <c r="M174" s="493">
        <v>8</v>
      </c>
      <c r="N174" s="442">
        <v>26200</v>
      </c>
      <c r="O174" s="442">
        <v>0</v>
      </c>
      <c r="P174" s="442">
        <v>0</v>
      </c>
      <c r="Q174" s="282">
        <v>26200</v>
      </c>
      <c r="R174" s="439">
        <v>2019</v>
      </c>
    </row>
    <row r="175" spans="1:18" x14ac:dyDescent="0.2">
      <c r="A175" s="439">
        <v>165</v>
      </c>
      <c r="B175" s="510" t="s">
        <v>1024</v>
      </c>
      <c r="C175" s="440">
        <v>1954</v>
      </c>
      <c r="D175" s="439"/>
      <c r="E175" s="510" t="s">
        <v>60</v>
      </c>
      <c r="F175" s="439">
        <v>4</v>
      </c>
      <c r="G175" s="440">
        <v>2</v>
      </c>
      <c r="H175" s="493">
        <v>583.4</v>
      </c>
      <c r="I175" s="493"/>
      <c r="J175" s="493"/>
      <c r="K175" s="493">
        <v>245</v>
      </c>
      <c r="L175" s="493">
        <v>359.2</v>
      </c>
      <c r="M175" s="493">
        <v>10</v>
      </c>
      <c r="N175" s="442">
        <v>37750</v>
      </c>
      <c r="O175" s="442">
        <v>0</v>
      </c>
      <c r="P175" s="442">
        <v>0</v>
      </c>
      <c r="Q175" s="282">
        <v>37750</v>
      </c>
      <c r="R175" s="439">
        <v>2019</v>
      </c>
    </row>
    <row r="176" spans="1:18" x14ac:dyDescent="0.2">
      <c r="A176" s="439">
        <v>166</v>
      </c>
      <c r="B176" s="510" t="s">
        <v>1025</v>
      </c>
      <c r="C176" s="440">
        <v>1964</v>
      </c>
      <c r="D176" s="439">
        <v>1986</v>
      </c>
      <c r="E176" s="510" t="s">
        <v>60</v>
      </c>
      <c r="F176" s="439">
        <v>2</v>
      </c>
      <c r="G176" s="440">
        <v>3</v>
      </c>
      <c r="H176" s="493">
        <v>498.6</v>
      </c>
      <c r="I176" s="493"/>
      <c r="J176" s="493"/>
      <c r="K176" s="493">
        <v>316.7</v>
      </c>
      <c r="L176" s="493">
        <v>317.2</v>
      </c>
      <c r="M176" s="439">
        <v>15</v>
      </c>
      <c r="N176" s="442">
        <v>32270</v>
      </c>
      <c r="O176" s="442">
        <v>0</v>
      </c>
      <c r="P176" s="442">
        <v>0</v>
      </c>
      <c r="Q176" s="282">
        <v>32270</v>
      </c>
      <c r="R176" s="439">
        <v>2019</v>
      </c>
    </row>
    <row r="177" spans="1:18" x14ac:dyDescent="0.2">
      <c r="A177" s="439">
        <v>167</v>
      </c>
      <c r="B177" s="510" t="s">
        <v>1026</v>
      </c>
      <c r="C177" s="440">
        <v>1950</v>
      </c>
      <c r="D177" s="439"/>
      <c r="E177" s="510" t="s">
        <v>60</v>
      </c>
      <c r="F177" s="439">
        <v>2</v>
      </c>
      <c r="G177" s="440">
        <v>2</v>
      </c>
      <c r="H177" s="493">
        <v>527.9</v>
      </c>
      <c r="I177" s="493"/>
      <c r="J177" s="493"/>
      <c r="K177" s="493">
        <v>358</v>
      </c>
      <c r="L177" s="493">
        <v>405.2</v>
      </c>
      <c r="M177" s="439">
        <v>16</v>
      </c>
      <c r="N177" s="442">
        <v>34170</v>
      </c>
      <c r="O177" s="442">
        <v>0</v>
      </c>
      <c r="P177" s="442">
        <v>0</v>
      </c>
      <c r="Q177" s="282">
        <v>34170</v>
      </c>
      <c r="R177" s="439">
        <v>2019</v>
      </c>
    </row>
    <row r="178" spans="1:18" x14ac:dyDescent="0.2">
      <c r="A178" s="439">
        <v>168</v>
      </c>
      <c r="B178" s="510" t="s">
        <v>1027</v>
      </c>
      <c r="C178" s="440">
        <v>1950</v>
      </c>
      <c r="D178" s="439">
        <v>1970</v>
      </c>
      <c r="E178" s="510" t="s">
        <v>60</v>
      </c>
      <c r="F178" s="439">
        <v>2</v>
      </c>
      <c r="G178" s="440">
        <v>2</v>
      </c>
      <c r="H178" s="493">
        <v>479.1</v>
      </c>
      <c r="I178" s="493"/>
      <c r="J178" s="493"/>
      <c r="K178" s="493">
        <v>326</v>
      </c>
      <c r="L178" s="493">
        <v>210.3</v>
      </c>
      <c r="M178" s="439">
        <v>19</v>
      </c>
      <c r="N178" s="442">
        <v>31000</v>
      </c>
      <c r="O178" s="442">
        <v>0</v>
      </c>
      <c r="P178" s="442">
        <v>0</v>
      </c>
      <c r="Q178" s="282">
        <v>31000</v>
      </c>
      <c r="R178" s="439">
        <v>2019</v>
      </c>
    </row>
    <row r="179" spans="1:18" x14ac:dyDescent="0.2">
      <c r="A179" s="439">
        <v>169</v>
      </c>
      <c r="B179" s="510" t="s">
        <v>1028</v>
      </c>
      <c r="C179" s="440">
        <v>1950</v>
      </c>
      <c r="D179" s="439"/>
      <c r="E179" s="510" t="s">
        <v>60</v>
      </c>
      <c r="F179" s="439">
        <v>2</v>
      </c>
      <c r="G179" s="440">
        <v>2</v>
      </c>
      <c r="H179" s="493">
        <v>572</v>
      </c>
      <c r="I179" s="493"/>
      <c r="J179" s="493"/>
      <c r="K179" s="493">
        <v>544</v>
      </c>
      <c r="L179" s="493">
        <v>544</v>
      </c>
      <c r="M179" s="439">
        <v>16</v>
      </c>
      <c r="N179" s="442">
        <v>37020</v>
      </c>
      <c r="O179" s="442">
        <v>0</v>
      </c>
      <c r="P179" s="442">
        <v>0</v>
      </c>
      <c r="Q179" s="282">
        <v>37020</v>
      </c>
      <c r="R179" s="439">
        <v>2019</v>
      </c>
    </row>
    <row r="180" spans="1:18" x14ac:dyDescent="0.2">
      <c r="A180" s="439">
        <v>170</v>
      </c>
      <c r="B180" s="510" t="s">
        <v>1029</v>
      </c>
      <c r="C180" s="440">
        <v>1950</v>
      </c>
      <c r="D180" s="439"/>
      <c r="E180" s="510" t="s">
        <v>60</v>
      </c>
      <c r="F180" s="439">
        <v>2</v>
      </c>
      <c r="G180" s="440">
        <v>2</v>
      </c>
      <c r="H180" s="493">
        <v>523.16999999999996</v>
      </c>
      <c r="I180" s="493"/>
      <c r="J180" s="493"/>
      <c r="K180" s="493">
        <v>350</v>
      </c>
      <c r="L180" s="493">
        <v>412.4</v>
      </c>
      <c r="M180" s="439">
        <v>12</v>
      </c>
      <c r="N180" s="442">
        <v>33860</v>
      </c>
      <c r="O180" s="442">
        <v>0</v>
      </c>
      <c r="P180" s="442">
        <v>0</v>
      </c>
      <c r="Q180" s="282">
        <v>33860</v>
      </c>
      <c r="R180" s="439">
        <v>2019</v>
      </c>
    </row>
    <row r="181" spans="1:18" x14ac:dyDescent="0.2">
      <c r="A181" s="439">
        <v>171</v>
      </c>
      <c r="B181" s="510" t="s">
        <v>1030</v>
      </c>
      <c r="C181" s="440">
        <v>1951</v>
      </c>
      <c r="D181" s="439"/>
      <c r="E181" s="510" t="s">
        <v>60</v>
      </c>
      <c r="F181" s="439">
        <v>2</v>
      </c>
      <c r="G181" s="440">
        <v>2</v>
      </c>
      <c r="H181" s="493">
        <v>476.3</v>
      </c>
      <c r="I181" s="493"/>
      <c r="J181" s="493"/>
      <c r="K181" s="493">
        <v>317</v>
      </c>
      <c r="L181" s="493">
        <v>343.8</v>
      </c>
      <c r="M181" s="439">
        <v>10</v>
      </c>
      <c r="N181" s="442">
        <v>30850</v>
      </c>
      <c r="O181" s="442">
        <v>0</v>
      </c>
      <c r="P181" s="442">
        <v>0</v>
      </c>
      <c r="Q181" s="282">
        <v>30850</v>
      </c>
      <c r="R181" s="439">
        <v>2019</v>
      </c>
    </row>
    <row r="182" spans="1:18" x14ac:dyDescent="0.2">
      <c r="A182" s="439">
        <v>172</v>
      </c>
      <c r="B182" s="510" t="s">
        <v>1031</v>
      </c>
      <c r="C182" s="440">
        <v>1959</v>
      </c>
      <c r="D182" s="439"/>
      <c r="E182" s="510" t="s">
        <v>60</v>
      </c>
      <c r="F182" s="439">
        <v>2</v>
      </c>
      <c r="G182" s="440">
        <v>2</v>
      </c>
      <c r="H182" s="493">
        <v>683</v>
      </c>
      <c r="I182" s="493"/>
      <c r="J182" s="493"/>
      <c r="K182" s="493">
        <v>612</v>
      </c>
      <c r="L182" s="493">
        <v>608.9</v>
      </c>
      <c r="M182" s="439">
        <v>16</v>
      </c>
      <c r="N182" s="442">
        <v>44200</v>
      </c>
      <c r="O182" s="442">
        <v>0</v>
      </c>
      <c r="P182" s="442">
        <v>0</v>
      </c>
      <c r="Q182" s="282">
        <v>44200</v>
      </c>
      <c r="R182" s="439">
        <v>2019</v>
      </c>
    </row>
    <row r="183" spans="1:18" x14ac:dyDescent="0.2">
      <c r="A183" s="439">
        <v>173</v>
      </c>
      <c r="B183" s="510" t="s">
        <v>1032</v>
      </c>
      <c r="C183" s="440">
        <v>1949</v>
      </c>
      <c r="D183" s="439"/>
      <c r="E183" s="510" t="s">
        <v>60</v>
      </c>
      <c r="F183" s="439">
        <v>2</v>
      </c>
      <c r="G183" s="440">
        <v>2</v>
      </c>
      <c r="H183" s="493">
        <v>427.7</v>
      </c>
      <c r="I183" s="493"/>
      <c r="J183" s="493"/>
      <c r="K183" s="493">
        <v>264</v>
      </c>
      <c r="L183" s="493">
        <v>377.1</v>
      </c>
      <c r="M183" s="439">
        <v>8</v>
      </c>
      <c r="N183" s="442">
        <v>27680</v>
      </c>
      <c r="O183" s="442">
        <v>0</v>
      </c>
      <c r="P183" s="442">
        <v>0</v>
      </c>
      <c r="Q183" s="282">
        <v>27680</v>
      </c>
      <c r="R183" s="439">
        <v>2019</v>
      </c>
    </row>
    <row r="184" spans="1:18" x14ac:dyDescent="0.2">
      <c r="A184" s="439">
        <v>174</v>
      </c>
      <c r="B184" s="510" t="s">
        <v>1033</v>
      </c>
      <c r="C184" s="440">
        <v>1958</v>
      </c>
      <c r="D184" s="439"/>
      <c r="E184" s="510" t="s">
        <v>60</v>
      </c>
      <c r="F184" s="439">
        <v>1</v>
      </c>
      <c r="G184" s="440">
        <v>2</v>
      </c>
      <c r="H184" s="493">
        <v>532.6</v>
      </c>
      <c r="I184" s="493"/>
      <c r="J184" s="493"/>
      <c r="K184" s="493">
        <v>353</v>
      </c>
      <c r="L184" s="493">
        <v>350.8</v>
      </c>
      <c r="M184" s="439">
        <v>6</v>
      </c>
      <c r="N184" s="442">
        <v>34470</v>
      </c>
      <c r="O184" s="442">
        <v>0</v>
      </c>
      <c r="P184" s="442">
        <v>0</v>
      </c>
      <c r="Q184" s="282">
        <v>34470</v>
      </c>
      <c r="R184" s="439">
        <v>2019</v>
      </c>
    </row>
    <row r="185" spans="1:18" x14ac:dyDescent="0.2">
      <c r="A185" s="439">
        <v>175</v>
      </c>
      <c r="B185" s="510" t="s">
        <v>1034</v>
      </c>
      <c r="C185" s="440">
        <v>1956</v>
      </c>
      <c r="D185" s="439"/>
      <c r="E185" s="510" t="s">
        <v>60</v>
      </c>
      <c r="F185" s="439">
        <v>2</v>
      </c>
      <c r="G185" s="440">
        <v>2</v>
      </c>
      <c r="H185" s="493">
        <v>460</v>
      </c>
      <c r="I185" s="493"/>
      <c r="J185" s="493"/>
      <c r="K185" s="493">
        <v>383</v>
      </c>
      <c r="L185" s="493">
        <v>190.9</v>
      </c>
      <c r="M185" s="439">
        <v>8</v>
      </c>
      <c r="N185" s="442">
        <v>29780</v>
      </c>
      <c r="O185" s="442">
        <v>0</v>
      </c>
      <c r="P185" s="442">
        <v>0</v>
      </c>
      <c r="Q185" s="282">
        <v>29780</v>
      </c>
      <c r="R185" s="439">
        <v>2019</v>
      </c>
    </row>
    <row r="186" spans="1:18" x14ac:dyDescent="0.2">
      <c r="A186" s="439">
        <v>176</v>
      </c>
      <c r="B186" s="510" t="s">
        <v>1035</v>
      </c>
      <c r="C186" s="440">
        <v>1948</v>
      </c>
      <c r="D186" s="439"/>
      <c r="E186" s="510" t="s">
        <v>60</v>
      </c>
      <c r="F186" s="439">
        <v>2</v>
      </c>
      <c r="G186" s="440">
        <v>1</v>
      </c>
      <c r="H186" s="493">
        <v>430.6</v>
      </c>
      <c r="I186" s="493"/>
      <c r="J186" s="493"/>
      <c r="K186" s="493">
        <v>276</v>
      </c>
      <c r="L186" s="493">
        <v>377.2</v>
      </c>
      <c r="M186" s="439">
        <v>8</v>
      </c>
      <c r="N186" s="442">
        <v>27870</v>
      </c>
      <c r="O186" s="442">
        <v>0</v>
      </c>
      <c r="P186" s="442">
        <v>0</v>
      </c>
      <c r="Q186" s="282">
        <v>27870</v>
      </c>
      <c r="R186" s="439">
        <v>2019</v>
      </c>
    </row>
    <row r="187" spans="1:18" x14ac:dyDescent="0.2">
      <c r="A187" s="439">
        <v>177</v>
      </c>
      <c r="B187" s="510" t="s">
        <v>1036</v>
      </c>
      <c r="C187" s="440">
        <v>1952</v>
      </c>
      <c r="D187" s="439"/>
      <c r="E187" s="510" t="s">
        <v>60</v>
      </c>
      <c r="F187" s="439">
        <v>2</v>
      </c>
      <c r="G187" s="440">
        <v>1</v>
      </c>
      <c r="H187" s="493">
        <v>430.1</v>
      </c>
      <c r="I187" s="493"/>
      <c r="J187" s="493"/>
      <c r="K187" s="493">
        <v>266</v>
      </c>
      <c r="L187" s="493">
        <v>346.9</v>
      </c>
      <c r="M187" s="439">
        <v>9</v>
      </c>
      <c r="N187" s="442">
        <v>27850</v>
      </c>
      <c r="O187" s="442">
        <v>0</v>
      </c>
      <c r="P187" s="442">
        <v>0</v>
      </c>
      <c r="Q187" s="282">
        <v>27850</v>
      </c>
      <c r="R187" s="439">
        <v>2019</v>
      </c>
    </row>
    <row r="188" spans="1:18" x14ac:dyDescent="0.2">
      <c r="A188" s="439">
        <v>178</v>
      </c>
      <c r="B188" s="510" t="s">
        <v>1037</v>
      </c>
      <c r="C188" s="440">
        <v>1957</v>
      </c>
      <c r="D188" s="439"/>
      <c r="E188" s="510" t="s">
        <v>60</v>
      </c>
      <c r="F188" s="439">
        <v>2</v>
      </c>
      <c r="G188" s="440">
        <v>1</v>
      </c>
      <c r="H188" s="493">
        <v>404.49</v>
      </c>
      <c r="I188" s="493"/>
      <c r="J188" s="493"/>
      <c r="K188" s="493">
        <v>266</v>
      </c>
      <c r="L188" s="493">
        <v>249.7</v>
      </c>
      <c r="M188" s="439">
        <v>8</v>
      </c>
      <c r="N188" s="442">
        <v>26180</v>
      </c>
      <c r="O188" s="442">
        <v>0</v>
      </c>
      <c r="P188" s="442">
        <v>0</v>
      </c>
      <c r="Q188" s="282">
        <v>26180</v>
      </c>
      <c r="R188" s="439">
        <v>2019</v>
      </c>
    </row>
    <row r="189" spans="1:18" x14ac:dyDescent="0.2">
      <c r="A189" s="439">
        <v>179</v>
      </c>
      <c r="B189" s="510" t="s">
        <v>1038</v>
      </c>
      <c r="C189" s="440">
        <v>1957</v>
      </c>
      <c r="D189" s="439"/>
      <c r="E189" s="510" t="s">
        <v>60</v>
      </c>
      <c r="F189" s="439">
        <v>2</v>
      </c>
      <c r="G189" s="440">
        <v>1</v>
      </c>
      <c r="H189" s="493">
        <v>397.1</v>
      </c>
      <c r="I189" s="493"/>
      <c r="J189" s="493"/>
      <c r="K189" s="493">
        <v>262</v>
      </c>
      <c r="L189" s="493">
        <v>352.7</v>
      </c>
      <c r="M189" s="439">
        <v>16</v>
      </c>
      <c r="N189" s="442">
        <v>25700</v>
      </c>
      <c r="O189" s="442">
        <v>0</v>
      </c>
      <c r="P189" s="442">
        <v>0</v>
      </c>
      <c r="Q189" s="282">
        <v>25700</v>
      </c>
      <c r="R189" s="439">
        <v>2019</v>
      </c>
    </row>
    <row r="190" spans="1:18" x14ac:dyDescent="0.2">
      <c r="A190" s="439">
        <v>180</v>
      </c>
      <c r="B190" s="510" t="s">
        <v>1039</v>
      </c>
      <c r="C190" s="440">
        <v>1957</v>
      </c>
      <c r="D190" s="439"/>
      <c r="E190" s="510" t="s">
        <v>60</v>
      </c>
      <c r="F190" s="439">
        <v>2</v>
      </c>
      <c r="G190" s="440">
        <v>1</v>
      </c>
      <c r="H190" s="493">
        <v>407.4</v>
      </c>
      <c r="I190" s="493"/>
      <c r="J190" s="493"/>
      <c r="K190" s="493">
        <v>270</v>
      </c>
      <c r="L190" s="493">
        <v>251.1</v>
      </c>
      <c r="M190" s="439">
        <v>8</v>
      </c>
      <c r="N190" s="442">
        <v>26370</v>
      </c>
      <c r="O190" s="442">
        <v>0</v>
      </c>
      <c r="P190" s="442">
        <v>0</v>
      </c>
      <c r="Q190" s="282">
        <v>26370</v>
      </c>
      <c r="R190" s="439">
        <v>2019</v>
      </c>
    </row>
    <row r="191" spans="1:18" x14ac:dyDescent="0.2">
      <c r="A191" s="439">
        <v>181</v>
      </c>
      <c r="B191" s="510" t="s">
        <v>1040</v>
      </c>
      <c r="C191" s="440">
        <v>1957</v>
      </c>
      <c r="D191" s="439"/>
      <c r="E191" s="510" t="s">
        <v>60</v>
      </c>
      <c r="F191" s="439">
        <v>2</v>
      </c>
      <c r="G191" s="440">
        <v>1</v>
      </c>
      <c r="H191" s="493">
        <v>535</v>
      </c>
      <c r="I191" s="493"/>
      <c r="J191" s="493"/>
      <c r="K191" s="493">
        <v>445.79</v>
      </c>
      <c r="L191" s="493">
        <v>386</v>
      </c>
      <c r="M191" s="439">
        <v>10</v>
      </c>
      <c r="N191" s="442">
        <v>34650</v>
      </c>
      <c r="O191" s="442">
        <v>0</v>
      </c>
      <c r="P191" s="442">
        <v>0</v>
      </c>
      <c r="Q191" s="282">
        <v>34650</v>
      </c>
      <c r="R191" s="439">
        <v>2019</v>
      </c>
    </row>
    <row r="192" spans="1:18" x14ac:dyDescent="0.2">
      <c r="A192" s="439">
        <v>182</v>
      </c>
      <c r="B192" s="510" t="s">
        <v>1041</v>
      </c>
      <c r="C192" s="440">
        <v>1957</v>
      </c>
      <c r="D192" s="439"/>
      <c r="E192" s="510" t="s">
        <v>60</v>
      </c>
      <c r="F192" s="439">
        <v>2</v>
      </c>
      <c r="G192" s="440">
        <v>1</v>
      </c>
      <c r="H192" s="493">
        <v>428.9</v>
      </c>
      <c r="I192" s="493"/>
      <c r="J192" s="493"/>
      <c r="K192" s="493">
        <v>275</v>
      </c>
      <c r="L192" s="493">
        <v>326.39999999999998</v>
      </c>
      <c r="M192" s="439">
        <v>8</v>
      </c>
      <c r="N192" s="442">
        <v>27760</v>
      </c>
      <c r="O192" s="442">
        <v>0</v>
      </c>
      <c r="P192" s="442">
        <v>0</v>
      </c>
      <c r="Q192" s="282">
        <v>27760</v>
      </c>
      <c r="R192" s="439">
        <v>2019</v>
      </c>
    </row>
    <row r="193" spans="1:18" ht="24" x14ac:dyDescent="0.2">
      <c r="A193" s="439">
        <v>183</v>
      </c>
      <c r="B193" s="510" t="s">
        <v>1042</v>
      </c>
      <c r="C193" s="440">
        <v>1954</v>
      </c>
      <c r="D193" s="439"/>
      <c r="E193" s="510" t="s">
        <v>42</v>
      </c>
      <c r="F193" s="439">
        <v>2</v>
      </c>
      <c r="G193" s="440">
        <v>1</v>
      </c>
      <c r="H193" s="493">
        <v>403</v>
      </c>
      <c r="I193" s="493"/>
      <c r="J193" s="493"/>
      <c r="K193" s="493">
        <v>250</v>
      </c>
      <c r="L193" s="493">
        <v>184.3</v>
      </c>
      <c r="M193" s="439">
        <v>9</v>
      </c>
      <c r="N193" s="442">
        <v>26100</v>
      </c>
      <c r="O193" s="442">
        <v>0</v>
      </c>
      <c r="P193" s="442">
        <v>0</v>
      </c>
      <c r="Q193" s="282">
        <v>26100</v>
      </c>
      <c r="R193" s="439">
        <v>2019</v>
      </c>
    </row>
    <row r="194" spans="1:18" ht="24" x14ac:dyDescent="0.2">
      <c r="A194" s="439">
        <v>184</v>
      </c>
      <c r="B194" s="510" t="s">
        <v>1043</v>
      </c>
      <c r="C194" s="440">
        <v>1954</v>
      </c>
      <c r="D194" s="439"/>
      <c r="E194" s="510" t="s">
        <v>42</v>
      </c>
      <c r="F194" s="439">
        <v>2</v>
      </c>
      <c r="G194" s="440">
        <v>1</v>
      </c>
      <c r="H194" s="493">
        <v>402.87</v>
      </c>
      <c r="I194" s="493"/>
      <c r="J194" s="493"/>
      <c r="K194" s="493">
        <v>251</v>
      </c>
      <c r="L194" s="493">
        <v>245.97</v>
      </c>
      <c r="M194" s="439">
        <v>9</v>
      </c>
      <c r="N194" s="442">
        <v>26080</v>
      </c>
      <c r="O194" s="442">
        <v>0</v>
      </c>
      <c r="P194" s="442">
        <v>0</v>
      </c>
      <c r="Q194" s="282">
        <v>26080</v>
      </c>
      <c r="R194" s="439">
        <v>2019</v>
      </c>
    </row>
    <row r="195" spans="1:18" ht="24" x14ac:dyDescent="0.2">
      <c r="A195" s="439">
        <v>185</v>
      </c>
      <c r="B195" s="510" t="s">
        <v>1044</v>
      </c>
      <c r="C195" s="440">
        <v>1954</v>
      </c>
      <c r="D195" s="439"/>
      <c r="E195" s="510" t="s">
        <v>42</v>
      </c>
      <c r="F195" s="439">
        <v>2</v>
      </c>
      <c r="G195" s="440">
        <v>1</v>
      </c>
      <c r="H195" s="493">
        <v>406.6</v>
      </c>
      <c r="I195" s="493"/>
      <c r="J195" s="493"/>
      <c r="K195" s="493">
        <v>251</v>
      </c>
      <c r="L195" s="493">
        <v>325.58999999999997</v>
      </c>
      <c r="M195" s="439">
        <v>9</v>
      </c>
      <c r="N195" s="442">
        <v>26315</v>
      </c>
      <c r="O195" s="442">
        <v>0</v>
      </c>
      <c r="P195" s="442">
        <v>0</v>
      </c>
      <c r="Q195" s="282">
        <v>26315</v>
      </c>
      <c r="R195" s="439">
        <v>2019</v>
      </c>
    </row>
    <row r="196" spans="1:18" x14ac:dyDescent="0.2">
      <c r="A196" s="439">
        <v>186</v>
      </c>
      <c r="B196" s="510" t="s">
        <v>1045</v>
      </c>
      <c r="C196" s="440">
        <v>1962</v>
      </c>
      <c r="D196" s="439"/>
      <c r="E196" s="510" t="s">
        <v>60</v>
      </c>
      <c r="F196" s="439">
        <v>2</v>
      </c>
      <c r="G196" s="440">
        <v>2</v>
      </c>
      <c r="H196" s="493">
        <v>927.3</v>
      </c>
      <c r="I196" s="493"/>
      <c r="J196" s="493"/>
      <c r="K196" s="493">
        <v>789</v>
      </c>
      <c r="L196" s="493">
        <v>921.3</v>
      </c>
      <c r="M196" s="439">
        <v>22</v>
      </c>
      <c r="N196" s="442">
        <v>60015</v>
      </c>
      <c r="O196" s="442">
        <v>0</v>
      </c>
      <c r="P196" s="442">
        <v>0</v>
      </c>
      <c r="Q196" s="282">
        <v>60015</v>
      </c>
      <c r="R196" s="439">
        <v>2019</v>
      </c>
    </row>
    <row r="197" spans="1:18" x14ac:dyDescent="0.2">
      <c r="A197" s="439">
        <v>187</v>
      </c>
      <c r="B197" s="510" t="s">
        <v>1046</v>
      </c>
      <c r="C197" s="440">
        <v>1950</v>
      </c>
      <c r="D197" s="439"/>
      <c r="E197" s="510" t="s">
        <v>60</v>
      </c>
      <c r="F197" s="439">
        <v>2</v>
      </c>
      <c r="G197" s="440">
        <v>2</v>
      </c>
      <c r="H197" s="493">
        <v>482.1</v>
      </c>
      <c r="I197" s="493"/>
      <c r="J197" s="493"/>
      <c r="K197" s="493">
        <v>317</v>
      </c>
      <c r="L197" s="493">
        <v>291.60000000000002</v>
      </c>
      <c r="M197" s="439">
        <v>8</v>
      </c>
      <c r="N197" s="442">
        <v>31200</v>
      </c>
      <c r="O197" s="442">
        <v>0</v>
      </c>
      <c r="P197" s="442">
        <v>0</v>
      </c>
      <c r="Q197" s="282">
        <v>31200</v>
      </c>
      <c r="R197" s="439">
        <v>2019</v>
      </c>
    </row>
    <row r="198" spans="1:18" x14ac:dyDescent="0.2">
      <c r="A198" s="439">
        <v>188</v>
      </c>
      <c r="B198" s="510" t="s">
        <v>1047</v>
      </c>
      <c r="C198" s="440">
        <v>1951</v>
      </c>
      <c r="D198" s="439"/>
      <c r="E198" s="510" t="s">
        <v>60</v>
      </c>
      <c r="F198" s="439">
        <v>2</v>
      </c>
      <c r="G198" s="440">
        <v>2</v>
      </c>
      <c r="H198" s="493">
        <v>588.84</v>
      </c>
      <c r="I198" s="493"/>
      <c r="J198" s="493"/>
      <c r="K198" s="493">
        <v>490.7</v>
      </c>
      <c r="L198" s="493">
        <v>290.5</v>
      </c>
      <c r="M198" s="439">
        <v>9</v>
      </c>
      <c r="N198" s="442">
        <v>38100</v>
      </c>
      <c r="O198" s="442">
        <v>0</v>
      </c>
      <c r="P198" s="442">
        <v>0</v>
      </c>
      <c r="Q198" s="282">
        <v>38100</v>
      </c>
      <c r="R198" s="439">
        <v>2019</v>
      </c>
    </row>
    <row r="199" spans="1:18" x14ac:dyDescent="0.2">
      <c r="A199" s="439">
        <v>189</v>
      </c>
      <c r="B199" s="510" t="s">
        <v>1048</v>
      </c>
      <c r="C199" s="440">
        <v>1953</v>
      </c>
      <c r="D199" s="439"/>
      <c r="E199" s="510" t="s">
        <v>60</v>
      </c>
      <c r="F199" s="439">
        <v>2</v>
      </c>
      <c r="G199" s="440">
        <v>2</v>
      </c>
      <c r="H199" s="493">
        <v>627.84</v>
      </c>
      <c r="I199" s="493"/>
      <c r="J199" s="493"/>
      <c r="K199" s="493">
        <v>523.20000000000005</v>
      </c>
      <c r="L199" s="493">
        <v>448.5</v>
      </c>
      <c r="M199" s="439">
        <v>10</v>
      </c>
      <c r="N199" s="442">
        <v>40650</v>
      </c>
      <c r="O199" s="442">
        <v>0</v>
      </c>
      <c r="P199" s="442">
        <v>0</v>
      </c>
      <c r="Q199" s="282">
        <v>40650</v>
      </c>
      <c r="R199" s="439">
        <v>2019</v>
      </c>
    </row>
    <row r="200" spans="1:18" x14ac:dyDescent="0.2">
      <c r="A200" s="439">
        <v>190</v>
      </c>
      <c r="B200" s="510" t="s">
        <v>1049</v>
      </c>
      <c r="C200" s="440">
        <v>1938</v>
      </c>
      <c r="D200" s="439"/>
      <c r="E200" s="510" t="s">
        <v>60</v>
      </c>
      <c r="F200" s="439">
        <v>2</v>
      </c>
      <c r="G200" s="440">
        <v>1</v>
      </c>
      <c r="H200" s="493">
        <v>324.89999999999998</v>
      </c>
      <c r="I200" s="493"/>
      <c r="J200" s="493"/>
      <c r="K200" s="493">
        <v>289.7</v>
      </c>
      <c r="L200" s="493">
        <v>291.2</v>
      </c>
      <c r="M200" s="439">
        <v>8</v>
      </c>
      <c r="N200" s="442">
        <v>21030</v>
      </c>
      <c r="O200" s="442">
        <v>0</v>
      </c>
      <c r="P200" s="442">
        <v>0</v>
      </c>
      <c r="Q200" s="282">
        <v>21030</v>
      </c>
      <c r="R200" s="439">
        <v>2019</v>
      </c>
    </row>
    <row r="201" spans="1:18" x14ac:dyDescent="0.2">
      <c r="A201" s="439">
        <v>191</v>
      </c>
      <c r="B201" s="510" t="s">
        <v>1050</v>
      </c>
      <c r="C201" s="440">
        <v>1945</v>
      </c>
      <c r="D201" s="439"/>
      <c r="E201" s="510" t="s">
        <v>60</v>
      </c>
      <c r="F201" s="439">
        <v>2</v>
      </c>
      <c r="G201" s="440">
        <v>2</v>
      </c>
      <c r="H201" s="493">
        <v>492</v>
      </c>
      <c r="I201" s="493"/>
      <c r="J201" s="493"/>
      <c r="K201" s="493">
        <v>409.9</v>
      </c>
      <c r="L201" s="493">
        <v>360.3</v>
      </c>
      <c r="M201" s="439">
        <v>15</v>
      </c>
      <c r="N201" s="442">
        <v>31850</v>
      </c>
      <c r="O201" s="442">
        <v>0</v>
      </c>
      <c r="P201" s="442">
        <v>0</v>
      </c>
      <c r="Q201" s="282">
        <v>31850</v>
      </c>
      <c r="R201" s="439">
        <v>2019</v>
      </c>
    </row>
    <row r="202" spans="1:18" x14ac:dyDescent="0.2">
      <c r="A202" s="439">
        <v>192</v>
      </c>
      <c r="B202" s="510" t="s">
        <v>1051</v>
      </c>
      <c r="C202" s="440">
        <v>1931</v>
      </c>
      <c r="D202" s="439"/>
      <c r="E202" s="510" t="s">
        <v>60</v>
      </c>
      <c r="F202" s="439">
        <v>2</v>
      </c>
      <c r="G202" s="440">
        <v>2</v>
      </c>
      <c r="H202" s="493">
        <v>673</v>
      </c>
      <c r="I202" s="493"/>
      <c r="J202" s="493"/>
      <c r="K202" s="493">
        <v>561.1</v>
      </c>
      <c r="L202" s="493">
        <v>435.9</v>
      </c>
      <c r="M202" s="439">
        <v>12</v>
      </c>
      <c r="N202" s="442">
        <v>43560</v>
      </c>
      <c r="O202" s="442">
        <v>0</v>
      </c>
      <c r="P202" s="442">
        <v>0</v>
      </c>
      <c r="Q202" s="282">
        <v>43560</v>
      </c>
      <c r="R202" s="439">
        <v>2019</v>
      </c>
    </row>
    <row r="203" spans="1:18" x14ac:dyDescent="0.2">
      <c r="A203" s="439">
        <v>193</v>
      </c>
      <c r="B203" s="510" t="s">
        <v>1052</v>
      </c>
      <c r="C203" s="440">
        <v>1935</v>
      </c>
      <c r="D203" s="439"/>
      <c r="E203" s="510" t="s">
        <v>60</v>
      </c>
      <c r="F203" s="439">
        <v>2</v>
      </c>
      <c r="G203" s="440">
        <v>2</v>
      </c>
      <c r="H203" s="493">
        <v>481.2</v>
      </c>
      <c r="I203" s="493"/>
      <c r="J203" s="493"/>
      <c r="K203" s="493">
        <v>314.60000000000002</v>
      </c>
      <c r="L203" s="493">
        <v>343</v>
      </c>
      <c r="M203" s="439">
        <v>12</v>
      </c>
      <c r="N203" s="442">
        <v>31150</v>
      </c>
      <c r="O203" s="442">
        <v>0</v>
      </c>
      <c r="P203" s="442">
        <v>0</v>
      </c>
      <c r="Q203" s="282">
        <v>31150</v>
      </c>
      <c r="R203" s="439">
        <v>2019</v>
      </c>
    </row>
    <row r="204" spans="1:18" x14ac:dyDescent="0.2">
      <c r="A204" s="439">
        <v>194</v>
      </c>
      <c r="B204" s="510" t="s">
        <v>1053</v>
      </c>
      <c r="C204" s="440">
        <v>1958</v>
      </c>
      <c r="D204" s="439"/>
      <c r="E204" s="510" t="s">
        <v>60</v>
      </c>
      <c r="F204" s="439">
        <v>2</v>
      </c>
      <c r="G204" s="440">
        <v>2</v>
      </c>
      <c r="H204" s="493">
        <v>405</v>
      </c>
      <c r="I204" s="493"/>
      <c r="J204" s="493"/>
      <c r="K204" s="493">
        <v>264</v>
      </c>
      <c r="L204" s="493">
        <v>109.6</v>
      </c>
      <c r="M204" s="439">
        <v>10</v>
      </c>
      <c r="N204" s="442">
        <v>26200</v>
      </c>
      <c r="O204" s="442">
        <v>0</v>
      </c>
      <c r="P204" s="442">
        <v>0</v>
      </c>
      <c r="Q204" s="282">
        <v>26200</v>
      </c>
      <c r="R204" s="439">
        <v>2019</v>
      </c>
    </row>
    <row r="205" spans="1:18" x14ac:dyDescent="0.2">
      <c r="A205" s="439">
        <v>195</v>
      </c>
      <c r="B205" s="510" t="s">
        <v>1054</v>
      </c>
      <c r="C205" s="440">
        <v>1915</v>
      </c>
      <c r="D205" s="439"/>
      <c r="E205" s="510" t="s">
        <v>60</v>
      </c>
      <c r="F205" s="439">
        <v>1</v>
      </c>
      <c r="G205" s="440">
        <v>3</v>
      </c>
      <c r="H205" s="493">
        <v>268.89999999999998</v>
      </c>
      <c r="I205" s="493"/>
      <c r="J205" s="493"/>
      <c r="K205" s="493">
        <v>194.5</v>
      </c>
      <c r="L205" s="493">
        <v>233.9</v>
      </c>
      <c r="M205" s="439">
        <v>6</v>
      </c>
      <c r="N205" s="442">
        <v>17400</v>
      </c>
      <c r="O205" s="442">
        <v>0</v>
      </c>
      <c r="P205" s="442">
        <v>0</v>
      </c>
      <c r="Q205" s="282">
        <v>17400</v>
      </c>
      <c r="R205" s="439">
        <v>2019</v>
      </c>
    </row>
    <row r="206" spans="1:18" x14ac:dyDescent="0.2">
      <c r="A206" s="439">
        <v>196</v>
      </c>
      <c r="B206" s="510" t="s">
        <v>1055</v>
      </c>
      <c r="C206" s="440">
        <v>1915</v>
      </c>
      <c r="D206" s="439"/>
      <c r="E206" s="510" t="s">
        <v>60</v>
      </c>
      <c r="F206" s="439">
        <v>1</v>
      </c>
      <c r="G206" s="440">
        <v>3</v>
      </c>
      <c r="H206" s="493">
        <v>215</v>
      </c>
      <c r="I206" s="493"/>
      <c r="J206" s="493"/>
      <c r="K206" s="493">
        <v>137.6</v>
      </c>
      <c r="L206" s="493">
        <v>117.5</v>
      </c>
      <c r="M206" s="439">
        <v>6</v>
      </c>
      <c r="N206" s="442">
        <v>13915</v>
      </c>
      <c r="O206" s="442">
        <v>0</v>
      </c>
      <c r="P206" s="442">
        <v>0</v>
      </c>
      <c r="Q206" s="282">
        <v>13915</v>
      </c>
      <c r="R206" s="439">
        <v>2019</v>
      </c>
    </row>
    <row r="207" spans="1:18" x14ac:dyDescent="0.2">
      <c r="A207" s="439">
        <v>197</v>
      </c>
      <c r="B207" s="510" t="s">
        <v>1056</v>
      </c>
      <c r="C207" s="440">
        <v>1914</v>
      </c>
      <c r="D207" s="439"/>
      <c r="E207" s="510" t="s">
        <v>60</v>
      </c>
      <c r="F207" s="439">
        <v>1</v>
      </c>
      <c r="G207" s="440">
        <v>3</v>
      </c>
      <c r="H207" s="493">
        <v>163.69999999999999</v>
      </c>
      <c r="I207" s="493"/>
      <c r="J207" s="493"/>
      <c r="K207" s="493">
        <v>88.4</v>
      </c>
      <c r="L207" s="493">
        <v>58.3</v>
      </c>
      <c r="M207" s="439">
        <v>4</v>
      </c>
      <c r="N207" s="442">
        <v>10600</v>
      </c>
      <c r="O207" s="442">
        <v>0</v>
      </c>
      <c r="P207" s="442">
        <v>0</v>
      </c>
      <c r="Q207" s="282">
        <v>10600</v>
      </c>
      <c r="R207" s="439">
        <v>2019</v>
      </c>
    </row>
    <row r="208" spans="1:18" x14ac:dyDescent="0.2">
      <c r="A208" s="439">
        <v>198</v>
      </c>
      <c r="B208" s="510" t="s">
        <v>1057</v>
      </c>
      <c r="C208" s="440">
        <v>1953</v>
      </c>
      <c r="D208" s="439"/>
      <c r="E208" s="510" t="s">
        <v>60</v>
      </c>
      <c r="F208" s="439">
        <v>2</v>
      </c>
      <c r="G208" s="440">
        <v>2</v>
      </c>
      <c r="H208" s="493">
        <v>481.1</v>
      </c>
      <c r="I208" s="493"/>
      <c r="J208" s="493"/>
      <c r="K208" s="493">
        <v>320</v>
      </c>
      <c r="L208" s="493">
        <v>127.5</v>
      </c>
      <c r="M208" s="439">
        <v>8</v>
      </c>
      <c r="N208" s="442">
        <v>31135</v>
      </c>
      <c r="O208" s="442">
        <v>0</v>
      </c>
      <c r="P208" s="442">
        <v>0</v>
      </c>
      <c r="Q208" s="282">
        <v>31135</v>
      </c>
      <c r="R208" s="439">
        <v>2019</v>
      </c>
    </row>
    <row r="209" spans="1:18" x14ac:dyDescent="0.2">
      <c r="A209" s="439">
        <v>199</v>
      </c>
      <c r="B209" s="510" t="s">
        <v>1058</v>
      </c>
      <c r="C209" s="440">
        <v>1946</v>
      </c>
      <c r="D209" s="439"/>
      <c r="E209" s="510" t="s">
        <v>60</v>
      </c>
      <c r="F209" s="439">
        <v>2</v>
      </c>
      <c r="G209" s="440">
        <v>2</v>
      </c>
      <c r="H209" s="493">
        <v>475</v>
      </c>
      <c r="I209" s="493"/>
      <c r="J209" s="493"/>
      <c r="K209" s="493">
        <v>314</v>
      </c>
      <c r="L209" s="493">
        <v>367.6</v>
      </c>
      <c r="M209" s="439">
        <v>10</v>
      </c>
      <c r="N209" s="442">
        <v>30740</v>
      </c>
      <c r="O209" s="442">
        <v>0</v>
      </c>
      <c r="P209" s="442">
        <v>0</v>
      </c>
      <c r="Q209" s="282">
        <v>30740</v>
      </c>
      <c r="R209" s="439">
        <v>2019</v>
      </c>
    </row>
    <row r="210" spans="1:18" x14ac:dyDescent="0.2">
      <c r="A210" s="439">
        <v>200</v>
      </c>
      <c r="B210" s="510" t="s">
        <v>1059</v>
      </c>
      <c r="C210" s="440">
        <v>1936</v>
      </c>
      <c r="D210" s="439"/>
      <c r="E210" s="510" t="s">
        <v>60</v>
      </c>
      <c r="F210" s="439">
        <v>2</v>
      </c>
      <c r="G210" s="440">
        <v>2</v>
      </c>
      <c r="H210" s="493">
        <v>781.5</v>
      </c>
      <c r="I210" s="493"/>
      <c r="J210" s="493"/>
      <c r="K210" s="493">
        <v>510</v>
      </c>
      <c r="L210" s="493">
        <v>528.6</v>
      </c>
      <c r="M210" s="439">
        <v>17</v>
      </c>
      <c r="N210" s="442">
        <v>50580</v>
      </c>
      <c r="O210" s="442">
        <v>0</v>
      </c>
      <c r="P210" s="442">
        <v>0</v>
      </c>
      <c r="Q210" s="282">
        <v>50580</v>
      </c>
      <c r="R210" s="439">
        <v>2019</v>
      </c>
    </row>
    <row r="211" spans="1:18" x14ac:dyDescent="0.2">
      <c r="A211" s="439">
        <v>201</v>
      </c>
      <c r="B211" s="510" t="s">
        <v>1060</v>
      </c>
      <c r="C211" s="440">
        <v>1955</v>
      </c>
      <c r="D211" s="439"/>
      <c r="E211" s="510" t="s">
        <v>60</v>
      </c>
      <c r="F211" s="439">
        <v>2</v>
      </c>
      <c r="G211" s="440">
        <v>1</v>
      </c>
      <c r="H211" s="493">
        <v>408.4</v>
      </c>
      <c r="I211" s="493"/>
      <c r="J211" s="493"/>
      <c r="K211" s="493">
        <v>273.39999999999998</v>
      </c>
      <c r="L211" s="493">
        <v>148.4</v>
      </c>
      <c r="M211" s="439">
        <v>9</v>
      </c>
      <c r="N211" s="442">
        <v>26430</v>
      </c>
      <c r="O211" s="442">
        <v>0</v>
      </c>
      <c r="P211" s="442">
        <v>0</v>
      </c>
      <c r="Q211" s="282">
        <v>26430</v>
      </c>
      <c r="R211" s="439">
        <v>2019</v>
      </c>
    </row>
    <row r="212" spans="1:18" x14ac:dyDescent="0.2">
      <c r="A212" s="439">
        <v>202</v>
      </c>
      <c r="B212" s="510" t="s">
        <v>1061</v>
      </c>
      <c r="C212" s="440">
        <v>1949</v>
      </c>
      <c r="D212" s="439"/>
      <c r="E212" s="510" t="s">
        <v>60</v>
      </c>
      <c r="F212" s="439">
        <v>2</v>
      </c>
      <c r="G212" s="440">
        <v>2</v>
      </c>
      <c r="H212" s="493">
        <v>480.4</v>
      </c>
      <c r="I212" s="493"/>
      <c r="J212" s="493"/>
      <c r="K212" s="493">
        <v>315</v>
      </c>
      <c r="L212" s="493">
        <v>132.30000000000001</v>
      </c>
      <c r="M212" s="439">
        <v>11</v>
      </c>
      <c r="N212" s="442">
        <v>31090</v>
      </c>
      <c r="O212" s="442">
        <v>0</v>
      </c>
      <c r="P212" s="442">
        <v>0</v>
      </c>
      <c r="Q212" s="282">
        <v>31090</v>
      </c>
      <c r="R212" s="439">
        <v>2019</v>
      </c>
    </row>
    <row r="213" spans="1:18" x14ac:dyDescent="0.2">
      <c r="A213" s="439">
        <v>203</v>
      </c>
      <c r="B213" s="510" t="s">
        <v>1062</v>
      </c>
      <c r="C213" s="440">
        <v>1960</v>
      </c>
      <c r="D213" s="439"/>
      <c r="E213" s="510" t="s">
        <v>60</v>
      </c>
      <c r="F213" s="439">
        <v>2</v>
      </c>
      <c r="G213" s="440">
        <v>2</v>
      </c>
      <c r="H213" s="493">
        <v>518.20000000000005</v>
      </c>
      <c r="I213" s="493"/>
      <c r="J213" s="493"/>
      <c r="K213" s="493">
        <v>324</v>
      </c>
      <c r="L213" s="493">
        <v>421.1</v>
      </c>
      <c r="M213" s="439">
        <v>18</v>
      </c>
      <c r="N213" s="442">
        <v>33540</v>
      </c>
      <c r="O213" s="442">
        <v>0</v>
      </c>
      <c r="P213" s="442">
        <v>0</v>
      </c>
      <c r="Q213" s="282">
        <v>33540</v>
      </c>
      <c r="R213" s="439">
        <v>2019</v>
      </c>
    </row>
    <row r="214" spans="1:18" x14ac:dyDescent="0.2">
      <c r="A214" s="439">
        <v>204</v>
      </c>
      <c r="B214" s="510" t="s">
        <v>1063</v>
      </c>
      <c r="C214" s="440">
        <v>1928</v>
      </c>
      <c r="D214" s="439"/>
      <c r="E214" s="510" t="s">
        <v>60</v>
      </c>
      <c r="F214" s="439">
        <v>3</v>
      </c>
      <c r="G214" s="440">
        <v>2</v>
      </c>
      <c r="H214" s="493">
        <v>381.8</v>
      </c>
      <c r="I214" s="493"/>
      <c r="J214" s="493"/>
      <c r="K214" s="493">
        <v>227.6</v>
      </c>
      <c r="L214" s="493">
        <v>143.80000000000001</v>
      </c>
      <c r="M214" s="439">
        <v>8</v>
      </c>
      <c r="N214" s="442">
        <v>24700</v>
      </c>
      <c r="O214" s="442">
        <v>0</v>
      </c>
      <c r="P214" s="442">
        <v>0</v>
      </c>
      <c r="Q214" s="282">
        <v>24700</v>
      </c>
      <c r="R214" s="439">
        <v>2019</v>
      </c>
    </row>
    <row r="215" spans="1:18" x14ac:dyDescent="0.2">
      <c r="A215" s="439">
        <v>205</v>
      </c>
      <c r="B215" s="510" t="s">
        <v>1064</v>
      </c>
      <c r="C215" s="440">
        <v>1960</v>
      </c>
      <c r="D215" s="439"/>
      <c r="E215" s="510" t="s">
        <v>60</v>
      </c>
      <c r="F215" s="439">
        <v>2</v>
      </c>
      <c r="G215" s="440">
        <v>3</v>
      </c>
      <c r="H215" s="493">
        <v>768</v>
      </c>
      <c r="I215" s="493"/>
      <c r="J215" s="493"/>
      <c r="K215" s="493">
        <v>537</v>
      </c>
      <c r="L215" s="493">
        <v>522.20000000000005</v>
      </c>
      <c r="M215" s="439">
        <v>24</v>
      </c>
      <c r="N215" s="442">
        <v>49700</v>
      </c>
      <c r="O215" s="442">
        <v>0</v>
      </c>
      <c r="P215" s="442">
        <v>0</v>
      </c>
      <c r="Q215" s="282">
        <v>49700</v>
      </c>
      <c r="R215" s="439">
        <v>2019</v>
      </c>
    </row>
    <row r="216" spans="1:18" x14ac:dyDescent="0.2">
      <c r="A216" s="439">
        <v>206</v>
      </c>
      <c r="B216" s="510" t="s">
        <v>1065</v>
      </c>
      <c r="C216" s="440">
        <v>1936</v>
      </c>
      <c r="D216" s="439"/>
      <c r="E216" s="510" t="s">
        <v>60</v>
      </c>
      <c r="F216" s="439">
        <v>2</v>
      </c>
      <c r="G216" s="440">
        <v>3</v>
      </c>
      <c r="H216" s="493">
        <v>560</v>
      </c>
      <c r="I216" s="493"/>
      <c r="J216" s="493"/>
      <c r="K216" s="493">
        <v>395</v>
      </c>
      <c r="L216" s="493">
        <v>373.2</v>
      </c>
      <c r="M216" s="439">
        <v>12</v>
      </c>
      <c r="N216" s="442">
        <v>36250</v>
      </c>
      <c r="O216" s="442">
        <v>0</v>
      </c>
      <c r="P216" s="442">
        <v>0</v>
      </c>
      <c r="Q216" s="282">
        <v>36250</v>
      </c>
      <c r="R216" s="439">
        <v>2019</v>
      </c>
    </row>
    <row r="217" spans="1:18" x14ac:dyDescent="0.2">
      <c r="A217" s="439">
        <v>207</v>
      </c>
      <c r="B217" s="510" t="s">
        <v>1066</v>
      </c>
      <c r="C217" s="440">
        <v>1949</v>
      </c>
      <c r="D217" s="439"/>
      <c r="E217" s="510" t="s">
        <v>60</v>
      </c>
      <c r="F217" s="439">
        <v>2</v>
      </c>
      <c r="G217" s="440">
        <v>1</v>
      </c>
      <c r="H217" s="493">
        <v>428.7</v>
      </c>
      <c r="I217" s="493"/>
      <c r="J217" s="493"/>
      <c r="K217" s="493">
        <v>282</v>
      </c>
      <c r="L217" s="493">
        <v>266.7</v>
      </c>
      <c r="M217" s="439">
        <v>8</v>
      </c>
      <c r="N217" s="442">
        <v>27750</v>
      </c>
      <c r="O217" s="442">
        <v>0</v>
      </c>
      <c r="P217" s="442">
        <v>0</v>
      </c>
      <c r="Q217" s="282">
        <v>27750</v>
      </c>
      <c r="R217" s="439">
        <v>2019</v>
      </c>
    </row>
    <row r="218" spans="1:18" x14ac:dyDescent="0.2">
      <c r="A218" s="439">
        <v>208</v>
      </c>
      <c r="B218" s="510" t="s">
        <v>1067</v>
      </c>
      <c r="C218" s="440">
        <v>1959</v>
      </c>
      <c r="D218" s="439"/>
      <c r="E218" s="510" t="s">
        <v>60</v>
      </c>
      <c r="F218" s="439">
        <v>2</v>
      </c>
      <c r="G218" s="440">
        <v>2</v>
      </c>
      <c r="H218" s="493">
        <v>496.1</v>
      </c>
      <c r="I218" s="493"/>
      <c r="J218" s="493"/>
      <c r="K218" s="493">
        <v>337.3</v>
      </c>
      <c r="L218" s="493">
        <v>69.5</v>
      </c>
      <c r="M218" s="439">
        <v>10</v>
      </c>
      <c r="N218" s="442">
        <v>32100</v>
      </c>
      <c r="O218" s="442">
        <v>0</v>
      </c>
      <c r="P218" s="442">
        <v>0</v>
      </c>
      <c r="Q218" s="282">
        <v>32100</v>
      </c>
      <c r="R218" s="439">
        <v>2019</v>
      </c>
    </row>
    <row r="219" spans="1:18" x14ac:dyDescent="0.2">
      <c r="A219" s="439">
        <v>209</v>
      </c>
      <c r="B219" s="510" t="s">
        <v>1068</v>
      </c>
      <c r="C219" s="440">
        <v>1952</v>
      </c>
      <c r="D219" s="439"/>
      <c r="E219" s="510" t="s">
        <v>60</v>
      </c>
      <c r="F219" s="439">
        <v>1</v>
      </c>
      <c r="G219" s="440">
        <v>2</v>
      </c>
      <c r="H219" s="493">
        <v>496.9</v>
      </c>
      <c r="I219" s="493"/>
      <c r="J219" s="493"/>
      <c r="K219" s="493">
        <v>342.4</v>
      </c>
      <c r="L219" s="493">
        <v>158.6</v>
      </c>
      <c r="M219" s="439">
        <v>13</v>
      </c>
      <c r="N219" s="442">
        <v>32160</v>
      </c>
      <c r="O219" s="442">
        <v>0</v>
      </c>
      <c r="P219" s="442">
        <v>0</v>
      </c>
      <c r="Q219" s="282">
        <v>32160</v>
      </c>
      <c r="R219" s="439">
        <v>2019</v>
      </c>
    </row>
    <row r="220" spans="1:18" x14ac:dyDescent="0.2">
      <c r="A220" s="439">
        <v>210</v>
      </c>
      <c r="B220" s="510" t="s">
        <v>1069</v>
      </c>
      <c r="C220" s="440">
        <v>1952</v>
      </c>
      <c r="D220" s="439"/>
      <c r="E220" s="510" t="s">
        <v>60</v>
      </c>
      <c r="F220" s="439">
        <v>2</v>
      </c>
      <c r="G220" s="440">
        <v>1</v>
      </c>
      <c r="H220" s="493">
        <v>518.9</v>
      </c>
      <c r="I220" s="493"/>
      <c r="J220" s="493"/>
      <c r="K220" s="493">
        <v>473.8</v>
      </c>
      <c r="L220" s="493">
        <v>232.9</v>
      </c>
      <c r="M220" s="439">
        <v>10</v>
      </c>
      <c r="N220" s="442">
        <v>33580</v>
      </c>
      <c r="O220" s="442">
        <v>0</v>
      </c>
      <c r="P220" s="442">
        <v>0</v>
      </c>
      <c r="Q220" s="282">
        <v>33580</v>
      </c>
      <c r="R220" s="439">
        <v>2019</v>
      </c>
    </row>
    <row r="221" spans="1:18" x14ac:dyDescent="0.2">
      <c r="A221" s="439">
        <v>211</v>
      </c>
      <c r="B221" s="510" t="s">
        <v>1070</v>
      </c>
      <c r="C221" s="440">
        <v>1932</v>
      </c>
      <c r="D221" s="439"/>
      <c r="E221" s="510" t="s">
        <v>60</v>
      </c>
      <c r="F221" s="439">
        <v>2</v>
      </c>
      <c r="G221" s="440">
        <v>2</v>
      </c>
      <c r="H221" s="493">
        <v>439.9</v>
      </c>
      <c r="I221" s="493"/>
      <c r="J221" s="493"/>
      <c r="K221" s="493">
        <v>342.4</v>
      </c>
      <c r="L221" s="493">
        <v>217.7</v>
      </c>
      <c r="M221" s="439">
        <v>10</v>
      </c>
      <c r="N221" s="442">
        <v>28470</v>
      </c>
      <c r="O221" s="442">
        <v>0</v>
      </c>
      <c r="P221" s="442">
        <v>0</v>
      </c>
      <c r="Q221" s="282">
        <v>28470</v>
      </c>
      <c r="R221" s="439">
        <v>2019</v>
      </c>
    </row>
    <row r="222" spans="1:18" x14ac:dyDescent="0.2">
      <c r="A222" s="439">
        <v>212</v>
      </c>
      <c r="B222" s="510" t="s">
        <v>1071</v>
      </c>
      <c r="C222" s="440">
        <v>1950</v>
      </c>
      <c r="D222" s="439"/>
      <c r="E222" s="510" t="s">
        <v>60</v>
      </c>
      <c r="F222" s="439">
        <v>2</v>
      </c>
      <c r="G222" s="440">
        <v>2</v>
      </c>
      <c r="H222" s="493">
        <v>372.6</v>
      </c>
      <c r="I222" s="493"/>
      <c r="J222" s="493"/>
      <c r="K222" s="493">
        <v>213.1</v>
      </c>
      <c r="L222" s="493">
        <v>233.7</v>
      </c>
      <c r="M222" s="439">
        <v>8</v>
      </c>
      <c r="N222" s="442">
        <v>24115</v>
      </c>
      <c r="O222" s="442">
        <v>0</v>
      </c>
      <c r="P222" s="442">
        <v>0</v>
      </c>
      <c r="Q222" s="282">
        <v>24115</v>
      </c>
      <c r="R222" s="439">
        <v>2019</v>
      </c>
    </row>
    <row r="223" spans="1:18" x14ac:dyDescent="0.2">
      <c r="A223" s="439">
        <v>213</v>
      </c>
      <c r="B223" s="510" t="s">
        <v>1072</v>
      </c>
      <c r="C223" s="440">
        <v>1932</v>
      </c>
      <c r="D223" s="439"/>
      <c r="E223" s="510" t="s">
        <v>60</v>
      </c>
      <c r="F223" s="439">
        <v>3</v>
      </c>
      <c r="G223" s="440">
        <v>2</v>
      </c>
      <c r="H223" s="493">
        <v>430</v>
      </c>
      <c r="I223" s="493"/>
      <c r="J223" s="493"/>
      <c r="K223" s="493">
        <v>299.3</v>
      </c>
      <c r="L223" s="493">
        <v>342.1</v>
      </c>
      <c r="M223" s="439">
        <v>9</v>
      </c>
      <c r="N223" s="442">
        <v>27830</v>
      </c>
      <c r="O223" s="442">
        <v>0</v>
      </c>
      <c r="P223" s="442">
        <v>0</v>
      </c>
      <c r="Q223" s="282">
        <v>27830</v>
      </c>
      <c r="R223" s="439">
        <v>2019</v>
      </c>
    </row>
    <row r="224" spans="1:18" x14ac:dyDescent="0.2">
      <c r="A224" s="439">
        <v>214</v>
      </c>
      <c r="B224" s="510" t="s">
        <v>1073</v>
      </c>
      <c r="C224" s="440">
        <v>1950</v>
      </c>
      <c r="D224" s="439"/>
      <c r="E224" s="510" t="s">
        <v>60</v>
      </c>
      <c r="F224" s="439">
        <v>3</v>
      </c>
      <c r="G224" s="440">
        <v>2</v>
      </c>
      <c r="H224" s="493">
        <v>382.5</v>
      </c>
      <c r="I224" s="493"/>
      <c r="J224" s="493"/>
      <c r="K224" s="493">
        <v>267</v>
      </c>
      <c r="L224" s="493">
        <v>342.5</v>
      </c>
      <c r="M224" s="439">
        <v>8</v>
      </c>
      <c r="N224" s="442">
        <v>24750</v>
      </c>
      <c r="O224" s="442">
        <v>0</v>
      </c>
      <c r="P224" s="442">
        <v>0</v>
      </c>
      <c r="Q224" s="282">
        <v>24750</v>
      </c>
      <c r="R224" s="439">
        <v>2019</v>
      </c>
    </row>
    <row r="225" spans="1:18" x14ac:dyDescent="0.2">
      <c r="A225" s="439">
        <v>215</v>
      </c>
      <c r="B225" s="510" t="s">
        <v>1074</v>
      </c>
      <c r="C225" s="440">
        <v>1934</v>
      </c>
      <c r="D225" s="439"/>
      <c r="E225" s="510" t="s">
        <v>60</v>
      </c>
      <c r="F225" s="439">
        <v>2</v>
      </c>
      <c r="G225" s="440">
        <v>2</v>
      </c>
      <c r="H225" s="493">
        <v>512.9</v>
      </c>
      <c r="I225" s="493"/>
      <c r="J225" s="493"/>
      <c r="K225" s="493">
        <v>298.60000000000002</v>
      </c>
      <c r="L225" s="493">
        <v>444.4</v>
      </c>
      <c r="M225" s="439">
        <v>16</v>
      </c>
      <c r="N225" s="442">
        <v>33200</v>
      </c>
      <c r="O225" s="442">
        <v>0</v>
      </c>
      <c r="P225" s="442">
        <v>0</v>
      </c>
      <c r="Q225" s="282">
        <v>33200</v>
      </c>
      <c r="R225" s="439">
        <v>2019</v>
      </c>
    </row>
    <row r="226" spans="1:18" x14ac:dyDescent="0.2">
      <c r="A226" s="439">
        <v>216</v>
      </c>
      <c r="B226" s="510" t="s">
        <v>1075</v>
      </c>
      <c r="C226" s="440">
        <v>1956</v>
      </c>
      <c r="D226" s="439"/>
      <c r="E226" s="510" t="s">
        <v>60</v>
      </c>
      <c r="F226" s="439">
        <v>2</v>
      </c>
      <c r="G226" s="440">
        <v>2</v>
      </c>
      <c r="H226" s="493">
        <v>377.9</v>
      </c>
      <c r="I226" s="493"/>
      <c r="J226" s="493"/>
      <c r="K226" s="493">
        <v>213.5</v>
      </c>
      <c r="L226" s="493">
        <v>0</v>
      </c>
      <c r="M226" s="439">
        <v>8</v>
      </c>
      <c r="N226" s="442">
        <v>24460</v>
      </c>
      <c r="O226" s="442">
        <v>0</v>
      </c>
      <c r="P226" s="442">
        <v>0</v>
      </c>
      <c r="Q226" s="282">
        <v>24460</v>
      </c>
      <c r="R226" s="439">
        <v>2019</v>
      </c>
    </row>
    <row r="227" spans="1:18" x14ac:dyDescent="0.2">
      <c r="A227" s="439">
        <v>217</v>
      </c>
      <c r="B227" s="510" t="s">
        <v>1076</v>
      </c>
      <c r="C227" s="440">
        <v>1954</v>
      </c>
      <c r="D227" s="439"/>
      <c r="E227" s="510" t="s">
        <v>60</v>
      </c>
      <c r="F227" s="439">
        <v>1</v>
      </c>
      <c r="G227" s="440">
        <v>3</v>
      </c>
      <c r="H227" s="493">
        <v>600</v>
      </c>
      <c r="I227" s="493"/>
      <c r="J227" s="493"/>
      <c r="K227" s="493">
        <v>522.1</v>
      </c>
      <c r="L227" s="493">
        <v>246.5</v>
      </c>
      <c r="M227" s="439">
        <v>13</v>
      </c>
      <c r="N227" s="442">
        <v>38830</v>
      </c>
      <c r="O227" s="442">
        <v>0</v>
      </c>
      <c r="P227" s="442">
        <v>0</v>
      </c>
      <c r="Q227" s="282">
        <v>38830</v>
      </c>
      <c r="R227" s="439">
        <v>2019</v>
      </c>
    </row>
    <row r="228" spans="1:18" x14ac:dyDescent="0.2">
      <c r="A228" s="439">
        <v>218</v>
      </c>
      <c r="B228" s="510" t="s">
        <v>1077</v>
      </c>
      <c r="C228" s="440">
        <v>1950</v>
      </c>
      <c r="D228" s="439"/>
      <c r="E228" s="510" t="s">
        <v>60</v>
      </c>
      <c r="F228" s="439">
        <v>2</v>
      </c>
      <c r="G228" s="440">
        <v>4</v>
      </c>
      <c r="H228" s="493">
        <v>899.8</v>
      </c>
      <c r="I228" s="493"/>
      <c r="J228" s="493"/>
      <c r="K228" s="493">
        <v>541.20000000000005</v>
      </c>
      <c r="L228" s="493">
        <v>682.9</v>
      </c>
      <c r="M228" s="439">
        <v>19</v>
      </c>
      <c r="N228" s="442">
        <v>58230</v>
      </c>
      <c r="O228" s="442">
        <v>0</v>
      </c>
      <c r="P228" s="442">
        <v>0</v>
      </c>
      <c r="Q228" s="282">
        <v>58230</v>
      </c>
      <c r="R228" s="439">
        <v>2019</v>
      </c>
    </row>
    <row r="229" spans="1:18" x14ac:dyDescent="0.2">
      <c r="A229" s="439">
        <v>219</v>
      </c>
      <c r="B229" s="510" t="s">
        <v>1078</v>
      </c>
      <c r="C229" s="440">
        <v>1948</v>
      </c>
      <c r="D229" s="439"/>
      <c r="E229" s="510" t="s">
        <v>60</v>
      </c>
      <c r="F229" s="439">
        <v>2</v>
      </c>
      <c r="G229" s="440">
        <v>1</v>
      </c>
      <c r="H229" s="493">
        <v>423.5</v>
      </c>
      <c r="I229" s="493"/>
      <c r="J229" s="493"/>
      <c r="K229" s="493">
        <v>268.8</v>
      </c>
      <c r="L229" s="493">
        <v>312.60000000000002</v>
      </c>
      <c r="M229" s="439">
        <v>9</v>
      </c>
      <c r="N229" s="442">
        <v>27400</v>
      </c>
      <c r="O229" s="442">
        <v>0</v>
      </c>
      <c r="P229" s="442">
        <v>0</v>
      </c>
      <c r="Q229" s="282">
        <v>27400</v>
      </c>
      <c r="R229" s="439">
        <v>2019</v>
      </c>
    </row>
    <row r="230" spans="1:18" x14ac:dyDescent="0.2">
      <c r="A230" s="439">
        <v>220</v>
      </c>
      <c r="B230" s="510" t="s">
        <v>1079</v>
      </c>
      <c r="C230" s="440">
        <v>1954</v>
      </c>
      <c r="D230" s="439"/>
      <c r="E230" s="510" t="s">
        <v>60</v>
      </c>
      <c r="F230" s="439">
        <v>2</v>
      </c>
      <c r="G230" s="440">
        <v>1</v>
      </c>
      <c r="H230" s="493">
        <v>529</v>
      </c>
      <c r="I230" s="493"/>
      <c r="J230" s="493"/>
      <c r="K230" s="493">
        <v>333.5</v>
      </c>
      <c r="L230" s="493">
        <v>529.1</v>
      </c>
      <c r="M230" s="439">
        <v>8</v>
      </c>
      <c r="N230" s="442">
        <v>34250</v>
      </c>
      <c r="O230" s="442">
        <v>0</v>
      </c>
      <c r="P230" s="442">
        <v>0</v>
      </c>
      <c r="Q230" s="282">
        <v>34250</v>
      </c>
      <c r="R230" s="439">
        <v>2019</v>
      </c>
    </row>
    <row r="231" spans="1:18" x14ac:dyDescent="0.2">
      <c r="A231" s="439">
        <v>221</v>
      </c>
      <c r="B231" s="510" t="s">
        <v>1080</v>
      </c>
      <c r="C231" s="440">
        <v>1951</v>
      </c>
      <c r="D231" s="439"/>
      <c r="E231" s="510" t="s">
        <v>60</v>
      </c>
      <c r="F231" s="439">
        <v>2</v>
      </c>
      <c r="G231" s="440">
        <v>2</v>
      </c>
      <c r="H231" s="493">
        <v>380.9</v>
      </c>
      <c r="I231" s="493"/>
      <c r="J231" s="493"/>
      <c r="K231" s="493">
        <v>361.2</v>
      </c>
      <c r="L231" s="493">
        <v>382.2</v>
      </c>
      <c r="M231" s="439">
        <v>8</v>
      </c>
      <c r="N231" s="442">
        <v>24650</v>
      </c>
      <c r="O231" s="442">
        <v>0</v>
      </c>
      <c r="P231" s="442">
        <v>0</v>
      </c>
      <c r="Q231" s="282">
        <v>24650</v>
      </c>
      <c r="R231" s="439">
        <v>2019</v>
      </c>
    </row>
    <row r="232" spans="1:18" x14ac:dyDescent="0.2">
      <c r="A232" s="439">
        <v>222</v>
      </c>
      <c r="B232" s="510" t="s">
        <v>1081</v>
      </c>
      <c r="C232" s="440">
        <v>1949</v>
      </c>
      <c r="D232" s="439"/>
      <c r="E232" s="510" t="s">
        <v>60</v>
      </c>
      <c r="F232" s="439">
        <v>2</v>
      </c>
      <c r="G232" s="440">
        <v>1</v>
      </c>
      <c r="H232" s="493">
        <v>420.1</v>
      </c>
      <c r="I232" s="493"/>
      <c r="J232" s="493"/>
      <c r="K232" s="493">
        <v>262</v>
      </c>
      <c r="L232" s="493">
        <v>371.4</v>
      </c>
      <c r="M232" s="439">
        <v>8</v>
      </c>
      <c r="N232" s="442">
        <v>27200</v>
      </c>
      <c r="O232" s="442">
        <v>0</v>
      </c>
      <c r="P232" s="442">
        <v>0</v>
      </c>
      <c r="Q232" s="282">
        <v>27200</v>
      </c>
      <c r="R232" s="439">
        <v>2019</v>
      </c>
    </row>
    <row r="233" spans="1:18" x14ac:dyDescent="0.2">
      <c r="A233" s="439">
        <v>223</v>
      </c>
      <c r="B233" s="510" t="s">
        <v>1082</v>
      </c>
      <c r="C233" s="440">
        <v>1930</v>
      </c>
      <c r="D233" s="439"/>
      <c r="E233" s="510" t="s">
        <v>60</v>
      </c>
      <c r="F233" s="439">
        <v>2</v>
      </c>
      <c r="G233" s="440">
        <v>2</v>
      </c>
      <c r="H233" s="493">
        <v>482.6</v>
      </c>
      <c r="I233" s="493"/>
      <c r="J233" s="493"/>
      <c r="K233" s="493">
        <v>306</v>
      </c>
      <c r="L233" s="493">
        <v>369.5</v>
      </c>
      <c r="M233" s="439">
        <v>14</v>
      </c>
      <c r="N233" s="442">
        <v>31230</v>
      </c>
      <c r="O233" s="442">
        <v>0</v>
      </c>
      <c r="P233" s="442">
        <v>0</v>
      </c>
      <c r="Q233" s="282">
        <v>31230</v>
      </c>
      <c r="R233" s="439">
        <v>2019</v>
      </c>
    </row>
    <row r="234" spans="1:18" x14ac:dyDescent="0.2">
      <c r="A234" s="439">
        <v>224</v>
      </c>
      <c r="B234" s="510" t="s">
        <v>1083</v>
      </c>
      <c r="C234" s="440">
        <v>1931</v>
      </c>
      <c r="D234" s="439"/>
      <c r="E234" s="510" t="s">
        <v>60</v>
      </c>
      <c r="F234" s="439">
        <v>2</v>
      </c>
      <c r="G234" s="440">
        <v>2</v>
      </c>
      <c r="H234" s="493">
        <v>416.5</v>
      </c>
      <c r="I234" s="493"/>
      <c r="J234" s="493"/>
      <c r="K234" s="493">
        <v>282</v>
      </c>
      <c r="L234" s="493">
        <v>313.60000000000002</v>
      </c>
      <c r="M234" s="439">
        <v>8</v>
      </c>
      <c r="N234" s="442">
        <v>26950</v>
      </c>
      <c r="O234" s="442">
        <v>0</v>
      </c>
      <c r="P234" s="442">
        <v>0</v>
      </c>
      <c r="Q234" s="282">
        <v>26950</v>
      </c>
      <c r="R234" s="439">
        <v>2019</v>
      </c>
    </row>
    <row r="235" spans="1:18" x14ac:dyDescent="0.2">
      <c r="A235" s="439">
        <v>225</v>
      </c>
      <c r="B235" s="510" t="s">
        <v>1084</v>
      </c>
      <c r="C235" s="440">
        <v>1965</v>
      </c>
      <c r="D235" s="439"/>
      <c r="E235" s="510" t="s">
        <v>60</v>
      </c>
      <c r="F235" s="439">
        <v>2</v>
      </c>
      <c r="G235" s="440">
        <v>1</v>
      </c>
      <c r="H235" s="493">
        <v>318</v>
      </c>
      <c r="I235" s="493"/>
      <c r="J235" s="493"/>
      <c r="K235" s="493">
        <v>265</v>
      </c>
      <c r="L235" s="493">
        <v>234.9</v>
      </c>
      <c r="M235" s="439">
        <v>8</v>
      </c>
      <c r="N235" s="442">
        <v>20580</v>
      </c>
      <c r="O235" s="442">
        <v>0</v>
      </c>
      <c r="P235" s="442">
        <v>0</v>
      </c>
      <c r="Q235" s="282">
        <v>20580</v>
      </c>
      <c r="R235" s="439">
        <v>2019</v>
      </c>
    </row>
    <row r="236" spans="1:18" x14ac:dyDescent="0.2">
      <c r="A236" s="439">
        <v>226</v>
      </c>
      <c r="B236" s="510" t="s">
        <v>1085</v>
      </c>
      <c r="C236" s="440">
        <v>1946</v>
      </c>
      <c r="D236" s="439"/>
      <c r="E236" s="510" t="s">
        <v>60</v>
      </c>
      <c r="F236" s="439">
        <v>2</v>
      </c>
      <c r="G236" s="440">
        <v>2</v>
      </c>
      <c r="H236" s="493">
        <v>568</v>
      </c>
      <c r="I236" s="493"/>
      <c r="J236" s="493"/>
      <c r="K236" s="493">
        <v>489</v>
      </c>
      <c r="L236" s="493">
        <v>503.7</v>
      </c>
      <c r="M236" s="439">
        <v>9</v>
      </c>
      <c r="N236" s="442">
        <v>36800</v>
      </c>
      <c r="O236" s="442">
        <v>0</v>
      </c>
      <c r="P236" s="442">
        <v>0</v>
      </c>
      <c r="Q236" s="282">
        <v>36800</v>
      </c>
      <c r="R236" s="439">
        <v>2019</v>
      </c>
    </row>
    <row r="237" spans="1:18" x14ac:dyDescent="0.2">
      <c r="A237" s="439">
        <v>227</v>
      </c>
      <c r="B237" s="510" t="s">
        <v>1086</v>
      </c>
      <c r="C237" s="440">
        <v>1954</v>
      </c>
      <c r="D237" s="439"/>
      <c r="E237" s="510" t="s">
        <v>60</v>
      </c>
      <c r="F237" s="439">
        <v>2</v>
      </c>
      <c r="G237" s="440">
        <v>2</v>
      </c>
      <c r="H237" s="493">
        <v>448</v>
      </c>
      <c r="I237" s="493"/>
      <c r="J237" s="493"/>
      <c r="K237" s="493">
        <v>374</v>
      </c>
      <c r="L237" s="493">
        <v>291.89999999999998</v>
      </c>
      <c r="M237" s="439">
        <v>8</v>
      </c>
      <c r="N237" s="442">
        <v>29000</v>
      </c>
      <c r="O237" s="442">
        <v>0</v>
      </c>
      <c r="P237" s="442">
        <v>0</v>
      </c>
      <c r="Q237" s="282">
        <v>29000</v>
      </c>
      <c r="R237" s="439">
        <v>2019</v>
      </c>
    </row>
    <row r="238" spans="1:18" x14ac:dyDescent="0.2">
      <c r="A238" s="439">
        <v>228</v>
      </c>
      <c r="B238" s="510" t="s">
        <v>1087</v>
      </c>
      <c r="C238" s="440">
        <v>1957</v>
      </c>
      <c r="D238" s="439"/>
      <c r="E238" s="510" t="s">
        <v>60</v>
      </c>
      <c r="F238" s="439">
        <v>2</v>
      </c>
      <c r="G238" s="440">
        <v>3</v>
      </c>
      <c r="H238" s="493">
        <v>928</v>
      </c>
      <c r="I238" s="493"/>
      <c r="J238" s="493"/>
      <c r="K238" s="493">
        <v>881</v>
      </c>
      <c r="L238" s="493">
        <v>791.7</v>
      </c>
      <c r="M238" s="439">
        <v>16</v>
      </c>
      <c r="N238" s="442">
        <v>60060</v>
      </c>
      <c r="O238" s="442">
        <v>0</v>
      </c>
      <c r="P238" s="442">
        <v>0</v>
      </c>
      <c r="Q238" s="282">
        <v>60060</v>
      </c>
      <c r="R238" s="439">
        <v>2019</v>
      </c>
    </row>
    <row r="239" spans="1:18" x14ac:dyDescent="0.2">
      <c r="A239" s="439">
        <v>229</v>
      </c>
      <c r="B239" s="510" t="s">
        <v>1088</v>
      </c>
      <c r="C239" s="440">
        <v>1955</v>
      </c>
      <c r="D239" s="439"/>
      <c r="E239" s="510" t="s">
        <v>60</v>
      </c>
      <c r="F239" s="439">
        <v>2</v>
      </c>
      <c r="G239" s="440">
        <v>2</v>
      </c>
      <c r="H239" s="493">
        <v>527.1</v>
      </c>
      <c r="I239" s="493"/>
      <c r="J239" s="493"/>
      <c r="K239" s="493">
        <v>349</v>
      </c>
      <c r="L239" s="493">
        <v>495.4</v>
      </c>
      <c r="M239" s="439">
        <v>17</v>
      </c>
      <c r="N239" s="442">
        <v>34115</v>
      </c>
      <c r="O239" s="442">
        <v>0</v>
      </c>
      <c r="P239" s="442">
        <v>0</v>
      </c>
      <c r="Q239" s="282">
        <v>34115</v>
      </c>
      <c r="R239" s="439">
        <v>2019</v>
      </c>
    </row>
    <row r="240" spans="1:18" x14ac:dyDescent="0.2">
      <c r="A240" s="439">
        <v>230</v>
      </c>
      <c r="B240" s="510" t="s">
        <v>1089</v>
      </c>
      <c r="C240" s="440">
        <v>1961</v>
      </c>
      <c r="D240" s="439"/>
      <c r="E240" s="510" t="s">
        <v>60</v>
      </c>
      <c r="F240" s="439">
        <v>1</v>
      </c>
      <c r="G240" s="440">
        <v>2</v>
      </c>
      <c r="H240" s="493">
        <v>489.4</v>
      </c>
      <c r="I240" s="493"/>
      <c r="J240" s="493"/>
      <c r="K240" s="493">
        <v>361</v>
      </c>
      <c r="L240" s="493">
        <v>388.2</v>
      </c>
      <c r="M240" s="439">
        <v>16</v>
      </c>
      <c r="N240" s="442">
        <v>31700</v>
      </c>
      <c r="O240" s="442">
        <v>0</v>
      </c>
      <c r="P240" s="442">
        <v>0</v>
      </c>
      <c r="Q240" s="282">
        <v>31700</v>
      </c>
      <c r="R240" s="439">
        <v>2019</v>
      </c>
    </row>
    <row r="241" spans="1:18" x14ac:dyDescent="0.2">
      <c r="A241" s="439">
        <v>231</v>
      </c>
      <c r="B241" s="510" t="s">
        <v>1090</v>
      </c>
      <c r="C241" s="440">
        <v>1950</v>
      </c>
      <c r="D241" s="439"/>
      <c r="E241" s="510" t="s">
        <v>60</v>
      </c>
      <c r="F241" s="439">
        <v>2</v>
      </c>
      <c r="G241" s="440">
        <v>2</v>
      </c>
      <c r="H241" s="493">
        <v>632.20000000000005</v>
      </c>
      <c r="I241" s="493"/>
      <c r="J241" s="493"/>
      <c r="K241" s="493">
        <v>406</v>
      </c>
      <c r="L241" s="493">
        <v>544.4</v>
      </c>
      <c r="M241" s="439">
        <v>18</v>
      </c>
      <c r="N241" s="442">
        <v>40915</v>
      </c>
      <c r="O241" s="442">
        <v>0</v>
      </c>
      <c r="P241" s="442">
        <v>0</v>
      </c>
      <c r="Q241" s="282">
        <v>40915</v>
      </c>
      <c r="R241" s="439">
        <v>2019</v>
      </c>
    </row>
    <row r="242" spans="1:18" x14ac:dyDescent="0.2">
      <c r="A242" s="439">
        <v>232</v>
      </c>
      <c r="B242" s="510" t="s">
        <v>1091</v>
      </c>
      <c r="C242" s="440">
        <v>1956</v>
      </c>
      <c r="D242" s="439"/>
      <c r="E242" s="510" t="s">
        <v>60</v>
      </c>
      <c r="F242" s="439">
        <v>3</v>
      </c>
      <c r="G242" s="440">
        <v>2</v>
      </c>
      <c r="H242" s="493">
        <v>432</v>
      </c>
      <c r="I242" s="493"/>
      <c r="J242" s="493"/>
      <c r="K242" s="493">
        <v>386</v>
      </c>
      <c r="L242" s="493">
        <v>0</v>
      </c>
      <c r="M242" s="439">
        <v>1</v>
      </c>
      <c r="N242" s="442">
        <v>27960</v>
      </c>
      <c r="O242" s="442">
        <v>0</v>
      </c>
      <c r="P242" s="442">
        <v>0</v>
      </c>
      <c r="Q242" s="282">
        <v>27960</v>
      </c>
      <c r="R242" s="439">
        <v>2019</v>
      </c>
    </row>
    <row r="243" spans="1:18" x14ac:dyDescent="0.2">
      <c r="A243" s="439">
        <v>233</v>
      </c>
      <c r="B243" s="510" t="s">
        <v>1092</v>
      </c>
      <c r="C243" s="440">
        <v>1953</v>
      </c>
      <c r="D243" s="439"/>
      <c r="E243" s="510" t="s">
        <v>60</v>
      </c>
      <c r="F243" s="439">
        <v>2</v>
      </c>
      <c r="G243" s="440">
        <v>2</v>
      </c>
      <c r="H243" s="493">
        <v>394.2</v>
      </c>
      <c r="I243" s="493"/>
      <c r="J243" s="493"/>
      <c r="K243" s="493">
        <v>268</v>
      </c>
      <c r="L243" s="493">
        <v>283.7</v>
      </c>
      <c r="M243" s="439">
        <v>9</v>
      </c>
      <c r="N243" s="442">
        <v>25500</v>
      </c>
      <c r="O243" s="442">
        <v>0</v>
      </c>
      <c r="P243" s="442">
        <v>0</v>
      </c>
      <c r="Q243" s="282">
        <v>25500</v>
      </c>
      <c r="R243" s="439">
        <v>2019</v>
      </c>
    </row>
    <row r="244" spans="1:18" x14ac:dyDescent="0.2">
      <c r="A244" s="439">
        <v>234</v>
      </c>
      <c r="B244" s="510" t="s">
        <v>1093</v>
      </c>
      <c r="C244" s="440">
        <v>1946</v>
      </c>
      <c r="D244" s="439"/>
      <c r="E244" s="510" t="s">
        <v>60</v>
      </c>
      <c r="F244" s="439">
        <v>2</v>
      </c>
      <c r="G244" s="440">
        <v>2</v>
      </c>
      <c r="H244" s="493">
        <v>596</v>
      </c>
      <c r="I244" s="493"/>
      <c r="J244" s="493"/>
      <c r="K244" s="493">
        <v>509</v>
      </c>
      <c r="L244" s="493">
        <v>386.2</v>
      </c>
      <c r="M244" s="439">
        <v>9</v>
      </c>
      <c r="N244" s="442">
        <v>38580</v>
      </c>
      <c r="O244" s="442">
        <v>0</v>
      </c>
      <c r="P244" s="442">
        <v>0</v>
      </c>
      <c r="Q244" s="282">
        <v>38580</v>
      </c>
      <c r="R244" s="439">
        <v>2019</v>
      </c>
    </row>
    <row r="245" spans="1:18" x14ac:dyDescent="0.2">
      <c r="A245" s="439">
        <v>235</v>
      </c>
      <c r="B245" s="510" t="s">
        <v>1094</v>
      </c>
      <c r="C245" s="440">
        <v>1946</v>
      </c>
      <c r="D245" s="439"/>
      <c r="E245" s="510" t="s">
        <v>60</v>
      </c>
      <c r="F245" s="439">
        <v>2</v>
      </c>
      <c r="G245" s="440">
        <v>2</v>
      </c>
      <c r="H245" s="493">
        <v>596</v>
      </c>
      <c r="I245" s="493"/>
      <c r="J245" s="493"/>
      <c r="K245" s="493">
        <v>515</v>
      </c>
      <c r="L245" s="493">
        <v>315.2</v>
      </c>
      <c r="M245" s="439">
        <v>8</v>
      </c>
      <c r="N245" s="442">
        <v>38580</v>
      </c>
      <c r="O245" s="442">
        <v>0</v>
      </c>
      <c r="P245" s="442">
        <v>0</v>
      </c>
      <c r="Q245" s="282">
        <v>38580</v>
      </c>
      <c r="R245" s="439">
        <v>2019</v>
      </c>
    </row>
    <row r="246" spans="1:18" x14ac:dyDescent="0.2">
      <c r="A246" s="439">
        <v>236</v>
      </c>
      <c r="B246" s="510" t="s">
        <v>1095</v>
      </c>
      <c r="C246" s="440">
        <v>1973</v>
      </c>
      <c r="D246" s="439"/>
      <c r="E246" s="510" t="s">
        <v>60</v>
      </c>
      <c r="F246" s="439">
        <v>2</v>
      </c>
      <c r="G246" s="440">
        <v>2</v>
      </c>
      <c r="H246" s="493">
        <v>391</v>
      </c>
      <c r="I246" s="493"/>
      <c r="J246" s="493"/>
      <c r="K246" s="493">
        <v>223</v>
      </c>
      <c r="L246" s="493">
        <v>295.2</v>
      </c>
      <c r="M246" s="439">
        <v>9</v>
      </c>
      <c r="N246" s="442">
        <v>25300</v>
      </c>
      <c r="O246" s="442">
        <v>0</v>
      </c>
      <c r="P246" s="442">
        <v>0</v>
      </c>
      <c r="Q246" s="282">
        <v>25300</v>
      </c>
      <c r="R246" s="439">
        <v>2019</v>
      </c>
    </row>
    <row r="247" spans="1:18" x14ac:dyDescent="0.2">
      <c r="A247" s="439">
        <v>237</v>
      </c>
      <c r="B247" s="510" t="s">
        <v>1096</v>
      </c>
      <c r="C247" s="440">
        <v>1956</v>
      </c>
      <c r="D247" s="439"/>
      <c r="E247" s="510" t="s">
        <v>60</v>
      </c>
      <c r="F247" s="439">
        <v>2</v>
      </c>
      <c r="G247" s="440">
        <v>2</v>
      </c>
      <c r="H247" s="493">
        <v>378.5</v>
      </c>
      <c r="I247" s="493"/>
      <c r="J247" s="493"/>
      <c r="K247" s="493">
        <v>216</v>
      </c>
      <c r="L247" s="493">
        <v>284.10000000000002</v>
      </c>
      <c r="M247" s="439">
        <v>8</v>
      </c>
      <c r="N247" s="442">
        <v>24500</v>
      </c>
      <c r="O247" s="442">
        <v>0</v>
      </c>
      <c r="P247" s="442">
        <v>0</v>
      </c>
      <c r="Q247" s="282">
        <v>24500</v>
      </c>
      <c r="R247" s="439">
        <v>2019</v>
      </c>
    </row>
    <row r="248" spans="1:18" x14ac:dyDescent="0.2">
      <c r="A248" s="439">
        <v>238</v>
      </c>
      <c r="B248" s="510" t="s">
        <v>1097</v>
      </c>
      <c r="C248" s="440">
        <v>1950</v>
      </c>
      <c r="D248" s="439"/>
      <c r="E248" s="510" t="s">
        <v>60</v>
      </c>
      <c r="F248" s="439">
        <v>2</v>
      </c>
      <c r="G248" s="440">
        <v>1</v>
      </c>
      <c r="H248" s="493">
        <v>541.20000000000005</v>
      </c>
      <c r="I248" s="493"/>
      <c r="J248" s="493"/>
      <c r="K248" s="493">
        <v>451</v>
      </c>
      <c r="L248" s="493">
        <v>430.6</v>
      </c>
      <c r="M248" s="439">
        <v>12</v>
      </c>
      <c r="N248" s="442">
        <v>35025</v>
      </c>
      <c r="O248" s="442">
        <v>0</v>
      </c>
      <c r="P248" s="442">
        <v>0</v>
      </c>
      <c r="Q248" s="282">
        <v>35025</v>
      </c>
      <c r="R248" s="439">
        <v>2019</v>
      </c>
    </row>
    <row r="249" spans="1:18" x14ac:dyDescent="0.2">
      <c r="A249" s="439">
        <v>239</v>
      </c>
      <c r="B249" s="510" t="s">
        <v>1098</v>
      </c>
      <c r="C249" s="440">
        <v>1953</v>
      </c>
      <c r="D249" s="439"/>
      <c r="E249" s="510" t="s">
        <v>60</v>
      </c>
      <c r="F249" s="439">
        <v>1</v>
      </c>
      <c r="G249" s="440">
        <v>1</v>
      </c>
      <c r="H249" s="493">
        <v>589.67999999999995</v>
      </c>
      <c r="I249" s="493"/>
      <c r="J249" s="493"/>
      <c r="K249" s="493">
        <v>491.4</v>
      </c>
      <c r="L249" s="493">
        <v>442.2</v>
      </c>
      <c r="M249" s="439">
        <v>8</v>
      </c>
      <c r="N249" s="442">
        <v>38170</v>
      </c>
      <c r="O249" s="442">
        <v>0</v>
      </c>
      <c r="P249" s="442">
        <v>0</v>
      </c>
      <c r="Q249" s="282">
        <v>38170</v>
      </c>
      <c r="R249" s="439">
        <v>2019</v>
      </c>
    </row>
    <row r="250" spans="1:18" x14ac:dyDescent="0.2">
      <c r="A250" s="439">
        <v>240</v>
      </c>
      <c r="B250" s="510" t="s">
        <v>1099</v>
      </c>
      <c r="C250" s="440">
        <v>1953</v>
      </c>
      <c r="D250" s="439"/>
      <c r="E250" s="510" t="s">
        <v>60</v>
      </c>
      <c r="F250" s="439">
        <v>2</v>
      </c>
      <c r="G250" s="440">
        <v>1</v>
      </c>
      <c r="H250" s="493">
        <v>589</v>
      </c>
      <c r="I250" s="493"/>
      <c r="J250" s="493"/>
      <c r="K250" s="493">
        <v>491</v>
      </c>
      <c r="L250" s="493">
        <v>436.8</v>
      </c>
      <c r="M250" s="439">
        <v>8</v>
      </c>
      <c r="N250" s="442">
        <v>38120</v>
      </c>
      <c r="O250" s="442">
        <v>0</v>
      </c>
      <c r="P250" s="442">
        <v>0</v>
      </c>
      <c r="Q250" s="282">
        <v>38120</v>
      </c>
      <c r="R250" s="439">
        <v>2019</v>
      </c>
    </row>
    <row r="251" spans="1:18" x14ac:dyDescent="0.2">
      <c r="A251" s="439">
        <v>241</v>
      </c>
      <c r="B251" s="510" t="s">
        <v>1100</v>
      </c>
      <c r="C251" s="440">
        <v>1985</v>
      </c>
      <c r="D251" s="439"/>
      <c r="E251" s="510" t="s">
        <v>60</v>
      </c>
      <c r="F251" s="439">
        <v>2</v>
      </c>
      <c r="G251" s="440">
        <v>2</v>
      </c>
      <c r="H251" s="493">
        <v>760.8</v>
      </c>
      <c r="I251" s="493"/>
      <c r="J251" s="493"/>
      <c r="K251" s="493">
        <v>634</v>
      </c>
      <c r="L251" s="493">
        <v>0</v>
      </c>
      <c r="M251" s="439">
        <v>8</v>
      </c>
      <c r="N251" s="442">
        <v>49250</v>
      </c>
      <c r="O251" s="442">
        <v>0</v>
      </c>
      <c r="P251" s="442">
        <v>0</v>
      </c>
      <c r="Q251" s="282">
        <v>49250</v>
      </c>
      <c r="R251" s="439">
        <v>2019</v>
      </c>
    </row>
    <row r="252" spans="1:18" x14ac:dyDescent="0.2">
      <c r="A252" s="439">
        <v>242</v>
      </c>
      <c r="B252" s="510" t="s">
        <v>1101</v>
      </c>
      <c r="C252" s="440">
        <v>1946</v>
      </c>
      <c r="D252" s="439"/>
      <c r="E252" s="510" t="s">
        <v>60</v>
      </c>
      <c r="F252" s="439">
        <v>2</v>
      </c>
      <c r="G252" s="440">
        <v>2</v>
      </c>
      <c r="H252" s="493">
        <v>480.58</v>
      </c>
      <c r="I252" s="493"/>
      <c r="J252" s="493"/>
      <c r="K252" s="493">
        <v>296</v>
      </c>
      <c r="L252" s="493">
        <v>168.2</v>
      </c>
      <c r="M252" s="439">
        <v>12</v>
      </c>
      <c r="N252" s="442">
        <v>31100</v>
      </c>
      <c r="O252" s="442">
        <v>0</v>
      </c>
      <c r="P252" s="442">
        <v>0</v>
      </c>
      <c r="Q252" s="282">
        <v>31100</v>
      </c>
      <c r="R252" s="439">
        <v>2019</v>
      </c>
    </row>
    <row r="253" spans="1:18" x14ac:dyDescent="0.2">
      <c r="A253" s="439">
        <v>243</v>
      </c>
      <c r="B253" s="510" t="s">
        <v>1102</v>
      </c>
      <c r="C253" s="440">
        <v>1930</v>
      </c>
      <c r="D253" s="439"/>
      <c r="E253" s="510" t="s">
        <v>60</v>
      </c>
      <c r="F253" s="439">
        <v>2</v>
      </c>
      <c r="G253" s="440">
        <v>1</v>
      </c>
      <c r="H253" s="493">
        <v>302</v>
      </c>
      <c r="I253" s="493"/>
      <c r="J253" s="493"/>
      <c r="K253" s="493">
        <v>263</v>
      </c>
      <c r="L253" s="493">
        <v>232.7</v>
      </c>
      <c r="M253" s="439">
        <v>8</v>
      </c>
      <c r="N253" s="442">
        <v>19550</v>
      </c>
      <c r="O253" s="442">
        <v>0</v>
      </c>
      <c r="P253" s="442">
        <v>0</v>
      </c>
      <c r="Q253" s="282">
        <v>19550</v>
      </c>
      <c r="R253" s="439">
        <v>2019</v>
      </c>
    </row>
    <row r="254" spans="1:18" x14ac:dyDescent="0.2">
      <c r="A254" s="439">
        <v>244</v>
      </c>
      <c r="B254" s="510" t="s">
        <v>1103</v>
      </c>
      <c r="C254" s="440">
        <v>1953</v>
      </c>
      <c r="D254" s="439">
        <v>1979</v>
      </c>
      <c r="E254" s="510" t="s">
        <v>60</v>
      </c>
      <c r="F254" s="439">
        <v>2</v>
      </c>
      <c r="G254" s="440">
        <v>1</v>
      </c>
      <c r="H254" s="493">
        <v>386</v>
      </c>
      <c r="I254" s="493"/>
      <c r="J254" s="493"/>
      <c r="K254" s="493">
        <v>343</v>
      </c>
      <c r="L254" s="493">
        <v>314.60000000000002</v>
      </c>
      <c r="M254" s="439">
        <v>7</v>
      </c>
      <c r="N254" s="442">
        <v>24980</v>
      </c>
      <c r="O254" s="442">
        <v>0</v>
      </c>
      <c r="P254" s="442">
        <v>0</v>
      </c>
      <c r="Q254" s="282">
        <v>24980</v>
      </c>
      <c r="R254" s="439">
        <v>2019</v>
      </c>
    </row>
    <row r="255" spans="1:18" x14ac:dyDescent="0.2">
      <c r="A255" s="439">
        <v>245</v>
      </c>
      <c r="B255" s="510" t="s">
        <v>1104</v>
      </c>
      <c r="C255" s="440">
        <v>1937</v>
      </c>
      <c r="D255" s="439"/>
      <c r="E255" s="510" t="s">
        <v>60</v>
      </c>
      <c r="F255" s="439">
        <v>2</v>
      </c>
      <c r="G255" s="440">
        <v>3</v>
      </c>
      <c r="H255" s="493">
        <v>757.2</v>
      </c>
      <c r="I255" s="493"/>
      <c r="J255" s="493"/>
      <c r="K255" s="493">
        <v>631</v>
      </c>
      <c r="L255" s="493">
        <v>513.70000000000005</v>
      </c>
      <c r="M255" s="439">
        <v>14</v>
      </c>
      <c r="N255" s="442">
        <v>49000</v>
      </c>
      <c r="O255" s="442">
        <v>0</v>
      </c>
      <c r="P255" s="442">
        <v>0</v>
      </c>
      <c r="Q255" s="282">
        <v>49000</v>
      </c>
      <c r="R255" s="439">
        <v>2019</v>
      </c>
    </row>
    <row r="256" spans="1:18" x14ac:dyDescent="0.2">
      <c r="A256" s="439">
        <v>246</v>
      </c>
      <c r="B256" s="510" t="s">
        <v>1105</v>
      </c>
      <c r="C256" s="440">
        <v>1951</v>
      </c>
      <c r="D256" s="439"/>
      <c r="E256" s="510" t="s">
        <v>60</v>
      </c>
      <c r="F256" s="439">
        <v>2</v>
      </c>
      <c r="G256" s="440">
        <v>2</v>
      </c>
      <c r="H256" s="493">
        <v>450</v>
      </c>
      <c r="I256" s="493"/>
      <c r="J256" s="493"/>
      <c r="K256" s="493">
        <v>375.9</v>
      </c>
      <c r="L256" s="493">
        <v>269.5</v>
      </c>
      <c r="M256" s="439">
        <v>8</v>
      </c>
      <c r="N256" s="442">
        <v>29130</v>
      </c>
      <c r="O256" s="442">
        <v>0</v>
      </c>
      <c r="P256" s="442">
        <v>0</v>
      </c>
      <c r="Q256" s="282">
        <v>29130</v>
      </c>
      <c r="R256" s="439">
        <v>2019</v>
      </c>
    </row>
    <row r="257" spans="1:18" x14ac:dyDescent="0.2">
      <c r="A257" s="439">
        <v>247</v>
      </c>
      <c r="B257" s="510" t="s">
        <v>1106</v>
      </c>
      <c r="C257" s="440">
        <v>1959</v>
      </c>
      <c r="D257" s="439"/>
      <c r="E257" s="510" t="s">
        <v>60</v>
      </c>
      <c r="F257" s="439">
        <v>2</v>
      </c>
      <c r="G257" s="440">
        <v>1</v>
      </c>
      <c r="H257" s="493">
        <v>458.64</v>
      </c>
      <c r="I257" s="493"/>
      <c r="J257" s="493"/>
      <c r="K257" s="493">
        <v>382.2</v>
      </c>
      <c r="L257" s="493">
        <v>142.69999999999999</v>
      </c>
      <c r="M257" s="439">
        <v>8</v>
      </c>
      <c r="N257" s="442">
        <v>29700</v>
      </c>
      <c r="O257" s="442">
        <v>0</v>
      </c>
      <c r="P257" s="442">
        <v>0</v>
      </c>
      <c r="Q257" s="282">
        <v>29700</v>
      </c>
      <c r="R257" s="439">
        <v>2019</v>
      </c>
    </row>
    <row r="258" spans="1:18" x14ac:dyDescent="0.2">
      <c r="A258" s="439">
        <v>248</v>
      </c>
      <c r="B258" s="510" t="s">
        <v>1107</v>
      </c>
      <c r="C258" s="440">
        <v>1949</v>
      </c>
      <c r="D258" s="439"/>
      <c r="E258" s="510" t="s">
        <v>60</v>
      </c>
      <c r="F258" s="439">
        <v>2</v>
      </c>
      <c r="G258" s="440">
        <v>1</v>
      </c>
      <c r="H258" s="493">
        <v>414.5</v>
      </c>
      <c r="I258" s="493"/>
      <c r="J258" s="493"/>
      <c r="K258" s="493">
        <v>278</v>
      </c>
      <c r="L258" s="493">
        <v>281.8</v>
      </c>
      <c r="M258" s="439">
        <v>8</v>
      </c>
      <c r="N258" s="442">
        <v>30425</v>
      </c>
      <c r="O258" s="442">
        <v>0</v>
      </c>
      <c r="P258" s="442">
        <v>0</v>
      </c>
      <c r="Q258" s="282">
        <v>30425</v>
      </c>
      <c r="R258" s="439">
        <v>2019</v>
      </c>
    </row>
    <row r="259" spans="1:18" x14ac:dyDescent="0.2">
      <c r="A259" s="439">
        <v>249</v>
      </c>
      <c r="B259" s="510" t="s">
        <v>1108</v>
      </c>
      <c r="C259" s="440">
        <v>1952</v>
      </c>
      <c r="D259" s="439"/>
      <c r="E259" s="510" t="s">
        <v>60</v>
      </c>
      <c r="F259" s="439">
        <v>2</v>
      </c>
      <c r="G259" s="440">
        <v>2</v>
      </c>
      <c r="H259" s="493">
        <v>492.1</v>
      </c>
      <c r="I259" s="493"/>
      <c r="J259" s="493"/>
      <c r="K259" s="493">
        <v>326</v>
      </c>
      <c r="L259" s="493">
        <v>348.36</v>
      </c>
      <c r="M259" s="439">
        <v>9</v>
      </c>
      <c r="N259" s="442">
        <v>31850</v>
      </c>
      <c r="O259" s="442">
        <v>0</v>
      </c>
      <c r="P259" s="442">
        <v>0</v>
      </c>
      <c r="Q259" s="282">
        <v>31850</v>
      </c>
      <c r="R259" s="439">
        <v>2019</v>
      </c>
    </row>
    <row r="260" spans="1:18" x14ac:dyDescent="0.2">
      <c r="A260" s="439">
        <v>250</v>
      </c>
      <c r="B260" s="510" t="s">
        <v>1109</v>
      </c>
      <c r="C260" s="440">
        <v>1949</v>
      </c>
      <c r="D260" s="439"/>
      <c r="E260" s="510" t="s">
        <v>60</v>
      </c>
      <c r="F260" s="439">
        <v>2</v>
      </c>
      <c r="G260" s="440">
        <v>1</v>
      </c>
      <c r="H260" s="493">
        <v>426.9</v>
      </c>
      <c r="I260" s="493"/>
      <c r="J260" s="493"/>
      <c r="K260" s="493">
        <v>265</v>
      </c>
      <c r="L260" s="493">
        <v>374.1</v>
      </c>
      <c r="M260" s="439">
        <v>9</v>
      </c>
      <c r="N260" s="442">
        <v>27630</v>
      </c>
      <c r="O260" s="442">
        <v>0</v>
      </c>
      <c r="P260" s="442">
        <v>0</v>
      </c>
      <c r="Q260" s="282">
        <v>27630</v>
      </c>
      <c r="R260" s="439">
        <v>2019</v>
      </c>
    </row>
    <row r="261" spans="1:18" x14ac:dyDescent="0.2">
      <c r="A261" s="439">
        <v>251</v>
      </c>
      <c r="B261" s="510" t="s">
        <v>1110</v>
      </c>
      <c r="C261" s="440">
        <v>1958</v>
      </c>
      <c r="D261" s="439"/>
      <c r="E261" s="510" t="s">
        <v>60</v>
      </c>
      <c r="F261" s="439">
        <v>2</v>
      </c>
      <c r="G261" s="440">
        <v>1</v>
      </c>
      <c r="H261" s="493">
        <v>438</v>
      </c>
      <c r="I261" s="493"/>
      <c r="J261" s="493"/>
      <c r="K261" s="493">
        <v>404</v>
      </c>
      <c r="L261" s="493">
        <v>262.39999999999998</v>
      </c>
      <c r="M261" s="439">
        <v>8</v>
      </c>
      <c r="N261" s="442">
        <v>28350</v>
      </c>
      <c r="O261" s="442">
        <v>0</v>
      </c>
      <c r="P261" s="442">
        <v>0</v>
      </c>
      <c r="Q261" s="282">
        <v>28350</v>
      </c>
      <c r="R261" s="439">
        <v>2019</v>
      </c>
    </row>
    <row r="262" spans="1:18" x14ac:dyDescent="0.2">
      <c r="A262" s="439">
        <v>252</v>
      </c>
      <c r="B262" s="510" t="s">
        <v>1111</v>
      </c>
      <c r="C262" s="440">
        <v>1957</v>
      </c>
      <c r="D262" s="439"/>
      <c r="E262" s="510" t="s">
        <v>60</v>
      </c>
      <c r="F262" s="439">
        <v>1</v>
      </c>
      <c r="G262" s="440">
        <v>2</v>
      </c>
      <c r="H262" s="493">
        <v>484</v>
      </c>
      <c r="I262" s="493"/>
      <c r="J262" s="493"/>
      <c r="K262" s="493">
        <v>321</v>
      </c>
      <c r="L262" s="493">
        <v>298.11</v>
      </c>
      <c r="M262" s="439">
        <v>14</v>
      </c>
      <c r="N262" s="442">
        <v>31330</v>
      </c>
      <c r="O262" s="442">
        <v>0</v>
      </c>
      <c r="P262" s="442">
        <v>0</v>
      </c>
      <c r="Q262" s="282">
        <v>31330</v>
      </c>
      <c r="R262" s="439">
        <v>2019</v>
      </c>
    </row>
    <row r="263" spans="1:18" x14ac:dyDescent="0.2">
      <c r="A263" s="439">
        <v>253</v>
      </c>
      <c r="B263" s="510" t="s">
        <v>1112</v>
      </c>
      <c r="C263" s="440">
        <v>1957</v>
      </c>
      <c r="D263" s="439"/>
      <c r="E263" s="510" t="s">
        <v>60</v>
      </c>
      <c r="F263" s="439">
        <v>2</v>
      </c>
      <c r="G263" s="440">
        <v>2</v>
      </c>
      <c r="H263" s="493">
        <v>486.2</v>
      </c>
      <c r="I263" s="493"/>
      <c r="J263" s="493"/>
      <c r="K263" s="493">
        <v>316</v>
      </c>
      <c r="L263" s="493">
        <v>310.2</v>
      </c>
      <c r="M263" s="439">
        <v>8</v>
      </c>
      <c r="N263" s="442">
        <v>31470</v>
      </c>
      <c r="O263" s="442">
        <v>0</v>
      </c>
      <c r="P263" s="442">
        <v>0</v>
      </c>
      <c r="Q263" s="282">
        <v>31470</v>
      </c>
      <c r="R263" s="439">
        <v>2019</v>
      </c>
    </row>
    <row r="264" spans="1:18" x14ac:dyDescent="0.2">
      <c r="A264" s="439">
        <v>254</v>
      </c>
      <c r="B264" s="510" t="s">
        <v>1113</v>
      </c>
      <c r="C264" s="440">
        <v>1986</v>
      </c>
      <c r="D264" s="439"/>
      <c r="E264" s="510" t="s">
        <v>60</v>
      </c>
      <c r="F264" s="439">
        <v>2</v>
      </c>
      <c r="G264" s="440">
        <v>2</v>
      </c>
      <c r="H264" s="493">
        <v>558.4</v>
      </c>
      <c r="I264" s="493"/>
      <c r="J264" s="493"/>
      <c r="K264" s="493">
        <v>290</v>
      </c>
      <c r="L264" s="493">
        <v>343.5</v>
      </c>
      <c r="M264" s="439">
        <v>16</v>
      </c>
      <c r="N264" s="442">
        <v>36150</v>
      </c>
      <c r="O264" s="442">
        <v>0</v>
      </c>
      <c r="P264" s="442">
        <v>0</v>
      </c>
      <c r="Q264" s="282">
        <v>36150</v>
      </c>
      <c r="R264" s="439">
        <v>2019</v>
      </c>
    </row>
    <row r="265" spans="1:18" x14ac:dyDescent="0.2">
      <c r="A265" s="439">
        <v>255</v>
      </c>
      <c r="B265" s="510" t="s">
        <v>1114</v>
      </c>
      <c r="C265" s="440">
        <v>1953</v>
      </c>
      <c r="D265" s="439"/>
      <c r="E265" s="510" t="s">
        <v>60</v>
      </c>
      <c r="F265" s="439">
        <v>3</v>
      </c>
      <c r="G265" s="440">
        <v>2</v>
      </c>
      <c r="H265" s="493">
        <v>377.8</v>
      </c>
      <c r="I265" s="493"/>
      <c r="J265" s="493"/>
      <c r="K265" s="493">
        <v>259</v>
      </c>
      <c r="L265" s="493">
        <v>377.8</v>
      </c>
      <c r="M265" s="439">
        <v>8</v>
      </c>
      <c r="N265" s="442">
        <v>24450</v>
      </c>
      <c r="O265" s="442">
        <v>0</v>
      </c>
      <c r="P265" s="442">
        <v>0</v>
      </c>
      <c r="Q265" s="282">
        <v>24450</v>
      </c>
      <c r="R265" s="439">
        <v>2019</v>
      </c>
    </row>
    <row r="266" spans="1:18" x14ac:dyDescent="0.2">
      <c r="A266" s="439">
        <v>256</v>
      </c>
      <c r="B266" s="510" t="s">
        <v>1115</v>
      </c>
      <c r="C266" s="440">
        <v>1939</v>
      </c>
      <c r="D266" s="439"/>
      <c r="E266" s="510" t="s">
        <v>60</v>
      </c>
      <c r="F266" s="439">
        <v>2</v>
      </c>
      <c r="G266" s="440">
        <v>1</v>
      </c>
      <c r="H266" s="493">
        <v>238.8</v>
      </c>
      <c r="I266" s="493"/>
      <c r="J266" s="493"/>
      <c r="K266" s="493">
        <v>165</v>
      </c>
      <c r="L266" s="493">
        <v>119.5</v>
      </c>
      <c r="M266" s="439">
        <v>4</v>
      </c>
      <c r="N266" s="442">
        <v>15460</v>
      </c>
      <c r="O266" s="442">
        <v>0</v>
      </c>
      <c r="P266" s="442">
        <v>0</v>
      </c>
      <c r="Q266" s="282">
        <v>15460</v>
      </c>
      <c r="R266" s="439">
        <v>2019</v>
      </c>
    </row>
    <row r="267" spans="1:18" x14ac:dyDescent="0.2">
      <c r="A267" s="439">
        <v>257</v>
      </c>
      <c r="B267" s="510" t="s">
        <v>1116</v>
      </c>
      <c r="C267" s="440">
        <v>1950</v>
      </c>
      <c r="D267" s="439"/>
      <c r="E267" s="510" t="s">
        <v>60</v>
      </c>
      <c r="F267" s="439">
        <v>2</v>
      </c>
      <c r="G267" s="440">
        <v>2</v>
      </c>
      <c r="H267" s="493">
        <v>439.25</v>
      </c>
      <c r="I267" s="493"/>
      <c r="J267" s="493"/>
      <c r="K267" s="493">
        <v>366.04</v>
      </c>
      <c r="L267" s="493">
        <v>165.1</v>
      </c>
      <c r="M267" s="439">
        <v>9</v>
      </c>
      <c r="N267" s="442">
        <v>28430</v>
      </c>
      <c r="O267" s="442">
        <v>0</v>
      </c>
      <c r="P267" s="442">
        <v>0</v>
      </c>
      <c r="Q267" s="282">
        <v>28430</v>
      </c>
      <c r="R267" s="439">
        <v>2019</v>
      </c>
    </row>
    <row r="268" spans="1:18" x14ac:dyDescent="0.2">
      <c r="A268" s="439">
        <v>258</v>
      </c>
      <c r="B268" s="510" t="s">
        <v>1117</v>
      </c>
      <c r="C268" s="440">
        <v>1915</v>
      </c>
      <c r="D268" s="439"/>
      <c r="E268" s="510" t="s">
        <v>60</v>
      </c>
      <c r="F268" s="439">
        <v>1</v>
      </c>
      <c r="G268" s="440">
        <v>2</v>
      </c>
      <c r="H268" s="493">
        <v>233.9</v>
      </c>
      <c r="I268" s="493"/>
      <c r="J268" s="493"/>
      <c r="K268" s="493">
        <v>155</v>
      </c>
      <c r="L268" s="493">
        <v>113.1</v>
      </c>
      <c r="M268" s="439">
        <v>4</v>
      </c>
      <c r="N268" s="442">
        <v>15140</v>
      </c>
      <c r="O268" s="442">
        <v>0</v>
      </c>
      <c r="P268" s="442">
        <v>0</v>
      </c>
      <c r="Q268" s="282">
        <v>15140</v>
      </c>
      <c r="R268" s="439">
        <v>2019</v>
      </c>
    </row>
    <row r="269" spans="1:18" x14ac:dyDescent="0.2">
      <c r="A269" s="439">
        <v>259</v>
      </c>
      <c r="B269" s="510" t="s">
        <v>1118</v>
      </c>
      <c r="C269" s="440">
        <v>1950</v>
      </c>
      <c r="D269" s="439"/>
      <c r="E269" s="510" t="s">
        <v>60</v>
      </c>
      <c r="F269" s="439">
        <v>2</v>
      </c>
      <c r="G269" s="440">
        <v>1</v>
      </c>
      <c r="H269" s="493">
        <v>421.5</v>
      </c>
      <c r="I269" s="493"/>
      <c r="J269" s="493"/>
      <c r="K269" s="493">
        <v>282.7</v>
      </c>
      <c r="L269" s="493">
        <v>422.9</v>
      </c>
      <c r="M269" s="439">
        <v>8</v>
      </c>
      <c r="N269" s="442">
        <v>27280</v>
      </c>
      <c r="O269" s="442">
        <v>0</v>
      </c>
      <c r="P269" s="442">
        <v>0</v>
      </c>
      <c r="Q269" s="282">
        <v>27280</v>
      </c>
      <c r="R269" s="439">
        <v>2019</v>
      </c>
    </row>
    <row r="270" spans="1:18" x14ac:dyDescent="0.2">
      <c r="A270" s="643" t="s">
        <v>171</v>
      </c>
      <c r="B270" s="643"/>
      <c r="C270" s="507">
        <v>259</v>
      </c>
      <c r="D270" s="505"/>
      <c r="E270" s="506"/>
      <c r="F270" s="505"/>
      <c r="G270" s="507"/>
      <c r="H270" s="508">
        <f>SUM(H11:H269)</f>
        <v>130049.77000000002</v>
      </c>
      <c r="I270" s="508">
        <f t="shared" ref="I270:Q270" si="0">SUM(I11:I269)</f>
        <v>0</v>
      </c>
      <c r="J270" s="508">
        <f t="shared" si="0"/>
        <v>0</v>
      </c>
      <c r="K270" s="508">
        <f t="shared" si="0"/>
        <v>98518.37999999999</v>
      </c>
      <c r="L270" s="508">
        <f t="shared" si="0"/>
        <v>87760.029999999984</v>
      </c>
      <c r="M270" s="526">
        <f t="shared" si="0"/>
        <v>3004</v>
      </c>
      <c r="N270" s="508">
        <f t="shared" si="0"/>
        <v>8427700</v>
      </c>
      <c r="O270" s="508"/>
      <c r="P270" s="508"/>
      <c r="Q270" s="508">
        <f t="shared" si="0"/>
        <v>8427700</v>
      </c>
      <c r="R270" s="512"/>
    </row>
    <row r="271" spans="1:18" x14ac:dyDescent="0.2">
      <c r="A271" s="644" t="s">
        <v>109</v>
      </c>
      <c r="B271" s="644"/>
      <c r="C271" s="513"/>
      <c r="D271" s="502"/>
      <c r="E271" s="503"/>
      <c r="F271" s="502"/>
      <c r="G271" s="501"/>
      <c r="H271" s="400"/>
      <c r="I271" s="400"/>
      <c r="J271" s="400"/>
      <c r="K271" s="400"/>
      <c r="L271" s="400"/>
      <c r="M271" s="400"/>
      <c r="N271" s="398"/>
      <c r="O271" s="398"/>
      <c r="P271" s="398"/>
      <c r="Q271" s="284"/>
      <c r="R271" s="514"/>
    </row>
    <row r="272" spans="1:18" x14ac:dyDescent="0.2">
      <c r="A272" s="439"/>
      <c r="B272" s="509" t="s">
        <v>89</v>
      </c>
      <c r="C272" s="440"/>
      <c r="D272" s="439"/>
      <c r="E272" s="510"/>
      <c r="F272" s="439"/>
      <c r="G272" s="440"/>
      <c r="H272" s="493"/>
      <c r="I272" s="493"/>
      <c r="J272" s="493"/>
      <c r="K272" s="493"/>
      <c r="L272" s="493"/>
      <c r="M272" s="439"/>
      <c r="N272" s="439"/>
      <c r="O272" s="439"/>
      <c r="P272" s="439"/>
      <c r="Q272" s="287"/>
      <c r="R272" s="439"/>
    </row>
    <row r="273" spans="1:18" x14ac:dyDescent="0.2">
      <c r="A273" s="439">
        <v>1</v>
      </c>
      <c r="B273" s="510" t="s">
        <v>1119</v>
      </c>
      <c r="C273" s="440">
        <v>1963</v>
      </c>
      <c r="D273" s="439"/>
      <c r="E273" s="510" t="s">
        <v>185</v>
      </c>
      <c r="F273" s="439">
        <v>2</v>
      </c>
      <c r="G273" s="440">
        <v>1</v>
      </c>
      <c r="H273" s="442">
        <v>353</v>
      </c>
      <c r="I273" s="493"/>
      <c r="J273" s="493"/>
      <c r="K273" s="493">
        <v>327</v>
      </c>
      <c r="L273" s="493">
        <v>49</v>
      </c>
      <c r="M273" s="288">
        <v>8</v>
      </c>
      <c r="N273" s="515">
        <v>22850</v>
      </c>
      <c r="O273" s="516">
        <v>0</v>
      </c>
      <c r="P273" s="516">
        <v>0</v>
      </c>
      <c r="Q273" s="289">
        <v>22850</v>
      </c>
      <c r="R273" s="439">
        <v>2019</v>
      </c>
    </row>
    <row r="274" spans="1:18" x14ac:dyDescent="0.2">
      <c r="A274" s="439">
        <v>2</v>
      </c>
      <c r="B274" s="510" t="s">
        <v>1120</v>
      </c>
      <c r="C274" s="440">
        <v>1959</v>
      </c>
      <c r="D274" s="439"/>
      <c r="E274" s="510" t="s">
        <v>185</v>
      </c>
      <c r="F274" s="439">
        <v>2</v>
      </c>
      <c r="G274" s="440">
        <v>1</v>
      </c>
      <c r="H274" s="290">
        <v>446.8</v>
      </c>
      <c r="I274" s="493"/>
      <c r="J274" s="493"/>
      <c r="K274" s="493">
        <v>412.8</v>
      </c>
      <c r="L274" s="493">
        <v>404.1</v>
      </c>
      <c r="M274" s="291">
        <v>17</v>
      </c>
      <c r="N274" s="292">
        <v>28920</v>
      </c>
      <c r="O274" s="373">
        <v>0</v>
      </c>
      <c r="P274" s="373">
        <v>0</v>
      </c>
      <c r="Q274" s="289">
        <v>28920</v>
      </c>
      <c r="R274" s="439">
        <v>2019</v>
      </c>
    </row>
    <row r="275" spans="1:18" x14ac:dyDescent="0.2">
      <c r="A275" s="439">
        <v>3</v>
      </c>
      <c r="B275" s="510" t="s">
        <v>1121</v>
      </c>
      <c r="C275" s="440">
        <v>1958</v>
      </c>
      <c r="D275" s="439"/>
      <c r="E275" s="510" t="s">
        <v>185</v>
      </c>
      <c r="F275" s="439">
        <v>2</v>
      </c>
      <c r="G275" s="440">
        <v>1</v>
      </c>
      <c r="H275" s="290">
        <v>451.3</v>
      </c>
      <c r="I275" s="493"/>
      <c r="J275" s="493"/>
      <c r="K275" s="493">
        <v>417.3</v>
      </c>
      <c r="L275" s="493">
        <v>207.3</v>
      </c>
      <c r="M275" s="291">
        <v>10</v>
      </c>
      <c r="N275" s="292">
        <v>29200</v>
      </c>
      <c r="O275" s="373">
        <v>0</v>
      </c>
      <c r="P275" s="373">
        <v>0</v>
      </c>
      <c r="Q275" s="289">
        <v>29200</v>
      </c>
      <c r="R275" s="263">
        <v>2019</v>
      </c>
    </row>
    <row r="276" spans="1:18" x14ac:dyDescent="0.2">
      <c r="A276" s="263">
        <v>4</v>
      </c>
      <c r="B276" s="266" t="s">
        <v>1122</v>
      </c>
      <c r="C276" s="264">
        <v>1957</v>
      </c>
      <c r="D276" s="263"/>
      <c r="E276" s="266" t="s">
        <v>185</v>
      </c>
      <c r="F276" s="263">
        <v>2</v>
      </c>
      <c r="G276" s="264">
        <v>1</v>
      </c>
      <c r="H276" s="290">
        <v>437.8</v>
      </c>
      <c r="I276" s="493"/>
      <c r="J276" s="493"/>
      <c r="K276" s="493">
        <v>412.8</v>
      </c>
      <c r="L276" s="493">
        <v>208.5</v>
      </c>
      <c r="M276" s="291">
        <v>7</v>
      </c>
      <c r="N276" s="292">
        <v>28350</v>
      </c>
      <c r="O276" s="373">
        <v>0</v>
      </c>
      <c r="P276" s="373">
        <v>0</v>
      </c>
      <c r="Q276" s="289">
        <v>28350</v>
      </c>
      <c r="R276" s="439">
        <v>2019</v>
      </c>
    </row>
    <row r="277" spans="1:18" x14ac:dyDescent="0.2">
      <c r="A277" s="439">
        <v>5</v>
      </c>
      <c r="B277" s="510" t="s">
        <v>1123</v>
      </c>
      <c r="C277" s="440">
        <v>1959</v>
      </c>
      <c r="D277" s="439"/>
      <c r="E277" s="510" t="s">
        <v>185</v>
      </c>
      <c r="F277" s="439">
        <v>2</v>
      </c>
      <c r="G277" s="440">
        <v>1</v>
      </c>
      <c r="H277" s="290">
        <v>444.8</v>
      </c>
      <c r="I277" s="493"/>
      <c r="J277" s="493"/>
      <c r="K277" s="493">
        <v>410.8</v>
      </c>
      <c r="L277" s="493">
        <v>252</v>
      </c>
      <c r="M277" s="291">
        <v>8</v>
      </c>
      <c r="N277" s="292">
        <v>28800</v>
      </c>
      <c r="O277" s="373">
        <v>0</v>
      </c>
      <c r="P277" s="373">
        <v>0</v>
      </c>
      <c r="Q277" s="289">
        <v>28800</v>
      </c>
      <c r="R277" s="439">
        <v>2019</v>
      </c>
    </row>
    <row r="278" spans="1:18" x14ac:dyDescent="0.2">
      <c r="A278" s="439">
        <v>6</v>
      </c>
      <c r="B278" s="510" t="s">
        <v>1124</v>
      </c>
      <c r="C278" s="440">
        <v>1958</v>
      </c>
      <c r="D278" s="439"/>
      <c r="E278" s="510" t="s">
        <v>185</v>
      </c>
      <c r="F278" s="439">
        <v>2</v>
      </c>
      <c r="G278" s="440">
        <v>1</v>
      </c>
      <c r="H278" s="290">
        <v>447.6</v>
      </c>
      <c r="I278" s="493"/>
      <c r="J278" s="493"/>
      <c r="K278" s="493">
        <v>413.6</v>
      </c>
      <c r="L278" s="493">
        <v>261.10000000000002</v>
      </c>
      <c r="M278" s="291">
        <v>13</v>
      </c>
      <c r="N278" s="292">
        <v>29000</v>
      </c>
      <c r="O278" s="373">
        <v>0</v>
      </c>
      <c r="P278" s="373">
        <v>0</v>
      </c>
      <c r="Q278" s="289">
        <v>29000</v>
      </c>
      <c r="R278" s="439">
        <v>2019</v>
      </c>
    </row>
    <row r="279" spans="1:18" x14ac:dyDescent="0.2">
      <c r="A279" s="439">
        <v>7</v>
      </c>
      <c r="B279" s="510" t="s">
        <v>1125</v>
      </c>
      <c r="C279" s="440">
        <v>1958</v>
      </c>
      <c r="D279" s="439"/>
      <c r="E279" s="510" t="s">
        <v>60</v>
      </c>
      <c r="F279" s="439">
        <v>2</v>
      </c>
      <c r="G279" s="439">
        <v>1</v>
      </c>
      <c r="H279" s="290">
        <v>412.9</v>
      </c>
      <c r="I279" s="493"/>
      <c r="J279" s="493"/>
      <c r="K279" s="493">
        <v>375.3</v>
      </c>
      <c r="L279" s="493">
        <v>88.1</v>
      </c>
      <c r="M279" s="288">
        <v>7</v>
      </c>
      <c r="N279" s="515">
        <v>26750</v>
      </c>
      <c r="O279" s="516">
        <v>0</v>
      </c>
      <c r="P279" s="516">
        <v>0</v>
      </c>
      <c r="Q279" s="289">
        <v>26750</v>
      </c>
      <c r="R279" s="439">
        <v>2019</v>
      </c>
    </row>
    <row r="280" spans="1:18" x14ac:dyDescent="0.2">
      <c r="A280" s="439">
        <v>8</v>
      </c>
      <c r="B280" s="510" t="s">
        <v>1126</v>
      </c>
      <c r="C280" s="440">
        <v>1939</v>
      </c>
      <c r="D280" s="439"/>
      <c r="E280" s="510" t="s">
        <v>60</v>
      </c>
      <c r="F280" s="439">
        <v>2</v>
      </c>
      <c r="G280" s="439">
        <v>2</v>
      </c>
      <c r="H280" s="290">
        <v>430.9</v>
      </c>
      <c r="I280" s="493"/>
      <c r="J280" s="493"/>
      <c r="K280" s="493">
        <v>394.8</v>
      </c>
      <c r="L280" s="493">
        <v>226.7</v>
      </c>
      <c r="M280" s="288">
        <v>8</v>
      </c>
      <c r="N280" s="515">
        <v>27900</v>
      </c>
      <c r="O280" s="516">
        <v>0</v>
      </c>
      <c r="P280" s="516">
        <v>0</v>
      </c>
      <c r="Q280" s="289">
        <v>27900</v>
      </c>
      <c r="R280" s="439">
        <v>2019</v>
      </c>
    </row>
    <row r="281" spans="1:18" x14ac:dyDescent="0.2">
      <c r="A281" s="439">
        <v>9</v>
      </c>
      <c r="B281" s="510" t="s">
        <v>1127</v>
      </c>
      <c r="C281" s="440">
        <v>1962</v>
      </c>
      <c r="D281" s="439"/>
      <c r="E281" s="510" t="s">
        <v>60</v>
      </c>
      <c r="F281" s="439">
        <v>2</v>
      </c>
      <c r="G281" s="439">
        <v>1</v>
      </c>
      <c r="H281" s="290">
        <v>433.5</v>
      </c>
      <c r="I281" s="493"/>
      <c r="J281" s="493"/>
      <c r="K281" s="493">
        <v>400.8</v>
      </c>
      <c r="L281" s="493">
        <v>200.6</v>
      </c>
      <c r="M281" s="288">
        <v>8</v>
      </c>
      <c r="N281" s="515">
        <v>28050</v>
      </c>
      <c r="O281" s="516">
        <v>0</v>
      </c>
      <c r="P281" s="516">
        <v>0</v>
      </c>
      <c r="Q281" s="289">
        <v>28050</v>
      </c>
      <c r="R281" s="439">
        <v>2019</v>
      </c>
    </row>
    <row r="282" spans="1:18" x14ac:dyDescent="0.2">
      <c r="A282" s="439">
        <v>10</v>
      </c>
      <c r="B282" s="510" t="s">
        <v>1128</v>
      </c>
      <c r="C282" s="440">
        <v>1970</v>
      </c>
      <c r="D282" s="439"/>
      <c r="E282" s="510" t="s">
        <v>60</v>
      </c>
      <c r="F282" s="439">
        <v>2</v>
      </c>
      <c r="G282" s="439">
        <v>1</v>
      </c>
      <c r="H282" s="290">
        <v>349.6</v>
      </c>
      <c r="I282" s="493"/>
      <c r="J282" s="493"/>
      <c r="K282" s="493">
        <v>312.39999999999998</v>
      </c>
      <c r="L282" s="493">
        <v>159.5</v>
      </c>
      <c r="M282" s="291">
        <v>8</v>
      </c>
      <c r="N282" s="292">
        <v>22650</v>
      </c>
      <c r="O282" s="373">
        <v>0</v>
      </c>
      <c r="P282" s="373">
        <v>0</v>
      </c>
      <c r="Q282" s="289">
        <v>22650</v>
      </c>
      <c r="R282" s="439">
        <v>2019</v>
      </c>
    </row>
    <row r="283" spans="1:18" x14ac:dyDescent="0.2">
      <c r="A283" s="439">
        <v>11</v>
      </c>
      <c r="B283" s="510" t="s">
        <v>1129</v>
      </c>
      <c r="C283" s="440">
        <v>1960</v>
      </c>
      <c r="D283" s="439"/>
      <c r="E283" s="510" t="s">
        <v>60</v>
      </c>
      <c r="F283" s="439">
        <v>2</v>
      </c>
      <c r="G283" s="439">
        <v>1</v>
      </c>
      <c r="H283" s="290">
        <v>348.3</v>
      </c>
      <c r="I283" s="493"/>
      <c r="J283" s="493"/>
      <c r="K283" s="493">
        <v>321.5</v>
      </c>
      <c r="L283" s="493">
        <v>207.6</v>
      </c>
      <c r="M283" s="288">
        <v>8</v>
      </c>
      <c r="N283" s="515">
        <v>22550</v>
      </c>
      <c r="O283" s="516">
        <v>0</v>
      </c>
      <c r="P283" s="516">
        <v>0</v>
      </c>
      <c r="Q283" s="289">
        <v>22550</v>
      </c>
      <c r="R283" s="439">
        <v>2019</v>
      </c>
    </row>
    <row r="284" spans="1:18" x14ac:dyDescent="0.2">
      <c r="A284" s="439">
        <v>12</v>
      </c>
      <c r="B284" s="510" t="s">
        <v>1130</v>
      </c>
      <c r="C284" s="440">
        <v>1964</v>
      </c>
      <c r="D284" s="439"/>
      <c r="E284" s="510" t="s">
        <v>60</v>
      </c>
      <c r="F284" s="439">
        <v>2</v>
      </c>
      <c r="G284" s="252">
        <v>1</v>
      </c>
      <c r="H284" s="290">
        <v>357.2</v>
      </c>
      <c r="I284" s="493"/>
      <c r="J284" s="493"/>
      <c r="K284" s="493">
        <v>329.4</v>
      </c>
      <c r="L284" s="493">
        <v>125.1</v>
      </c>
      <c r="M284" s="291">
        <v>8</v>
      </c>
      <c r="N284" s="292">
        <v>23150</v>
      </c>
      <c r="O284" s="373">
        <v>0</v>
      </c>
      <c r="P284" s="373">
        <v>0</v>
      </c>
      <c r="Q284" s="289">
        <v>23150</v>
      </c>
      <c r="R284" s="439">
        <v>2019</v>
      </c>
    </row>
    <row r="285" spans="1:18" x14ac:dyDescent="0.2">
      <c r="A285" s="439">
        <v>13</v>
      </c>
      <c r="B285" s="510" t="s">
        <v>1131</v>
      </c>
      <c r="C285" s="440">
        <v>1962</v>
      </c>
      <c r="D285" s="439"/>
      <c r="E285" s="510" t="s">
        <v>60</v>
      </c>
      <c r="F285" s="439">
        <v>2</v>
      </c>
      <c r="G285" s="252">
        <v>1</v>
      </c>
      <c r="H285" s="290">
        <v>351.54</v>
      </c>
      <c r="I285" s="493"/>
      <c r="J285" s="493"/>
      <c r="K285" s="493">
        <v>322.5</v>
      </c>
      <c r="L285" s="493">
        <v>236.7</v>
      </c>
      <c r="M285" s="291">
        <v>8</v>
      </c>
      <c r="N285" s="292">
        <v>22750</v>
      </c>
      <c r="O285" s="373">
        <v>0</v>
      </c>
      <c r="P285" s="373">
        <v>0</v>
      </c>
      <c r="Q285" s="289">
        <v>22750</v>
      </c>
      <c r="R285" s="439">
        <v>2019</v>
      </c>
    </row>
    <row r="286" spans="1:18" x14ac:dyDescent="0.2">
      <c r="A286" s="643" t="s">
        <v>172</v>
      </c>
      <c r="B286" s="643"/>
      <c r="C286" s="507">
        <v>13</v>
      </c>
      <c r="D286" s="505"/>
      <c r="E286" s="517"/>
      <c r="F286" s="505"/>
      <c r="G286" s="507"/>
      <c r="H286" s="508">
        <f>SUM(H273:H285)</f>
        <v>5265.24</v>
      </c>
      <c r="I286" s="508">
        <f t="shared" ref="I286:Q286" si="1">SUM(I273:I285)</f>
        <v>0</v>
      </c>
      <c r="J286" s="508">
        <f t="shared" si="1"/>
        <v>0</v>
      </c>
      <c r="K286" s="508">
        <f t="shared" si="1"/>
        <v>4851</v>
      </c>
      <c r="L286" s="508">
        <f t="shared" si="1"/>
        <v>2626.2999999999993</v>
      </c>
      <c r="M286" s="508">
        <f t="shared" si="1"/>
        <v>118</v>
      </c>
      <c r="N286" s="508">
        <f t="shared" si="1"/>
        <v>340920</v>
      </c>
      <c r="O286" s="508"/>
      <c r="P286" s="508"/>
      <c r="Q286" s="508">
        <f t="shared" si="1"/>
        <v>340920</v>
      </c>
      <c r="R286" s="512"/>
    </row>
    <row r="287" spans="1:18" x14ac:dyDescent="0.2">
      <c r="A287" s="655" t="s">
        <v>43</v>
      </c>
      <c r="B287" s="655"/>
      <c r="C287" s="518"/>
      <c r="D287" s="519"/>
      <c r="E287" s="520"/>
      <c r="F287" s="519"/>
      <c r="G287" s="521"/>
      <c r="H287" s="401"/>
      <c r="I287" s="401"/>
      <c r="J287" s="401"/>
      <c r="K287" s="401"/>
      <c r="L287" s="401"/>
      <c r="M287" s="400"/>
      <c r="N287" s="522"/>
      <c r="O287" s="522"/>
      <c r="P287" s="522"/>
      <c r="Q287" s="294"/>
      <c r="R287" s="514"/>
    </row>
    <row r="288" spans="1:18" x14ac:dyDescent="0.2">
      <c r="A288" s="439"/>
      <c r="B288" s="509" t="s">
        <v>190</v>
      </c>
      <c r="C288" s="440"/>
      <c r="D288" s="439"/>
      <c r="E288" s="510"/>
      <c r="F288" s="439"/>
      <c r="G288" s="440"/>
      <c r="H288" s="493"/>
      <c r="I288" s="493"/>
      <c r="J288" s="493"/>
      <c r="K288" s="493"/>
      <c r="L288" s="493"/>
      <c r="M288" s="439"/>
      <c r="N288" s="442"/>
      <c r="O288" s="442"/>
      <c r="P288" s="442"/>
      <c r="Q288" s="286"/>
      <c r="R288" s="439"/>
    </row>
    <row r="289" spans="1:18" x14ac:dyDescent="0.2">
      <c r="A289" s="439">
        <v>1</v>
      </c>
      <c r="B289" s="510" t="s">
        <v>1132</v>
      </c>
      <c r="C289" s="440">
        <v>1959</v>
      </c>
      <c r="D289" s="439"/>
      <c r="E289" s="510" t="s">
        <v>60</v>
      </c>
      <c r="F289" s="439">
        <v>2</v>
      </c>
      <c r="G289" s="440">
        <v>3</v>
      </c>
      <c r="H289" s="523">
        <v>568.20000000000005</v>
      </c>
      <c r="I289" s="493"/>
      <c r="J289" s="493"/>
      <c r="K289" s="493">
        <v>506.1</v>
      </c>
      <c r="L289" s="493">
        <v>332.2</v>
      </c>
      <c r="M289" s="439">
        <v>12</v>
      </c>
      <c r="N289" s="524">
        <v>36780</v>
      </c>
      <c r="O289" s="442">
        <v>0</v>
      </c>
      <c r="P289" s="442">
        <v>0</v>
      </c>
      <c r="Q289" s="295">
        <v>36780</v>
      </c>
      <c r="R289" s="439">
        <v>2019</v>
      </c>
    </row>
    <row r="290" spans="1:18" x14ac:dyDescent="0.2">
      <c r="A290" s="439">
        <v>2</v>
      </c>
      <c r="B290" s="510" t="s">
        <v>1133</v>
      </c>
      <c r="C290" s="440">
        <v>1970</v>
      </c>
      <c r="D290" s="439"/>
      <c r="E290" s="510" t="s">
        <v>60</v>
      </c>
      <c r="F290" s="439">
        <v>2</v>
      </c>
      <c r="G290" s="440">
        <v>3</v>
      </c>
      <c r="H290" s="523">
        <v>567.5</v>
      </c>
      <c r="I290" s="493"/>
      <c r="J290" s="493"/>
      <c r="K290" s="493">
        <v>505.9</v>
      </c>
      <c r="L290" s="493">
        <v>301.10000000000002</v>
      </c>
      <c r="M290" s="439">
        <v>12</v>
      </c>
      <c r="N290" s="524">
        <v>36730</v>
      </c>
      <c r="O290" s="442">
        <v>0</v>
      </c>
      <c r="P290" s="442">
        <v>0</v>
      </c>
      <c r="Q290" s="295">
        <v>36730</v>
      </c>
      <c r="R290" s="439">
        <v>2019</v>
      </c>
    </row>
    <row r="291" spans="1:18" x14ac:dyDescent="0.2">
      <c r="A291" s="439">
        <v>3</v>
      </c>
      <c r="B291" s="510" t="s">
        <v>1134</v>
      </c>
      <c r="C291" s="440">
        <v>1967</v>
      </c>
      <c r="D291" s="439"/>
      <c r="E291" s="510" t="s">
        <v>60</v>
      </c>
      <c r="F291" s="439">
        <v>2</v>
      </c>
      <c r="G291" s="440">
        <v>3</v>
      </c>
      <c r="H291" s="523">
        <v>573.79999999999995</v>
      </c>
      <c r="I291" s="493"/>
      <c r="J291" s="493"/>
      <c r="K291" s="493">
        <v>511.7</v>
      </c>
      <c r="L291" s="493">
        <v>445.17</v>
      </c>
      <c r="M291" s="439">
        <v>12</v>
      </c>
      <c r="N291" s="524">
        <v>37150</v>
      </c>
      <c r="O291" s="442">
        <v>0</v>
      </c>
      <c r="P291" s="442">
        <v>0</v>
      </c>
      <c r="Q291" s="295">
        <v>37150</v>
      </c>
      <c r="R291" s="439">
        <v>2019</v>
      </c>
    </row>
    <row r="292" spans="1:18" x14ac:dyDescent="0.2">
      <c r="A292" s="439">
        <v>4</v>
      </c>
      <c r="B292" s="510" t="s">
        <v>1135</v>
      </c>
      <c r="C292" s="440">
        <v>1965</v>
      </c>
      <c r="D292" s="439"/>
      <c r="E292" s="510" t="s">
        <v>60</v>
      </c>
      <c r="F292" s="439">
        <v>2</v>
      </c>
      <c r="G292" s="440">
        <v>1</v>
      </c>
      <c r="H292" s="523">
        <v>323.60000000000002</v>
      </c>
      <c r="I292" s="493"/>
      <c r="J292" s="493"/>
      <c r="K292" s="493">
        <v>208.7</v>
      </c>
      <c r="L292" s="493">
        <v>76.099999999999994</v>
      </c>
      <c r="M292" s="439">
        <v>8</v>
      </c>
      <c r="N292" s="524">
        <v>20950</v>
      </c>
      <c r="O292" s="442">
        <v>0</v>
      </c>
      <c r="P292" s="442">
        <v>0</v>
      </c>
      <c r="Q292" s="295">
        <v>20950</v>
      </c>
      <c r="R292" s="439">
        <v>2019</v>
      </c>
    </row>
    <row r="293" spans="1:18" x14ac:dyDescent="0.2">
      <c r="A293" s="439">
        <v>5</v>
      </c>
      <c r="B293" s="510" t="s">
        <v>1136</v>
      </c>
      <c r="C293" s="440">
        <v>1984</v>
      </c>
      <c r="D293" s="439"/>
      <c r="E293" s="510" t="s">
        <v>60</v>
      </c>
      <c r="F293" s="439">
        <v>2</v>
      </c>
      <c r="G293" s="440">
        <v>3</v>
      </c>
      <c r="H293" s="523">
        <v>891.2</v>
      </c>
      <c r="I293" s="493"/>
      <c r="J293" s="493"/>
      <c r="K293" s="493">
        <v>705.4</v>
      </c>
      <c r="L293" s="493">
        <v>446.9</v>
      </c>
      <c r="M293" s="439">
        <v>12</v>
      </c>
      <c r="N293" s="524">
        <v>57700</v>
      </c>
      <c r="O293" s="442">
        <v>0</v>
      </c>
      <c r="P293" s="442">
        <v>0</v>
      </c>
      <c r="Q293" s="295">
        <v>57700</v>
      </c>
      <c r="R293" s="439">
        <v>2019</v>
      </c>
    </row>
    <row r="294" spans="1:18" x14ac:dyDescent="0.2">
      <c r="A294" s="439">
        <v>6</v>
      </c>
      <c r="B294" s="510" t="s">
        <v>1137</v>
      </c>
      <c r="C294" s="440">
        <v>1973</v>
      </c>
      <c r="D294" s="439"/>
      <c r="E294" s="510" t="s">
        <v>60</v>
      </c>
      <c r="F294" s="439">
        <v>2</v>
      </c>
      <c r="G294" s="440">
        <v>3</v>
      </c>
      <c r="H294" s="523">
        <v>564</v>
      </c>
      <c r="I294" s="493"/>
      <c r="J294" s="493"/>
      <c r="K294" s="493">
        <v>504.5</v>
      </c>
      <c r="L294" s="493">
        <v>333.1</v>
      </c>
      <c r="M294" s="439">
        <v>12</v>
      </c>
      <c r="N294" s="524">
        <v>36500</v>
      </c>
      <c r="O294" s="442">
        <v>0</v>
      </c>
      <c r="P294" s="442">
        <v>0</v>
      </c>
      <c r="Q294" s="295">
        <v>36500</v>
      </c>
      <c r="R294" s="439">
        <v>2019</v>
      </c>
    </row>
    <row r="295" spans="1:18" x14ac:dyDescent="0.2">
      <c r="A295" s="439">
        <v>7</v>
      </c>
      <c r="B295" s="510" t="s">
        <v>1138</v>
      </c>
      <c r="C295" s="440">
        <v>1981</v>
      </c>
      <c r="D295" s="439"/>
      <c r="E295" s="510" t="s">
        <v>60</v>
      </c>
      <c r="F295" s="439">
        <v>2</v>
      </c>
      <c r="G295" s="440">
        <v>3</v>
      </c>
      <c r="H295" s="523">
        <v>766.7</v>
      </c>
      <c r="I295" s="493"/>
      <c r="J295" s="493"/>
      <c r="K295" s="493">
        <v>707.2</v>
      </c>
      <c r="L295" s="493">
        <v>470</v>
      </c>
      <c r="M295" s="439">
        <v>12</v>
      </c>
      <c r="N295" s="524">
        <v>49620</v>
      </c>
      <c r="O295" s="442">
        <v>0</v>
      </c>
      <c r="P295" s="442">
        <v>0</v>
      </c>
      <c r="Q295" s="295">
        <v>49620</v>
      </c>
      <c r="R295" s="439">
        <v>2019</v>
      </c>
    </row>
    <row r="296" spans="1:18" x14ac:dyDescent="0.2">
      <c r="A296" s="439">
        <v>8</v>
      </c>
      <c r="B296" s="510" t="s">
        <v>1139</v>
      </c>
      <c r="C296" s="440">
        <v>1929</v>
      </c>
      <c r="D296" s="439"/>
      <c r="E296" s="510" t="s">
        <v>60</v>
      </c>
      <c r="F296" s="439">
        <v>2</v>
      </c>
      <c r="G296" s="440">
        <v>2</v>
      </c>
      <c r="H296" s="523">
        <v>357.1</v>
      </c>
      <c r="I296" s="493"/>
      <c r="J296" s="493"/>
      <c r="K296" s="493">
        <v>282.89999999999998</v>
      </c>
      <c r="L296" s="493">
        <v>247.3</v>
      </c>
      <c r="M296" s="439">
        <v>7</v>
      </c>
      <c r="N296" s="524">
        <v>23110</v>
      </c>
      <c r="O296" s="442">
        <v>0</v>
      </c>
      <c r="P296" s="442">
        <v>0</v>
      </c>
      <c r="Q296" s="295">
        <v>23110</v>
      </c>
      <c r="R296" s="439">
        <v>2019</v>
      </c>
    </row>
    <row r="297" spans="1:18" x14ac:dyDescent="0.2">
      <c r="A297" s="439">
        <v>9</v>
      </c>
      <c r="B297" s="510" t="s">
        <v>1140</v>
      </c>
      <c r="C297" s="525">
        <v>1962</v>
      </c>
      <c r="D297" s="439"/>
      <c r="E297" s="510" t="s">
        <v>60</v>
      </c>
      <c r="F297" s="439">
        <v>2</v>
      </c>
      <c r="G297" s="440">
        <v>1</v>
      </c>
      <c r="H297" s="523">
        <v>347.2</v>
      </c>
      <c r="I297" s="493"/>
      <c r="J297" s="493"/>
      <c r="K297" s="493">
        <v>321.8</v>
      </c>
      <c r="L297" s="493">
        <v>151</v>
      </c>
      <c r="M297" s="493">
        <v>7</v>
      </c>
      <c r="N297" s="524">
        <v>22470</v>
      </c>
      <c r="O297" s="442">
        <v>0</v>
      </c>
      <c r="P297" s="442">
        <v>0</v>
      </c>
      <c r="Q297" s="295">
        <v>22470</v>
      </c>
      <c r="R297" s="439">
        <v>2019</v>
      </c>
    </row>
    <row r="298" spans="1:18" x14ac:dyDescent="0.2">
      <c r="A298" s="439">
        <v>10</v>
      </c>
      <c r="B298" s="510" t="s">
        <v>1141</v>
      </c>
      <c r="C298" s="525">
        <v>1954</v>
      </c>
      <c r="D298" s="439"/>
      <c r="E298" s="510" t="s">
        <v>60</v>
      </c>
      <c r="F298" s="439">
        <v>2</v>
      </c>
      <c r="G298" s="440">
        <v>1</v>
      </c>
      <c r="H298" s="523">
        <v>293.60000000000002</v>
      </c>
      <c r="I298" s="493"/>
      <c r="J298" s="493"/>
      <c r="K298" s="493">
        <v>260.5</v>
      </c>
      <c r="L298" s="493">
        <v>168.9</v>
      </c>
      <c r="M298" s="493">
        <v>10</v>
      </c>
      <c r="N298" s="524">
        <v>19000</v>
      </c>
      <c r="O298" s="442">
        <v>0</v>
      </c>
      <c r="P298" s="442">
        <v>0</v>
      </c>
      <c r="Q298" s="295">
        <v>19000</v>
      </c>
      <c r="R298" s="439">
        <v>2019</v>
      </c>
    </row>
    <row r="299" spans="1:18" x14ac:dyDescent="0.2">
      <c r="A299" s="439">
        <v>11</v>
      </c>
      <c r="B299" s="510" t="s">
        <v>1142</v>
      </c>
      <c r="C299" s="525">
        <v>1967</v>
      </c>
      <c r="D299" s="439"/>
      <c r="E299" s="510" t="s">
        <v>60</v>
      </c>
      <c r="F299" s="439">
        <v>2</v>
      </c>
      <c r="G299" s="440">
        <v>1</v>
      </c>
      <c r="H299" s="523">
        <v>348.9</v>
      </c>
      <c r="I299" s="493"/>
      <c r="J299" s="493"/>
      <c r="K299" s="493">
        <v>324</v>
      </c>
      <c r="L299" s="493">
        <v>237.1</v>
      </c>
      <c r="M299" s="493">
        <v>8</v>
      </c>
      <c r="N299" s="524">
        <v>22580</v>
      </c>
      <c r="O299" s="442">
        <v>0</v>
      </c>
      <c r="P299" s="442">
        <v>0</v>
      </c>
      <c r="Q299" s="295">
        <v>22580</v>
      </c>
      <c r="R299" s="439">
        <v>2019</v>
      </c>
    </row>
    <row r="300" spans="1:18" x14ac:dyDescent="0.2">
      <c r="A300" s="439">
        <v>12</v>
      </c>
      <c r="B300" s="510" t="s">
        <v>1143</v>
      </c>
      <c r="C300" s="525">
        <v>1987</v>
      </c>
      <c r="D300" s="439"/>
      <c r="E300" s="510" t="s">
        <v>60</v>
      </c>
      <c r="F300" s="439">
        <v>2</v>
      </c>
      <c r="G300" s="440">
        <v>2</v>
      </c>
      <c r="H300" s="523">
        <v>475.3</v>
      </c>
      <c r="I300" s="493"/>
      <c r="J300" s="493"/>
      <c r="K300" s="493">
        <v>455.3</v>
      </c>
      <c r="L300" s="493">
        <v>303.7</v>
      </c>
      <c r="M300" s="493">
        <v>8</v>
      </c>
      <c r="N300" s="524">
        <v>30760</v>
      </c>
      <c r="O300" s="442">
        <v>0</v>
      </c>
      <c r="P300" s="442">
        <v>0</v>
      </c>
      <c r="Q300" s="295">
        <v>30760</v>
      </c>
      <c r="R300" s="439">
        <v>2019</v>
      </c>
    </row>
    <row r="301" spans="1:18" x14ac:dyDescent="0.2">
      <c r="A301" s="439">
        <v>13</v>
      </c>
      <c r="B301" s="510" t="s">
        <v>1144</v>
      </c>
      <c r="C301" s="525">
        <v>1968</v>
      </c>
      <c r="D301" s="439"/>
      <c r="E301" s="510" t="s">
        <v>60</v>
      </c>
      <c r="F301" s="439">
        <v>2</v>
      </c>
      <c r="G301" s="440">
        <v>3</v>
      </c>
      <c r="H301" s="523">
        <v>354</v>
      </c>
      <c r="I301" s="493"/>
      <c r="J301" s="493"/>
      <c r="K301" s="493">
        <v>337.7</v>
      </c>
      <c r="L301" s="493">
        <v>80.099999999999994</v>
      </c>
      <c r="M301" s="493">
        <v>19</v>
      </c>
      <c r="N301" s="524">
        <v>22900</v>
      </c>
      <c r="O301" s="442">
        <v>0</v>
      </c>
      <c r="P301" s="442">
        <v>0</v>
      </c>
      <c r="Q301" s="295">
        <v>22900</v>
      </c>
      <c r="R301" s="439">
        <v>2019</v>
      </c>
    </row>
    <row r="302" spans="1:18" x14ac:dyDescent="0.2">
      <c r="A302" s="439">
        <v>14</v>
      </c>
      <c r="B302" s="510" t="s">
        <v>1145</v>
      </c>
      <c r="C302" s="525">
        <v>1970</v>
      </c>
      <c r="D302" s="439"/>
      <c r="E302" s="510" t="s">
        <v>60</v>
      </c>
      <c r="F302" s="439">
        <v>2</v>
      </c>
      <c r="G302" s="440">
        <v>1</v>
      </c>
      <c r="H302" s="523">
        <v>332.3</v>
      </c>
      <c r="I302" s="493"/>
      <c r="J302" s="493"/>
      <c r="K302" s="493">
        <v>319.3</v>
      </c>
      <c r="L302" s="493">
        <v>0</v>
      </c>
      <c r="M302" s="493">
        <v>14</v>
      </c>
      <c r="N302" s="524">
        <v>21500</v>
      </c>
      <c r="O302" s="442">
        <v>0</v>
      </c>
      <c r="P302" s="442">
        <v>0</v>
      </c>
      <c r="Q302" s="295">
        <v>21500</v>
      </c>
      <c r="R302" s="439">
        <v>2019</v>
      </c>
    </row>
    <row r="303" spans="1:18" x14ac:dyDescent="0.2">
      <c r="A303" s="439">
        <v>15</v>
      </c>
      <c r="B303" s="510" t="s">
        <v>1146</v>
      </c>
      <c r="C303" s="525">
        <v>1967</v>
      </c>
      <c r="D303" s="439"/>
      <c r="E303" s="510" t="s">
        <v>60</v>
      </c>
      <c r="F303" s="439">
        <v>2</v>
      </c>
      <c r="G303" s="440">
        <v>1</v>
      </c>
      <c r="H303" s="523">
        <v>331.2</v>
      </c>
      <c r="I303" s="493"/>
      <c r="J303" s="493"/>
      <c r="K303" s="493">
        <v>319</v>
      </c>
      <c r="L303" s="493">
        <v>0</v>
      </c>
      <c r="M303" s="493">
        <v>14</v>
      </c>
      <c r="N303" s="524">
        <v>21450</v>
      </c>
      <c r="O303" s="442">
        <v>0</v>
      </c>
      <c r="P303" s="442">
        <v>0</v>
      </c>
      <c r="Q303" s="295">
        <v>21450</v>
      </c>
      <c r="R303" s="439">
        <v>2019</v>
      </c>
    </row>
    <row r="304" spans="1:18" ht="24" x14ac:dyDescent="0.2">
      <c r="A304" s="439">
        <v>16</v>
      </c>
      <c r="B304" s="510" t="s">
        <v>1147</v>
      </c>
      <c r="C304" s="525">
        <v>1966</v>
      </c>
      <c r="D304" s="439"/>
      <c r="E304" s="510" t="s">
        <v>60</v>
      </c>
      <c r="F304" s="439">
        <v>2</v>
      </c>
      <c r="G304" s="440">
        <v>3</v>
      </c>
      <c r="H304" s="523">
        <v>520.20000000000005</v>
      </c>
      <c r="I304" s="493"/>
      <c r="J304" s="493"/>
      <c r="K304" s="493">
        <v>298.5</v>
      </c>
      <c r="L304" s="493">
        <v>61.4</v>
      </c>
      <c r="M304" s="493">
        <v>21</v>
      </c>
      <c r="N304" s="524">
        <v>33670</v>
      </c>
      <c r="O304" s="442">
        <v>0</v>
      </c>
      <c r="P304" s="442">
        <v>0</v>
      </c>
      <c r="Q304" s="295">
        <v>33670</v>
      </c>
      <c r="R304" s="439">
        <v>2019</v>
      </c>
    </row>
    <row r="305" spans="1:18" x14ac:dyDescent="0.2">
      <c r="A305" s="643" t="s">
        <v>173</v>
      </c>
      <c r="B305" s="643"/>
      <c r="C305" s="507">
        <v>16</v>
      </c>
      <c r="D305" s="505"/>
      <c r="E305" s="506"/>
      <c r="F305" s="505"/>
      <c r="G305" s="507"/>
      <c r="H305" s="508">
        <f>SUM(H289:H304)</f>
        <v>7614.8</v>
      </c>
      <c r="I305" s="508">
        <f t="shared" ref="I305:Q305" si="2">SUM(I289:I304)</f>
        <v>0</v>
      </c>
      <c r="J305" s="508">
        <f t="shared" si="2"/>
        <v>0</v>
      </c>
      <c r="K305" s="508">
        <f t="shared" si="2"/>
        <v>6568.5</v>
      </c>
      <c r="L305" s="508">
        <f t="shared" si="2"/>
        <v>3654.0699999999997</v>
      </c>
      <c r="M305" s="508">
        <f t="shared" si="2"/>
        <v>188</v>
      </c>
      <c r="N305" s="508">
        <f t="shared" si="2"/>
        <v>492870</v>
      </c>
      <c r="O305" s="508"/>
      <c r="P305" s="508"/>
      <c r="Q305" s="508">
        <f t="shared" si="2"/>
        <v>492870</v>
      </c>
      <c r="R305" s="512"/>
    </row>
    <row r="306" spans="1:18" x14ac:dyDescent="0.2">
      <c r="A306" s="644" t="s">
        <v>110</v>
      </c>
      <c r="B306" s="644"/>
      <c r="C306" s="527"/>
      <c r="D306" s="502"/>
      <c r="E306" s="503"/>
      <c r="F306" s="502"/>
      <c r="G306" s="501"/>
      <c r="H306" s="400"/>
      <c r="I306" s="400"/>
      <c r="J306" s="400"/>
      <c r="K306" s="400"/>
      <c r="L306" s="400"/>
      <c r="M306" s="400"/>
      <c r="N306" s="398"/>
      <c r="O306" s="398"/>
      <c r="P306" s="398"/>
      <c r="Q306" s="284"/>
      <c r="R306" s="514"/>
    </row>
    <row r="307" spans="1:18" x14ac:dyDescent="0.2">
      <c r="A307" s="439"/>
      <c r="B307" s="509" t="s">
        <v>90</v>
      </c>
      <c r="C307" s="440"/>
      <c r="D307" s="439"/>
      <c r="E307" s="510"/>
      <c r="F307" s="439"/>
      <c r="G307" s="440"/>
      <c r="H307" s="493"/>
      <c r="I307" s="493"/>
      <c r="J307" s="493"/>
      <c r="K307" s="493"/>
      <c r="L307" s="493"/>
      <c r="M307" s="439"/>
      <c r="N307" s="442"/>
      <c r="O307" s="442"/>
      <c r="P307" s="442"/>
      <c r="Q307" s="286"/>
      <c r="R307" s="439"/>
    </row>
    <row r="308" spans="1:18" x14ac:dyDescent="0.2">
      <c r="A308" s="439">
        <v>1</v>
      </c>
      <c r="B308" s="510" t="s">
        <v>1148</v>
      </c>
      <c r="C308" s="528">
        <v>1929</v>
      </c>
      <c r="D308" s="439"/>
      <c r="E308" s="510" t="s">
        <v>60</v>
      </c>
      <c r="F308" s="439">
        <v>2</v>
      </c>
      <c r="G308" s="440">
        <v>1</v>
      </c>
      <c r="H308" s="528">
        <v>405.8</v>
      </c>
      <c r="I308" s="493"/>
      <c r="J308" s="493"/>
      <c r="K308" s="493">
        <v>393</v>
      </c>
      <c r="L308" s="493">
        <v>405.8</v>
      </c>
      <c r="M308" s="493">
        <v>8</v>
      </c>
      <c r="N308" s="524">
        <v>26230</v>
      </c>
      <c r="O308" s="442">
        <v>0</v>
      </c>
      <c r="P308" s="442">
        <v>0</v>
      </c>
      <c r="Q308" s="295">
        <v>26230</v>
      </c>
      <c r="R308" s="439">
        <v>2019</v>
      </c>
    </row>
    <row r="309" spans="1:18" x14ac:dyDescent="0.2">
      <c r="A309" s="439">
        <v>2</v>
      </c>
      <c r="B309" s="510" t="s">
        <v>1149</v>
      </c>
      <c r="C309" s="528">
        <v>1927</v>
      </c>
      <c r="D309" s="439"/>
      <c r="E309" s="510" t="s">
        <v>60</v>
      </c>
      <c r="F309" s="439">
        <v>2</v>
      </c>
      <c r="G309" s="440">
        <v>1</v>
      </c>
      <c r="H309" s="528">
        <v>589</v>
      </c>
      <c r="I309" s="493"/>
      <c r="J309" s="493"/>
      <c r="K309" s="493">
        <v>566</v>
      </c>
      <c r="L309" s="493">
        <v>588.6</v>
      </c>
      <c r="M309" s="493">
        <v>9</v>
      </c>
      <c r="N309" s="524">
        <v>38120</v>
      </c>
      <c r="O309" s="442">
        <v>0</v>
      </c>
      <c r="P309" s="442">
        <v>0</v>
      </c>
      <c r="Q309" s="295">
        <v>38120</v>
      </c>
      <c r="R309" s="439">
        <v>2019</v>
      </c>
    </row>
    <row r="310" spans="1:18" x14ac:dyDescent="0.2">
      <c r="A310" s="439">
        <v>3</v>
      </c>
      <c r="B310" s="510" t="s">
        <v>1150</v>
      </c>
      <c r="C310" s="528">
        <v>1927</v>
      </c>
      <c r="D310" s="439"/>
      <c r="E310" s="510" t="s">
        <v>60</v>
      </c>
      <c r="F310" s="439">
        <v>2</v>
      </c>
      <c r="G310" s="440">
        <v>2</v>
      </c>
      <c r="H310" s="528">
        <v>578.4</v>
      </c>
      <c r="I310" s="493"/>
      <c r="J310" s="493"/>
      <c r="K310" s="493">
        <v>564</v>
      </c>
      <c r="L310" s="493">
        <v>576.5</v>
      </c>
      <c r="M310" s="493">
        <v>12</v>
      </c>
      <c r="N310" s="524">
        <v>37450</v>
      </c>
      <c r="O310" s="442">
        <v>0</v>
      </c>
      <c r="P310" s="442">
        <v>0</v>
      </c>
      <c r="Q310" s="295">
        <v>37450</v>
      </c>
      <c r="R310" s="439">
        <v>2019</v>
      </c>
    </row>
    <row r="311" spans="1:18" x14ac:dyDescent="0.2">
      <c r="A311" s="439">
        <v>4</v>
      </c>
      <c r="B311" s="510" t="s">
        <v>1151</v>
      </c>
      <c r="C311" s="528">
        <v>1963</v>
      </c>
      <c r="D311" s="439"/>
      <c r="E311" s="510" t="s">
        <v>60</v>
      </c>
      <c r="F311" s="439">
        <v>2</v>
      </c>
      <c r="G311" s="440">
        <v>1</v>
      </c>
      <c r="H311" s="528">
        <v>323</v>
      </c>
      <c r="I311" s="493"/>
      <c r="J311" s="493"/>
      <c r="K311" s="493">
        <v>277</v>
      </c>
      <c r="L311" s="493">
        <v>185.1</v>
      </c>
      <c r="M311" s="493">
        <v>9</v>
      </c>
      <c r="N311" s="524">
        <v>20900</v>
      </c>
      <c r="O311" s="442">
        <v>0</v>
      </c>
      <c r="P311" s="442">
        <v>0</v>
      </c>
      <c r="Q311" s="295">
        <v>20900</v>
      </c>
      <c r="R311" s="439">
        <v>2019</v>
      </c>
    </row>
    <row r="312" spans="1:18" x14ac:dyDescent="0.2">
      <c r="A312" s="439">
        <v>5</v>
      </c>
      <c r="B312" s="510" t="s">
        <v>1152</v>
      </c>
      <c r="C312" s="528">
        <v>1964</v>
      </c>
      <c r="D312" s="439"/>
      <c r="E312" s="510" t="s">
        <v>60</v>
      </c>
      <c r="F312" s="439">
        <v>2</v>
      </c>
      <c r="G312" s="440">
        <v>1</v>
      </c>
      <c r="H312" s="528">
        <v>327</v>
      </c>
      <c r="I312" s="493"/>
      <c r="J312" s="493"/>
      <c r="K312" s="493">
        <v>281</v>
      </c>
      <c r="L312" s="493">
        <v>277.8</v>
      </c>
      <c r="M312" s="493">
        <v>8</v>
      </c>
      <c r="N312" s="524">
        <v>21170</v>
      </c>
      <c r="O312" s="442">
        <v>0</v>
      </c>
      <c r="P312" s="442">
        <v>0</v>
      </c>
      <c r="Q312" s="295">
        <v>21170</v>
      </c>
      <c r="R312" s="439">
        <v>2019</v>
      </c>
    </row>
    <row r="313" spans="1:18" x14ac:dyDescent="0.2">
      <c r="A313" s="439">
        <v>6</v>
      </c>
      <c r="B313" s="510" t="s">
        <v>1153</v>
      </c>
      <c r="C313" s="528">
        <v>1965</v>
      </c>
      <c r="D313" s="439"/>
      <c r="E313" s="510" t="s">
        <v>60</v>
      </c>
      <c r="F313" s="439">
        <v>2</v>
      </c>
      <c r="G313" s="440">
        <v>2</v>
      </c>
      <c r="H313" s="528">
        <v>499.1</v>
      </c>
      <c r="I313" s="493"/>
      <c r="J313" s="493"/>
      <c r="K313" s="493">
        <v>453</v>
      </c>
      <c r="L313" s="493">
        <v>369.4</v>
      </c>
      <c r="M313" s="493">
        <v>12</v>
      </c>
      <c r="N313" s="524">
        <v>32300</v>
      </c>
      <c r="O313" s="442">
        <v>0</v>
      </c>
      <c r="P313" s="442">
        <v>0</v>
      </c>
      <c r="Q313" s="295">
        <v>32300</v>
      </c>
      <c r="R313" s="439">
        <v>2019</v>
      </c>
    </row>
    <row r="314" spans="1:18" x14ac:dyDescent="0.2">
      <c r="A314" s="439">
        <v>7</v>
      </c>
      <c r="B314" s="510" t="s">
        <v>1154</v>
      </c>
      <c r="C314" s="528">
        <v>1966</v>
      </c>
      <c r="D314" s="439"/>
      <c r="E314" s="510" t="s">
        <v>60</v>
      </c>
      <c r="F314" s="439">
        <v>2</v>
      </c>
      <c r="G314" s="440">
        <v>2</v>
      </c>
      <c r="H314" s="528">
        <v>493.2</v>
      </c>
      <c r="I314" s="493"/>
      <c r="J314" s="493"/>
      <c r="K314" s="493">
        <v>436</v>
      </c>
      <c r="L314" s="493">
        <v>375.4</v>
      </c>
      <c r="M314" s="493">
        <v>12</v>
      </c>
      <c r="N314" s="524">
        <v>31950</v>
      </c>
      <c r="O314" s="442">
        <v>0</v>
      </c>
      <c r="P314" s="442">
        <v>0</v>
      </c>
      <c r="Q314" s="295">
        <v>31950</v>
      </c>
      <c r="R314" s="439">
        <v>2019</v>
      </c>
    </row>
    <row r="315" spans="1:18" x14ac:dyDescent="0.2">
      <c r="A315" s="439">
        <v>8</v>
      </c>
      <c r="B315" s="510" t="s">
        <v>1155</v>
      </c>
      <c r="C315" s="528">
        <v>1969</v>
      </c>
      <c r="D315" s="439"/>
      <c r="E315" s="510" t="s">
        <v>60</v>
      </c>
      <c r="F315" s="439">
        <v>2</v>
      </c>
      <c r="G315" s="440">
        <v>2</v>
      </c>
      <c r="H315" s="528">
        <v>503</v>
      </c>
      <c r="I315" s="493"/>
      <c r="J315" s="493"/>
      <c r="K315" s="493">
        <v>455</v>
      </c>
      <c r="L315" s="493">
        <v>291.89999999999998</v>
      </c>
      <c r="M315" s="493">
        <v>12</v>
      </c>
      <c r="N315" s="524">
        <v>32550</v>
      </c>
      <c r="O315" s="442">
        <v>0</v>
      </c>
      <c r="P315" s="442">
        <v>0</v>
      </c>
      <c r="Q315" s="295">
        <v>32550</v>
      </c>
      <c r="R315" s="439">
        <v>2019</v>
      </c>
    </row>
    <row r="316" spans="1:18" x14ac:dyDescent="0.2">
      <c r="A316" s="439">
        <v>9</v>
      </c>
      <c r="B316" s="510" t="s">
        <v>1156</v>
      </c>
      <c r="C316" s="440">
        <v>1917</v>
      </c>
      <c r="D316" s="439"/>
      <c r="E316" s="510" t="s">
        <v>60</v>
      </c>
      <c r="F316" s="439">
        <v>2</v>
      </c>
      <c r="G316" s="440">
        <v>1</v>
      </c>
      <c r="H316" s="528">
        <v>333</v>
      </c>
      <c r="I316" s="493"/>
      <c r="J316" s="493"/>
      <c r="K316" s="493">
        <v>287</v>
      </c>
      <c r="L316" s="493">
        <v>305.5</v>
      </c>
      <c r="M316" s="493">
        <v>10</v>
      </c>
      <c r="N316" s="524">
        <v>21550</v>
      </c>
      <c r="O316" s="442">
        <v>0</v>
      </c>
      <c r="P316" s="442">
        <v>0</v>
      </c>
      <c r="Q316" s="295">
        <v>21550</v>
      </c>
      <c r="R316" s="439">
        <v>2019</v>
      </c>
    </row>
    <row r="317" spans="1:18" x14ac:dyDescent="0.2">
      <c r="A317" s="439">
        <v>10</v>
      </c>
      <c r="B317" s="510" t="s">
        <v>1157</v>
      </c>
      <c r="C317" s="440">
        <v>1917</v>
      </c>
      <c r="D317" s="439"/>
      <c r="E317" s="510" t="s">
        <v>60</v>
      </c>
      <c r="F317" s="439">
        <v>2</v>
      </c>
      <c r="G317" s="440">
        <v>2</v>
      </c>
      <c r="H317" s="528">
        <v>466</v>
      </c>
      <c r="I317" s="493"/>
      <c r="J317" s="493"/>
      <c r="K317" s="493">
        <v>436</v>
      </c>
      <c r="L317" s="493">
        <v>273.2</v>
      </c>
      <c r="M317" s="493">
        <v>9</v>
      </c>
      <c r="N317" s="524">
        <v>30160</v>
      </c>
      <c r="O317" s="442">
        <v>0</v>
      </c>
      <c r="P317" s="442">
        <v>0</v>
      </c>
      <c r="Q317" s="295">
        <v>30160</v>
      </c>
      <c r="R317" s="439">
        <v>2019</v>
      </c>
    </row>
    <row r="318" spans="1:18" x14ac:dyDescent="0.2">
      <c r="A318" s="439">
        <v>11</v>
      </c>
      <c r="B318" s="510" t="s">
        <v>1158</v>
      </c>
      <c r="C318" s="528">
        <v>1960</v>
      </c>
      <c r="D318" s="439"/>
      <c r="E318" s="510" t="s">
        <v>60</v>
      </c>
      <c r="F318" s="439">
        <v>2</v>
      </c>
      <c r="G318" s="440">
        <v>2</v>
      </c>
      <c r="H318" s="528">
        <v>316.8</v>
      </c>
      <c r="I318" s="493"/>
      <c r="J318" s="493"/>
      <c r="K318" s="493">
        <v>291</v>
      </c>
      <c r="L318" s="493">
        <v>232.6</v>
      </c>
      <c r="M318" s="493">
        <v>8</v>
      </c>
      <c r="N318" s="524">
        <v>20500</v>
      </c>
      <c r="O318" s="442">
        <v>0</v>
      </c>
      <c r="P318" s="442">
        <v>0</v>
      </c>
      <c r="Q318" s="295">
        <v>20500</v>
      </c>
      <c r="R318" s="439">
        <v>2019</v>
      </c>
    </row>
    <row r="319" spans="1:18" x14ac:dyDescent="0.2">
      <c r="A319" s="439">
        <v>12</v>
      </c>
      <c r="B319" s="510" t="s">
        <v>1159</v>
      </c>
      <c r="C319" s="528">
        <v>1960</v>
      </c>
      <c r="D319" s="439"/>
      <c r="E319" s="510" t="s">
        <v>60</v>
      </c>
      <c r="F319" s="439">
        <v>2</v>
      </c>
      <c r="G319" s="440">
        <v>1</v>
      </c>
      <c r="H319" s="528">
        <v>317.8</v>
      </c>
      <c r="I319" s="493"/>
      <c r="J319" s="493"/>
      <c r="K319" s="493">
        <v>289</v>
      </c>
      <c r="L319" s="493">
        <v>280.3</v>
      </c>
      <c r="M319" s="493">
        <v>8</v>
      </c>
      <c r="N319" s="524">
        <v>20570</v>
      </c>
      <c r="O319" s="442">
        <v>0</v>
      </c>
      <c r="P319" s="442">
        <v>0</v>
      </c>
      <c r="Q319" s="295">
        <v>20570</v>
      </c>
      <c r="R319" s="439">
        <v>2019</v>
      </c>
    </row>
    <row r="320" spans="1:18" x14ac:dyDescent="0.2">
      <c r="A320" s="439">
        <v>13</v>
      </c>
      <c r="B320" s="510" t="s">
        <v>1160</v>
      </c>
      <c r="C320" s="528">
        <v>1959</v>
      </c>
      <c r="D320" s="439"/>
      <c r="E320" s="510" t="s">
        <v>60</v>
      </c>
      <c r="F320" s="439">
        <v>2</v>
      </c>
      <c r="G320" s="440">
        <v>1</v>
      </c>
      <c r="H320" s="528">
        <v>268.3</v>
      </c>
      <c r="I320" s="493"/>
      <c r="J320" s="493"/>
      <c r="K320" s="493">
        <v>243</v>
      </c>
      <c r="L320" s="493">
        <v>235.9</v>
      </c>
      <c r="M320" s="493">
        <v>8</v>
      </c>
      <c r="N320" s="524">
        <v>17370</v>
      </c>
      <c r="O320" s="442">
        <v>0</v>
      </c>
      <c r="P320" s="442">
        <v>0</v>
      </c>
      <c r="Q320" s="295">
        <v>17370</v>
      </c>
      <c r="R320" s="439">
        <v>2019</v>
      </c>
    </row>
    <row r="321" spans="1:18" x14ac:dyDescent="0.2">
      <c r="A321" s="439">
        <v>14</v>
      </c>
      <c r="B321" s="510" t="s">
        <v>1161</v>
      </c>
      <c r="C321" s="528">
        <v>1959</v>
      </c>
      <c r="D321" s="439"/>
      <c r="E321" s="510" t="s">
        <v>60</v>
      </c>
      <c r="F321" s="439">
        <v>2</v>
      </c>
      <c r="G321" s="440">
        <v>1</v>
      </c>
      <c r="H321" s="528">
        <v>270.89999999999998</v>
      </c>
      <c r="I321" s="493"/>
      <c r="J321" s="493"/>
      <c r="K321" s="493">
        <v>245</v>
      </c>
      <c r="L321" s="493">
        <v>236.6</v>
      </c>
      <c r="M321" s="493">
        <v>8</v>
      </c>
      <c r="N321" s="524">
        <v>17540</v>
      </c>
      <c r="O321" s="442">
        <v>0</v>
      </c>
      <c r="P321" s="442">
        <v>0</v>
      </c>
      <c r="Q321" s="295">
        <v>17540</v>
      </c>
      <c r="R321" s="439">
        <v>2019</v>
      </c>
    </row>
    <row r="322" spans="1:18" x14ac:dyDescent="0.2">
      <c r="A322" s="439">
        <v>15</v>
      </c>
      <c r="B322" s="510" t="s">
        <v>1162</v>
      </c>
      <c r="C322" s="528">
        <v>1930</v>
      </c>
      <c r="D322" s="439"/>
      <c r="E322" s="510" t="s">
        <v>60</v>
      </c>
      <c r="F322" s="439">
        <v>2</v>
      </c>
      <c r="G322" s="440">
        <v>1</v>
      </c>
      <c r="H322" s="528">
        <v>242.5</v>
      </c>
      <c r="I322" s="493"/>
      <c r="J322" s="493"/>
      <c r="K322" s="493">
        <v>197</v>
      </c>
      <c r="L322" s="493">
        <v>179.4</v>
      </c>
      <c r="M322" s="493">
        <v>8</v>
      </c>
      <c r="N322" s="524">
        <v>15700</v>
      </c>
      <c r="O322" s="442">
        <v>0</v>
      </c>
      <c r="P322" s="442">
        <v>0</v>
      </c>
      <c r="Q322" s="295">
        <v>15700</v>
      </c>
      <c r="R322" s="439">
        <v>2019</v>
      </c>
    </row>
    <row r="323" spans="1:18" x14ac:dyDescent="0.2">
      <c r="A323" s="439">
        <v>16</v>
      </c>
      <c r="B323" s="510" t="s">
        <v>1163</v>
      </c>
      <c r="C323" s="440">
        <v>1936</v>
      </c>
      <c r="D323" s="439"/>
      <c r="E323" s="510" t="s">
        <v>60</v>
      </c>
      <c r="F323" s="439">
        <v>2</v>
      </c>
      <c r="G323" s="440">
        <v>2</v>
      </c>
      <c r="H323" s="493">
        <v>492</v>
      </c>
      <c r="I323" s="493"/>
      <c r="J323" s="493"/>
      <c r="K323" s="493">
        <v>434</v>
      </c>
      <c r="L323" s="493">
        <v>0</v>
      </c>
      <c r="M323" s="493">
        <v>9</v>
      </c>
      <c r="N323" s="524">
        <v>31850</v>
      </c>
      <c r="O323" s="442">
        <v>0</v>
      </c>
      <c r="P323" s="442">
        <v>0</v>
      </c>
      <c r="Q323" s="295">
        <v>31850</v>
      </c>
      <c r="R323" s="439">
        <v>2019</v>
      </c>
    </row>
    <row r="324" spans="1:18" x14ac:dyDescent="0.2">
      <c r="A324" s="439">
        <v>17</v>
      </c>
      <c r="B324" s="510" t="s">
        <v>1164</v>
      </c>
      <c r="C324" s="440">
        <v>1926</v>
      </c>
      <c r="D324" s="439"/>
      <c r="E324" s="510" t="s">
        <v>60</v>
      </c>
      <c r="F324" s="439">
        <v>2</v>
      </c>
      <c r="G324" s="440">
        <v>1</v>
      </c>
      <c r="H324" s="493">
        <v>428</v>
      </c>
      <c r="I324" s="493"/>
      <c r="J324" s="493"/>
      <c r="K324" s="493">
        <v>382</v>
      </c>
      <c r="L324" s="493">
        <v>428</v>
      </c>
      <c r="M324" s="493">
        <v>8</v>
      </c>
      <c r="N324" s="524">
        <v>27700</v>
      </c>
      <c r="O324" s="442">
        <v>0</v>
      </c>
      <c r="P324" s="442">
        <v>0</v>
      </c>
      <c r="Q324" s="295">
        <v>27700</v>
      </c>
      <c r="R324" s="439">
        <v>2019</v>
      </c>
    </row>
    <row r="325" spans="1:18" x14ac:dyDescent="0.2">
      <c r="A325" s="439">
        <v>18</v>
      </c>
      <c r="B325" s="510" t="s">
        <v>1165</v>
      </c>
      <c r="C325" s="440">
        <v>1927</v>
      </c>
      <c r="D325" s="439"/>
      <c r="E325" s="510" t="s">
        <v>60</v>
      </c>
      <c r="F325" s="439">
        <v>2</v>
      </c>
      <c r="G325" s="440">
        <v>2</v>
      </c>
      <c r="H325" s="528">
        <v>397</v>
      </c>
      <c r="I325" s="493"/>
      <c r="J325" s="493"/>
      <c r="K325" s="493">
        <v>365</v>
      </c>
      <c r="L325" s="493">
        <v>143.5</v>
      </c>
      <c r="M325" s="493">
        <v>17</v>
      </c>
      <c r="N325" s="524">
        <v>25700</v>
      </c>
      <c r="O325" s="442">
        <v>0</v>
      </c>
      <c r="P325" s="442">
        <v>0</v>
      </c>
      <c r="Q325" s="295">
        <v>25700</v>
      </c>
      <c r="R325" s="439">
        <v>2019</v>
      </c>
    </row>
    <row r="326" spans="1:18" x14ac:dyDescent="0.2">
      <c r="A326" s="439">
        <v>19</v>
      </c>
      <c r="B326" s="510" t="s">
        <v>1166</v>
      </c>
      <c r="C326" s="440">
        <v>1955</v>
      </c>
      <c r="D326" s="439"/>
      <c r="E326" s="510" t="s">
        <v>60</v>
      </c>
      <c r="F326" s="439">
        <v>2</v>
      </c>
      <c r="G326" s="440">
        <v>2</v>
      </c>
      <c r="H326" s="528">
        <v>490.7</v>
      </c>
      <c r="I326" s="493"/>
      <c r="J326" s="493"/>
      <c r="K326" s="493">
        <v>438</v>
      </c>
      <c r="L326" s="493">
        <v>420.9</v>
      </c>
      <c r="M326" s="493">
        <v>8</v>
      </c>
      <c r="N326" s="524">
        <v>31760</v>
      </c>
      <c r="O326" s="442">
        <v>0</v>
      </c>
      <c r="P326" s="442">
        <v>0</v>
      </c>
      <c r="Q326" s="295">
        <v>31760</v>
      </c>
      <c r="R326" s="439">
        <v>2019</v>
      </c>
    </row>
    <row r="327" spans="1:18" x14ac:dyDescent="0.2">
      <c r="A327" s="439">
        <v>20</v>
      </c>
      <c r="B327" s="510" t="s">
        <v>1167</v>
      </c>
      <c r="C327" s="440">
        <v>1927</v>
      </c>
      <c r="D327" s="439"/>
      <c r="E327" s="510" t="s">
        <v>60</v>
      </c>
      <c r="F327" s="439">
        <v>2</v>
      </c>
      <c r="G327" s="440">
        <v>2</v>
      </c>
      <c r="H327" s="528">
        <v>573.20000000000005</v>
      </c>
      <c r="I327" s="493"/>
      <c r="J327" s="493"/>
      <c r="K327" s="493">
        <v>310.8</v>
      </c>
      <c r="L327" s="493">
        <v>429.6</v>
      </c>
      <c r="M327" s="439">
        <v>12</v>
      </c>
      <c r="N327" s="524">
        <v>37100</v>
      </c>
      <c r="O327" s="442">
        <v>0</v>
      </c>
      <c r="P327" s="442">
        <v>0</v>
      </c>
      <c r="Q327" s="295">
        <v>37100</v>
      </c>
      <c r="R327" s="439">
        <v>2019</v>
      </c>
    </row>
    <row r="328" spans="1:18" x14ac:dyDescent="0.2">
      <c r="A328" s="439">
        <v>21</v>
      </c>
      <c r="B328" s="510" t="s">
        <v>1168</v>
      </c>
      <c r="C328" s="440">
        <v>1917</v>
      </c>
      <c r="D328" s="439"/>
      <c r="E328" s="510" t="s">
        <v>60</v>
      </c>
      <c r="F328" s="439">
        <v>2</v>
      </c>
      <c r="G328" s="440">
        <v>1</v>
      </c>
      <c r="H328" s="528">
        <v>273.02999999999997</v>
      </c>
      <c r="I328" s="493"/>
      <c r="J328" s="493"/>
      <c r="K328" s="493">
        <v>249</v>
      </c>
      <c r="L328" s="493">
        <v>273.02999999999997</v>
      </c>
      <c r="M328" s="439">
        <v>8</v>
      </c>
      <c r="N328" s="524">
        <v>17670</v>
      </c>
      <c r="O328" s="442">
        <v>0</v>
      </c>
      <c r="P328" s="442">
        <v>0</v>
      </c>
      <c r="Q328" s="295">
        <v>17670</v>
      </c>
      <c r="R328" s="439">
        <v>2019</v>
      </c>
    </row>
    <row r="329" spans="1:18" x14ac:dyDescent="0.2">
      <c r="A329" s="439">
        <v>22</v>
      </c>
      <c r="B329" s="510" t="s">
        <v>1169</v>
      </c>
      <c r="C329" s="440">
        <v>1917</v>
      </c>
      <c r="D329" s="439"/>
      <c r="E329" s="510" t="s">
        <v>60</v>
      </c>
      <c r="F329" s="439">
        <v>2</v>
      </c>
      <c r="G329" s="440">
        <v>2</v>
      </c>
      <c r="H329" s="493">
        <v>337.2</v>
      </c>
      <c r="I329" s="493"/>
      <c r="J329" s="493"/>
      <c r="K329" s="493">
        <v>312</v>
      </c>
      <c r="L329" s="493">
        <v>332.2</v>
      </c>
      <c r="M329" s="439">
        <v>6</v>
      </c>
      <c r="N329" s="524">
        <v>21830</v>
      </c>
      <c r="O329" s="442">
        <v>0</v>
      </c>
      <c r="P329" s="442">
        <v>0</v>
      </c>
      <c r="Q329" s="295">
        <v>21830</v>
      </c>
      <c r="R329" s="439">
        <v>2019</v>
      </c>
    </row>
    <row r="330" spans="1:18" x14ac:dyDescent="0.2">
      <c r="A330" s="439">
        <v>23</v>
      </c>
      <c r="B330" s="510" t="s">
        <v>1170</v>
      </c>
      <c r="C330" s="440">
        <v>1917</v>
      </c>
      <c r="D330" s="439"/>
      <c r="E330" s="510" t="s">
        <v>60</v>
      </c>
      <c r="F330" s="439">
        <v>2</v>
      </c>
      <c r="G330" s="440">
        <v>1</v>
      </c>
      <c r="H330" s="493">
        <v>185.1</v>
      </c>
      <c r="I330" s="493"/>
      <c r="J330" s="493"/>
      <c r="K330" s="493">
        <v>136</v>
      </c>
      <c r="L330" s="493">
        <v>185.1</v>
      </c>
      <c r="M330" s="439">
        <v>5</v>
      </c>
      <c r="N330" s="524">
        <v>12000</v>
      </c>
      <c r="O330" s="442">
        <v>0</v>
      </c>
      <c r="P330" s="442">
        <v>0</v>
      </c>
      <c r="Q330" s="295">
        <v>12000</v>
      </c>
      <c r="R330" s="439">
        <v>2019</v>
      </c>
    </row>
    <row r="331" spans="1:18" x14ac:dyDescent="0.2">
      <c r="A331" s="439">
        <v>24</v>
      </c>
      <c r="B331" s="510" t="s">
        <v>1171</v>
      </c>
      <c r="C331" s="440">
        <v>1917</v>
      </c>
      <c r="D331" s="439"/>
      <c r="E331" s="510" t="s">
        <v>60</v>
      </c>
      <c r="F331" s="439">
        <v>2</v>
      </c>
      <c r="G331" s="440">
        <v>1</v>
      </c>
      <c r="H331" s="493">
        <v>253.4</v>
      </c>
      <c r="I331" s="493"/>
      <c r="J331" s="493"/>
      <c r="K331" s="493">
        <v>229</v>
      </c>
      <c r="L331" s="493">
        <v>212.1</v>
      </c>
      <c r="M331" s="439">
        <v>8</v>
      </c>
      <c r="N331" s="524">
        <v>16400</v>
      </c>
      <c r="O331" s="442">
        <v>0</v>
      </c>
      <c r="P331" s="442">
        <v>0</v>
      </c>
      <c r="Q331" s="295">
        <v>16400</v>
      </c>
      <c r="R331" s="439">
        <v>2019</v>
      </c>
    </row>
    <row r="332" spans="1:18" x14ac:dyDescent="0.2">
      <c r="A332" s="439">
        <v>25</v>
      </c>
      <c r="B332" s="510" t="s">
        <v>1172</v>
      </c>
      <c r="C332" s="440">
        <v>1970</v>
      </c>
      <c r="D332" s="439"/>
      <c r="E332" s="510" t="s">
        <v>60</v>
      </c>
      <c r="F332" s="439">
        <v>2</v>
      </c>
      <c r="G332" s="440">
        <v>2</v>
      </c>
      <c r="H332" s="493">
        <v>495.4</v>
      </c>
      <c r="I332" s="493"/>
      <c r="J332" s="493"/>
      <c r="K332" s="493">
        <v>495.4</v>
      </c>
      <c r="L332" s="493">
        <v>337.4</v>
      </c>
      <c r="M332" s="439">
        <v>12</v>
      </c>
      <c r="N332" s="524">
        <v>32060</v>
      </c>
      <c r="O332" s="442">
        <v>0</v>
      </c>
      <c r="P332" s="442">
        <v>0</v>
      </c>
      <c r="Q332" s="295">
        <v>32060</v>
      </c>
      <c r="R332" s="439">
        <v>2019</v>
      </c>
    </row>
    <row r="333" spans="1:18" x14ac:dyDescent="0.2">
      <c r="A333" s="439">
        <v>26</v>
      </c>
      <c r="B333" s="510" t="s">
        <v>1173</v>
      </c>
      <c r="C333" s="440">
        <v>1934</v>
      </c>
      <c r="D333" s="439"/>
      <c r="E333" s="510" t="s">
        <v>60</v>
      </c>
      <c r="F333" s="439">
        <v>2</v>
      </c>
      <c r="G333" s="440">
        <v>2</v>
      </c>
      <c r="H333" s="528">
        <v>216.1</v>
      </c>
      <c r="I333" s="493"/>
      <c r="J333" s="493"/>
      <c r="K333" s="493">
        <v>204</v>
      </c>
      <c r="L333" s="493">
        <v>177.7</v>
      </c>
      <c r="M333" s="439">
        <v>8</v>
      </c>
      <c r="N333" s="524">
        <v>13400</v>
      </c>
      <c r="O333" s="442">
        <v>0</v>
      </c>
      <c r="P333" s="442">
        <v>0</v>
      </c>
      <c r="Q333" s="295">
        <v>13400</v>
      </c>
      <c r="R333" s="439">
        <v>2019</v>
      </c>
    </row>
    <row r="334" spans="1:18" x14ac:dyDescent="0.2">
      <c r="A334" s="439">
        <v>27</v>
      </c>
      <c r="B334" s="510" t="s">
        <v>1174</v>
      </c>
      <c r="C334" s="440">
        <v>1966</v>
      </c>
      <c r="D334" s="439"/>
      <c r="E334" s="510" t="s">
        <v>60</v>
      </c>
      <c r="F334" s="439">
        <v>2</v>
      </c>
      <c r="G334" s="440">
        <v>2</v>
      </c>
      <c r="H334" s="528">
        <v>906.3</v>
      </c>
      <c r="I334" s="493"/>
      <c r="J334" s="493"/>
      <c r="K334" s="493">
        <v>882</v>
      </c>
      <c r="L334" s="493">
        <v>532</v>
      </c>
      <c r="M334" s="439">
        <v>16</v>
      </c>
      <c r="N334" s="524">
        <v>58660</v>
      </c>
      <c r="O334" s="442">
        <v>0</v>
      </c>
      <c r="P334" s="442">
        <v>0</v>
      </c>
      <c r="Q334" s="295">
        <v>58660</v>
      </c>
      <c r="R334" s="439">
        <v>2019</v>
      </c>
    </row>
    <row r="335" spans="1:18" x14ac:dyDescent="0.2">
      <c r="A335" s="439">
        <v>28</v>
      </c>
      <c r="B335" s="510" t="s">
        <v>1175</v>
      </c>
      <c r="C335" s="440">
        <v>1965</v>
      </c>
      <c r="D335" s="439"/>
      <c r="E335" s="510" t="s">
        <v>60</v>
      </c>
      <c r="F335" s="439">
        <v>2</v>
      </c>
      <c r="G335" s="440">
        <v>1</v>
      </c>
      <c r="H335" s="528">
        <v>325.52</v>
      </c>
      <c r="I335" s="493"/>
      <c r="J335" s="493"/>
      <c r="K335" s="493">
        <v>317</v>
      </c>
      <c r="L335" s="493">
        <v>125.7</v>
      </c>
      <c r="M335" s="439">
        <v>8</v>
      </c>
      <c r="N335" s="524">
        <v>21070</v>
      </c>
      <c r="O335" s="442">
        <v>0</v>
      </c>
      <c r="P335" s="442">
        <v>0</v>
      </c>
      <c r="Q335" s="295">
        <v>21070</v>
      </c>
      <c r="R335" s="439">
        <v>2019</v>
      </c>
    </row>
    <row r="336" spans="1:18" x14ac:dyDescent="0.2">
      <c r="A336" s="439">
        <v>29</v>
      </c>
      <c r="B336" s="510" t="s">
        <v>1176</v>
      </c>
      <c r="C336" s="440">
        <v>1964</v>
      </c>
      <c r="D336" s="439"/>
      <c r="E336" s="510" t="s">
        <v>60</v>
      </c>
      <c r="F336" s="439">
        <v>2</v>
      </c>
      <c r="G336" s="440">
        <v>1</v>
      </c>
      <c r="H336" s="528">
        <v>320</v>
      </c>
      <c r="I336" s="493"/>
      <c r="J336" s="493"/>
      <c r="K336" s="493">
        <v>302</v>
      </c>
      <c r="L336" s="493">
        <v>149</v>
      </c>
      <c r="M336" s="439">
        <v>8</v>
      </c>
      <c r="N336" s="524">
        <v>20700</v>
      </c>
      <c r="O336" s="442">
        <v>0</v>
      </c>
      <c r="P336" s="442">
        <v>0</v>
      </c>
      <c r="Q336" s="295">
        <v>20700</v>
      </c>
      <c r="R336" s="439">
        <v>2019</v>
      </c>
    </row>
    <row r="337" spans="1:18" x14ac:dyDescent="0.2">
      <c r="A337" s="439">
        <v>30</v>
      </c>
      <c r="B337" s="510" t="s">
        <v>1177</v>
      </c>
      <c r="C337" s="440">
        <v>1963</v>
      </c>
      <c r="D337" s="439"/>
      <c r="E337" s="510" t="s">
        <v>60</v>
      </c>
      <c r="F337" s="439">
        <v>2</v>
      </c>
      <c r="G337" s="440">
        <v>1</v>
      </c>
      <c r="H337" s="528">
        <v>326</v>
      </c>
      <c r="I337" s="493"/>
      <c r="J337" s="493"/>
      <c r="K337" s="493">
        <v>303</v>
      </c>
      <c r="L337" s="493">
        <v>75.8</v>
      </c>
      <c r="M337" s="439">
        <v>8</v>
      </c>
      <c r="N337" s="524">
        <v>21100</v>
      </c>
      <c r="O337" s="442">
        <v>0</v>
      </c>
      <c r="P337" s="442">
        <v>0</v>
      </c>
      <c r="Q337" s="295">
        <v>21100</v>
      </c>
      <c r="R337" s="439">
        <v>2019</v>
      </c>
    </row>
    <row r="338" spans="1:18" x14ac:dyDescent="0.2">
      <c r="A338" s="439">
        <v>31</v>
      </c>
      <c r="B338" s="510" t="s">
        <v>1178</v>
      </c>
      <c r="C338" s="440">
        <v>1963</v>
      </c>
      <c r="D338" s="439"/>
      <c r="E338" s="510" t="s">
        <v>60</v>
      </c>
      <c r="F338" s="439">
        <v>2</v>
      </c>
      <c r="G338" s="440">
        <v>1</v>
      </c>
      <c r="H338" s="528">
        <v>329</v>
      </c>
      <c r="I338" s="493"/>
      <c r="J338" s="493"/>
      <c r="K338" s="493">
        <v>317</v>
      </c>
      <c r="L338" s="493">
        <v>162</v>
      </c>
      <c r="M338" s="439">
        <v>8</v>
      </c>
      <c r="N338" s="524">
        <v>21300</v>
      </c>
      <c r="O338" s="442">
        <v>0</v>
      </c>
      <c r="P338" s="442">
        <v>0</v>
      </c>
      <c r="Q338" s="295">
        <v>21300</v>
      </c>
      <c r="R338" s="439">
        <v>2019</v>
      </c>
    </row>
    <row r="339" spans="1:18" x14ac:dyDescent="0.2">
      <c r="A339" s="439">
        <v>32</v>
      </c>
      <c r="B339" s="510" t="s">
        <v>1179</v>
      </c>
      <c r="C339" s="440">
        <v>1962</v>
      </c>
      <c r="D339" s="439"/>
      <c r="E339" s="510" t="s">
        <v>60</v>
      </c>
      <c r="F339" s="439">
        <v>2</v>
      </c>
      <c r="G339" s="440">
        <v>1</v>
      </c>
      <c r="H339" s="528">
        <v>329.2</v>
      </c>
      <c r="I339" s="493"/>
      <c r="J339" s="493"/>
      <c r="K339" s="493">
        <v>311</v>
      </c>
      <c r="L339" s="493">
        <v>280.39999999999998</v>
      </c>
      <c r="M339" s="439">
        <v>8</v>
      </c>
      <c r="N339" s="524">
        <v>21300</v>
      </c>
      <c r="O339" s="442">
        <v>0</v>
      </c>
      <c r="P339" s="442">
        <v>0</v>
      </c>
      <c r="Q339" s="295">
        <v>21300</v>
      </c>
      <c r="R339" s="439">
        <v>2019</v>
      </c>
    </row>
    <row r="340" spans="1:18" x14ac:dyDescent="0.2">
      <c r="A340" s="439">
        <v>33</v>
      </c>
      <c r="B340" s="510" t="s">
        <v>1180</v>
      </c>
      <c r="C340" s="528">
        <v>1961</v>
      </c>
      <c r="D340" s="439"/>
      <c r="E340" s="510" t="s">
        <v>60</v>
      </c>
      <c r="F340" s="439">
        <v>2</v>
      </c>
      <c r="G340" s="440">
        <v>1</v>
      </c>
      <c r="H340" s="528">
        <v>329.4</v>
      </c>
      <c r="I340" s="493"/>
      <c r="J340" s="493"/>
      <c r="K340" s="493">
        <v>305</v>
      </c>
      <c r="L340" s="493">
        <v>323.5</v>
      </c>
      <c r="M340" s="528">
        <v>8</v>
      </c>
      <c r="N340" s="524">
        <v>21300</v>
      </c>
      <c r="O340" s="442">
        <v>0</v>
      </c>
      <c r="P340" s="442">
        <v>0</v>
      </c>
      <c r="Q340" s="295">
        <v>21300</v>
      </c>
      <c r="R340" s="439">
        <v>2019</v>
      </c>
    </row>
    <row r="341" spans="1:18" x14ac:dyDescent="0.2">
      <c r="A341" s="439">
        <v>34</v>
      </c>
      <c r="B341" s="510" t="s">
        <v>1181</v>
      </c>
      <c r="C341" s="528">
        <v>1965</v>
      </c>
      <c r="D341" s="439"/>
      <c r="E341" s="510" t="s">
        <v>60</v>
      </c>
      <c r="F341" s="439">
        <v>2</v>
      </c>
      <c r="G341" s="440">
        <v>1</v>
      </c>
      <c r="H341" s="528">
        <v>326</v>
      </c>
      <c r="I341" s="493"/>
      <c r="J341" s="493"/>
      <c r="K341" s="493">
        <v>306</v>
      </c>
      <c r="L341" s="493">
        <v>279.10000000000002</v>
      </c>
      <c r="M341" s="528">
        <v>8</v>
      </c>
      <c r="N341" s="524">
        <v>21300</v>
      </c>
      <c r="O341" s="442">
        <v>0</v>
      </c>
      <c r="P341" s="442">
        <v>0</v>
      </c>
      <c r="Q341" s="295">
        <v>21300</v>
      </c>
      <c r="R341" s="439">
        <v>2019</v>
      </c>
    </row>
    <row r="342" spans="1:18" x14ac:dyDescent="0.2">
      <c r="A342" s="439">
        <v>35</v>
      </c>
      <c r="B342" s="510" t="s">
        <v>1182</v>
      </c>
      <c r="C342" s="528">
        <v>1929</v>
      </c>
      <c r="D342" s="439"/>
      <c r="E342" s="510" t="s">
        <v>60</v>
      </c>
      <c r="F342" s="439">
        <v>2</v>
      </c>
      <c r="G342" s="440">
        <v>1</v>
      </c>
      <c r="H342" s="528">
        <v>155.4</v>
      </c>
      <c r="I342" s="493"/>
      <c r="J342" s="493"/>
      <c r="K342" s="493">
        <v>140.5</v>
      </c>
      <c r="L342" s="493">
        <v>116.3</v>
      </c>
      <c r="M342" s="528">
        <v>4</v>
      </c>
      <c r="N342" s="524">
        <v>10100</v>
      </c>
      <c r="O342" s="442">
        <v>0</v>
      </c>
      <c r="P342" s="442">
        <v>0</v>
      </c>
      <c r="Q342" s="295">
        <v>10100</v>
      </c>
      <c r="R342" s="439">
        <v>2019</v>
      </c>
    </row>
    <row r="343" spans="1:18" x14ac:dyDescent="0.2">
      <c r="A343" s="439">
        <v>36</v>
      </c>
      <c r="B343" s="510" t="s">
        <v>1183</v>
      </c>
      <c r="C343" s="528">
        <v>1961</v>
      </c>
      <c r="D343" s="439"/>
      <c r="E343" s="510" t="s">
        <v>60</v>
      </c>
      <c r="F343" s="439">
        <v>2</v>
      </c>
      <c r="G343" s="440">
        <v>1</v>
      </c>
      <c r="H343" s="528">
        <v>327.39999999999998</v>
      </c>
      <c r="I343" s="493"/>
      <c r="J343" s="493"/>
      <c r="K343" s="493">
        <v>294.8</v>
      </c>
      <c r="L343" s="493">
        <v>249</v>
      </c>
      <c r="M343" s="528">
        <v>8</v>
      </c>
      <c r="N343" s="524">
        <v>21200</v>
      </c>
      <c r="O343" s="442">
        <v>0</v>
      </c>
      <c r="P343" s="442">
        <v>0</v>
      </c>
      <c r="Q343" s="295">
        <v>21200</v>
      </c>
      <c r="R343" s="439">
        <v>2019</v>
      </c>
    </row>
    <row r="344" spans="1:18" x14ac:dyDescent="0.2">
      <c r="A344" s="439">
        <v>37</v>
      </c>
      <c r="B344" s="510" t="s">
        <v>1184</v>
      </c>
      <c r="C344" s="528">
        <v>1961</v>
      </c>
      <c r="D344" s="439"/>
      <c r="E344" s="510" t="s">
        <v>60</v>
      </c>
      <c r="F344" s="439">
        <v>2</v>
      </c>
      <c r="G344" s="440">
        <v>1</v>
      </c>
      <c r="H344" s="528">
        <v>334.3</v>
      </c>
      <c r="I344" s="493"/>
      <c r="J344" s="493"/>
      <c r="K344" s="493">
        <v>304.5</v>
      </c>
      <c r="L344" s="493">
        <v>195.2</v>
      </c>
      <c r="M344" s="528">
        <v>8</v>
      </c>
      <c r="N344" s="524">
        <v>21650</v>
      </c>
      <c r="O344" s="442">
        <v>0</v>
      </c>
      <c r="P344" s="442">
        <v>0</v>
      </c>
      <c r="Q344" s="295">
        <v>21650</v>
      </c>
      <c r="R344" s="439">
        <v>2019</v>
      </c>
    </row>
    <row r="345" spans="1:18" x14ac:dyDescent="0.2">
      <c r="A345" s="439">
        <v>38</v>
      </c>
      <c r="B345" s="510" t="s">
        <v>1185</v>
      </c>
      <c r="C345" s="528">
        <v>1969</v>
      </c>
      <c r="D345" s="439"/>
      <c r="E345" s="510" t="s">
        <v>60</v>
      </c>
      <c r="F345" s="439">
        <v>2</v>
      </c>
      <c r="G345" s="440">
        <v>1</v>
      </c>
      <c r="H345" s="528">
        <v>506.1</v>
      </c>
      <c r="I345" s="493"/>
      <c r="J345" s="493"/>
      <c r="K345" s="493">
        <v>481</v>
      </c>
      <c r="L345" s="493">
        <v>365.5</v>
      </c>
      <c r="M345" s="528">
        <v>12</v>
      </c>
      <c r="N345" s="524">
        <v>32750</v>
      </c>
      <c r="O345" s="442">
        <v>0</v>
      </c>
      <c r="P345" s="442">
        <v>0</v>
      </c>
      <c r="Q345" s="295">
        <v>32750</v>
      </c>
      <c r="R345" s="439">
        <v>2019</v>
      </c>
    </row>
    <row r="346" spans="1:18" x14ac:dyDescent="0.2">
      <c r="A346" s="578" t="s">
        <v>175</v>
      </c>
      <c r="B346" s="579"/>
      <c r="C346" s="507">
        <v>38</v>
      </c>
      <c r="D346" s="505"/>
      <c r="E346" s="506"/>
      <c r="F346" s="505"/>
      <c r="G346" s="507"/>
      <c r="H346" s="508">
        <f>SUM(H308:H345)</f>
        <v>14589.550000000001</v>
      </c>
      <c r="I346" s="508">
        <f t="shared" ref="I346:Q346" si="3">SUM(I308:I345)</f>
        <v>0</v>
      </c>
      <c r="J346" s="508">
        <f t="shared" si="3"/>
        <v>0</v>
      </c>
      <c r="K346" s="508">
        <f t="shared" si="3"/>
        <v>13231.999999999998</v>
      </c>
      <c r="L346" s="508">
        <f t="shared" si="3"/>
        <v>10607.029999999999</v>
      </c>
      <c r="M346" s="508">
        <f t="shared" si="3"/>
        <v>346</v>
      </c>
      <c r="N346" s="508">
        <f t="shared" si="3"/>
        <v>943960</v>
      </c>
      <c r="O346" s="508"/>
      <c r="P346" s="508"/>
      <c r="Q346" s="508">
        <f t="shared" si="3"/>
        <v>943960</v>
      </c>
      <c r="R346" s="512"/>
    </row>
    <row r="347" spans="1:18" x14ac:dyDescent="0.2">
      <c r="A347" s="580" t="s">
        <v>84</v>
      </c>
      <c r="B347" s="581"/>
      <c r="C347" s="513"/>
      <c r="D347" s="502"/>
      <c r="E347" s="503"/>
      <c r="F347" s="502"/>
      <c r="G347" s="501"/>
      <c r="H347" s="400"/>
      <c r="I347" s="400"/>
      <c r="J347" s="400"/>
      <c r="K347" s="400"/>
      <c r="L347" s="400"/>
      <c r="M347" s="400"/>
      <c r="N347" s="398"/>
      <c r="O347" s="398"/>
      <c r="P347" s="398"/>
      <c r="Q347" s="284"/>
      <c r="R347" s="514"/>
    </row>
    <row r="348" spans="1:18" x14ac:dyDescent="0.2">
      <c r="A348" s="439"/>
      <c r="B348" s="509" t="s">
        <v>91</v>
      </c>
      <c r="C348" s="440"/>
      <c r="D348" s="439"/>
      <c r="E348" s="510"/>
      <c r="F348" s="439"/>
      <c r="G348" s="440"/>
      <c r="H348" s="493"/>
      <c r="I348" s="493"/>
      <c r="J348" s="493"/>
      <c r="K348" s="493"/>
      <c r="L348" s="493"/>
      <c r="M348" s="439"/>
      <c r="N348" s="442"/>
      <c r="O348" s="442"/>
      <c r="P348" s="442"/>
      <c r="Q348" s="286"/>
      <c r="R348" s="439">
        <v>2019</v>
      </c>
    </row>
    <row r="349" spans="1:18" x14ac:dyDescent="0.2">
      <c r="A349" s="439">
        <v>1</v>
      </c>
      <c r="B349" s="510" t="s">
        <v>1186</v>
      </c>
      <c r="C349" s="440">
        <v>1961</v>
      </c>
      <c r="D349" s="439"/>
      <c r="E349" s="510" t="s">
        <v>185</v>
      </c>
      <c r="F349" s="439">
        <v>2</v>
      </c>
      <c r="G349" s="440">
        <v>2</v>
      </c>
      <c r="H349" s="493">
        <v>516.9</v>
      </c>
      <c r="I349" s="493"/>
      <c r="J349" s="493"/>
      <c r="K349" s="493">
        <v>475.8</v>
      </c>
      <c r="L349" s="493">
        <v>232.8</v>
      </c>
      <c r="M349" s="439">
        <v>15</v>
      </c>
      <c r="N349" s="524">
        <v>33450</v>
      </c>
      <c r="O349" s="442">
        <v>0</v>
      </c>
      <c r="P349" s="442">
        <v>0</v>
      </c>
      <c r="Q349" s="295">
        <v>33450</v>
      </c>
      <c r="R349" s="439">
        <v>2019</v>
      </c>
    </row>
    <row r="350" spans="1:18" x14ac:dyDescent="0.2">
      <c r="A350" s="439">
        <v>2</v>
      </c>
      <c r="B350" s="510" t="s">
        <v>1187</v>
      </c>
      <c r="C350" s="440">
        <v>1958</v>
      </c>
      <c r="D350" s="439"/>
      <c r="E350" s="510" t="s">
        <v>185</v>
      </c>
      <c r="F350" s="439">
        <v>2</v>
      </c>
      <c r="G350" s="440">
        <v>1</v>
      </c>
      <c r="H350" s="493">
        <v>585.70000000000005</v>
      </c>
      <c r="I350" s="493"/>
      <c r="J350" s="493"/>
      <c r="K350" s="493">
        <v>537.9</v>
      </c>
      <c r="L350" s="493">
        <v>329.5</v>
      </c>
      <c r="M350" s="439">
        <v>8</v>
      </c>
      <c r="N350" s="524">
        <v>37900</v>
      </c>
      <c r="O350" s="442">
        <v>0</v>
      </c>
      <c r="P350" s="442">
        <v>0</v>
      </c>
      <c r="Q350" s="295">
        <v>37900</v>
      </c>
      <c r="R350" s="439">
        <v>2019</v>
      </c>
    </row>
    <row r="351" spans="1:18" x14ac:dyDescent="0.2">
      <c r="A351" s="439">
        <v>3</v>
      </c>
      <c r="B351" s="510" t="s">
        <v>1188</v>
      </c>
      <c r="C351" s="440">
        <v>1949</v>
      </c>
      <c r="D351" s="439"/>
      <c r="E351" s="510" t="s">
        <v>185</v>
      </c>
      <c r="F351" s="439">
        <v>2</v>
      </c>
      <c r="G351" s="440">
        <v>1</v>
      </c>
      <c r="H351" s="493">
        <v>562.1</v>
      </c>
      <c r="I351" s="493"/>
      <c r="J351" s="493"/>
      <c r="K351" s="493">
        <v>513.6</v>
      </c>
      <c r="L351" s="493">
        <v>410.8</v>
      </c>
      <c r="M351" s="439">
        <v>10</v>
      </c>
      <c r="N351" s="524">
        <v>36400</v>
      </c>
      <c r="O351" s="442">
        <v>0</v>
      </c>
      <c r="P351" s="442">
        <v>0</v>
      </c>
      <c r="Q351" s="295">
        <v>36400</v>
      </c>
      <c r="R351" s="439">
        <v>2019</v>
      </c>
    </row>
    <row r="352" spans="1:18" x14ac:dyDescent="0.2">
      <c r="A352" s="439">
        <v>4</v>
      </c>
      <c r="B352" s="510" t="s">
        <v>1189</v>
      </c>
      <c r="C352" s="440">
        <v>1944</v>
      </c>
      <c r="D352" s="439"/>
      <c r="E352" s="510" t="s">
        <v>185</v>
      </c>
      <c r="F352" s="439">
        <v>2</v>
      </c>
      <c r="G352" s="440">
        <v>1</v>
      </c>
      <c r="H352" s="493">
        <v>382.9</v>
      </c>
      <c r="I352" s="493"/>
      <c r="J352" s="493"/>
      <c r="K352" s="493">
        <v>347.2</v>
      </c>
      <c r="L352" s="493">
        <v>237.2</v>
      </c>
      <c r="M352" s="439">
        <v>10</v>
      </c>
      <c r="N352" s="524">
        <v>24800</v>
      </c>
      <c r="O352" s="442">
        <v>0</v>
      </c>
      <c r="P352" s="442">
        <v>0</v>
      </c>
      <c r="Q352" s="295">
        <v>24800</v>
      </c>
      <c r="R352" s="439">
        <v>2019</v>
      </c>
    </row>
    <row r="353" spans="1:18" x14ac:dyDescent="0.2">
      <c r="A353" s="439">
        <v>5</v>
      </c>
      <c r="B353" s="510" t="s">
        <v>1190</v>
      </c>
      <c r="C353" s="528">
        <v>1958</v>
      </c>
      <c r="D353" s="439"/>
      <c r="E353" s="510" t="s">
        <v>185</v>
      </c>
      <c r="F353" s="439">
        <v>2</v>
      </c>
      <c r="G353" s="440">
        <v>1</v>
      </c>
      <c r="H353" s="528">
        <v>300.60000000000002</v>
      </c>
      <c r="I353" s="493"/>
      <c r="J353" s="493"/>
      <c r="K353" s="493">
        <v>213</v>
      </c>
      <c r="L353" s="493">
        <v>174.8</v>
      </c>
      <c r="M353" s="439">
        <v>8</v>
      </c>
      <c r="N353" s="524">
        <v>19450</v>
      </c>
      <c r="O353" s="442">
        <v>0</v>
      </c>
      <c r="P353" s="442">
        <v>0</v>
      </c>
      <c r="Q353" s="295">
        <v>19450</v>
      </c>
      <c r="R353" s="439">
        <v>2019</v>
      </c>
    </row>
    <row r="354" spans="1:18" x14ac:dyDescent="0.2">
      <c r="A354" s="439">
        <v>6</v>
      </c>
      <c r="B354" s="510" t="s">
        <v>1191</v>
      </c>
      <c r="C354" s="528">
        <v>1950</v>
      </c>
      <c r="D354" s="439"/>
      <c r="E354" s="510" t="s">
        <v>185</v>
      </c>
      <c r="F354" s="439">
        <v>2</v>
      </c>
      <c r="G354" s="440">
        <v>1</v>
      </c>
      <c r="H354" s="528">
        <v>586.1</v>
      </c>
      <c r="I354" s="402"/>
      <c r="J354" s="493"/>
      <c r="K354" s="402">
        <v>538.70000000000005</v>
      </c>
      <c r="L354" s="493">
        <v>226.4</v>
      </c>
      <c r="M354" s="528">
        <v>9</v>
      </c>
      <c r="N354" s="524">
        <v>37930</v>
      </c>
      <c r="O354" s="442">
        <v>0</v>
      </c>
      <c r="P354" s="442">
        <v>0</v>
      </c>
      <c r="Q354" s="295">
        <v>37930</v>
      </c>
      <c r="R354" s="439">
        <v>2019</v>
      </c>
    </row>
    <row r="355" spans="1:18" x14ac:dyDescent="0.2">
      <c r="A355" s="439">
        <v>7</v>
      </c>
      <c r="B355" s="510" t="s">
        <v>1192</v>
      </c>
      <c r="C355" s="528">
        <v>1951</v>
      </c>
      <c r="D355" s="439"/>
      <c r="E355" s="510" t="s">
        <v>185</v>
      </c>
      <c r="F355" s="439">
        <v>2</v>
      </c>
      <c r="G355" s="440">
        <v>1</v>
      </c>
      <c r="H355" s="528">
        <v>585.9</v>
      </c>
      <c r="I355" s="402"/>
      <c r="J355" s="493"/>
      <c r="K355" s="402">
        <v>538.20000000000005</v>
      </c>
      <c r="L355" s="493">
        <v>144.6</v>
      </c>
      <c r="M355" s="528">
        <v>9</v>
      </c>
      <c r="N355" s="524">
        <v>37920</v>
      </c>
      <c r="O355" s="442">
        <v>0</v>
      </c>
      <c r="P355" s="442">
        <v>0</v>
      </c>
      <c r="Q355" s="295">
        <v>37920</v>
      </c>
      <c r="R355" s="439">
        <v>2019</v>
      </c>
    </row>
    <row r="356" spans="1:18" x14ac:dyDescent="0.2">
      <c r="A356" s="439">
        <v>8</v>
      </c>
      <c r="B356" s="510" t="s">
        <v>1193</v>
      </c>
      <c r="C356" s="528">
        <v>1951</v>
      </c>
      <c r="D356" s="439"/>
      <c r="E356" s="383" t="s">
        <v>620</v>
      </c>
      <c r="F356" s="439">
        <v>2</v>
      </c>
      <c r="G356" s="440">
        <v>3</v>
      </c>
      <c r="H356" s="528">
        <v>1329.7</v>
      </c>
      <c r="I356" s="402"/>
      <c r="J356" s="493"/>
      <c r="K356" s="402">
        <v>1204.4000000000001</v>
      </c>
      <c r="L356" s="493">
        <v>1003.9</v>
      </c>
      <c r="M356" s="528">
        <v>27</v>
      </c>
      <c r="N356" s="524">
        <v>86050</v>
      </c>
      <c r="O356" s="442">
        <v>0</v>
      </c>
      <c r="P356" s="442">
        <v>0</v>
      </c>
      <c r="Q356" s="295">
        <v>86050</v>
      </c>
      <c r="R356" s="439">
        <v>2019</v>
      </c>
    </row>
    <row r="357" spans="1:18" x14ac:dyDescent="0.2">
      <c r="A357" s="439">
        <v>9</v>
      </c>
      <c r="B357" s="510" t="s">
        <v>1194</v>
      </c>
      <c r="C357" s="528">
        <v>1949</v>
      </c>
      <c r="D357" s="439"/>
      <c r="E357" s="383" t="s">
        <v>620</v>
      </c>
      <c r="F357" s="439">
        <v>2</v>
      </c>
      <c r="G357" s="440">
        <v>1</v>
      </c>
      <c r="H357" s="528">
        <v>556.70000000000005</v>
      </c>
      <c r="I357" s="402"/>
      <c r="J357" s="493"/>
      <c r="K357" s="402">
        <v>508.7</v>
      </c>
      <c r="L357" s="493">
        <v>338.7</v>
      </c>
      <c r="M357" s="493">
        <v>9</v>
      </c>
      <c r="N357" s="524">
        <v>36030</v>
      </c>
      <c r="O357" s="442">
        <v>0</v>
      </c>
      <c r="P357" s="442">
        <v>0</v>
      </c>
      <c r="Q357" s="295">
        <v>36030</v>
      </c>
      <c r="R357" s="439">
        <v>2019</v>
      </c>
    </row>
    <row r="358" spans="1:18" x14ac:dyDescent="0.2">
      <c r="A358" s="439">
        <v>10</v>
      </c>
      <c r="B358" s="510" t="s">
        <v>1195</v>
      </c>
      <c r="C358" s="528">
        <v>1950</v>
      </c>
      <c r="D358" s="439"/>
      <c r="E358" s="383" t="s">
        <v>620</v>
      </c>
      <c r="F358" s="439">
        <v>2</v>
      </c>
      <c r="G358" s="440">
        <v>1</v>
      </c>
      <c r="H358" s="528">
        <v>518.5</v>
      </c>
      <c r="I358" s="402"/>
      <c r="J358" s="493"/>
      <c r="K358" s="402">
        <v>472.9</v>
      </c>
      <c r="L358" s="493">
        <v>372.7</v>
      </c>
      <c r="M358" s="493">
        <v>10</v>
      </c>
      <c r="N358" s="524">
        <v>33560</v>
      </c>
      <c r="O358" s="442">
        <v>0</v>
      </c>
      <c r="P358" s="442">
        <v>0</v>
      </c>
      <c r="Q358" s="295">
        <v>33560</v>
      </c>
      <c r="R358" s="439">
        <v>2019</v>
      </c>
    </row>
    <row r="359" spans="1:18" x14ac:dyDescent="0.2">
      <c r="A359" s="439">
        <v>11</v>
      </c>
      <c r="B359" s="510" t="s">
        <v>1196</v>
      </c>
      <c r="C359" s="528">
        <v>1958</v>
      </c>
      <c r="D359" s="439"/>
      <c r="E359" s="510" t="s">
        <v>185</v>
      </c>
      <c r="F359" s="439">
        <v>2</v>
      </c>
      <c r="G359" s="440">
        <v>1</v>
      </c>
      <c r="H359" s="528">
        <v>428.8</v>
      </c>
      <c r="I359" s="402"/>
      <c r="J359" s="493"/>
      <c r="K359" s="402">
        <v>394.2</v>
      </c>
      <c r="L359" s="493">
        <v>104.1</v>
      </c>
      <c r="M359" s="493">
        <v>8</v>
      </c>
      <c r="N359" s="524">
        <v>27750</v>
      </c>
      <c r="O359" s="442">
        <v>0</v>
      </c>
      <c r="P359" s="442">
        <v>0</v>
      </c>
      <c r="Q359" s="295">
        <v>27750</v>
      </c>
      <c r="R359" s="439">
        <v>2019</v>
      </c>
    </row>
    <row r="360" spans="1:18" x14ac:dyDescent="0.2">
      <c r="A360" s="439">
        <v>12</v>
      </c>
      <c r="B360" s="510" t="s">
        <v>1197</v>
      </c>
      <c r="C360" s="528">
        <v>1963</v>
      </c>
      <c r="D360" s="439"/>
      <c r="E360" s="383" t="s">
        <v>1198</v>
      </c>
      <c r="F360" s="439">
        <v>2</v>
      </c>
      <c r="G360" s="440">
        <v>2</v>
      </c>
      <c r="H360" s="528">
        <v>408.1</v>
      </c>
      <c r="I360" s="402"/>
      <c r="J360" s="493"/>
      <c r="K360" s="402">
        <v>370.3</v>
      </c>
      <c r="L360" s="493">
        <v>101.4</v>
      </c>
      <c r="M360" s="493">
        <v>8</v>
      </c>
      <c r="N360" s="524">
        <v>26400</v>
      </c>
      <c r="O360" s="442">
        <v>0</v>
      </c>
      <c r="P360" s="442">
        <v>0</v>
      </c>
      <c r="Q360" s="295">
        <v>26400</v>
      </c>
      <c r="R360" s="439">
        <v>2019</v>
      </c>
    </row>
    <row r="361" spans="1:18" x14ac:dyDescent="0.2">
      <c r="A361" s="439">
        <v>13</v>
      </c>
      <c r="B361" s="510" t="s">
        <v>1199</v>
      </c>
      <c r="C361" s="528">
        <v>1963</v>
      </c>
      <c r="D361" s="439"/>
      <c r="E361" s="383" t="s">
        <v>1198</v>
      </c>
      <c r="F361" s="439">
        <v>2</v>
      </c>
      <c r="G361" s="440">
        <v>2</v>
      </c>
      <c r="H361" s="528">
        <v>429.5</v>
      </c>
      <c r="I361" s="402"/>
      <c r="J361" s="493"/>
      <c r="K361" s="402">
        <v>389.6</v>
      </c>
      <c r="L361" s="493">
        <v>141.69999999999999</v>
      </c>
      <c r="M361" s="493">
        <v>8</v>
      </c>
      <c r="N361" s="524">
        <v>27800</v>
      </c>
      <c r="O361" s="442">
        <v>0</v>
      </c>
      <c r="P361" s="442">
        <v>0</v>
      </c>
      <c r="Q361" s="295">
        <v>27800</v>
      </c>
      <c r="R361" s="439">
        <v>2019</v>
      </c>
    </row>
    <row r="362" spans="1:18" x14ac:dyDescent="0.2">
      <c r="A362" s="439">
        <v>14</v>
      </c>
      <c r="B362" s="510" t="s">
        <v>1200</v>
      </c>
      <c r="C362" s="440">
        <v>1959</v>
      </c>
      <c r="D362" s="439"/>
      <c r="E362" s="510" t="s">
        <v>185</v>
      </c>
      <c r="F362" s="439">
        <v>2</v>
      </c>
      <c r="G362" s="440">
        <v>1</v>
      </c>
      <c r="H362" s="528">
        <v>366.7</v>
      </c>
      <c r="I362" s="402"/>
      <c r="J362" s="493"/>
      <c r="K362" s="402">
        <v>314.3</v>
      </c>
      <c r="L362" s="493">
        <v>275.60000000000002</v>
      </c>
      <c r="M362" s="493">
        <v>8</v>
      </c>
      <c r="N362" s="524">
        <v>23750</v>
      </c>
      <c r="O362" s="442">
        <v>0</v>
      </c>
      <c r="P362" s="442">
        <v>0</v>
      </c>
      <c r="Q362" s="295">
        <v>23750</v>
      </c>
      <c r="R362" s="439">
        <v>2019</v>
      </c>
    </row>
    <row r="363" spans="1:18" x14ac:dyDescent="0.2">
      <c r="A363" s="439">
        <v>15</v>
      </c>
      <c r="B363" s="510" t="s">
        <v>1201</v>
      </c>
      <c r="C363" s="440">
        <v>1959</v>
      </c>
      <c r="D363" s="439"/>
      <c r="E363" s="510" t="s">
        <v>185</v>
      </c>
      <c r="F363" s="439">
        <v>2</v>
      </c>
      <c r="G363" s="440">
        <v>1</v>
      </c>
      <c r="H363" s="528">
        <v>350.1</v>
      </c>
      <c r="I363" s="402"/>
      <c r="J363" s="493"/>
      <c r="K363" s="402">
        <v>298.5</v>
      </c>
      <c r="L363" s="493">
        <v>224.3</v>
      </c>
      <c r="M363" s="493">
        <v>8</v>
      </c>
      <c r="N363" s="524">
        <v>22700</v>
      </c>
      <c r="O363" s="442">
        <v>0</v>
      </c>
      <c r="P363" s="442">
        <v>0</v>
      </c>
      <c r="Q363" s="295">
        <v>22700</v>
      </c>
      <c r="R363" s="439">
        <v>2019</v>
      </c>
    </row>
    <row r="364" spans="1:18" x14ac:dyDescent="0.2">
      <c r="A364" s="439">
        <v>16</v>
      </c>
      <c r="B364" s="510" t="s">
        <v>1202</v>
      </c>
      <c r="C364" s="440">
        <v>1965</v>
      </c>
      <c r="D364" s="439"/>
      <c r="E364" s="510" t="s">
        <v>185</v>
      </c>
      <c r="F364" s="439">
        <v>2</v>
      </c>
      <c r="G364" s="440">
        <v>2</v>
      </c>
      <c r="H364" s="528">
        <v>478.1</v>
      </c>
      <c r="I364" s="402"/>
      <c r="J364" s="493"/>
      <c r="K364" s="402">
        <v>357.1</v>
      </c>
      <c r="L364" s="493">
        <v>357.1</v>
      </c>
      <c r="M364" s="493">
        <v>13</v>
      </c>
      <c r="N364" s="524">
        <v>30950</v>
      </c>
      <c r="O364" s="442">
        <v>0</v>
      </c>
      <c r="P364" s="442">
        <v>0</v>
      </c>
      <c r="Q364" s="295">
        <v>30950</v>
      </c>
      <c r="R364" s="439">
        <v>2019</v>
      </c>
    </row>
    <row r="365" spans="1:18" x14ac:dyDescent="0.2">
      <c r="A365" s="439">
        <v>17</v>
      </c>
      <c r="B365" s="510" t="s">
        <v>1203</v>
      </c>
      <c r="C365" s="528">
        <v>1951</v>
      </c>
      <c r="D365" s="439"/>
      <c r="E365" s="510" t="s">
        <v>185</v>
      </c>
      <c r="F365" s="439">
        <v>2</v>
      </c>
      <c r="G365" s="440">
        <v>1</v>
      </c>
      <c r="H365" s="528">
        <v>581.20000000000005</v>
      </c>
      <c r="I365" s="402"/>
      <c r="J365" s="493"/>
      <c r="K365" s="402">
        <v>533.6</v>
      </c>
      <c r="L365" s="493">
        <v>329.7</v>
      </c>
      <c r="M365" s="528">
        <v>8</v>
      </c>
      <c r="N365" s="524">
        <v>37600</v>
      </c>
      <c r="O365" s="442">
        <v>0</v>
      </c>
      <c r="P365" s="442">
        <v>0</v>
      </c>
      <c r="Q365" s="295">
        <v>37600</v>
      </c>
      <c r="R365" s="439">
        <v>2019</v>
      </c>
    </row>
    <row r="366" spans="1:18" x14ac:dyDescent="0.2">
      <c r="A366" s="439">
        <v>18</v>
      </c>
      <c r="B366" s="510" t="s">
        <v>1204</v>
      </c>
      <c r="C366" s="528">
        <v>1951</v>
      </c>
      <c r="D366" s="439"/>
      <c r="E366" s="510" t="s">
        <v>620</v>
      </c>
      <c r="F366" s="439">
        <v>2</v>
      </c>
      <c r="G366" s="440">
        <v>3</v>
      </c>
      <c r="H366" s="528">
        <v>1308.5</v>
      </c>
      <c r="I366" s="402"/>
      <c r="J366" s="493"/>
      <c r="K366" s="402">
        <v>1181.9000000000001</v>
      </c>
      <c r="L366" s="493">
        <v>907</v>
      </c>
      <c r="M366" s="528">
        <v>26</v>
      </c>
      <c r="N366" s="524">
        <v>84700</v>
      </c>
      <c r="O366" s="442">
        <v>0</v>
      </c>
      <c r="P366" s="442">
        <v>0</v>
      </c>
      <c r="Q366" s="295">
        <v>84700</v>
      </c>
      <c r="R366" s="439">
        <v>2019</v>
      </c>
    </row>
    <row r="367" spans="1:18" x14ac:dyDescent="0.2">
      <c r="A367" s="439">
        <v>19</v>
      </c>
      <c r="B367" s="510" t="s">
        <v>1205</v>
      </c>
      <c r="C367" s="528">
        <v>1952</v>
      </c>
      <c r="D367" s="439"/>
      <c r="E367" s="510" t="s">
        <v>185</v>
      </c>
      <c r="F367" s="439">
        <v>2</v>
      </c>
      <c r="G367" s="440">
        <v>1</v>
      </c>
      <c r="H367" s="528">
        <v>595.29999999999995</v>
      </c>
      <c r="I367" s="402"/>
      <c r="J367" s="493"/>
      <c r="K367" s="402">
        <v>545.9</v>
      </c>
      <c r="L367" s="493">
        <v>83.9</v>
      </c>
      <c r="M367" s="493">
        <v>10</v>
      </c>
      <c r="N367" s="524">
        <v>38530</v>
      </c>
      <c r="O367" s="442">
        <v>0</v>
      </c>
      <c r="P367" s="442">
        <v>0</v>
      </c>
      <c r="Q367" s="295">
        <v>38530</v>
      </c>
      <c r="R367" s="439">
        <v>2019</v>
      </c>
    </row>
    <row r="368" spans="1:18" x14ac:dyDescent="0.2">
      <c r="A368" s="439">
        <v>20</v>
      </c>
      <c r="B368" s="510" t="s">
        <v>1206</v>
      </c>
      <c r="C368" s="528">
        <v>1951</v>
      </c>
      <c r="D368" s="439"/>
      <c r="E368" s="510" t="s">
        <v>185</v>
      </c>
      <c r="F368" s="439">
        <v>2</v>
      </c>
      <c r="G368" s="440">
        <v>1</v>
      </c>
      <c r="H368" s="528">
        <v>585</v>
      </c>
      <c r="I368" s="402"/>
      <c r="J368" s="493"/>
      <c r="K368" s="402">
        <v>537.20000000000005</v>
      </c>
      <c r="L368" s="493">
        <v>425.1</v>
      </c>
      <c r="M368" s="528">
        <v>9</v>
      </c>
      <c r="N368" s="524">
        <v>37860</v>
      </c>
      <c r="O368" s="442">
        <v>0</v>
      </c>
      <c r="P368" s="442">
        <v>0</v>
      </c>
      <c r="Q368" s="295">
        <v>37860</v>
      </c>
      <c r="R368" s="439">
        <v>2019</v>
      </c>
    </row>
    <row r="369" spans="1:18" x14ac:dyDescent="0.2">
      <c r="A369" s="439">
        <v>21</v>
      </c>
      <c r="B369" s="510" t="s">
        <v>1207</v>
      </c>
      <c r="C369" s="528">
        <v>1948</v>
      </c>
      <c r="D369" s="439"/>
      <c r="E369" s="510" t="s">
        <v>185</v>
      </c>
      <c r="F369" s="439">
        <v>2</v>
      </c>
      <c r="G369" s="440">
        <v>1</v>
      </c>
      <c r="H369" s="528">
        <v>255.8</v>
      </c>
      <c r="I369" s="402"/>
      <c r="J369" s="493"/>
      <c r="K369" s="402">
        <v>234.3</v>
      </c>
      <c r="L369" s="493">
        <v>58.1</v>
      </c>
      <c r="M369" s="528">
        <v>4</v>
      </c>
      <c r="N369" s="524">
        <v>16560</v>
      </c>
      <c r="O369" s="442">
        <v>0</v>
      </c>
      <c r="P369" s="442">
        <v>0</v>
      </c>
      <c r="Q369" s="295">
        <v>16560</v>
      </c>
      <c r="R369" s="439">
        <v>2019</v>
      </c>
    </row>
    <row r="370" spans="1:18" x14ac:dyDescent="0.2">
      <c r="A370" s="439">
        <v>22</v>
      </c>
      <c r="B370" s="510" t="s">
        <v>1208</v>
      </c>
      <c r="C370" s="528">
        <v>1949</v>
      </c>
      <c r="D370" s="439"/>
      <c r="E370" s="510" t="s">
        <v>185</v>
      </c>
      <c r="F370" s="439">
        <v>2</v>
      </c>
      <c r="G370" s="440">
        <v>1</v>
      </c>
      <c r="H370" s="528">
        <v>580.6</v>
      </c>
      <c r="I370" s="402"/>
      <c r="J370" s="493"/>
      <c r="K370" s="402">
        <v>532.20000000000005</v>
      </c>
      <c r="L370" s="493">
        <v>467.4</v>
      </c>
      <c r="M370" s="528">
        <v>11</v>
      </c>
      <c r="N370" s="524">
        <v>37580</v>
      </c>
      <c r="O370" s="442">
        <v>0</v>
      </c>
      <c r="P370" s="442">
        <v>0</v>
      </c>
      <c r="Q370" s="295">
        <v>37580</v>
      </c>
      <c r="R370" s="439">
        <v>2019</v>
      </c>
    </row>
    <row r="371" spans="1:18" x14ac:dyDescent="0.2">
      <c r="A371" s="439">
        <v>23</v>
      </c>
      <c r="B371" s="510" t="s">
        <v>1209</v>
      </c>
      <c r="C371" s="528">
        <v>1958</v>
      </c>
      <c r="D371" s="439"/>
      <c r="E371" s="510" t="s">
        <v>185</v>
      </c>
      <c r="F371" s="439">
        <v>2</v>
      </c>
      <c r="G371" s="440">
        <v>1</v>
      </c>
      <c r="H371" s="528">
        <v>576.9</v>
      </c>
      <c r="I371" s="402"/>
      <c r="J371" s="493"/>
      <c r="K371" s="402">
        <v>532.1</v>
      </c>
      <c r="L371" s="493">
        <v>153.1</v>
      </c>
      <c r="M371" s="493">
        <v>10</v>
      </c>
      <c r="N371" s="524">
        <v>37340</v>
      </c>
      <c r="O371" s="442">
        <v>0</v>
      </c>
      <c r="P371" s="442">
        <v>0</v>
      </c>
      <c r="Q371" s="295">
        <v>37340</v>
      </c>
      <c r="R371" s="439">
        <v>2019</v>
      </c>
    </row>
    <row r="372" spans="1:18" x14ac:dyDescent="0.2">
      <c r="A372" s="439">
        <v>24</v>
      </c>
      <c r="B372" s="510" t="s">
        <v>1210</v>
      </c>
      <c r="C372" s="528">
        <v>1958</v>
      </c>
      <c r="D372" s="439"/>
      <c r="E372" s="510" t="s">
        <v>185</v>
      </c>
      <c r="F372" s="439">
        <v>2</v>
      </c>
      <c r="G372" s="440">
        <v>1</v>
      </c>
      <c r="H372" s="528">
        <v>561.6</v>
      </c>
      <c r="I372" s="402"/>
      <c r="J372" s="493"/>
      <c r="K372" s="402">
        <v>515.4</v>
      </c>
      <c r="L372" s="493">
        <v>394.6</v>
      </c>
      <c r="M372" s="493">
        <v>11</v>
      </c>
      <c r="N372" s="524">
        <v>36350</v>
      </c>
      <c r="O372" s="442">
        <v>0</v>
      </c>
      <c r="P372" s="442">
        <v>0</v>
      </c>
      <c r="Q372" s="295">
        <v>36350</v>
      </c>
      <c r="R372" s="439">
        <v>2019</v>
      </c>
    </row>
    <row r="373" spans="1:18" x14ac:dyDescent="0.2">
      <c r="A373" s="439">
        <v>25</v>
      </c>
      <c r="B373" s="510" t="s">
        <v>1211</v>
      </c>
      <c r="C373" s="528">
        <v>1950</v>
      </c>
      <c r="D373" s="439"/>
      <c r="E373" s="510" t="s">
        <v>185</v>
      </c>
      <c r="F373" s="439">
        <v>2</v>
      </c>
      <c r="G373" s="440">
        <v>1</v>
      </c>
      <c r="H373" s="528">
        <v>585</v>
      </c>
      <c r="I373" s="402"/>
      <c r="J373" s="493"/>
      <c r="K373" s="402">
        <v>535.79999999999995</v>
      </c>
      <c r="L373" s="493">
        <v>283.7</v>
      </c>
      <c r="M373" s="493">
        <v>9</v>
      </c>
      <c r="N373" s="524">
        <v>37900</v>
      </c>
      <c r="O373" s="442">
        <v>0</v>
      </c>
      <c r="P373" s="442">
        <v>0</v>
      </c>
      <c r="Q373" s="295">
        <v>37900</v>
      </c>
      <c r="R373" s="439">
        <v>2019</v>
      </c>
    </row>
    <row r="374" spans="1:18" x14ac:dyDescent="0.2">
      <c r="A374" s="439">
        <v>26</v>
      </c>
      <c r="B374" s="510" t="s">
        <v>1212</v>
      </c>
      <c r="C374" s="528">
        <v>1950</v>
      </c>
      <c r="D374" s="439"/>
      <c r="E374" s="510" t="s">
        <v>185</v>
      </c>
      <c r="F374" s="439">
        <v>2</v>
      </c>
      <c r="G374" s="440">
        <v>1</v>
      </c>
      <c r="H374" s="528">
        <v>584.79999999999995</v>
      </c>
      <c r="I374" s="402"/>
      <c r="J374" s="493"/>
      <c r="K374" s="402">
        <v>537.6</v>
      </c>
      <c r="L374" s="493">
        <v>341.9</v>
      </c>
      <c r="M374" s="493">
        <v>10</v>
      </c>
      <c r="N374" s="524">
        <v>37850</v>
      </c>
      <c r="O374" s="442">
        <v>0</v>
      </c>
      <c r="P374" s="442">
        <v>0</v>
      </c>
      <c r="Q374" s="295">
        <v>37850</v>
      </c>
      <c r="R374" s="439">
        <v>2019</v>
      </c>
    </row>
    <row r="375" spans="1:18" x14ac:dyDescent="0.2">
      <c r="A375" s="439">
        <v>27</v>
      </c>
      <c r="B375" s="510" t="s">
        <v>1213</v>
      </c>
      <c r="C375" s="528">
        <v>1960</v>
      </c>
      <c r="D375" s="439"/>
      <c r="E375" s="510" t="s">
        <v>185</v>
      </c>
      <c r="F375" s="439">
        <v>2</v>
      </c>
      <c r="G375" s="440">
        <v>1</v>
      </c>
      <c r="H375" s="528">
        <v>357.8</v>
      </c>
      <c r="I375" s="402"/>
      <c r="J375" s="493"/>
      <c r="K375" s="402">
        <v>330.2</v>
      </c>
      <c r="L375" s="493">
        <v>273.18</v>
      </c>
      <c r="M375" s="493">
        <v>12</v>
      </c>
      <c r="N375" s="524">
        <v>23160</v>
      </c>
      <c r="O375" s="442">
        <v>0</v>
      </c>
      <c r="P375" s="442">
        <v>0</v>
      </c>
      <c r="Q375" s="295">
        <v>23160</v>
      </c>
      <c r="R375" s="439">
        <v>2019</v>
      </c>
    </row>
    <row r="376" spans="1:18" x14ac:dyDescent="0.2">
      <c r="A376" s="439">
        <v>28</v>
      </c>
      <c r="B376" s="510" t="s">
        <v>1214</v>
      </c>
      <c r="C376" s="528">
        <v>1952</v>
      </c>
      <c r="D376" s="439"/>
      <c r="E376" s="510" t="s">
        <v>185</v>
      </c>
      <c r="F376" s="439">
        <v>2</v>
      </c>
      <c r="G376" s="440">
        <v>2</v>
      </c>
      <c r="H376" s="528">
        <v>432.7</v>
      </c>
      <c r="I376" s="402"/>
      <c r="J376" s="493"/>
      <c r="K376" s="402">
        <v>387.8</v>
      </c>
      <c r="L376" s="493">
        <v>192.43</v>
      </c>
      <c r="M376" s="493">
        <v>8</v>
      </c>
      <c r="N376" s="524">
        <v>28000</v>
      </c>
      <c r="O376" s="442">
        <v>0</v>
      </c>
      <c r="P376" s="442">
        <v>0</v>
      </c>
      <c r="Q376" s="295">
        <v>28000</v>
      </c>
      <c r="R376" s="439">
        <v>2019</v>
      </c>
    </row>
    <row r="377" spans="1:18" x14ac:dyDescent="0.2">
      <c r="A377" s="439">
        <v>29</v>
      </c>
      <c r="B377" s="510" t="s">
        <v>1215</v>
      </c>
      <c r="C377" s="528">
        <v>1963</v>
      </c>
      <c r="D377" s="439"/>
      <c r="E377" s="383" t="s">
        <v>1216</v>
      </c>
      <c r="F377" s="439">
        <v>2</v>
      </c>
      <c r="G377" s="440">
        <v>2</v>
      </c>
      <c r="H377" s="528">
        <v>428.5</v>
      </c>
      <c r="I377" s="402"/>
      <c r="J377" s="493"/>
      <c r="K377" s="402">
        <v>388.4</v>
      </c>
      <c r="L377" s="493">
        <v>43</v>
      </c>
      <c r="M377" s="493">
        <v>8</v>
      </c>
      <c r="N377" s="524">
        <v>27730</v>
      </c>
      <c r="O377" s="442">
        <v>0</v>
      </c>
      <c r="P377" s="442">
        <v>0</v>
      </c>
      <c r="Q377" s="295">
        <v>27730</v>
      </c>
      <c r="R377" s="439">
        <v>2019</v>
      </c>
    </row>
    <row r="378" spans="1:18" x14ac:dyDescent="0.2">
      <c r="A378" s="439">
        <v>30</v>
      </c>
      <c r="B378" s="510" t="s">
        <v>1217</v>
      </c>
      <c r="C378" s="528">
        <v>1961</v>
      </c>
      <c r="D378" s="439"/>
      <c r="E378" s="383" t="s">
        <v>620</v>
      </c>
      <c r="F378" s="439">
        <v>2</v>
      </c>
      <c r="G378" s="440">
        <v>1</v>
      </c>
      <c r="H378" s="528">
        <v>340</v>
      </c>
      <c r="I378" s="402"/>
      <c r="J378" s="493"/>
      <c r="K378" s="402">
        <v>314.10000000000002</v>
      </c>
      <c r="L378" s="493">
        <v>206.9</v>
      </c>
      <c r="M378" s="493">
        <v>8</v>
      </c>
      <c r="N378" s="524">
        <v>22000</v>
      </c>
      <c r="O378" s="442">
        <v>0</v>
      </c>
      <c r="P378" s="442">
        <v>0</v>
      </c>
      <c r="Q378" s="295">
        <v>22000</v>
      </c>
      <c r="R378" s="439">
        <v>2019</v>
      </c>
    </row>
    <row r="379" spans="1:18" x14ac:dyDescent="0.2">
      <c r="A379" s="439">
        <v>31</v>
      </c>
      <c r="B379" s="510" t="s">
        <v>1218</v>
      </c>
      <c r="C379" s="528">
        <v>1950</v>
      </c>
      <c r="D379" s="439"/>
      <c r="E379" s="383" t="s">
        <v>1219</v>
      </c>
      <c r="F379" s="439">
        <v>2</v>
      </c>
      <c r="G379" s="440">
        <v>2</v>
      </c>
      <c r="H379" s="528">
        <v>739.3</v>
      </c>
      <c r="I379" s="402"/>
      <c r="J379" s="493"/>
      <c r="K379" s="402">
        <v>555.70000000000005</v>
      </c>
      <c r="L379" s="493">
        <v>324.8</v>
      </c>
      <c r="M379" s="493">
        <v>22</v>
      </c>
      <c r="N379" s="524">
        <v>47850</v>
      </c>
      <c r="O379" s="442">
        <v>0</v>
      </c>
      <c r="P379" s="442">
        <v>0</v>
      </c>
      <c r="Q379" s="295">
        <v>47850</v>
      </c>
      <c r="R379" s="439">
        <v>2019</v>
      </c>
    </row>
    <row r="380" spans="1:18" x14ac:dyDescent="0.2">
      <c r="A380" s="439">
        <v>32</v>
      </c>
      <c r="B380" s="510" t="s">
        <v>1220</v>
      </c>
      <c r="C380" s="440">
        <v>1961</v>
      </c>
      <c r="D380" s="439"/>
      <c r="E380" s="510" t="s">
        <v>185</v>
      </c>
      <c r="F380" s="439">
        <v>2</v>
      </c>
      <c r="G380" s="440">
        <v>2</v>
      </c>
      <c r="H380" s="528">
        <v>505.8</v>
      </c>
      <c r="I380" s="402"/>
      <c r="J380" s="402"/>
      <c r="K380" s="402">
        <v>467.6</v>
      </c>
      <c r="L380" s="402">
        <v>182</v>
      </c>
      <c r="M380" s="493">
        <v>16</v>
      </c>
      <c r="N380" s="524">
        <v>32750</v>
      </c>
      <c r="O380" s="442">
        <v>0</v>
      </c>
      <c r="P380" s="442">
        <v>0</v>
      </c>
      <c r="Q380" s="295">
        <v>32750</v>
      </c>
      <c r="R380" s="439">
        <v>2019</v>
      </c>
    </row>
    <row r="381" spans="1:18" x14ac:dyDescent="0.2">
      <c r="A381" s="439">
        <v>33</v>
      </c>
      <c r="B381" s="510" t="s">
        <v>1221</v>
      </c>
      <c r="C381" s="440">
        <v>1961</v>
      </c>
      <c r="D381" s="439"/>
      <c r="E381" s="510" t="s">
        <v>185</v>
      </c>
      <c r="F381" s="439">
        <v>2</v>
      </c>
      <c r="G381" s="440">
        <v>2</v>
      </c>
      <c r="H381" s="528">
        <v>518.4</v>
      </c>
      <c r="I381" s="402"/>
      <c r="J381" s="402"/>
      <c r="K381" s="402">
        <v>481.9</v>
      </c>
      <c r="L381" s="402">
        <v>284.5</v>
      </c>
      <c r="M381" s="493">
        <v>16</v>
      </c>
      <c r="N381" s="524">
        <v>33550</v>
      </c>
      <c r="O381" s="442">
        <v>0</v>
      </c>
      <c r="P381" s="442">
        <v>0</v>
      </c>
      <c r="Q381" s="295">
        <v>33550</v>
      </c>
      <c r="R381" s="439">
        <v>2019</v>
      </c>
    </row>
    <row r="382" spans="1:18" x14ac:dyDescent="0.2">
      <c r="A382" s="439">
        <v>34</v>
      </c>
      <c r="B382" s="510" t="s">
        <v>1222</v>
      </c>
      <c r="C382" s="440">
        <v>1948</v>
      </c>
      <c r="D382" s="439"/>
      <c r="E382" s="510" t="s">
        <v>620</v>
      </c>
      <c r="F382" s="439">
        <v>2</v>
      </c>
      <c r="G382" s="440">
        <v>2</v>
      </c>
      <c r="H382" s="528">
        <v>812</v>
      </c>
      <c r="I382" s="402"/>
      <c r="J382" s="402"/>
      <c r="K382" s="402">
        <v>752.8</v>
      </c>
      <c r="L382" s="402">
        <v>657.4</v>
      </c>
      <c r="M382" s="493">
        <v>17</v>
      </c>
      <c r="N382" s="524">
        <v>52550</v>
      </c>
      <c r="O382" s="442">
        <v>0</v>
      </c>
      <c r="P382" s="442">
        <v>0</v>
      </c>
      <c r="Q382" s="295">
        <v>52550</v>
      </c>
      <c r="R382" s="439">
        <v>2019</v>
      </c>
    </row>
    <row r="383" spans="1:18" x14ac:dyDescent="0.2">
      <c r="A383" s="439">
        <v>35</v>
      </c>
      <c r="B383" s="510" t="s">
        <v>1223</v>
      </c>
      <c r="C383" s="440">
        <v>1948</v>
      </c>
      <c r="D383" s="439"/>
      <c r="E383" s="510" t="s">
        <v>620</v>
      </c>
      <c r="F383" s="439">
        <v>2</v>
      </c>
      <c r="G383" s="440">
        <v>2</v>
      </c>
      <c r="H383" s="528">
        <v>777.6</v>
      </c>
      <c r="I383" s="402"/>
      <c r="J383" s="402"/>
      <c r="K383" s="402">
        <v>723.2</v>
      </c>
      <c r="L383" s="402">
        <v>439.6</v>
      </c>
      <c r="M383" s="493">
        <v>16</v>
      </c>
      <c r="N383" s="524">
        <v>50330</v>
      </c>
      <c r="O383" s="442">
        <v>0</v>
      </c>
      <c r="P383" s="442">
        <v>0</v>
      </c>
      <c r="Q383" s="295">
        <v>50330</v>
      </c>
      <c r="R383" s="439">
        <v>2019</v>
      </c>
    </row>
    <row r="384" spans="1:18" x14ac:dyDescent="0.2">
      <c r="A384" s="439">
        <v>36</v>
      </c>
      <c r="B384" s="510" t="s">
        <v>1224</v>
      </c>
      <c r="C384" s="440">
        <v>1948</v>
      </c>
      <c r="D384" s="439"/>
      <c r="E384" s="510" t="s">
        <v>185</v>
      </c>
      <c r="F384" s="439">
        <v>2</v>
      </c>
      <c r="G384" s="440">
        <v>1</v>
      </c>
      <c r="H384" s="528">
        <v>537.29999999999995</v>
      </c>
      <c r="I384" s="402"/>
      <c r="J384" s="402"/>
      <c r="K384" s="402">
        <v>495.2</v>
      </c>
      <c r="L384" s="402">
        <v>261.3</v>
      </c>
      <c r="M384" s="493">
        <v>8</v>
      </c>
      <c r="N384" s="524">
        <v>34780</v>
      </c>
      <c r="O384" s="442">
        <v>0</v>
      </c>
      <c r="P384" s="442">
        <v>0</v>
      </c>
      <c r="Q384" s="295">
        <v>34780</v>
      </c>
      <c r="R384" s="439">
        <v>2019</v>
      </c>
    </row>
    <row r="385" spans="1:18" x14ac:dyDescent="0.2">
      <c r="A385" s="439">
        <v>37</v>
      </c>
      <c r="B385" s="510" t="s">
        <v>1225</v>
      </c>
      <c r="C385" s="440">
        <v>1960</v>
      </c>
      <c r="D385" s="439"/>
      <c r="E385" s="510" t="s">
        <v>857</v>
      </c>
      <c r="F385" s="439">
        <v>2</v>
      </c>
      <c r="G385" s="440">
        <v>1</v>
      </c>
      <c r="H385" s="528">
        <v>332.5</v>
      </c>
      <c r="I385" s="402"/>
      <c r="J385" s="402"/>
      <c r="K385" s="402">
        <v>315</v>
      </c>
      <c r="L385" s="402">
        <v>202.4</v>
      </c>
      <c r="M385" s="493">
        <v>8</v>
      </c>
      <c r="N385" s="524">
        <v>21520</v>
      </c>
      <c r="O385" s="442">
        <v>0</v>
      </c>
      <c r="P385" s="442">
        <v>0</v>
      </c>
      <c r="Q385" s="295">
        <v>21520</v>
      </c>
      <c r="R385" s="439">
        <v>2019</v>
      </c>
    </row>
    <row r="386" spans="1:18" x14ac:dyDescent="0.2">
      <c r="A386" s="439">
        <v>38</v>
      </c>
      <c r="B386" s="510" t="s">
        <v>1226</v>
      </c>
      <c r="C386" s="440">
        <v>1969</v>
      </c>
      <c r="D386" s="439"/>
      <c r="E386" s="510" t="s">
        <v>185</v>
      </c>
      <c r="F386" s="439">
        <v>2</v>
      </c>
      <c r="G386" s="440">
        <v>1</v>
      </c>
      <c r="H386" s="528">
        <v>356.1</v>
      </c>
      <c r="I386" s="402"/>
      <c r="J386" s="402"/>
      <c r="K386" s="402">
        <v>325.39999999999998</v>
      </c>
      <c r="L386" s="402">
        <v>276.10000000000002</v>
      </c>
      <c r="M386" s="493">
        <v>8</v>
      </c>
      <c r="N386" s="524">
        <v>23050</v>
      </c>
      <c r="O386" s="442">
        <v>0</v>
      </c>
      <c r="P386" s="442">
        <v>0</v>
      </c>
      <c r="Q386" s="295">
        <v>23050</v>
      </c>
      <c r="R386" s="439">
        <v>2019</v>
      </c>
    </row>
    <row r="387" spans="1:18" x14ac:dyDescent="0.2">
      <c r="A387" s="439">
        <v>39</v>
      </c>
      <c r="B387" s="510" t="s">
        <v>1227</v>
      </c>
      <c r="C387" s="440">
        <v>1951</v>
      </c>
      <c r="D387" s="439"/>
      <c r="E387" s="510" t="s">
        <v>185</v>
      </c>
      <c r="F387" s="439">
        <v>2</v>
      </c>
      <c r="G387" s="440">
        <v>1</v>
      </c>
      <c r="H387" s="528">
        <v>130.80000000000001</v>
      </c>
      <c r="I387" s="402"/>
      <c r="J387" s="402"/>
      <c r="K387" s="402">
        <v>116.5</v>
      </c>
      <c r="L387" s="402">
        <v>90.9</v>
      </c>
      <c r="M387" s="493">
        <v>4</v>
      </c>
      <c r="N387" s="524">
        <v>8500</v>
      </c>
      <c r="O387" s="442">
        <v>0</v>
      </c>
      <c r="P387" s="442">
        <v>0</v>
      </c>
      <c r="Q387" s="295">
        <v>8500</v>
      </c>
      <c r="R387" s="439">
        <v>2019</v>
      </c>
    </row>
    <row r="388" spans="1:18" x14ac:dyDescent="0.2">
      <c r="A388" s="439">
        <v>40</v>
      </c>
      <c r="B388" s="510" t="s">
        <v>1228</v>
      </c>
      <c r="C388" s="440">
        <v>1968</v>
      </c>
      <c r="D388" s="439"/>
      <c r="E388" s="510" t="s">
        <v>185</v>
      </c>
      <c r="F388" s="439">
        <v>2</v>
      </c>
      <c r="G388" s="440">
        <v>1</v>
      </c>
      <c r="H388" s="528">
        <v>351.3</v>
      </c>
      <c r="I388" s="402"/>
      <c r="J388" s="402"/>
      <c r="K388" s="402">
        <v>325.3</v>
      </c>
      <c r="L388" s="402">
        <v>242.4</v>
      </c>
      <c r="M388" s="493">
        <v>8</v>
      </c>
      <c r="N388" s="524">
        <v>22750</v>
      </c>
      <c r="O388" s="442">
        <v>0</v>
      </c>
      <c r="P388" s="442">
        <v>0</v>
      </c>
      <c r="Q388" s="295">
        <v>22750</v>
      </c>
      <c r="R388" s="439">
        <v>2019</v>
      </c>
    </row>
    <row r="389" spans="1:18" x14ac:dyDescent="0.2">
      <c r="A389" s="439">
        <v>41</v>
      </c>
      <c r="B389" s="510" t="s">
        <v>1229</v>
      </c>
      <c r="C389" s="440">
        <v>1938</v>
      </c>
      <c r="D389" s="439"/>
      <c r="E389" s="510" t="s">
        <v>185</v>
      </c>
      <c r="F389" s="439">
        <v>2</v>
      </c>
      <c r="G389" s="440">
        <v>2</v>
      </c>
      <c r="H389" s="528">
        <v>388</v>
      </c>
      <c r="I389" s="402"/>
      <c r="J389" s="402"/>
      <c r="K389" s="402">
        <v>329.4</v>
      </c>
      <c r="L389" s="402">
        <v>276.8</v>
      </c>
      <c r="M389" s="493">
        <v>8</v>
      </c>
      <c r="N389" s="524">
        <v>25100</v>
      </c>
      <c r="O389" s="442">
        <v>0</v>
      </c>
      <c r="P389" s="442">
        <v>0</v>
      </c>
      <c r="Q389" s="295">
        <v>25100</v>
      </c>
      <c r="R389" s="439">
        <v>2019</v>
      </c>
    </row>
    <row r="390" spans="1:18" x14ac:dyDescent="0.2">
      <c r="A390" s="439">
        <v>42</v>
      </c>
      <c r="B390" s="510" t="s">
        <v>1230</v>
      </c>
      <c r="C390" s="440">
        <v>1980</v>
      </c>
      <c r="D390" s="439"/>
      <c r="E390" s="510" t="s">
        <v>185</v>
      </c>
      <c r="F390" s="439">
        <v>2</v>
      </c>
      <c r="G390" s="440">
        <v>3</v>
      </c>
      <c r="H390" s="528">
        <v>792.4</v>
      </c>
      <c r="I390" s="402"/>
      <c r="J390" s="402"/>
      <c r="K390" s="402">
        <v>694.7</v>
      </c>
      <c r="L390" s="402">
        <v>476.4</v>
      </c>
      <c r="M390" s="493">
        <v>12</v>
      </c>
      <c r="N390" s="524">
        <v>51280</v>
      </c>
      <c r="O390" s="442">
        <v>0</v>
      </c>
      <c r="P390" s="442">
        <v>0</v>
      </c>
      <c r="Q390" s="295">
        <v>51280</v>
      </c>
      <c r="R390" s="439">
        <v>2019</v>
      </c>
    </row>
    <row r="391" spans="1:18" x14ac:dyDescent="0.2">
      <c r="A391" s="439">
        <v>43</v>
      </c>
      <c r="B391" s="510" t="s">
        <v>1231</v>
      </c>
      <c r="C391" s="440">
        <v>1968</v>
      </c>
      <c r="D391" s="439"/>
      <c r="E391" s="510" t="s">
        <v>640</v>
      </c>
      <c r="F391" s="439">
        <v>1</v>
      </c>
      <c r="G391" s="440">
        <v>2</v>
      </c>
      <c r="H391" s="528">
        <v>168.4</v>
      </c>
      <c r="I391" s="402"/>
      <c r="J391" s="402"/>
      <c r="K391" s="402">
        <v>150</v>
      </c>
      <c r="L391" s="402">
        <v>105.7</v>
      </c>
      <c r="M391" s="493">
        <v>5</v>
      </c>
      <c r="N391" s="524">
        <v>10900</v>
      </c>
      <c r="O391" s="442">
        <v>0</v>
      </c>
      <c r="P391" s="442">
        <v>0</v>
      </c>
      <c r="Q391" s="295">
        <v>10900</v>
      </c>
      <c r="R391" s="439">
        <v>2019</v>
      </c>
    </row>
    <row r="392" spans="1:18" x14ac:dyDescent="0.2">
      <c r="A392" s="439">
        <v>44</v>
      </c>
      <c r="B392" s="510" t="s">
        <v>1232</v>
      </c>
      <c r="C392" s="440">
        <v>1984</v>
      </c>
      <c r="D392" s="439"/>
      <c r="E392" s="510" t="s">
        <v>640</v>
      </c>
      <c r="F392" s="439">
        <v>1</v>
      </c>
      <c r="G392" s="440">
        <v>3</v>
      </c>
      <c r="H392" s="528">
        <v>241.2</v>
      </c>
      <c r="I392" s="402"/>
      <c r="J392" s="402"/>
      <c r="K392" s="402">
        <v>225.5</v>
      </c>
      <c r="L392" s="402">
        <v>0</v>
      </c>
      <c r="M392" s="493">
        <v>12</v>
      </c>
      <c r="N392" s="524">
        <v>15600</v>
      </c>
      <c r="O392" s="442">
        <v>0</v>
      </c>
      <c r="P392" s="442">
        <v>0</v>
      </c>
      <c r="Q392" s="295">
        <v>15600</v>
      </c>
      <c r="R392" s="439">
        <v>2019</v>
      </c>
    </row>
    <row r="393" spans="1:18" x14ac:dyDescent="0.2">
      <c r="A393" s="439">
        <v>45</v>
      </c>
      <c r="B393" s="510" t="s">
        <v>1233</v>
      </c>
      <c r="C393" s="440">
        <v>1967</v>
      </c>
      <c r="D393" s="439"/>
      <c r="E393" s="510" t="s">
        <v>640</v>
      </c>
      <c r="F393" s="439">
        <v>2</v>
      </c>
      <c r="G393" s="440">
        <v>3</v>
      </c>
      <c r="H393" s="528">
        <v>553.4</v>
      </c>
      <c r="I393" s="402"/>
      <c r="J393" s="402"/>
      <c r="K393" s="402">
        <v>493.3</v>
      </c>
      <c r="L393" s="402">
        <v>129.19999999999999</v>
      </c>
      <c r="M393" s="493">
        <v>12</v>
      </c>
      <c r="N393" s="524">
        <v>35820</v>
      </c>
      <c r="O393" s="442">
        <v>0</v>
      </c>
      <c r="P393" s="442">
        <v>0</v>
      </c>
      <c r="Q393" s="295">
        <v>35820</v>
      </c>
      <c r="R393" s="439">
        <v>2019</v>
      </c>
    </row>
    <row r="394" spans="1:18" x14ac:dyDescent="0.2">
      <c r="A394" s="439">
        <v>46</v>
      </c>
      <c r="B394" s="510" t="s">
        <v>1234</v>
      </c>
      <c r="C394" s="440">
        <v>1952</v>
      </c>
      <c r="D394" s="439"/>
      <c r="E394" s="510" t="s">
        <v>640</v>
      </c>
      <c r="F394" s="439">
        <v>1</v>
      </c>
      <c r="G394" s="440">
        <v>2</v>
      </c>
      <c r="H394" s="528">
        <v>203.9</v>
      </c>
      <c r="I394" s="402"/>
      <c r="J394" s="402"/>
      <c r="K394" s="402">
        <v>169</v>
      </c>
      <c r="L394" s="402">
        <v>111.5</v>
      </c>
      <c r="M394" s="493">
        <v>5</v>
      </c>
      <c r="N394" s="524">
        <v>13200</v>
      </c>
      <c r="O394" s="442">
        <v>0</v>
      </c>
      <c r="P394" s="442">
        <v>0</v>
      </c>
      <c r="Q394" s="295">
        <v>13200</v>
      </c>
      <c r="R394" s="439">
        <v>2019</v>
      </c>
    </row>
    <row r="395" spans="1:18" x14ac:dyDescent="0.2">
      <c r="A395" s="439">
        <v>47</v>
      </c>
      <c r="B395" s="510" t="s">
        <v>1235</v>
      </c>
      <c r="C395" s="440">
        <v>1960</v>
      </c>
      <c r="D395" s="439"/>
      <c r="E395" s="510" t="s">
        <v>640</v>
      </c>
      <c r="F395" s="439">
        <v>2</v>
      </c>
      <c r="G395" s="440">
        <v>1</v>
      </c>
      <c r="H395" s="528">
        <v>343.9</v>
      </c>
      <c r="I395" s="402"/>
      <c r="J395" s="402"/>
      <c r="K395" s="402">
        <v>318.8</v>
      </c>
      <c r="L395" s="402">
        <v>160</v>
      </c>
      <c r="M395" s="493">
        <v>8</v>
      </c>
      <c r="N395" s="524">
        <v>22260</v>
      </c>
      <c r="O395" s="442">
        <v>0</v>
      </c>
      <c r="P395" s="442">
        <v>0</v>
      </c>
      <c r="Q395" s="295">
        <v>22260</v>
      </c>
      <c r="R395" s="439">
        <v>2019</v>
      </c>
    </row>
    <row r="396" spans="1:18" x14ac:dyDescent="0.2">
      <c r="A396" s="439">
        <v>48</v>
      </c>
      <c r="B396" s="510" t="s">
        <v>1236</v>
      </c>
      <c r="C396" s="440">
        <v>1964</v>
      </c>
      <c r="D396" s="439"/>
      <c r="E396" s="510" t="s">
        <v>640</v>
      </c>
      <c r="F396" s="439">
        <v>2</v>
      </c>
      <c r="G396" s="440">
        <v>1</v>
      </c>
      <c r="H396" s="528">
        <v>340.6</v>
      </c>
      <c r="I396" s="493"/>
      <c r="J396" s="493"/>
      <c r="K396" s="493">
        <v>315.2</v>
      </c>
      <c r="L396" s="493">
        <v>38.1</v>
      </c>
      <c r="M396" s="439">
        <v>8</v>
      </c>
      <c r="N396" s="524">
        <v>22043</v>
      </c>
      <c r="O396" s="442">
        <v>0</v>
      </c>
      <c r="P396" s="442">
        <v>0</v>
      </c>
      <c r="Q396" s="295">
        <v>22043</v>
      </c>
      <c r="R396" s="439">
        <v>2019</v>
      </c>
    </row>
    <row r="397" spans="1:18" x14ac:dyDescent="0.2">
      <c r="A397" s="439">
        <v>49</v>
      </c>
      <c r="B397" s="510" t="s">
        <v>1237</v>
      </c>
      <c r="C397" s="440">
        <v>1966</v>
      </c>
      <c r="D397" s="439"/>
      <c r="E397" s="510" t="s">
        <v>640</v>
      </c>
      <c r="F397" s="439">
        <v>2</v>
      </c>
      <c r="G397" s="440">
        <v>1</v>
      </c>
      <c r="H397" s="528">
        <v>348.1</v>
      </c>
      <c r="I397" s="493"/>
      <c r="J397" s="493"/>
      <c r="K397" s="493">
        <v>322.7</v>
      </c>
      <c r="L397" s="493">
        <v>112</v>
      </c>
      <c r="M397" s="439">
        <v>8</v>
      </c>
      <c r="N397" s="524">
        <v>22530</v>
      </c>
      <c r="O397" s="442">
        <v>0</v>
      </c>
      <c r="P397" s="442">
        <v>0</v>
      </c>
      <c r="Q397" s="282">
        <v>22530</v>
      </c>
      <c r="R397" s="439">
        <v>2019</v>
      </c>
    </row>
    <row r="398" spans="1:18" x14ac:dyDescent="0.2">
      <c r="A398" s="578" t="s">
        <v>176</v>
      </c>
      <c r="B398" s="579"/>
      <c r="C398" s="507">
        <v>49</v>
      </c>
      <c r="D398" s="505"/>
      <c r="E398" s="506"/>
      <c r="F398" s="505"/>
      <c r="G398" s="507"/>
      <c r="H398" s="508">
        <f>SUM(H349:H397)</f>
        <v>24601.1</v>
      </c>
      <c r="I398" s="508">
        <f t="shared" ref="I398:Q398" si="4">SUM(I349:I397)</f>
        <v>0</v>
      </c>
      <c r="J398" s="508">
        <f t="shared" si="4"/>
        <v>0</v>
      </c>
      <c r="K398" s="508">
        <f t="shared" si="4"/>
        <v>22158.100000000006</v>
      </c>
      <c r="L398" s="508">
        <f t="shared" si="4"/>
        <v>13206.709999999997</v>
      </c>
      <c r="M398" s="508">
        <f t="shared" si="4"/>
        <v>513</v>
      </c>
      <c r="N398" s="508">
        <f t="shared" si="4"/>
        <v>1592363</v>
      </c>
      <c r="O398" s="508"/>
      <c r="P398" s="508"/>
      <c r="Q398" s="508">
        <f t="shared" si="4"/>
        <v>1592363</v>
      </c>
      <c r="R398" s="512"/>
    </row>
    <row r="399" spans="1:18" x14ac:dyDescent="0.2">
      <c r="A399" s="645" t="s">
        <v>56</v>
      </c>
      <c r="B399" s="646"/>
      <c r="C399" s="297"/>
      <c r="D399" s="298"/>
      <c r="E399" s="299"/>
      <c r="F399" s="298"/>
      <c r="G399" s="300"/>
      <c r="H399" s="301"/>
      <c r="I399" s="301"/>
      <c r="J399" s="301"/>
      <c r="K399" s="301"/>
      <c r="L399" s="301"/>
      <c r="M399" s="301"/>
      <c r="N399" s="302"/>
      <c r="O399" s="302"/>
      <c r="P399" s="302"/>
      <c r="Q399" s="303"/>
      <c r="R399" s="514"/>
    </row>
    <row r="400" spans="1:18" x14ac:dyDescent="0.2">
      <c r="A400" s="439"/>
      <c r="B400" s="509" t="s">
        <v>92</v>
      </c>
      <c r="C400" s="440"/>
      <c r="D400" s="439"/>
      <c r="E400" s="510"/>
      <c r="F400" s="439"/>
      <c r="G400" s="440"/>
      <c r="H400" s="493"/>
      <c r="I400" s="493"/>
      <c r="J400" s="493"/>
      <c r="K400" s="493"/>
      <c r="L400" s="493"/>
      <c r="M400" s="439"/>
      <c r="N400" s="442"/>
      <c r="O400" s="442"/>
      <c r="P400" s="442"/>
      <c r="Q400" s="286"/>
      <c r="R400" s="439"/>
    </row>
    <row r="401" spans="1:18" x14ac:dyDescent="0.2">
      <c r="A401" s="529">
        <v>1</v>
      </c>
      <c r="B401" s="254" t="s">
        <v>1238</v>
      </c>
      <c r="C401" s="339">
        <v>1939</v>
      </c>
      <c r="D401" s="336"/>
      <c r="E401" s="338" t="s">
        <v>607</v>
      </c>
      <c r="F401" s="306">
        <v>2</v>
      </c>
      <c r="G401" s="306">
        <v>1</v>
      </c>
      <c r="H401" s="306">
        <v>212.3</v>
      </c>
      <c r="I401" s="359"/>
      <c r="J401" s="359"/>
      <c r="K401" s="359">
        <v>194.4</v>
      </c>
      <c r="L401" s="359">
        <v>140.69999999999999</v>
      </c>
      <c r="M401" s="306">
        <v>5</v>
      </c>
      <c r="N401" s="530">
        <v>13750</v>
      </c>
      <c r="O401" s="340">
        <v>0</v>
      </c>
      <c r="P401" s="340">
        <v>0</v>
      </c>
      <c r="Q401" s="308">
        <v>13750</v>
      </c>
      <c r="R401" s="439">
        <v>2019</v>
      </c>
    </row>
    <row r="402" spans="1:18" x14ac:dyDescent="0.2">
      <c r="A402" s="336">
        <v>2</v>
      </c>
      <c r="B402" s="251" t="s">
        <v>1239</v>
      </c>
      <c r="C402" s="440">
        <v>1939</v>
      </c>
      <c r="D402" s="439"/>
      <c r="E402" s="510" t="s">
        <v>607</v>
      </c>
      <c r="F402" s="252">
        <v>2</v>
      </c>
      <c r="G402" s="252">
        <v>4</v>
      </c>
      <c r="H402" s="252">
        <v>272</v>
      </c>
      <c r="I402" s="493"/>
      <c r="J402" s="493"/>
      <c r="K402" s="493">
        <v>261.10000000000002</v>
      </c>
      <c r="L402" s="493">
        <v>199.7</v>
      </c>
      <c r="M402" s="252">
        <v>10</v>
      </c>
      <c r="N402" s="531">
        <v>17600</v>
      </c>
      <c r="O402" s="340">
        <v>0</v>
      </c>
      <c r="P402" s="340">
        <v>0</v>
      </c>
      <c r="Q402" s="309">
        <v>17600</v>
      </c>
      <c r="R402" s="439">
        <v>2019</v>
      </c>
    </row>
    <row r="403" spans="1:18" x14ac:dyDescent="0.2">
      <c r="A403" s="336">
        <v>3</v>
      </c>
      <c r="B403" s="251" t="s">
        <v>1240</v>
      </c>
      <c r="C403" s="440">
        <v>1938</v>
      </c>
      <c r="D403" s="439"/>
      <c r="E403" s="510" t="s">
        <v>607</v>
      </c>
      <c r="F403" s="252">
        <v>1</v>
      </c>
      <c r="G403" s="252">
        <v>1</v>
      </c>
      <c r="H403" s="528">
        <v>274.5</v>
      </c>
      <c r="I403" s="493"/>
      <c r="J403" s="493"/>
      <c r="K403" s="493">
        <v>208.2</v>
      </c>
      <c r="L403" s="493">
        <v>208.2</v>
      </c>
      <c r="M403" s="252">
        <v>6</v>
      </c>
      <c r="N403" s="524">
        <v>17770</v>
      </c>
      <c r="O403" s="340">
        <v>0</v>
      </c>
      <c r="P403" s="340">
        <v>0</v>
      </c>
      <c r="Q403" s="295">
        <v>17770</v>
      </c>
      <c r="R403" s="439">
        <v>2019</v>
      </c>
    </row>
    <row r="404" spans="1:18" x14ac:dyDescent="0.2">
      <c r="A404" s="336">
        <v>4</v>
      </c>
      <c r="B404" s="251" t="s">
        <v>1241</v>
      </c>
      <c r="C404" s="440">
        <v>1938</v>
      </c>
      <c r="D404" s="439"/>
      <c r="E404" s="510" t="s">
        <v>607</v>
      </c>
      <c r="F404" s="252">
        <v>2</v>
      </c>
      <c r="G404" s="252">
        <v>1</v>
      </c>
      <c r="H404" s="252">
        <v>145.1</v>
      </c>
      <c r="I404" s="493"/>
      <c r="J404" s="493"/>
      <c r="K404" s="493">
        <v>145.1</v>
      </c>
      <c r="L404" s="493">
        <v>145.1</v>
      </c>
      <c r="M404" s="252">
        <v>4</v>
      </c>
      <c r="N404" s="531">
        <v>9400</v>
      </c>
      <c r="O404" s="340">
        <v>0</v>
      </c>
      <c r="P404" s="340">
        <v>0</v>
      </c>
      <c r="Q404" s="309">
        <v>9400</v>
      </c>
      <c r="R404" s="439">
        <v>2019</v>
      </c>
    </row>
    <row r="405" spans="1:18" x14ac:dyDescent="0.2">
      <c r="A405" s="336">
        <v>5</v>
      </c>
      <c r="B405" s="251" t="s">
        <v>1242</v>
      </c>
      <c r="C405" s="440">
        <v>1938</v>
      </c>
      <c r="D405" s="439"/>
      <c r="E405" s="510" t="s">
        <v>607</v>
      </c>
      <c r="F405" s="252">
        <v>2</v>
      </c>
      <c r="G405" s="252">
        <v>2</v>
      </c>
      <c r="H405" s="252">
        <v>201.7</v>
      </c>
      <c r="I405" s="493"/>
      <c r="J405" s="493"/>
      <c r="K405" s="493">
        <v>201.7</v>
      </c>
      <c r="L405" s="493">
        <v>84.7</v>
      </c>
      <c r="M405" s="252">
        <v>13</v>
      </c>
      <c r="N405" s="531">
        <v>13050</v>
      </c>
      <c r="O405" s="340">
        <v>0</v>
      </c>
      <c r="P405" s="340">
        <v>0</v>
      </c>
      <c r="Q405" s="309">
        <v>13050</v>
      </c>
      <c r="R405" s="439">
        <v>2019</v>
      </c>
    </row>
    <row r="406" spans="1:18" x14ac:dyDescent="0.2">
      <c r="A406" s="336">
        <v>6</v>
      </c>
      <c r="B406" s="251" t="s">
        <v>1243</v>
      </c>
      <c r="C406" s="440">
        <v>1951</v>
      </c>
      <c r="D406" s="439"/>
      <c r="E406" s="510" t="s">
        <v>607</v>
      </c>
      <c r="F406" s="252">
        <v>2</v>
      </c>
      <c r="G406" s="252">
        <v>2</v>
      </c>
      <c r="H406" s="252">
        <v>523.1</v>
      </c>
      <c r="I406" s="493"/>
      <c r="J406" s="493"/>
      <c r="K406" s="493">
        <v>477.7</v>
      </c>
      <c r="L406" s="493">
        <v>477.7</v>
      </c>
      <c r="M406" s="252">
        <v>8</v>
      </c>
      <c r="N406" s="531">
        <v>33850</v>
      </c>
      <c r="O406" s="340">
        <v>0</v>
      </c>
      <c r="P406" s="340">
        <v>0</v>
      </c>
      <c r="Q406" s="309">
        <v>33850</v>
      </c>
      <c r="R406" s="439">
        <v>2019</v>
      </c>
    </row>
    <row r="407" spans="1:18" x14ac:dyDescent="0.2">
      <c r="A407" s="336">
        <v>7</v>
      </c>
      <c r="B407" s="251" t="s">
        <v>1244</v>
      </c>
      <c r="C407" s="440">
        <v>1951</v>
      </c>
      <c r="D407" s="439"/>
      <c r="E407" s="510" t="s">
        <v>607</v>
      </c>
      <c r="F407" s="252">
        <v>2</v>
      </c>
      <c r="G407" s="252">
        <v>2</v>
      </c>
      <c r="H407" s="252">
        <v>510.8</v>
      </c>
      <c r="I407" s="493"/>
      <c r="J407" s="493"/>
      <c r="K407" s="493">
        <v>409.6</v>
      </c>
      <c r="L407" s="493">
        <v>399.1</v>
      </c>
      <c r="M407" s="252">
        <v>8</v>
      </c>
      <c r="N407" s="531">
        <v>33060</v>
      </c>
      <c r="O407" s="340">
        <v>0</v>
      </c>
      <c r="P407" s="340">
        <v>0</v>
      </c>
      <c r="Q407" s="309">
        <v>33060</v>
      </c>
      <c r="R407" s="439">
        <v>2019</v>
      </c>
    </row>
    <row r="408" spans="1:18" x14ac:dyDescent="0.2">
      <c r="A408" s="336">
        <v>8</v>
      </c>
      <c r="B408" s="251" t="s">
        <v>1245</v>
      </c>
      <c r="C408" s="440">
        <v>1938</v>
      </c>
      <c r="D408" s="439"/>
      <c r="E408" s="510" t="s">
        <v>607</v>
      </c>
      <c r="F408" s="252">
        <v>2</v>
      </c>
      <c r="G408" s="252">
        <v>2</v>
      </c>
      <c r="H408" s="252">
        <v>601.70000000000005</v>
      </c>
      <c r="I408" s="493"/>
      <c r="J408" s="493"/>
      <c r="K408" s="493">
        <v>601.70000000000005</v>
      </c>
      <c r="L408" s="493">
        <v>317.2</v>
      </c>
      <c r="M408" s="252">
        <v>12</v>
      </c>
      <c r="N408" s="531">
        <v>38950</v>
      </c>
      <c r="O408" s="340">
        <v>0</v>
      </c>
      <c r="P408" s="340">
        <v>0</v>
      </c>
      <c r="Q408" s="309">
        <v>38950</v>
      </c>
      <c r="R408" s="439">
        <v>2019</v>
      </c>
    </row>
    <row r="409" spans="1:18" x14ac:dyDescent="0.2">
      <c r="A409" s="336">
        <v>9</v>
      </c>
      <c r="B409" s="251" t="s">
        <v>1246</v>
      </c>
      <c r="C409" s="440">
        <v>1938</v>
      </c>
      <c r="D409" s="439"/>
      <c r="E409" s="510" t="s">
        <v>607</v>
      </c>
      <c r="F409" s="252">
        <v>2</v>
      </c>
      <c r="G409" s="252">
        <v>1</v>
      </c>
      <c r="H409" s="252">
        <v>150</v>
      </c>
      <c r="I409" s="493"/>
      <c r="J409" s="493"/>
      <c r="K409" s="493">
        <v>142.4</v>
      </c>
      <c r="L409" s="493">
        <v>71</v>
      </c>
      <c r="M409" s="252">
        <v>7</v>
      </c>
      <c r="N409" s="531">
        <v>9700</v>
      </c>
      <c r="O409" s="340">
        <v>0</v>
      </c>
      <c r="P409" s="340">
        <v>0</v>
      </c>
      <c r="Q409" s="309">
        <v>9700</v>
      </c>
      <c r="R409" s="439">
        <v>2019</v>
      </c>
    </row>
    <row r="410" spans="1:18" x14ac:dyDescent="0.2">
      <c r="A410" s="336">
        <v>10</v>
      </c>
      <c r="B410" s="251" t="s">
        <v>1247</v>
      </c>
      <c r="C410" s="440">
        <v>1938</v>
      </c>
      <c r="D410" s="439"/>
      <c r="E410" s="510" t="s">
        <v>607</v>
      </c>
      <c r="F410" s="252">
        <v>2</v>
      </c>
      <c r="G410" s="252">
        <v>1</v>
      </c>
      <c r="H410" s="252">
        <v>213.2</v>
      </c>
      <c r="I410" s="493"/>
      <c r="J410" s="493"/>
      <c r="K410" s="493">
        <v>213.2</v>
      </c>
      <c r="L410" s="493">
        <v>213.2</v>
      </c>
      <c r="M410" s="252">
        <v>4</v>
      </c>
      <c r="N410" s="531">
        <v>13800</v>
      </c>
      <c r="O410" s="340">
        <v>0</v>
      </c>
      <c r="P410" s="340">
        <v>0</v>
      </c>
      <c r="Q410" s="309">
        <v>13800</v>
      </c>
      <c r="R410" s="439">
        <v>2019</v>
      </c>
    </row>
    <row r="411" spans="1:18" x14ac:dyDescent="0.2">
      <c r="A411" s="336">
        <v>11</v>
      </c>
      <c r="B411" s="251" t="s">
        <v>1248</v>
      </c>
      <c r="C411" s="440">
        <v>1935</v>
      </c>
      <c r="D411" s="439"/>
      <c r="E411" s="510" t="s">
        <v>607</v>
      </c>
      <c r="F411" s="252">
        <v>2</v>
      </c>
      <c r="G411" s="252">
        <v>1</v>
      </c>
      <c r="H411" s="252">
        <v>244.5</v>
      </c>
      <c r="I411" s="493"/>
      <c r="J411" s="493"/>
      <c r="K411" s="493">
        <v>214</v>
      </c>
      <c r="L411" s="493">
        <v>214</v>
      </c>
      <c r="M411" s="252">
        <v>6</v>
      </c>
      <c r="N411" s="531">
        <v>15850</v>
      </c>
      <c r="O411" s="340">
        <v>0</v>
      </c>
      <c r="P411" s="340">
        <v>0</v>
      </c>
      <c r="Q411" s="309">
        <v>15850</v>
      </c>
      <c r="R411" s="439">
        <v>2019</v>
      </c>
    </row>
    <row r="412" spans="1:18" x14ac:dyDescent="0.2">
      <c r="A412" s="336">
        <v>12</v>
      </c>
      <c r="B412" s="122" t="s">
        <v>1249</v>
      </c>
      <c r="C412" s="123">
        <v>1939</v>
      </c>
      <c r="D412" s="124"/>
      <c r="E412" s="125" t="s">
        <v>607</v>
      </c>
      <c r="F412" s="310">
        <v>1</v>
      </c>
      <c r="G412" s="310">
        <v>1</v>
      </c>
      <c r="H412" s="310">
        <v>214</v>
      </c>
      <c r="I412" s="126"/>
      <c r="J412" s="126"/>
      <c r="K412" s="126">
        <v>203.8</v>
      </c>
      <c r="L412" s="126">
        <v>141.19999999999999</v>
      </c>
      <c r="M412" s="310">
        <v>10</v>
      </c>
      <c r="N412" s="311">
        <v>13850</v>
      </c>
      <c r="O412" s="340">
        <v>0</v>
      </c>
      <c r="P412" s="340">
        <v>0</v>
      </c>
      <c r="Q412" s="312">
        <v>13850</v>
      </c>
      <c r="R412" s="439">
        <v>2019</v>
      </c>
    </row>
    <row r="413" spans="1:18" x14ac:dyDescent="0.2">
      <c r="A413" s="336">
        <v>13</v>
      </c>
      <c r="B413" s="251" t="s">
        <v>1250</v>
      </c>
      <c r="C413" s="440">
        <v>1938</v>
      </c>
      <c r="D413" s="124"/>
      <c r="E413" s="510" t="s">
        <v>605</v>
      </c>
      <c r="F413" s="528">
        <v>2</v>
      </c>
      <c r="G413" s="528">
        <v>2</v>
      </c>
      <c r="H413" s="528">
        <v>762.2</v>
      </c>
      <c r="I413" s="493"/>
      <c r="J413" s="493"/>
      <c r="K413" s="493">
        <v>453.4</v>
      </c>
      <c r="L413" s="493">
        <v>340.1</v>
      </c>
      <c r="M413" s="528">
        <v>12</v>
      </c>
      <c r="N413" s="313">
        <v>49350</v>
      </c>
      <c r="O413" s="340">
        <v>0</v>
      </c>
      <c r="P413" s="340">
        <v>0</v>
      </c>
      <c r="Q413" s="314">
        <v>49350</v>
      </c>
      <c r="R413" s="439">
        <v>2019</v>
      </c>
    </row>
    <row r="414" spans="1:18" x14ac:dyDescent="0.2">
      <c r="A414" s="336">
        <v>14</v>
      </c>
      <c r="B414" s="251" t="s">
        <v>1251</v>
      </c>
      <c r="C414" s="440">
        <v>1938</v>
      </c>
      <c r="D414" s="124"/>
      <c r="E414" s="510" t="s">
        <v>605</v>
      </c>
      <c r="F414" s="528">
        <v>2</v>
      </c>
      <c r="G414" s="528">
        <v>2</v>
      </c>
      <c r="H414" s="528">
        <v>762</v>
      </c>
      <c r="I414" s="493"/>
      <c r="J414" s="493"/>
      <c r="K414" s="493">
        <v>453.8</v>
      </c>
      <c r="L414" s="493">
        <v>283.7</v>
      </c>
      <c r="M414" s="528">
        <v>11</v>
      </c>
      <c r="N414" s="313">
        <v>49320</v>
      </c>
      <c r="O414" s="340">
        <v>0</v>
      </c>
      <c r="P414" s="340">
        <v>0</v>
      </c>
      <c r="Q414" s="314">
        <v>49320</v>
      </c>
      <c r="R414" s="439">
        <v>2019</v>
      </c>
    </row>
    <row r="415" spans="1:18" x14ac:dyDescent="0.2">
      <c r="A415" s="336">
        <v>15</v>
      </c>
      <c r="B415" s="251" t="s">
        <v>1252</v>
      </c>
      <c r="C415" s="440">
        <v>1938</v>
      </c>
      <c r="D415" s="124"/>
      <c r="E415" s="510" t="s">
        <v>605</v>
      </c>
      <c r="F415" s="528">
        <v>2</v>
      </c>
      <c r="G415" s="528">
        <v>3</v>
      </c>
      <c r="H415" s="528">
        <v>776.2</v>
      </c>
      <c r="I415" s="493"/>
      <c r="J415" s="493"/>
      <c r="K415" s="493">
        <v>468.7</v>
      </c>
      <c r="L415" s="493">
        <v>396.6</v>
      </c>
      <c r="M415" s="528">
        <v>15</v>
      </c>
      <c r="N415" s="313">
        <v>50250</v>
      </c>
      <c r="O415" s="340">
        <v>0</v>
      </c>
      <c r="P415" s="340">
        <v>0</v>
      </c>
      <c r="Q415" s="314">
        <v>50250</v>
      </c>
      <c r="R415" s="439">
        <v>2019</v>
      </c>
    </row>
    <row r="416" spans="1:18" x14ac:dyDescent="0.2">
      <c r="A416" s="336">
        <v>16</v>
      </c>
      <c r="B416" s="251" t="s">
        <v>1253</v>
      </c>
      <c r="C416" s="440">
        <v>1977</v>
      </c>
      <c r="D416" s="439"/>
      <c r="E416" s="125" t="s">
        <v>607</v>
      </c>
      <c r="F416" s="528">
        <v>2</v>
      </c>
      <c r="G416" s="528">
        <v>2</v>
      </c>
      <c r="H416" s="528">
        <v>537</v>
      </c>
      <c r="I416" s="493"/>
      <c r="J416" s="493"/>
      <c r="K416" s="493">
        <v>471.3</v>
      </c>
      <c r="L416" s="493">
        <v>253.9</v>
      </c>
      <c r="M416" s="528">
        <v>19</v>
      </c>
      <c r="N416" s="524">
        <v>34750</v>
      </c>
      <c r="O416" s="340">
        <v>0</v>
      </c>
      <c r="P416" s="340">
        <v>0</v>
      </c>
      <c r="Q416" s="295">
        <v>34750</v>
      </c>
      <c r="R416" s="439">
        <v>2019</v>
      </c>
    </row>
    <row r="417" spans="1:18" x14ac:dyDescent="0.2">
      <c r="A417" s="585" t="s">
        <v>177</v>
      </c>
      <c r="B417" s="586"/>
      <c r="C417" s="532">
        <v>16</v>
      </c>
      <c r="D417" s="533"/>
      <c r="E417" s="506"/>
      <c r="F417" s="533"/>
      <c r="G417" s="532"/>
      <c r="H417" s="534">
        <f>SUM(H401:H416)</f>
        <v>6400.2999999999993</v>
      </c>
      <c r="I417" s="534">
        <f t="shared" ref="I417:Q417" si="5">SUM(I401:I416)</f>
        <v>0</v>
      </c>
      <c r="J417" s="534">
        <f t="shared" si="5"/>
        <v>0</v>
      </c>
      <c r="K417" s="534">
        <f t="shared" si="5"/>
        <v>5120.1000000000004</v>
      </c>
      <c r="L417" s="534">
        <f t="shared" si="5"/>
        <v>3886.0999999999995</v>
      </c>
      <c r="M417" s="534">
        <f t="shared" si="5"/>
        <v>150</v>
      </c>
      <c r="N417" s="534">
        <f t="shared" si="5"/>
        <v>414300</v>
      </c>
      <c r="O417" s="534"/>
      <c r="P417" s="534"/>
      <c r="Q417" s="534">
        <f t="shared" si="5"/>
        <v>414300</v>
      </c>
      <c r="R417" s="512"/>
    </row>
    <row r="418" spans="1:18" x14ac:dyDescent="0.2">
      <c r="A418" s="580" t="s">
        <v>61</v>
      </c>
      <c r="B418" s="581"/>
      <c r="C418" s="513"/>
      <c r="D418" s="502"/>
      <c r="E418" s="503"/>
      <c r="F418" s="502"/>
      <c r="G418" s="501"/>
      <c r="H418" s="400"/>
      <c r="I418" s="400"/>
      <c r="J418" s="400"/>
      <c r="K418" s="400"/>
      <c r="L418" s="400"/>
      <c r="M418" s="502"/>
      <c r="N418" s="398"/>
      <c r="O418" s="398"/>
      <c r="P418" s="398"/>
      <c r="Q418" s="284"/>
      <c r="R418" s="514"/>
    </row>
    <row r="419" spans="1:18" x14ac:dyDescent="0.2">
      <c r="A419" s="439"/>
      <c r="B419" s="509" t="s">
        <v>93</v>
      </c>
      <c r="C419" s="440"/>
      <c r="D419" s="439"/>
      <c r="E419" s="510"/>
      <c r="F419" s="439"/>
      <c r="G419" s="440"/>
      <c r="H419" s="493"/>
      <c r="I419" s="493"/>
      <c r="J419" s="493"/>
      <c r="K419" s="493"/>
      <c r="L419" s="493"/>
      <c r="M419" s="439"/>
      <c r="N419" s="442"/>
      <c r="O419" s="442"/>
      <c r="P419" s="442"/>
      <c r="Q419" s="286"/>
      <c r="R419" s="439">
        <v>2019</v>
      </c>
    </row>
    <row r="420" spans="1:18" x14ac:dyDescent="0.2">
      <c r="A420" s="439">
        <v>1</v>
      </c>
      <c r="B420" s="510" t="s">
        <v>1254</v>
      </c>
      <c r="C420" s="440">
        <v>1972</v>
      </c>
      <c r="D420" s="439"/>
      <c r="E420" s="510" t="s">
        <v>605</v>
      </c>
      <c r="F420" s="439">
        <v>2</v>
      </c>
      <c r="G420" s="535">
        <v>3</v>
      </c>
      <c r="H420" s="528">
        <v>788.2</v>
      </c>
      <c r="I420" s="493"/>
      <c r="J420" s="493"/>
      <c r="K420" s="493">
        <v>722.7</v>
      </c>
      <c r="L420" s="493">
        <v>722.7</v>
      </c>
      <c r="M420" s="528">
        <v>16</v>
      </c>
      <c r="N420" s="524">
        <v>51000</v>
      </c>
      <c r="O420" s="442">
        <v>0</v>
      </c>
      <c r="P420" s="442">
        <v>0</v>
      </c>
      <c r="Q420" s="295">
        <v>51000</v>
      </c>
      <c r="R420" s="439">
        <v>2019</v>
      </c>
    </row>
    <row r="421" spans="1:18" x14ac:dyDescent="0.2">
      <c r="A421" s="439">
        <v>2</v>
      </c>
      <c r="B421" s="510" t="s">
        <v>1255</v>
      </c>
      <c r="C421" s="440">
        <v>1966</v>
      </c>
      <c r="D421" s="439"/>
      <c r="E421" s="510" t="s">
        <v>605</v>
      </c>
      <c r="F421" s="439">
        <v>2</v>
      </c>
      <c r="G421" s="535">
        <v>3</v>
      </c>
      <c r="H421" s="528">
        <v>797.7</v>
      </c>
      <c r="I421" s="493"/>
      <c r="J421" s="493"/>
      <c r="K421" s="493">
        <v>731.2</v>
      </c>
      <c r="L421" s="493">
        <v>689.9</v>
      </c>
      <c r="M421" s="528">
        <v>24</v>
      </c>
      <c r="N421" s="524">
        <v>51630</v>
      </c>
      <c r="O421" s="442">
        <v>0</v>
      </c>
      <c r="P421" s="442">
        <v>0</v>
      </c>
      <c r="Q421" s="295">
        <v>51630</v>
      </c>
      <c r="R421" s="439">
        <v>2019</v>
      </c>
    </row>
    <row r="422" spans="1:18" x14ac:dyDescent="0.2">
      <c r="A422" s="439">
        <v>3</v>
      </c>
      <c r="B422" s="510" t="s">
        <v>1256</v>
      </c>
      <c r="C422" s="440">
        <v>1987</v>
      </c>
      <c r="D422" s="439"/>
      <c r="E422" s="510" t="s">
        <v>1257</v>
      </c>
      <c r="F422" s="439">
        <v>2</v>
      </c>
      <c r="G422" s="535">
        <v>1</v>
      </c>
      <c r="H422" s="528">
        <v>207.9</v>
      </c>
      <c r="I422" s="493"/>
      <c r="J422" s="493"/>
      <c r="K422" s="493">
        <v>167.9</v>
      </c>
      <c r="L422" s="493">
        <v>0</v>
      </c>
      <c r="M422" s="528">
        <v>10</v>
      </c>
      <c r="N422" s="524">
        <v>13460</v>
      </c>
      <c r="O422" s="442">
        <v>0</v>
      </c>
      <c r="P422" s="442">
        <v>0</v>
      </c>
      <c r="Q422" s="295">
        <v>13460</v>
      </c>
      <c r="R422" s="439">
        <v>2019</v>
      </c>
    </row>
    <row r="423" spans="1:18" x14ac:dyDescent="0.2">
      <c r="A423" s="439">
        <v>4</v>
      </c>
      <c r="B423" s="510" t="s">
        <v>1258</v>
      </c>
      <c r="C423" s="440">
        <v>1986</v>
      </c>
      <c r="D423" s="439"/>
      <c r="E423" s="510" t="s">
        <v>1257</v>
      </c>
      <c r="F423" s="439">
        <v>1</v>
      </c>
      <c r="G423" s="440">
        <v>2</v>
      </c>
      <c r="H423" s="528">
        <v>178</v>
      </c>
      <c r="I423" s="493"/>
      <c r="J423" s="493"/>
      <c r="K423" s="493">
        <v>170.9</v>
      </c>
      <c r="L423" s="493">
        <v>123.8</v>
      </c>
      <c r="M423" s="439">
        <v>5</v>
      </c>
      <c r="N423" s="524">
        <v>11520</v>
      </c>
      <c r="O423" s="442">
        <v>0</v>
      </c>
      <c r="P423" s="442">
        <v>0</v>
      </c>
      <c r="Q423" s="295">
        <v>11520</v>
      </c>
      <c r="R423" s="439">
        <v>2019</v>
      </c>
    </row>
    <row r="424" spans="1:18" x14ac:dyDescent="0.2">
      <c r="A424" s="439">
        <v>5</v>
      </c>
      <c r="B424" s="510" t="s">
        <v>316</v>
      </c>
      <c r="C424" s="440">
        <v>1967</v>
      </c>
      <c r="D424" s="439"/>
      <c r="E424" s="510" t="s">
        <v>1257</v>
      </c>
      <c r="F424" s="439">
        <v>1</v>
      </c>
      <c r="G424" s="440">
        <v>2</v>
      </c>
      <c r="H424" s="528">
        <v>272.89999999999998</v>
      </c>
      <c r="I424" s="493"/>
      <c r="J424" s="493"/>
      <c r="K424" s="493">
        <v>231.4</v>
      </c>
      <c r="L424" s="493">
        <v>58.9</v>
      </c>
      <c r="M424" s="439">
        <v>7</v>
      </c>
      <c r="N424" s="524">
        <v>17670</v>
      </c>
      <c r="O424" s="442">
        <v>0</v>
      </c>
      <c r="P424" s="442">
        <v>0</v>
      </c>
      <c r="Q424" s="295">
        <v>17670</v>
      </c>
      <c r="R424" s="439">
        <v>2019</v>
      </c>
    </row>
    <row r="425" spans="1:18" x14ac:dyDescent="0.2">
      <c r="A425" s="439">
        <v>6</v>
      </c>
      <c r="B425" s="510" t="s">
        <v>1259</v>
      </c>
      <c r="C425" s="440">
        <v>1962</v>
      </c>
      <c r="D425" s="439"/>
      <c r="E425" s="510" t="s">
        <v>605</v>
      </c>
      <c r="F425" s="439">
        <v>2</v>
      </c>
      <c r="G425" s="440">
        <v>2</v>
      </c>
      <c r="H425" s="528">
        <v>523.29999999999995</v>
      </c>
      <c r="I425" s="493"/>
      <c r="J425" s="493"/>
      <c r="K425" s="493">
        <v>460.1</v>
      </c>
      <c r="L425" s="493">
        <v>312.2</v>
      </c>
      <c r="M425" s="439">
        <v>20</v>
      </c>
      <c r="N425" s="524">
        <v>33870</v>
      </c>
      <c r="O425" s="442">
        <v>0</v>
      </c>
      <c r="P425" s="442">
        <v>0</v>
      </c>
      <c r="Q425" s="295">
        <v>33870</v>
      </c>
      <c r="R425" s="439">
        <v>2019</v>
      </c>
    </row>
    <row r="426" spans="1:18" x14ac:dyDescent="0.2">
      <c r="A426" s="439">
        <v>7</v>
      </c>
      <c r="B426" s="510" t="s">
        <v>1260</v>
      </c>
      <c r="C426" s="440">
        <v>1961</v>
      </c>
      <c r="D426" s="439"/>
      <c r="E426" s="510" t="s">
        <v>605</v>
      </c>
      <c r="F426" s="439">
        <v>2</v>
      </c>
      <c r="G426" s="440">
        <v>2</v>
      </c>
      <c r="H426" s="528">
        <v>534.29999999999995</v>
      </c>
      <c r="I426" s="493"/>
      <c r="J426" s="493"/>
      <c r="K426" s="493">
        <v>474.7</v>
      </c>
      <c r="L426" s="493">
        <v>474.7</v>
      </c>
      <c r="M426" s="439">
        <v>12</v>
      </c>
      <c r="N426" s="524">
        <v>34580</v>
      </c>
      <c r="O426" s="442">
        <v>0</v>
      </c>
      <c r="P426" s="442">
        <v>0</v>
      </c>
      <c r="Q426" s="295">
        <v>34580</v>
      </c>
      <c r="R426" s="439">
        <v>2019</v>
      </c>
    </row>
    <row r="427" spans="1:18" x14ac:dyDescent="0.2">
      <c r="A427" s="439">
        <v>8</v>
      </c>
      <c r="B427" s="510" t="s">
        <v>1261</v>
      </c>
      <c r="C427" s="440">
        <v>1961</v>
      </c>
      <c r="D427" s="439"/>
      <c r="E427" s="510" t="s">
        <v>605</v>
      </c>
      <c r="F427" s="439">
        <v>2</v>
      </c>
      <c r="G427" s="440">
        <v>2</v>
      </c>
      <c r="H427" s="528">
        <v>503</v>
      </c>
      <c r="I427" s="493"/>
      <c r="J427" s="493"/>
      <c r="K427" s="493">
        <v>470.2</v>
      </c>
      <c r="L427" s="493">
        <v>422.1</v>
      </c>
      <c r="M427" s="439">
        <v>14</v>
      </c>
      <c r="N427" s="524">
        <v>32560</v>
      </c>
      <c r="O427" s="442">
        <v>0</v>
      </c>
      <c r="P427" s="442">
        <v>0</v>
      </c>
      <c r="Q427" s="295">
        <v>32560</v>
      </c>
      <c r="R427" s="439">
        <v>2019</v>
      </c>
    </row>
    <row r="428" spans="1:18" x14ac:dyDescent="0.2">
      <c r="A428" s="439">
        <v>9</v>
      </c>
      <c r="B428" s="510" t="s">
        <v>1262</v>
      </c>
      <c r="C428" s="440">
        <v>1963</v>
      </c>
      <c r="D428" s="439"/>
      <c r="E428" s="510" t="s">
        <v>605</v>
      </c>
      <c r="F428" s="439">
        <v>2</v>
      </c>
      <c r="G428" s="440">
        <v>2</v>
      </c>
      <c r="H428" s="528">
        <v>540.20000000000005</v>
      </c>
      <c r="I428" s="493"/>
      <c r="J428" s="493"/>
      <c r="K428" s="493">
        <v>468</v>
      </c>
      <c r="L428" s="493">
        <v>430.6</v>
      </c>
      <c r="M428" s="439">
        <v>14</v>
      </c>
      <c r="N428" s="524">
        <v>35000</v>
      </c>
      <c r="O428" s="442">
        <v>0</v>
      </c>
      <c r="P428" s="442">
        <v>0</v>
      </c>
      <c r="Q428" s="295">
        <v>35000</v>
      </c>
      <c r="R428" s="439">
        <v>2019</v>
      </c>
    </row>
    <row r="429" spans="1:18" x14ac:dyDescent="0.2">
      <c r="A429" s="439">
        <v>10</v>
      </c>
      <c r="B429" s="510" t="s">
        <v>1263</v>
      </c>
      <c r="C429" s="440">
        <v>1962</v>
      </c>
      <c r="D429" s="439"/>
      <c r="E429" s="510" t="s">
        <v>605</v>
      </c>
      <c r="F429" s="439">
        <v>2</v>
      </c>
      <c r="G429" s="440">
        <v>2</v>
      </c>
      <c r="H429" s="528">
        <v>522.79999999999995</v>
      </c>
      <c r="I429" s="493"/>
      <c r="J429" s="493"/>
      <c r="K429" s="493">
        <v>456.9</v>
      </c>
      <c r="L429" s="493">
        <v>332.9</v>
      </c>
      <c r="M429" s="439">
        <v>18</v>
      </c>
      <c r="N429" s="524">
        <v>33850</v>
      </c>
      <c r="O429" s="442">
        <v>0</v>
      </c>
      <c r="P429" s="442">
        <v>0</v>
      </c>
      <c r="Q429" s="295">
        <v>33850</v>
      </c>
      <c r="R429" s="439">
        <v>2019</v>
      </c>
    </row>
    <row r="430" spans="1:18" x14ac:dyDescent="0.2">
      <c r="A430" s="439">
        <v>11</v>
      </c>
      <c r="B430" s="510" t="s">
        <v>1264</v>
      </c>
      <c r="C430" s="440">
        <v>1968</v>
      </c>
      <c r="D430" s="439"/>
      <c r="E430" s="510" t="s">
        <v>605</v>
      </c>
      <c r="F430" s="439">
        <v>2</v>
      </c>
      <c r="G430" s="440">
        <v>2</v>
      </c>
      <c r="H430" s="528">
        <v>569.1</v>
      </c>
      <c r="I430" s="493"/>
      <c r="J430" s="493"/>
      <c r="K430" s="493">
        <v>512.29999999999995</v>
      </c>
      <c r="L430" s="493">
        <v>450.8</v>
      </c>
      <c r="M430" s="439">
        <v>16</v>
      </c>
      <c r="N430" s="524">
        <v>36830</v>
      </c>
      <c r="O430" s="442">
        <v>0</v>
      </c>
      <c r="P430" s="442">
        <v>0</v>
      </c>
      <c r="Q430" s="295">
        <v>36830</v>
      </c>
      <c r="R430" s="439">
        <v>2019</v>
      </c>
    </row>
    <row r="431" spans="1:18" x14ac:dyDescent="0.2">
      <c r="A431" s="439">
        <v>12</v>
      </c>
      <c r="B431" s="510" t="s">
        <v>1265</v>
      </c>
      <c r="C431" s="440">
        <v>1960</v>
      </c>
      <c r="D431" s="439"/>
      <c r="E431" s="510" t="s">
        <v>605</v>
      </c>
      <c r="F431" s="439">
        <v>2</v>
      </c>
      <c r="G431" s="440">
        <v>2</v>
      </c>
      <c r="H431" s="528">
        <v>615.70000000000005</v>
      </c>
      <c r="I431" s="493"/>
      <c r="J431" s="493"/>
      <c r="K431" s="493">
        <v>545.5</v>
      </c>
      <c r="L431" s="493">
        <v>434.8</v>
      </c>
      <c r="M431" s="439">
        <v>16</v>
      </c>
      <c r="N431" s="524">
        <v>39850</v>
      </c>
      <c r="O431" s="442">
        <v>0</v>
      </c>
      <c r="P431" s="442">
        <v>0</v>
      </c>
      <c r="Q431" s="295">
        <v>39850</v>
      </c>
      <c r="R431" s="439">
        <v>2019</v>
      </c>
    </row>
    <row r="432" spans="1:18" x14ac:dyDescent="0.2">
      <c r="A432" s="439">
        <v>13</v>
      </c>
      <c r="B432" s="510" t="s">
        <v>1266</v>
      </c>
      <c r="C432" s="440">
        <v>1953</v>
      </c>
      <c r="D432" s="439"/>
      <c r="E432" s="510" t="s">
        <v>605</v>
      </c>
      <c r="F432" s="439">
        <v>2</v>
      </c>
      <c r="G432" s="440">
        <v>2</v>
      </c>
      <c r="H432" s="528">
        <v>425</v>
      </c>
      <c r="I432" s="493"/>
      <c r="J432" s="493"/>
      <c r="K432" s="493">
        <v>374.7</v>
      </c>
      <c r="L432" s="493">
        <v>177.5</v>
      </c>
      <c r="M432" s="439">
        <v>16</v>
      </c>
      <c r="N432" s="524">
        <v>27500</v>
      </c>
      <c r="O432" s="442">
        <v>0</v>
      </c>
      <c r="P432" s="442">
        <v>0</v>
      </c>
      <c r="Q432" s="295">
        <v>27500</v>
      </c>
      <c r="R432" s="439">
        <v>2019</v>
      </c>
    </row>
    <row r="433" spans="1:18" x14ac:dyDescent="0.2">
      <c r="A433" s="439">
        <v>14</v>
      </c>
      <c r="B433" s="510" t="s">
        <v>1267</v>
      </c>
      <c r="C433" s="440">
        <v>1967</v>
      </c>
      <c r="D433" s="439"/>
      <c r="E433" s="510" t="s">
        <v>605</v>
      </c>
      <c r="F433" s="439">
        <v>2</v>
      </c>
      <c r="G433" s="440">
        <v>2</v>
      </c>
      <c r="H433" s="528">
        <v>517</v>
      </c>
      <c r="I433" s="493"/>
      <c r="J433" s="493"/>
      <c r="K433" s="493">
        <v>452.4</v>
      </c>
      <c r="L433" s="493">
        <v>452.4</v>
      </c>
      <c r="M433" s="528">
        <v>14</v>
      </c>
      <c r="N433" s="524">
        <v>33500</v>
      </c>
      <c r="O433" s="442">
        <v>0</v>
      </c>
      <c r="P433" s="442">
        <v>0</v>
      </c>
      <c r="Q433" s="295">
        <v>33500</v>
      </c>
      <c r="R433" s="439">
        <v>2019</v>
      </c>
    </row>
    <row r="434" spans="1:18" x14ac:dyDescent="0.2">
      <c r="A434" s="439">
        <v>15</v>
      </c>
      <c r="B434" s="510" t="s">
        <v>1268</v>
      </c>
      <c r="C434" s="440">
        <v>1962</v>
      </c>
      <c r="D434" s="439"/>
      <c r="E434" s="510" t="s">
        <v>605</v>
      </c>
      <c r="F434" s="439">
        <v>2</v>
      </c>
      <c r="G434" s="440">
        <v>2</v>
      </c>
      <c r="H434" s="528">
        <v>525.70000000000005</v>
      </c>
      <c r="I434" s="493"/>
      <c r="J434" s="493"/>
      <c r="K434" s="493">
        <v>460.1</v>
      </c>
      <c r="L434" s="493">
        <v>381.1</v>
      </c>
      <c r="M434" s="528">
        <v>18</v>
      </c>
      <c r="N434" s="524">
        <v>34000</v>
      </c>
      <c r="O434" s="442">
        <v>0</v>
      </c>
      <c r="P434" s="442">
        <v>0</v>
      </c>
      <c r="Q434" s="295">
        <v>34000</v>
      </c>
      <c r="R434" s="439">
        <v>2019</v>
      </c>
    </row>
    <row r="435" spans="1:18" x14ac:dyDescent="0.2">
      <c r="A435" s="439">
        <v>16</v>
      </c>
      <c r="B435" s="510" t="s">
        <v>1269</v>
      </c>
      <c r="C435" s="440">
        <v>1967</v>
      </c>
      <c r="D435" s="439"/>
      <c r="E435" s="510" t="s">
        <v>605</v>
      </c>
      <c r="F435" s="439">
        <v>2</v>
      </c>
      <c r="G435" s="440">
        <v>2</v>
      </c>
      <c r="H435" s="528">
        <v>515.6</v>
      </c>
      <c r="I435" s="493"/>
      <c r="J435" s="493"/>
      <c r="K435" s="493">
        <v>444.9</v>
      </c>
      <c r="L435" s="493">
        <v>408.7</v>
      </c>
      <c r="M435" s="528">
        <v>18</v>
      </c>
      <c r="N435" s="524">
        <v>33400</v>
      </c>
      <c r="O435" s="442">
        <v>0</v>
      </c>
      <c r="P435" s="442">
        <v>0</v>
      </c>
      <c r="Q435" s="295">
        <v>33400</v>
      </c>
      <c r="R435" s="439">
        <v>2019</v>
      </c>
    </row>
    <row r="436" spans="1:18" x14ac:dyDescent="0.2">
      <c r="A436" s="439">
        <v>17</v>
      </c>
      <c r="B436" s="510" t="s">
        <v>1270</v>
      </c>
      <c r="C436" s="440">
        <v>1962</v>
      </c>
      <c r="D436" s="439"/>
      <c r="E436" s="510" t="s">
        <v>605</v>
      </c>
      <c r="F436" s="439">
        <v>2</v>
      </c>
      <c r="G436" s="440">
        <v>2</v>
      </c>
      <c r="H436" s="528">
        <v>524</v>
      </c>
      <c r="I436" s="493"/>
      <c r="J436" s="493"/>
      <c r="K436" s="493">
        <v>458.9</v>
      </c>
      <c r="L436" s="493">
        <v>275.2</v>
      </c>
      <c r="M436" s="528">
        <v>24</v>
      </c>
      <c r="N436" s="524">
        <v>33950</v>
      </c>
      <c r="O436" s="442">
        <v>0</v>
      </c>
      <c r="P436" s="442">
        <v>0</v>
      </c>
      <c r="Q436" s="295">
        <v>33950</v>
      </c>
      <c r="R436" s="439">
        <v>2019</v>
      </c>
    </row>
    <row r="437" spans="1:18" x14ac:dyDescent="0.2">
      <c r="A437" s="439">
        <v>18</v>
      </c>
      <c r="B437" s="510" t="s">
        <v>1271</v>
      </c>
      <c r="C437" s="440">
        <v>1966</v>
      </c>
      <c r="D437" s="439"/>
      <c r="E437" s="510" t="s">
        <v>605</v>
      </c>
      <c r="F437" s="439">
        <v>2</v>
      </c>
      <c r="G437" s="440">
        <v>2</v>
      </c>
      <c r="H437" s="528">
        <v>517.29999999999995</v>
      </c>
      <c r="I437" s="493"/>
      <c r="J437" s="493"/>
      <c r="K437" s="493">
        <v>450.7</v>
      </c>
      <c r="L437" s="493">
        <v>296.2</v>
      </c>
      <c r="M437" s="528">
        <v>20</v>
      </c>
      <c r="N437" s="524">
        <v>33480</v>
      </c>
      <c r="O437" s="442">
        <v>0</v>
      </c>
      <c r="P437" s="442">
        <v>0</v>
      </c>
      <c r="Q437" s="295">
        <v>33480</v>
      </c>
      <c r="R437" s="439">
        <v>2019</v>
      </c>
    </row>
    <row r="438" spans="1:18" x14ac:dyDescent="0.2">
      <c r="A438" s="439">
        <v>19</v>
      </c>
      <c r="B438" s="510" t="s">
        <v>1272</v>
      </c>
      <c r="C438" s="440">
        <v>1970</v>
      </c>
      <c r="D438" s="439"/>
      <c r="E438" s="510" t="s">
        <v>605</v>
      </c>
      <c r="F438" s="439">
        <v>2</v>
      </c>
      <c r="G438" s="440">
        <v>2</v>
      </c>
      <c r="H438" s="528">
        <v>561.4</v>
      </c>
      <c r="I438" s="493"/>
      <c r="J438" s="493"/>
      <c r="K438" s="493">
        <v>490</v>
      </c>
      <c r="L438" s="493">
        <v>490</v>
      </c>
      <c r="M438" s="528">
        <v>12</v>
      </c>
      <c r="N438" s="524">
        <v>36350</v>
      </c>
      <c r="O438" s="442">
        <v>0</v>
      </c>
      <c r="P438" s="442">
        <v>0</v>
      </c>
      <c r="Q438" s="295">
        <v>36350</v>
      </c>
      <c r="R438" s="439">
        <v>2019</v>
      </c>
    </row>
    <row r="439" spans="1:18" x14ac:dyDescent="0.2">
      <c r="A439" s="439">
        <v>20</v>
      </c>
      <c r="B439" s="510" t="s">
        <v>1273</v>
      </c>
      <c r="C439" s="440">
        <v>1962</v>
      </c>
      <c r="D439" s="439"/>
      <c r="E439" s="510" t="s">
        <v>605</v>
      </c>
      <c r="F439" s="439">
        <v>2</v>
      </c>
      <c r="G439" s="440">
        <v>2</v>
      </c>
      <c r="H439" s="528">
        <v>514.79999999999995</v>
      </c>
      <c r="I439" s="493"/>
      <c r="J439" s="493"/>
      <c r="K439" s="493">
        <v>483.7</v>
      </c>
      <c r="L439" s="493">
        <v>401.5</v>
      </c>
      <c r="M439" s="493">
        <v>16</v>
      </c>
      <c r="N439" s="524">
        <v>33320</v>
      </c>
      <c r="O439" s="442">
        <v>0</v>
      </c>
      <c r="P439" s="442">
        <v>0</v>
      </c>
      <c r="Q439" s="295">
        <v>33320</v>
      </c>
      <c r="R439" s="439">
        <v>2019</v>
      </c>
    </row>
    <row r="440" spans="1:18" x14ac:dyDescent="0.2">
      <c r="A440" s="439">
        <v>21</v>
      </c>
      <c r="B440" s="510" t="s">
        <v>1274</v>
      </c>
      <c r="C440" s="440">
        <v>1979</v>
      </c>
      <c r="D440" s="439"/>
      <c r="E440" s="510" t="s">
        <v>605</v>
      </c>
      <c r="F440" s="439">
        <v>2</v>
      </c>
      <c r="G440" s="440">
        <v>3</v>
      </c>
      <c r="H440" s="528">
        <v>914.9</v>
      </c>
      <c r="I440" s="493"/>
      <c r="J440" s="493"/>
      <c r="K440" s="493">
        <v>861.9</v>
      </c>
      <c r="L440" s="493">
        <v>612.9</v>
      </c>
      <c r="M440" s="493">
        <v>29</v>
      </c>
      <c r="N440" s="524">
        <v>59200</v>
      </c>
      <c r="O440" s="442">
        <v>0</v>
      </c>
      <c r="P440" s="442">
        <v>0</v>
      </c>
      <c r="Q440" s="295">
        <v>59200</v>
      </c>
      <c r="R440" s="439">
        <v>2019</v>
      </c>
    </row>
    <row r="441" spans="1:18" x14ac:dyDescent="0.2">
      <c r="A441" s="439">
        <v>22</v>
      </c>
      <c r="B441" s="510" t="s">
        <v>1275</v>
      </c>
      <c r="C441" s="440">
        <v>1968</v>
      </c>
      <c r="D441" s="439"/>
      <c r="E441" s="510" t="s">
        <v>606</v>
      </c>
      <c r="F441" s="439">
        <v>2</v>
      </c>
      <c r="G441" s="440">
        <v>2</v>
      </c>
      <c r="H441" s="528">
        <v>571.70000000000005</v>
      </c>
      <c r="I441" s="493"/>
      <c r="J441" s="493"/>
      <c r="K441" s="493">
        <v>519.5</v>
      </c>
      <c r="L441" s="493">
        <v>268.5</v>
      </c>
      <c r="M441" s="493">
        <v>16</v>
      </c>
      <c r="N441" s="524">
        <v>37000</v>
      </c>
      <c r="O441" s="442">
        <v>0</v>
      </c>
      <c r="P441" s="442">
        <v>0</v>
      </c>
      <c r="Q441" s="295">
        <v>37000</v>
      </c>
      <c r="R441" s="439">
        <v>2019</v>
      </c>
    </row>
    <row r="442" spans="1:18" x14ac:dyDescent="0.2">
      <c r="A442" s="439">
        <v>23</v>
      </c>
      <c r="B442" s="510" t="s">
        <v>1276</v>
      </c>
      <c r="C442" s="440">
        <v>1968</v>
      </c>
      <c r="D442" s="439"/>
      <c r="E442" s="510" t="s">
        <v>605</v>
      </c>
      <c r="F442" s="439">
        <v>2</v>
      </c>
      <c r="G442" s="440">
        <v>2</v>
      </c>
      <c r="H442" s="528">
        <v>570.4</v>
      </c>
      <c r="I442" s="493"/>
      <c r="J442" s="493"/>
      <c r="K442" s="493">
        <v>518.20000000000005</v>
      </c>
      <c r="L442" s="493">
        <v>374.5</v>
      </c>
      <c r="M442" s="493">
        <v>26</v>
      </c>
      <c r="N442" s="524">
        <v>36920</v>
      </c>
      <c r="O442" s="442">
        <v>0</v>
      </c>
      <c r="P442" s="442">
        <v>0</v>
      </c>
      <c r="Q442" s="295">
        <v>36920</v>
      </c>
      <c r="R442" s="439">
        <v>2019</v>
      </c>
    </row>
    <row r="443" spans="1:18" x14ac:dyDescent="0.2">
      <c r="A443" s="439">
        <v>24</v>
      </c>
      <c r="B443" s="510" t="s">
        <v>1277</v>
      </c>
      <c r="C443" s="440">
        <v>1964</v>
      </c>
      <c r="D443" s="439"/>
      <c r="E443" s="510" t="s">
        <v>1257</v>
      </c>
      <c r="F443" s="439">
        <v>2</v>
      </c>
      <c r="G443" s="440">
        <v>1</v>
      </c>
      <c r="H443" s="528">
        <v>349</v>
      </c>
      <c r="I443" s="493"/>
      <c r="J443" s="493"/>
      <c r="K443" s="493">
        <v>320.60000000000002</v>
      </c>
      <c r="L443" s="493">
        <v>72.8</v>
      </c>
      <c r="M443" s="493">
        <v>13</v>
      </c>
      <c r="N443" s="524">
        <v>22600</v>
      </c>
      <c r="O443" s="442">
        <v>0</v>
      </c>
      <c r="P443" s="442">
        <v>0</v>
      </c>
      <c r="Q443" s="295">
        <v>22600</v>
      </c>
      <c r="R443" s="439">
        <v>2019</v>
      </c>
    </row>
    <row r="444" spans="1:18" x14ac:dyDescent="0.2">
      <c r="A444" s="439">
        <v>25</v>
      </c>
      <c r="B444" s="510" t="s">
        <v>1278</v>
      </c>
      <c r="C444" s="440">
        <v>1962</v>
      </c>
      <c r="D444" s="439"/>
      <c r="E444" s="510" t="s">
        <v>605</v>
      </c>
      <c r="F444" s="439">
        <v>2</v>
      </c>
      <c r="G444" s="440">
        <v>3</v>
      </c>
      <c r="H444" s="528">
        <v>601</v>
      </c>
      <c r="I444" s="493"/>
      <c r="J444" s="493"/>
      <c r="K444" s="493">
        <v>535</v>
      </c>
      <c r="L444" s="493">
        <v>331.2</v>
      </c>
      <c r="M444" s="493">
        <v>18</v>
      </c>
      <c r="N444" s="524">
        <v>38900</v>
      </c>
      <c r="O444" s="442">
        <v>0</v>
      </c>
      <c r="P444" s="442">
        <v>0</v>
      </c>
      <c r="Q444" s="295">
        <v>38900</v>
      </c>
      <c r="R444" s="439">
        <v>2019</v>
      </c>
    </row>
    <row r="445" spans="1:18" x14ac:dyDescent="0.2">
      <c r="A445" s="439">
        <v>26</v>
      </c>
      <c r="B445" s="510" t="s">
        <v>1279</v>
      </c>
      <c r="C445" s="440">
        <v>1974</v>
      </c>
      <c r="D445" s="439"/>
      <c r="E445" s="510" t="s">
        <v>605</v>
      </c>
      <c r="F445" s="439">
        <v>2</v>
      </c>
      <c r="G445" s="440">
        <v>3</v>
      </c>
      <c r="H445" s="528">
        <v>570</v>
      </c>
      <c r="I445" s="493"/>
      <c r="J445" s="493"/>
      <c r="K445" s="493">
        <v>539.29999999999995</v>
      </c>
      <c r="L445" s="493">
        <v>461.9</v>
      </c>
      <c r="M445" s="493">
        <v>16</v>
      </c>
      <c r="N445" s="524">
        <v>36900</v>
      </c>
      <c r="O445" s="442">
        <v>0</v>
      </c>
      <c r="P445" s="442">
        <v>0</v>
      </c>
      <c r="Q445" s="295">
        <v>36900</v>
      </c>
      <c r="R445" s="439">
        <v>2019</v>
      </c>
    </row>
    <row r="446" spans="1:18" x14ac:dyDescent="0.2">
      <c r="A446" s="439">
        <v>27</v>
      </c>
      <c r="B446" s="510" t="s">
        <v>1280</v>
      </c>
      <c r="C446" s="440">
        <v>1968</v>
      </c>
      <c r="D446" s="439"/>
      <c r="E446" s="510" t="s">
        <v>605</v>
      </c>
      <c r="F446" s="439">
        <v>3</v>
      </c>
      <c r="G446" s="440">
        <v>2</v>
      </c>
      <c r="H446" s="528">
        <v>663.7</v>
      </c>
      <c r="I446" s="493"/>
      <c r="J446" s="493"/>
      <c r="K446" s="493">
        <v>642.79999999999995</v>
      </c>
      <c r="L446" s="493">
        <v>541.79999999999995</v>
      </c>
      <c r="M446" s="493">
        <v>18</v>
      </c>
      <c r="N446" s="524">
        <v>42950</v>
      </c>
      <c r="O446" s="442">
        <v>0</v>
      </c>
      <c r="P446" s="442">
        <v>0</v>
      </c>
      <c r="Q446" s="295">
        <v>42950</v>
      </c>
      <c r="R446" s="439">
        <v>2019</v>
      </c>
    </row>
    <row r="447" spans="1:18" x14ac:dyDescent="0.2">
      <c r="A447" s="439">
        <v>28</v>
      </c>
      <c r="B447" s="510" t="s">
        <v>1281</v>
      </c>
      <c r="C447" s="440">
        <v>1969</v>
      </c>
      <c r="D447" s="439"/>
      <c r="E447" s="510" t="s">
        <v>605</v>
      </c>
      <c r="F447" s="439">
        <v>2</v>
      </c>
      <c r="G447" s="440">
        <v>2</v>
      </c>
      <c r="H447" s="528">
        <v>568.5</v>
      </c>
      <c r="I447" s="493"/>
      <c r="J447" s="493"/>
      <c r="K447" s="493">
        <v>469.3</v>
      </c>
      <c r="L447" s="493">
        <v>329.2</v>
      </c>
      <c r="M447" s="528">
        <v>14</v>
      </c>
      <c r="N447" s="524">
        <v>36800</v>
      </c>
      <c r="O447" s="442">
        <v>0</v>
      </c>
      <c r="P447" s="442">
        <v>0</v>
      </c>
      <c r="Q447" s="295">
        <v>36800</v>
      </c>
      <c r="R447" s="439">
        <v>2019</v>
      </c>
    </row>
    <row r="448" spans="1:18" x14ac:dyDescent="0.2">
      <c r="A448" s="439">
        <v>29</v>
      </c>
      <c r="B448" s="510" t="s">
        <v>1282</v>
      </c>
      <c r="C448" s="440">
        <v>1973</v>
      </c>
      <c r="D448" s="439"/>
      <c r="E448" s="510" t="s">
        <v>605</v>
      </c>
      <c r="F448" s="439">
        <v>2</v>
      </c>
      <c r="G448" s="440">
        <v>2</v>
      </c>
      <c r="H448" s="528">
        <v>590</v>
      </c>
      <c r="I448" s="493"/>
      <c r="J448" s="493"/>
      <c r="K448" s="493">
        <v>508</v>
      </c>
      <c r="L448" s="493">
        <v>460.7</v>
      </c>
      <c r="M448" s="528">
        <v>18</v>
      </c>
      <c r="N448" s="524">
        <v>38200</v>
      </c>
      <c r="O448" s="442">
        <v>0</v>
      </c>
      <c r="P448" s="442">
        <v>0</v>
      </c>
      <c r="Q448" s="295">
        <v>38200</v>
      </c>
      <c r="R448" s="439">
        <v>2019</v>
      </c>
    </row>
    <row r="449" spans="1:18" x14ac:dyDescent="0.2">
      <c r="A449" s="439">
        <v>30</v>
      </c>
      <c r="B449" s="510" t="s">
        <v>1283</v>
      </c>
      <c r="C449" s="440">
        <v>1970</v>
      </c>
      <c r="D449" s="439"/>
      <c r="E449" s="510" t="s">
        <v>605</v>
      </c>
      <c r="F449" s="439">
        <v>2</v>
      </c>
      <c r="G449" s="440">
        <v>2</v>
      </c>
      <c r="H449" s="528">
        <v>540.29999999999995</v>
      </c>
      <c r="I449" s="493"/>
      <c r="J449" s="493"/>
      <c r="K449" s="493">
        <v>495.7</v>
      </c>
      <c r="L449" s="493">
        <v>423.4</v>
      </c>
      <c r="M449" s="493">
        <v>18</v>
      </c>
      <c r="N449" s="524">
        <v>35000</v>
      </c>
      <c r="O449" s="442">
        <v>0</v>
      </c>
      <c r="P449" s="442">
        <v>0</v>
      </c>
      <c r="Q449" s="295">
        <v>35000</v>
      </c>
      <c r="R449" s="439">
        <v>2019</v>
      </c>
    </row>
    <row r="450" spans="1:18" x14ac:dyDescent="0.2">
      <c r="A450" s="439">
        <v>31</v>
      </c>
      <c r="B450" s="510" t="s">
        <v>1284</v>
      </c>
      <c r="C450" s="440">
        <v>1970</v>
      </c>
      <c r="D450" s="439"/>
      <c r="E450" s="510" t="s">
        <v>605</v>
      </c>
      <c r="F450" s="439">
        <v>2</v>
      </c>
      <c r="G450" s="440">
        <v>2</v>
      </c>
      <c r="H450" s="528">
        <v>562.5</v>
      </c>
      <c r="I450" s="493"/>
      <c r="J450" s="493"/>
      <c r="K450" s="493">
        <v>508.6</v>
      </c>
      <c r="L450" s="493">
        <v>389.8</v>
      </c>
      <c r="M450" s="493">
        <v>24</v>
      </c>
      <c r="N450" s="524">
        <v>36400</v>
      </c>
      <c r="O450" s="442">
        <v>0</v>
      </c>
      <c r="P450" s="442">
        <v>0</v>
      </c>
      <c r="Q450" s="295">
        <v>36400</v>
      </c>
      <c r="R450" s="439">
        <v>2019</v>
      </c>
    </row>
    <row r="451" spans="1:18" x14ac:dyDescent="0.2">
      <c r="A451" s="439">
        <v>32</v>
      </c>
      <c r="B451" s="510" t="s">
        <v>1285</v>
      </c>
      <c r="C451" s="440">
        <v>1963</v>
      </c>
      <c r="D451" s="439"/>
      <c r="E451" s="510" t="s">
        <v>605</v>
      </c>
      <c r="F451" s="439">
        <v>2</v>
      </c>
      <c r="G451" s="440">
        <v>1</v>
      </c>
      <c r="H451" s="528">
        <v>473</v>
      </c>
      <c r="I451" s="493"/>
      <c r="J451" s="493"/>
      <c r="K451" s="493">
        <v>434.4</v>
      </c>
      <c r="L451" s="493">
        <v>434.4</v>
      </c>
      <c r="M451" s="493">
        <v>8</v>
      </c>
      <c r="N451" s="524">
        <v>30600</v>
      </c>
      <c r="O451" s="442">
        <v>0</v>
      </c>
      <c r="P451" s="442">
        <v>0</v>
      </c>
      <c r="Q451" s="295">
        <v>30600</v>
      </c>
      <c r="R451" s="439">
        <v>2019</v>
      </c>
    </row>
    <row r="452" spans="1:18" x14ac:dyDescent="0.2">
      <c r="A452" s="439">
        <v>33</v>
      </c>
      <c r="B452" s="510" t="s">
        <v>1286</v>
      </c>
      <c r="C452" s="440">
        <v>1966</v>
      </c>
      <c r="D452" s="439"/>
      <c r="E452" s="510" t="s">
        <v>605</v>
      </c>
      <c r="F452" s="439">
        <v>2</v>
      </c>
      <c r="G452" s="440">
        <v>2</v>
      </c>
      <c r="H452" s="528">
        <v>480.8</v>
      </c>
      <c r="I452" s="493"/>
      <c r="J452" s="493"/>
      <c r="K452" s="493">
        <v>455</v>
      </c>
      <c r="L452" s="493">
        <v>224.5</v>
      </c>
      <c r="M452" s="493">
        <v>23</v>
      </c>
      <c r="N452" s="524">
        <v>31120</v>
      </c>
      <c r="O452" s="442">
        <v>0</v>
      </c>
      <c r="P452" s="442">
        <v>0</v>
      </c>
      <c r="Q452" s="295">
        <v>31120</v>
      </c>
      <c r="R452" s="439">
        <v>2019</v>
      </c>
    </row>
    <row r="453" spans="1:18" x14ac:dyDescent="0.2">
      <c r="A453" s="439">
        <v>34</v>
      </c>
      <c r="B453" s="510" t="s">
        <v>1287</v>
      </c>
      <c r="C453" s="440">
        <v>1965</v>
      </c>
      <c r="D453" s="439"/>
      <c r="E453" s="510" t="s">
        <v>605</v>
      </c>
      <c r="F453" s="439">
        <v>2</v>
      </c>
      <c r="G453" s="440">
        <v>2</v>
      </c>
      <c r="H453" s="528">
        <v>397.1</v>
      </c>
      <c r="I453" s="493"/>
      <c r="J453" s="493"/>
      <c r="K453" s="493">
        <v>374.5</v>
      </c>
      <c r="L453" s="493">
        <v>374.5</v>
      </c>
      <c r="M453" s="493">
        <v>8</v>
      </c>
      <c r="N453" s="524">
        <v>25700</v>
      </c>
      <c r="O453" s="442">
        <v>0</v>
      </c>
      <c r="P453" s="442">
        <v>0</v>
      </c>
      <c r="Q453" s="295">
        <v>25700</v>
      </c>
      <c r="R453" s="439">
        <v>2019</v>
      </c>
    </row>
    <row r="454" spans="1:18" x14ac:dyDescent="0.2">
      <c r="A454" s="439">
        <v>35</v>
      </c>
      <c r="B454" s="510" t="s">
        <v>1288</v>
      </c>
      <c r="C454" s="440">
        <v>1974</v>
      </c>
      <c r="D454" s="439"/>
      <c r="E454" s="510" t="s">
        <v>1257</v>
      </c>
      <c r="F454" s="439">
        <v>2</v>
      </c>
      <c r="G454" s="440">
        <v>2</v>
      </c>
      <c r="H454" s="528">
        <v>337.7</v>
      </c>
      <c r="I454" s="493"/>
      <c r="J454" s="493"/>
      <c r="K454" s="493">
        <v>30.4</v>
      </c>
      <c r="L454" s="493">
        <v>304.2</v>
      </c>
      <c r="M454" s="493">
        <v>9</v>
      </c>
      <c r="N454" s="524">
        <v>21850</v>
      </c>
      <c r="O454" s="442">
        <v>0</v>
      </c>
      <c r="P454" s="442">
        <v>0</v>
      </c>
      <c r="Q454" s="295">
        <v>21850</v>
      </c>
      <c r="R454" s="439">
        <v>2019</v>
      </c>
    </row>
    <row r="455" spans="1:18" x14ac:dyDescent="0.2">
      <c r="A455" s="439">
        <v>36</v>
      </c>
      <c r="B455" s="510" t="s">
        <v>1289</v>
      </c>
      <c r="C455" s="440">
        <v>1977</v>
      </c>
      <c r="D455" s="439"/>
      <c r="E455" s="510" t="s">
        <v>1290</v>
      </c>
      <c r="F455" s="439">
        <v>2</v>
      </c>
      <c r="G455" s="440">
        <v>3</v>
      </c>
      <c r="H455" s="493">
        <v>512.1</v>
      </c>
      <c r="I455" s="493"/>
      <c r="J455" s="493"/>
      <c r="K455" s="493">
        <v>512.1</v>
      </c>
      <c r="L455" s="493">
        <v>349</v>
      </c>
      <c r="M455" s="493">
        <v>16</v>
      </c>
      <c r="N455" s="524">
        <v>33150</v>
      </c>
      <c r="O455" s="442">
        <v>0</v>
      </c>
      <c r="P455" s="442">
        <v>0</v>
      </c>
      <c r="Q455" s="295">
        <v>33150</v>
      </c>
      <c r="R455" s="439">
        <v>2019</v>
      </c>
    </row>
    <row r="456" spans="1:18" x14ac:dyDescent="0.2">
      <c r="A456" s="439">
        <v>37</v>
      </c>
      <c r="B456" s="494" t="s">
        <v>1291</v>
      </c>
      <c r="C456" s="440">
        <v>1984</v>
      </c>
      <c r="D456" s="439"/>
      <c r="E456" s="510" t="s">
        <v>607</v>
      </c>
      <c r="F456" s="439">
        <v>2</v>
      </c>
      <c r="G456" s="440">
        <v>2</v>
      </c>
      <c r="H456" s="528">
        <v>275.60000000000002</v>
      </c>
      <c r="I456" s="493"/>
      <c r="J456" s="493"/>
      <c r="K456" s="493">
        <v>252.1</v>
      </c>
      <c r="L456" s="493">
        <v>60.8</v>
      </c>
      <c r="M456" s="439">
        <v>7</v>
      </c>
      <c r="N456" s="524">
        <v>17850</v>
      </c>
      <c r="O456" s="442">
        <v>0</v>
      </c>
      <c r="P456" s="442">
        <v>0</v>
      </c>
      <c r="Q456" s="295">
        <v>17850</v>
      </c>
      <c r="R456" s="439">
        <v>2019</v>
      </c>
    </row>
    <row r="457" spans="1:18" x14ac:dyDescent="0.2">
      <c r="A457" s="439">
        <v>38</v>
      </c>
      <c r="B457" s="494" t="s">
        <v>1292</v>
      </c>
      <c r="C457" s="440">
        <v>1980</v>
      </c>
      <c r="D457" s="439"/>
      <c r="E457" s="510" t="s">
        <v>607</v>
      </c>
      <c r="F457" s="439">
        <v>1</v>
      </c>
      <c r="G457" s="440">
        <v>2</v>
      </c>
      <c r="H457" s="528">
        <v>278.7</v>
      </c>
      <c r="I457" s="493"/>
      <c r="J457" s="493"/>
      <c r="K457" s="493">
        <v>278.7</v>
      </c>
      <c r="L457" s="493">
        <v>60.8</v>
      </c>
      <c r="M457" s="439">
        <v>7</v>
      </c>
      <c r="N457" s="524">
        <v>18050</v>
      </c>
      <c r="O457" s="442">
        <v>0</v>
      </c>
      <c r="P457" s="442">
        <v>0</v>
      </c>
      <c r="Q457" s="295">
        <v>18050</v>
      </c>
      <c r="R457" s="439">
        <v>2019</v>
      </c>
    </row>
    <row r="458" spans="1:18" x14ac:dyDescent="0.2">
      <c r="A458" s="439">
        <v>39</v>
      </c>
      <c r="B458" s="494" t="s">
        <v>1293</v>
      </c>
      <c r="C458" s="440">
        <v>1955</v>
      </c>
      <c r="D458" s="439"/>
      <c r="E458" s="510" t="s">
        <v>55</v>
      </c>
      <c r="F458" s="439">
        <v>1</v>
      </c>
      <c r="G458" s="440">
        <v>4</v>
      </c>
      <c r="H458" s="528">
        <v>460.38</v>
      </c>
      <c r="I458" s="493"/>
      <c r="J458" s="493"/>
      <c r="K458" s="493">
        <v>460.38</v>
      </c>
      <c r="L458" s="493">
        <v>134.80000000000001</v>
      </c>
      <c r="M458" s="528">
        <v>11</v>
      </c>
      <c r="N458" s="524">
        <v>29800</v>
      </c>
      <c r="O458" s="442">
        <v>0</v>
      </c>
      <c r="P458" s="442">
        <v>0</v>
      </c>
      <c r="Q458" s="295">
        <v>29800</v>
      </c>
      <c r="R458" s="439">
        <v>2019</v>
      </c>
    </row>
    <row r="459" spans="1:18" x14ac:dyDescent="0.2">
      <c r="A459" s="439">
        <v>40</v>
      </c>
      <c r="B459" s="494" t="s">
        <v>1294</v>
      </c>
      <c r="C459" s="440">
        <v>1955</v>
      </c>
      <c r="D459" s="439"/>
      <c r="E459" s="510" t="s">
        <v>55</v>
      </c>
      <c r="F459" s="439">
        <v>1</v>
      </c>
      <c r="G459" s="440">
        <v>4</v>
      </c>
      <c r="H459" s="528">
        <v>411.3</v>
      </c>
      <c r="I459" s="493"/>
      <c r="J459" s="493"/>
      <c r="K459" s="493">
        <v>411.3</v>
      </c>
      <c r="L459" s="493">
        <v>114.9</v>
      </c>
      <c r="M459" s="528">
        <v>13</v>
      </c>
      <c r="N459" s="524">
        <v>26620</v>
      </c>
      <c r="O459" s="442">
        <v>0</v>
      </c>
      <c r="P459" s="442">
        <v>0</v>
      </c>
      <c r="Q459" s="295">
        <v>26620</v>
      </c>
      <c r="R459" s="439">
        <v>2019</v>
      </c>
    </row>
    <row r="460" spans="1:18" x14ac:dyDescent="0.2">
      <c r="A460" s="439">
        <v>41</v>
      </c>
      <c r="B460" s="494" t="s">
        <v>1295</v>
      </c>
      <c r="C460" s="440">
        <v>1950</v>
      </c>
      <c r="D460" s="439"/>
      <c r="E460" s="510" t="s">
        <v>55</v>
      </c>
      <c r="F460" s="439">
        <v>1</v>
      </c>
      <c r="G460" s="440">
        <v>4</v>
      </c>
      <c r="H460" s="528">
        <v>414.7</v>
      </c>
      <c r="I460" s="493"/>
      <c r="J460" s="493"/>
      <c r="K460" s="493">
        <v>377.9</v>
      </c>
      <c r="L460" s="493">
        <v>240.2</v>
      </c>
      <c r="M460" s="528">
        <v>13</v>
      </c>
      <c r="N460" s="524">
        <v>26850</v>
      </c>
      <c r="O460" s="442">
        <v>0</v>
      </c>
      <c r="P460" s="442">
        <v>0</v>
      </c>
      <c r="Q460" s="295">
        <v>26850</v>
      </c>
      <c r="R460" s="439">
        <v>2019</v>
      </c>
    </row>
    <row r="461" spans="1:18" x14ac:dyDescent="0.2">
      <c r="A461" s="439">
        <v>42</v>
      </c>
      <c r="B461" s="494" t="s">
        <v>1296</v>
      </c>
      <c r="C461" s="440">
        <v>1950</v>
      </c>
      <c r="D461" s="439"/>
      <c r="E461" s="510" t="s">
        <v>55</v>
      </c>
      <c r="F461" s="439">
        <v>1</v>
      </c>
      <c r="G461" s="440">
        <v>4</v>
      </c>
      <c r="H461" s="528">
        <v>433.3</v>
      </c>
      <c r="I461" s="493"/>
      <c r="J461" s="493"/>
      <c r="K461" s="493">
        <v>433.3</v>
      </c>
      <c r="L461" s="493">
        <v>134.80000000000001</v>
      </c>
      <c r="M461" s="439">
        <v>13</v>
      </c>
      <c r="N461" s="524">
        <v>28050</v>
      </c>
      <c r="O461" s="442">
        <v>0</v>
      </c>
      <c r="P461" s="442">
        <v>0</v>
      </c>
      <c r="Q461" s="295">
        <v>28050</v>
      </c>
      <c r="R461" s="439">
        <v>2019</v>
      </c>
    </row>
    <row r="462" spans="1:18" x14ac:dyDescent="0.2">
      <c r="A462" s="124">
        <v>43</v>
      </c>
      <c r="B462" s="154" t="s">
        <v>1297</v>
      </c>
      <c r="C462" s="123">
        <v>1963</v>
      </c>
      <c r="D462" s="124"/>
      <c r="E462" s="125" t="s">
        <v>60</v>
      </c>
      <c r="F462" s="124">
        <v>2</v>
      </c>
      <c r="G462" s="315">
        <v>1</v>
      </c>
      <c r="H462" s="316">
        <v>330.4</v>
      </c>
      <c r="I462" s="126"/>
      <c r="J462" s="126"/>
      <c r="K462" s="126">
        <v>238.2</v>
      </c>
      <c r="L462" s="126">
        <v>126.2</v>
      </c>
      <c r="M462" s="124">
        <v>8</v>
      </c>
      <c r="N462" s="313">
        <v>21400</v>
      </c>
      <c r="O462" s="442">
        <v>0</v>
      </c>
      <c r="P462" s="442">
        <v>0</v>
      </c>
      <c r="Q462" s="314">
        <v>21400</v>
      </c>
      <c r="R462" s="439">
        <v>2019</v>
      </c>
    </row>
    <row r="463" spans="1:18" x14ac:dyDescent="0.2">
      <c r="A463" s="439">
        <v>44</v>
      </c>
      <c r="B463" s="510" t="s">
        <v>1298</v>
      </c>
      <c r="C463" s="123">
        <v>1965</v>
      </c>
      <c r="D463" s="124"/>
      <c r="E463" s="125" t="s">
        <v>60</v>
      </c>
      <c r="F463" s="124">
        <v>2</v>
      </c>
      <c r="G463" s="315">
        <v>1</v>
      </c>
      <c r="H463" s="316">
        <v>365.8</v>
      </c>
      <c r="I463" s="126"/>
      <c r="J463" s="126"/>
      <c r="K463" s="126">
        <v>301.5</v>
      </c>
      <c r="L463" s="126">
        <v>71.099999999999994</v>
      </c>
      <c r="M463" s="124">
        <v>8</v>
      </c>
      <c r="N463" s="313">
        <v>23673.551760000006</v>
      </c>
      <c r="O463" s="442">
        <v>0</v>
      </c>
      <c r="P463" s="442">
        <v>0</v>
      </c>
      <c r="Q463" s="314">
        <v>23673.551760000006</v>
      </c>
      <c r="R463" s="439">
        <v>2019</v>
      </c>
    </row>
    <row r="464" spans="1:18" x14ac:dyDescent="0.2">
      <c r="A464" s="439">
        <v>45</v>
      </c>
      <c r="B464" s="251" t="s">
        <v>1299</v>
      </c>
      <c r="C464" s="123">
        <v>1917</v>
      </c>
      <c r="D464" s="124"/>
      <c r="E464" s="510" t="s">
        <v>605</v>
      </c>
      <c r="F464" s="124">
        <v>2</v>
      </c>
      <c r="G464" s="315">
        <v>1</v>
      </c>
      <c r="H464" s="316">
        <v>301.5</v>
      </c>
      <c r="I464" s="126"/>
      <c r="J464" s="126"/>
      <c r="K464" s="126">
        <v>301</v>
      </c>
      <c r="L464" s="126">
        <v>0</v>
      </c>
      <c r="M464" s="124">
        <v>8</v>
      </c>
      <c r="N464" s="313">
        <v>19512.235799999999</v>
      </c>
      <c r="O464" s="442">
        <v>0</v>
      </c>
      <c r="P464" s="442">
        <v>0</v>
      </c>
      <c r="Q464" s="314">
        <v>19512.235799999999</v>
      </c>
      <c r="R464" s="439">
        <v>2019</v>
      </c>
    </row>
    <row r="465" spans="1:18" x14ac:dyDescent="0.2">
      <c r="A465" s="124">
        <v>46</v>
      </c>
      <c r="B465" s="251" t="s">
        <v>1300</v>
      </c>
      <c r="C465" s="123">
        <v>1917</v>
      </c>
      <c r="D465" s="124"/>
      <c r="E465" s="510" t="s">
        <v>605</v>
      </c>
      <c r="F465" s="124">
        <v>2</v>
      </c>
      <c r="G465" s="315">
        <v>1</v>
      </c>
      <c r="H465" s="316">
        <v>301</v>
      </c>
      <c r="I465" s="126"/>
      <c r="J465" s="126"/>
      <c r="K465" s="126">
        <v>336.1</v>
      </c>
      <c r="L465" s="126">
        <v>0</v>
      </c>
      <c r="M465" s="124">
        <v>8</v>
      </c>
      <c r="N465" s="313">
        <v>19479.877199999999</v>
      </c>
      <c r="O465" s="442">
        <v>0</v>
      </c>
      <c r="P465" s="442">
        <v>0</v>
      </c>
      <c r="Q465" s="314">
        <v>19479.877199999999</v>
      </c>
      <c r="R465" s="439">
        <v>2019</v>
      </c>
    </row>
    <row r="466" spans="1:18" x14ac:dyDescent="0.2">
      <c r="A466" s="439">
        <v>47</v>
      </c>
      <c r="B466" s="251" t="s">
        <v>766</v>
      </c>
      <c r="C466" s="123">
        <v>1956</v>
      </c>
      <c r="D466" s="124"/>
      <c r="E466" s="125" t="s">
        <v>77</v>
      </c>
      <c r="F466" s="124">
        <v>1</v>
      </c>
      <c r="G466" s="315">
        <v>1</v>
      </c>
      <c r="H466" s="316">
        <v>336.1</v>
      </c>
      <c r="I466" s="126"/>
      <c r="J466" s="126"/>
      <c r="K466" s="126">
        <v>329.4</v>
      </c>
      <c r="L466" s="126">
        <v>0</v>
      </c>
      <c r="M466" s="124">
        <v>15</v>
      </c>
      <c r="N466" s="313">
        <v>21751.450920000003</v>
      </c>
      <c r="O466" s="442">
        <v>0</v>
      </c>
      <c r="P466" s="442">
        <v>0</v>
      </c>
      <c r="Q466" s="314">
        <v>21751.450920000003</v>
      </c>
      <c r="R466" s="439">
        <v>2019</v>
      </c>
    </row>
    <row r="467" spans="1:18" x14ac:dyDescent="0.2">
      <c r="A467" s="439">
        <v>48</v>
      </c>
      <c r="B467" s="251" t="s">
        <v>1301</v>
      </c>
      <c r="C467" s="123">
        <v>1961</v>
      </c>
      <c r="D467" s="124"/>
      <c r="E467" s="125" t="s">
        <v>185</v>
      </c>
      <c r="F467" s="124">
        <v>2</v>
      </c>
      <c r="G467" s="315">
        <v>1</v>
      </c>
      <c r="H467" s="316">
        <v>332.4</v>
      </c>
      <c r="I467" s="126"/>
      <c r="J467" s="126"/>
      <c r="K467" s="126">
        <v>372.2</v>
      </c>
      <c r="L467" s="126">
        <v>51.3</v>
      </c>
      <c r="M467" s="124">
        <v>8</v>
      </c>
      <c r="N467" s="313">
        <v>21511.997279999996</v>
      </c>
      <c r="O467" s="442">
        <v>0</v>
      </c>
      <c r="P467" s="442">
        <v>0</v>
      </c>
      <c r="Q467" s="314">
        <v>21511.997279999996</v>
      </c>
      <c r="R467" s="439">
        <v>2019</v>
      </c>
    </row>
    <row r="468" spans="1:18" x14ac:dyDescent="0.2">
      <c r="A468" s="124">
        <v>49</v>
      </c>
      <c r="B468" s="251" t="s">
        <v>1302</v>
      </c>
      <c r="C468" s="123">
        <v>1963</v>
      </c>
      <c r="D468" s="124"/>
      <c r="E468" s="125" t="s">
        <v>692</v>
      </c>
      <c r="F468" s="124">
        <v>2</v>
      </c>
      <c r="G468" s="315">
        <v>2</v>
      </c>
      <c r="H468" s="316">
        <v>372.2</v>
      </c>
      <c r="I468" s="126"/>
      <c r="J468" s="126"/>
      <c r="K468" s="126">
        <v>457.8</v>
      </c>
      <c r="L468" s="126">
        <v>0</v>
      </c>
      <c r="M468" s="124">
        <v>8</v>
      </c>
      <c r="N468" s="313">
        <v>24087.741839999995</v>
      </c>
      <c r="O468" s="442">
        <v>0</v>
      </c>
      <c r="P468" s="442">
        <v>0</v>
      </c>
      <c r="Q468" s="314">
        <v>24087.741839999995</v>
      </c>
      <c r="R468" s="439">
        <v>2019</v>
      </c>
    </row>
    <row r="469" spans="1:18" x14ac:dyDescent="0.2">
      <c r="A469" s="439">
        <v>50</v>
      </c>
      <c r="B469" s="251" t="s">
        <v>1303</v>
      </c>
      <c r="C469" s="123">
        <v>1963</v>
      </c>
      <c r="D469" s="124"/>
      <c r="E469" s="125" t="s">
        <v>620</v>
      </c>
      <c r="F469" s="124">
        <v>2</v>
      </c>
      <c r="G469" s="315">
        <v>2</v>
      </c>
      <c r="H469" s="316">
        <v>457.8</v>
      </c>
      <c r="I469" s="126"/>
      <c r="J469" s="126"/>
      <c r="K469" s="126">
        <v>322.7</v>
      </c>
      <c r="L469" s="126">
        <v>49.3</v>
      </c>
      <c r="M469" s="124">
        <v>12</v>
      </c>
      <c r="N469" s="313">
        <v>29627.534159999988</v>
      </c>
      <c r="O469" s="442">
        <v>0</v>
      </c>
      <c r="P469" s="442">
        <v>0</v>
      </c>
      <c r="Q469" s="314">
        <v>29627.534159999988</v>
      </c>
      <c r="R469" s="439">
        <v>2019</v>
      </c>
    </row>
    <row r="470" spans="1:18" x14ac:dyDescent="0.2">
      <c r="A470" s="439">
        <v>51</v>
      </c>
      <c r="B470" s="251" t="s">
        <v>1304</v>
      </c>
      <c r="C470" s="123">
        <v>1968</v>
      </c>
      <c r="D470" s="124"/>
      <c r="E470" s="125" t="s">
        <v>185</v>
      </c>
      <c r="F470" s="124">
        <v>2</v>
      </c>
      <c r="G470" s="315">
        <v>2</v>
      </c>
      <c r="H470" s="316">
        <v>322.7</v>
      </c>
      <c r="I470" s="126"/>
      <c r="J470" s="126"/>
      <c r="K470" s="126">
        <v>492.8</v>
      </c>
      <c r="L470" s="126">
        <v>246.4</v>
      </c>
      <c r="M470" s="124">
        <v>8</v>
      </c>
      <c r="N470" s="313">
        <v>20884.240439999998</v>
      </c>
      <c r="O470" s="442">
        <v>0</v>
      </c>
      <c r="P470" s="442">
        <v>0</v>
      </c>
      <c r="Q470" s="314">
        <v>20884.240439999998</v>
      </c>
      <c r="R470" s="439">
        <v>2019</v>
      </c>
    </row>
    <row r="471" spans="1:18" x14ac:dyDescent="0.2">
      <c r="A471" s="124">
        <v>52</v>
      </c>
      <c r="B471" s="122" t="s">
        <v>1305</v>
      </c>
      <c r="C471" s="123">
        <v>1956</v>
      </c>
      <c r="D471" s="124"/>
      <c r="E471" s="125" t="s">
        <v>185</v>
      </c>
      <c r="F471" s="124">
        <v>2</v>
      </c>
      <c r="G471" s="315">
        <v>2</v>
      </c>
      <c r="H471" s="316">
        <v>492.8</v>
      </c>
      <c r="I471" s="126"/>
      <c r="J471" s="126"/>
      <c r="K471" s="126">
        <v>492.8</v>
      </c>
      <c r="L471" s="126">
        <v>246.4</v>
      </c>
      <c r="M471" s="124">
        <v>8</v>
      </c>
      <c r="N471" s="313">
        <v>31892.636159999995</v>
      </c>
      <c r="O471" s="442">
        <v>0</v>
      </c>
      <c r="P471" s="442">
        <v>0</v>
      </c>
      <c r="Q471" s="314">
        <v>31892.636159999995</v>
      </c>
      <c r="R471" s="439">
        <v>2019</v>
      </c>
    </row>
    <row r="472" spans="1:18" x14ac:dyDescent="0.2">
      <c r="A472" s="643" t="s">
        <v>178</v>
      </c>
      <c r="B472" s="643"/>
      <c r="C472" s="507">
        <v>52</v>
      </c>
      <c r="D472" s="505"/>
      <c r="E472" s="506"/>
      <c r="F472" s="505"/>
      <c r="G472" s="507"/>
      <c r="H472" s="508">
        <f>SUM(H420:H471)</f>
        <v>24743.279999999999</v>
      </c>
      <c r="I472" s="508">
        <f t="shared" ref="I472:Q472" si="6">SUM(I420:I471)</f>
        <v>0</v>
      </c>
      <c r="J472" s="508">
        <f t="shared" si="6"/>
        <v>0</v>
      </c>
      <c r="K472" s="508">
        <f t="shared" si="6"/>
        <v>22610.68</v>
      </c>
      <c r="L472" s="508">
        <f t="shared" si="6"/>
        <v>14826.299999999994</v>
      </c>
      <c r="M472" s="508">
        <f t="shared" si="6"/>
        <v>739</v>
      </c>
      <c r="N472" s="508">
        <f t="shared" si="6"/>
        <v>1601651.26556</v>
      </c>
      <c r="O472" s="508"/>
      <c r="P472" s="508"/>
      <c r="Q472" s="508">
        <f t="shared" si="6"/>
        <v>1601651.26556</v>
      </c>
      <c r="R472" s="512"/>
    </row>
    <row r="473" spans="1:18" x14ac:dyDescent="0.2">
      <c r="A473" s="594" t="s">
        <v>94</v>
      </c>
      <c r="B473" s="595"/>
      <c r="C473" s="536"/>
      <c r="D473" s="537"/>
      <c r="E473" s="538"/>
      <c r="F473" s="537"/>
      <c r="G473" s="539"/>
      <c r="H473" s="404"/>
      <c r="I473" s="404"/>
      <c r="J473" s="404"/>
      <c r="K473" s="404"/>
      <c r="L473" s="404"/>
      <c r="M473" s="404"/>
      <c r="N473" s="540"/>
      <c r="O473" s="540"/>
      <c r="P473" s="540"/>
      <c r="Q473" s="317"/>
      <c r="R473" s="514"/>
    </row>
    <row r="474" spans="1:18" x14ac:dyDescent="0.2">
      <c r="A474" s="439"/>
      <c r="B474" s="509" t="s">
        <v>95</v>
      </c>
      <c r="C474" s="440"/>
      <c r="D474" s="439"/>
      <c r="E474" s="510"/>
      <c r="F474" s="439"/>
      <c r="G474" s="440"/>
      <c r="H474" s="493"/>
      <c r="I474" s="493"/>
      <c r="J474" s="493"/>
      <c r="K474" s="493"/>
      <c r="L474" s="493"/>
      <c r="M474" s="439"/>
      <c r="N474" s="442"/>
      <c r="O474" s="442"/>
      <c r="P474" s="442"/>
      <c r="Q474" s="286"/>
      <c r="R474" s="439">
        <v>2019</v>
      </c>
    </row>
    <row r="475" spans="1:18" x14ac:dyDescent="0.2">
      <c r="A475" s="439">
        <v>1</v>
      </c>
      <c r="B475" s="510" t="s">
        <v>1306</v>
      </c>
      <c r="C475" s="440">
        <v>1939</v>
      </c>
      <c r="D475" s="439"/>
      <c r="E475" s="510" t="s">
        <v>60</v>
      </c>
      <c r="F475" s="439">
        <v>1</v>
      </c>
      <c r="G475" s="440">
        <v>2</v>
      </c>
      <c r="H475" s="528">
        <v>304.89999999999998</v>
      </c>
      <c r="I475" s="493"/>
      <c r="J475" s="493"/>
      <c r="K475" s="493">
        <v>221.8</v>
      </c>
      <c r="L475" s="493">
        <v>98.1</v>
      </c>
      <c r="M475" s="439">
        <v>5</v>
      </c>
      <c r="N475" s="524">
        <v>19750</v>
      </c>
      <c r="O475" s="442">
        <v>0</v>
      </c>
      <c r="P475" s="442">
        <v>0</v>
      </c>
      <c r="Q475" s="295">
        <v>19750</v>
      </c>
      <c r="R475" s="439">
        <v>2019</v>
      </c>
    </row>
    <row r="476" spans="1:18" x14ac:dyDescent="0.2">
      <c r="A476" s="439">
        <v>2</v>
      </c>
      <c r="B476" s="510" t="s">
        <v>1307</v>
      </c>
      <c r="C476" s="440">
        <v>1958</v>
      </c>
      <c r="D476" s="439"/>
      <c r="E476" s="510" t="s">
        <v>60</v>
      </c>
      <c r="F476" s="439">
        <v>2</v>
      </c>
      <c r="G476" s="440">
        <v>1</v>
      </c>
      <c r="H476" s="528">
        <v>478.5</v>
      </c>
      <c r="I476" s="493"/>
      <c r="J476" s="493"/>
      <c r="K476" s="493">
        <v>381.98</v>
      </c>
      <c r="L476" s="493">
        <v>334.86</v>
      </c>
      <c r="M476" s="439">
        <v>10</v>
      </c>
      <c r="N476" s="524">
        <v>31000</v>
      </c>
      <c r="O476" s="442">
        <v>0</v>
      </c>
      <c r="P476" s="442">
        <v>0</v>
      </c>
      <c r="Q476" s="295">
        <v>31000</v>
      </c>
      <c r="R476" s="439">
        <v>2019</v>
      </c>
    </row>
    <row r="477" spans="1:18" x14ac:dyDescent="0.2">
      <c r="A477" s="439">
        <v>3</v>
      </c>
      <c r="B477" s="510" t="s">
        <v>1308</v>
      </c>
      <c r="C477" s="440">
        <v>1958</v>
      </c>
      <c r="D477" s="439"/>
      <c r="E477" s="510" t="s">
        <v>60</v>
      </c>
      <c r="F477" s="439">
        <v>2</v>
      </c>
      <c r="G477" s="440">
        <v>1</v>
      </c>
      <c r="H477" s="528">
        <v>403.1</v>
      </c>
      <c r="I477" s="493"/>
      <c r="J477" s="493"/>
      <c r="K477" s="493">
        <v>325.10000000000002</v>
      </c>
      <c r="L477" s="493">
        <v>276.8</v>
      </c>
      <c r="M477" s="439">
        <v>9</v>
      </c>
      <c r="N477" s="524">
        <v>26100</v>
      </c>
      <c r="O477" s="442">
        <v>0</v>
      </c>
      <c r="P477" s="442">
        <v>0</v>
      </c>
      <c r="Q477" s="295">
        <v>26100</v>
      </c>
      <c r="R477" s="439">
        <v>2019</v>
      </c>
    </row>
    <row r="478" spans="1:18" x14ac:dyDescent="0.2">
      <c r="A478" s="439">
        <v>4</v>
      </c>
      <c r="B478" s="510" t="s">
        <v>1309</v>
      </c>
      <c r="C478" s="440">
        <v>1953</v>
      </c>
      <c r="D478" s="439"/>
      <c r="E478" s="510" t="s">
        <v>60</v>
      </c>
      <c r="F478" s="439">
        <v>2</v>
      </c>
      <c r="G478" s="440">
        <v>2</v>
      </c>
      <c r="H478" s="528">
        <v>704.3</v>
      </c>
      <c r="I478" s="493"/>
      <c r="J478" s="493"/>
      <c r="K478" s="493">
        <v>622.4</v>
      </c>
      <c r="L478" s="493">
        <v>521.20000000000005</v>
      </c>
      <c r="M478" s="439">
        <v>24</v>
      </c>
      <c r="N478" s="524">
        <v>45600</v>
      </c>
      <c r="O478" s="442">
        <v>0</v>
      </c>
      <c r="P478" s="442">
        <v>0</v>
      </c>
      <c r="Q478" s="295">
        <v>45600</v>
      </c>
      <c r="R478" s="439">
        <v>2019</v>
      </c>
    </row>
    <row r="479" spans="1:18" x14ac:dyDescent="0.2">
      <c r="A479" s="439">
        <v>5</v>
      </c>
      <c r="B479" s="510" t="s">
        <v>1310</v>
      </c>
      <c r="C479" s="440">
        <v>1950</v>
      </c>
      <c r="D479" s="439"/>
      <c r="E479" s="510" t="s">
        <v>60</v>
      </c>
      <c r="F479" s="439">
        <v>2</v>
      </c>
      <c r="G479" s="440">
        <v>1</v>
      </c>
      <c r="H479" s="528">
        <v>312.10000000000002</v>
      </c>
      <c r="I479" s="493"/>
      <c r="J479" s="493"/>
      <c r="K479" s="493">
        <v>251.5</v>
      </c>
      <c r="L479" s="493">
        <v>221.6</v>
      </c>
      <c r="M479" s="439">
        <v>8</v>
      </c>
      <c r="N479" s="524">
        <v>20200</v>
      </c>
      <c r="O479" s="442">
        <v>0</v>
      </c>
      <c r="P479" s="442">
        <v>0</v>
      </c>
      <c r="Q479" s="295">
        <v>20200</v>
      </c>
      <c r="R479" s="439">
        <v>2019</v>
      </c>
    </row>
    <row r="480" spans="1:18" x14ac:dyDescent="0.2">
      <c r="A480" s="439">
        <v>6</v>
      </c>
      <c r="B480" s="510" t="s">
        <v>1311</v>
      </c>
      <c r="C480" s="440">
        <v>1962</v>
      </c>
      <c r="D480" s="439"/>
      <c r="E480" s="510" t="s">
        <v>60</v>
      </c>
      <c r="F480" s="439">
        <v>2</v>
      </c>
      <c r="G480" s="440">
        <v>1</v>
      </c>
      <c r="H480" s="528">
        <v>389.7</v>
      </c>
      <c r="I480" s="493"/>
      <c r="J480" s="493"/>
      <c r="K480" s="493">
        <v>322.2</v>
      </c>
      <c r="L480" s="493">
        <v>247.2</v>
      </c>
      <c r="M480" s="439">
        <v>8</v>
      </c>
      <c r="N480" s="524">
        <v>25220</v>
      </c>
      <c r="O480" s="442">
        <v>0</v>
      </c>
      <c r="P480" s="442">
        <v>0</v>
      </c>
      <c r="Q480" s="295">
        <v>25220</v>
      </c>
      <c r="R480" s="439">
        <v>2019</v>
      </c>
    </row>
    <row r="481" spans="1:18" x14ac:dyDescent="0.2">
      <c r="A481" s="439">
        <v>7</v>
      </c>
      <c r="B481" s="510" t="s">
        <v>1312</v>
      </c>
      <c r="C481" s="440">
        <v>1974</v>
      </c>
      <c r="D481" s="439"/>
      <c r="E481" s="510" t="s">
        <v>60</v>
      </c>
      <c r="F481" s="439">
        <v>1</v>
      </c>
      <c r="G481" s="440">
        <v>1</v>
      </c>
      <c r="H481" s="528">
        <v>314.3</v>
      </c>
      <c r="I481" s="493"/>
      <c r="J481" s="493"/>
      <c r="K481" s="493">
        <v>252.7</v>
      </c>
      <c r="L481" s="493">
        <v>216</v>
      </c>
      <c r="M481" s="439">
        <v>7</v>
      </c>
      <c r="N481" s="524">
        <v>20350</v>
      </c>
      <c r="O481" s="442">
        <v>0</v>
      </c>
      <c r="P481" s="442">
        <v>0</v>
      </c>
      <c r="Q481" s="295">
        <v>20350</v>
      </c>
      <c r="R481" s="439">
        <v>2019</v>
      </c>
    </row>
    <row r="482" spans="1:18" x14ac:dyDescent="0.2">
      <c r="A482" s="439">
        <v>8</v>
      </c>
      <c r="B482" s="510" t="s">
        <v>1313</v>
      </c>
      <c r="C482" s="440">
        <v>1959</v>
      </c>
      <c r="D482" s="439"/>
      <c r="E482" s="510" t="s">
        <v>60</v>
      </c>
      <c r="F482" s="439">
        <v>2</v>
      </c>
      <c r="G482" s="440">
        <v>1</v>
      </c>
      <c r="H482" s="528">
        <v>468.2</v>
      </c>
      <c r="I482" s="493"/>
      <c r="J482" s="493"/>
      <c r="K482" s="493">
        <v>404.9</v>
      </c>
      <c r="L482" s="493">
        <v>217.7</v>
      </c>
      <c r="M482" s="439">
        <v>10</v>
      </c>
      <c r="N482" s="524">
        <v>30300</v>
      </c>
      <c r="O482" s="442">
        <v>0</v>
      </c>
      <c r="P482" s="442">
        <v>0</v>
      </c>
      <c r="Q482" s="295">
        <v>30300</v>
      </c>
      <c r="R482" s="439">
        <v>2019</v>
      </c>
    </row>
    <row r="483" spans="1:18" x14ac:dyDescent="0.2">
      <c r="A483" s="439">
        <v>9</v>
      </c>
      <c r="B483" s="510" t="s">
        <v>1314</v>
      </c>
      <c r="C483" s="440">
        <v>1958</v>
      </c>
      <c r="D483" s="439"/>
      <c r="E483" s="510" t="s">
        <v>60</v>
      </c>
      <c r="F483" s="439">
        <v>2</v>
      </c>
      <c r="G483" s="440">
        <v>3</v>
      </c>
      <c r="H483" s="528">
        <v>1083.4000000000001</v>
      </c>
      <c r="I483" s="493"/>
      <c r="J483" s="493"/>
      <c r="K483" s="493">
        <v>970.54</v>
      </c>
      <c r="L483" s="493">
        <v>910.44</v>
      </c>
      <c r="M483" s="439">
        <v>18</v>
      </c>
      <c r="N483" s="524">
        <v>70120</v>
      </c>
      <c r="O483" s="442">
        <v>0</v>
      </c>
      <c r="P483" s="442">
        <v>0</v>
      </c>
      <c r="Q483" s="295">
        <v>70120</v>
      </c>
      <c r="R483" s="439">
        <v>2019</v>
      </c>
    </row>
    <row r="484" spans="1:18" x14ac:dyDescent="0.2">
      <c r="A484" s="439">
        <v>10</v>
      </c>
      <c r="B484" s="510" t="s">
        <v>1315</v>
      </c>
      <c r="C484" s="440">
        <v>1960</v>
      </c>
      <c r="D484" s="439"/>
      <c r="E484" s="510" t="s">
        <v>60</v>
      </c>
      <c r="F484" s="439">
        <v>1</v>
      </c>
      <c r="G484" s="440">
        <v>1</v>
      </c>
      <c r="H484" s="528">
        <v>100.3</v>
      </c>
      <c r="I484" s="493"/>
      <c r="J484" s="493"/>
      <c r="K484" s="493">
        <v>87.9</v>
      </c>
      <c r="L484" s="493">
        <v>22.1</v>
      </c>
      <c r="M484" s="439">
        <v>4</v>
      </c>
      <c r="N484" s="524">
        <v>6500</v>
      </c>
      <c r="O484" s="442">
        <v>0</v>
      </c>
      <c r="P484" s="442">
        <v>0</v>
      </c>
      <c r="Q484" s="295">
        <v>6500</v>
      </c>
      <c r="R484" s="439">
        <v>2019</v>
      </c>
    </row>
    <row r="485" spans="1:18" x14ac:dyDescent="0.2">
      <c r="A485" s="439">
        <v>11</v>
      </c>
      <c r="B485" s="510" t="s">
        <v>1316</v>
      </c>
      <c r="C485" s="440">
        <v>1961</v>
      </c>
      <c r="D485" s="439"/>
      <c r="E485" s="510" t="s">
        <v>60</v>
      </c>
      <c r="F485" s="439">
        <v>2</v>
      </c>
      <c r="G485" s="440">
        <v>1</v>
      </c>
      <c r="H485" s="528">
        <v>330</v>
      </c>
      <c r="I485" s="493"/>
      <c r="J485" s="493"/>
      <c r="K485" s="493">
        <v>319.5</v>
      </c>
      <c r="L485" s="493">
        <v>197.9</v>
      </c>
      <c r="M485" s="439">
        <v>8</v>
      </c>
      <c r="N485" s="524">
        <v>21360</v>
      </c>
      <c r="O485" s="442">
        <v>0</v>
      </c>
      <c r="P485" s="442">
        <v>0</v>
      </c>
      <c r="Q485" s="295">
        <v>21360</v>
      </c>
      <c r="R485" s="439">
        <v>2019</v>
      </c>
    </row>
    <row r="486" spans="1:18" x14ac:dyDescent="0.2">
      <c r="A486" s="439">
        <v>12</v>
      </c>
      <c r="B486" s="510" t="s">
        <v>1317</v>
      </c>
      <c r="C486" s="440">
        <v>1965</v>
      </c>
      <c r="D486" s="439"/>
      <c r="E486" s="510" t="s">
        <v>60</v>
      </c>
      <c r="F486" s="439">
        <v>2</v>
      </c>
      <c r="G486" s="440">
        <v>1</v>
      </c>
      <c r="H486" s="528">
        <v>358.3</v>
      </c>
      <c r="I486" s="493"/>
      <c r="J486" s="493"/>
      <c r="K486" s="493">
        <v>318</v>
      </c>
      <c r="L486" s="493">
        <v>281.2</v>
      </c>
      <c r="M486" s="439">
        <v>8</v>
      </c>
      <c r="N486" s="524">
        <v>23200</v>
      </c>
      <c r="O486" s="442">
        <v>0</v>
      </c>
      <c r="P486" s="442">
        <v>0</v>
      </c>
      <c r="Q486" s="295">
        <v>23200</v>
      </c>
      <c r="R486" s="439">
        <v>2019</v>
      </c>
    </row>
    <row r="487" spans="1:18" x14ac:dyDescent="0.2">
      <c r="A487" s="439">
        <v>13</v>
      </c>
      <c r="B487" s="510" t="s">
        <v>1318</v>
      </c>
      <c r="C487" s="440">
        <v>1960</v>
      </c>
      <c r="D487" s="439"/>
      <c r="E487" s="510" t="s">
        <v>60</v>
      </c>
      <c r="F487" s="439">
        <v>2</v>
      </c>
      <c r="G487" s="440">
        <v>1</v>
      </c>
      <c r="H487" s="528">
        <v>381.3</v>
      </c>
      <c r="I487" s="493"/>
      <c r="J487" s="493"/>
      <c r="K487" s="493">
        <v>312.5</v>
      </c>
      <c r="L487" s="493">
        <v>192.3</v>
      </c>
      <c r="M487" s="439">
        <v>8</v>
      </c>
      <c r="N487" s="524">
        <v>24700</v>
      </c>
      <c r="O487" s="442">
        <v>0</v>
      </c>
      <c r="P487" s="442">
        <v>0</v>
      </c>
      <c r="Q487" s="295">
        <v>24700</v>
      </c>
      <c r="R487" s="439">
        <v>2019</v>
      </c>
    </row>
    <row r="488" spans="1:18" x14ac:dyDescent="0.2">
      <c r="A488" s="439">
        <v>14</v>
      </c>
      <c r="B488" s="510" t="s">
        <v>1319</v>
      </c>
      <c r="C488" s="440">
        <v>1960</v>
      </c>
      <c r="D488" s="439"/>
      <c r="E488" s="510" t="s">
        <v>60</v>
      </c>
      <c r="F488" s="439">
        <v>2</v>
      </c>
      <c r="G488" s="440">
        <v>1</v>
      </c>
      <c r="H488" s="528">
        <v>389.4</v>
      </c>
      <c r="I488" s="493"/>
      <c r="J488" s="493"/>
      <c r="K488" s="493">
        <v>320.60000000000002</v>
      </c>
      <c r="L488" s="493">
        <v>187.4</v>
      </c>
      <c r="M488" s="439">
        <v>8</v>
      </c>
      <c r="N488" s="524">
        <v>25200</v>
      </c>
      <c r="O488" s="442">
        <v>0</v>
      </c>
      <c r="P488" s="442">
        <v>0</v>
      </c>
      <c r="Q488" s="295">
        <v>25200</v>
      </c>
      <c r="R488" s="439">
        <v>2019</v>
      </c>
    </row>
    <row r="489" spans="1:18" x14ac:dyDescent="0.2">
      <c r="A489" s="439">
        <v>15</v>
      </c>
      <c r="B489" s="510" t="s">
        <v>1320</v>
      </c>
      <c r="C489" s="440">
        <v>1960</v>
      </c>
      <c r="D489" s="439"/>
      <c r="E489" s="510" t="s">
        <v>60</v>
      </c>
      <c r="F489" s="439">
        <v>2</v>
      </c>
      <c r="G489" s="440">
        <v>1</v>
      </c>
      <c r="H489" s="528">
        <v>391.8</v>
      </c>
      <c r="I489" s="493"/>
      <c r="J489" s="493"/>
      <c r="K489" s="493">
        <v>279.89999999999998</v>
      </c>
      <c r="L489" s="493">
        <v>241.3</v>
      </c>
      <c r="M489" s="439">
        <v>10</v>
      </c>
      <c r="N489" s="524">
        <v>25360</v>
      </c>
      <c r="O489" s="442">
        <v>0</v>
      </c>
      <c r="P489" s="442">
        <v>0</v>
      </c>
      <c r="Q489" s="295">
        <v>25360</v>
      </c>
      <c r="R489" s="439">
        <v>2019</v>
      </c>
    </row>
    <row r="490" spans="1:18" x14ac:dyDescent="0.2">
      <c r="A490" s="439">
        <v>16</v>
      </c>
      <c r="B490" s="510" t="s">
        <v>1321</v>
      </c>
      <c r="C490" s="440">
        <v>1962</v>
      </c>
      <c r="D490" s="439"/>
      <c r="E490" s="510" t="s">
        <v>60</v>
      </c>
      <c r="F490" s="439">
        <v>2</v>
      </c>
      <c r="G490" s="440">
        <v>1</v>
      </c>
      <c r="H490" s="528">
        <v>398.3</v>
      </c>
      <c r="I490" s="493"/>
      <c r="J490" s="493"/>
      <c r="K490" s="493">
        <v>323.54000000000002</v>
      </c>
      <c r="L490" s="493">
        <v>246.94</v>
      </c>
      <c r="M490" s="439">
        <v>8</v>
      </c>
      <c r="N490" s="524">
        <v>25780</v>
      </c>
      <c r="O490" s="442">
        <v>0</v>
      </c>
      <c r="P490" s="442">
        <v>0</v>
      </c>
      <c r="Q490" s="295">
        <v>25780</v>
      </c>
      <c r="R490" s="439">
        <v>2019</v>
      </c>
    </row>
    <row r="491" spans="1:18" x14ac:dyDescent="0.2">
      <c r="A491" s="439">
        <v>17</v>
      </c>
      <c r="B491" s="510" t="s">
        <v>1322</v>
      </c>
      <c r="C491" s="528">
        <v>1980</v>
      </c>
      <c r="D491" s="439"/>
      <c r="E491" s="510" t="s">
        <v>60</v>
      </c>
      <c r="F491" s="439">
        <v>2</v>
      </c>
      <c r="G491" s="440">
        <v>3</v>
      </c>
      <c r="H491" s="528">
        <v>896</v>
      </c>
      <c r="I491" s="493"/>
      <c r="J491" s="493"/>
      <c r="K491" s="493">
        <v>861.3</v>
      </c>
      <c r="L491" s="493">
        <v>638.1</v>
      </c>
      <c r="M491" s="528">
        <v>19</v>
      </c>
      <c r="N491" s="524">
        <v>58000</v>
      </c>
      <c r="O491" s="442">
        <v>0</v>
      </c>
      <c r="P491" s="442">
        <v>0</v>
      </c>
      <c r="Q491" s="295">
        <v>58000</v>
      </c>
      <c r="R491" s="439">
        <v>2019</v>
      </c>
    </row>
    <row r="492" spans="1:18" x14ac:dyDescent="0.2">
      <c r="A492" s="439">
        <v>18</v>
      </c>
      <c r="B492" s="510" t="s">
        <v>1323</v>
      </c>
      <c r="C492" s="528">
        <v>1985</v>
      </c>
      <c r="D492" s="439"/>
      <c r="E492" s="510" t="s">
        <v>60</v>
      </c>
      <c r="F492" s="439">
        <v>2</v>
      </c>
      <c r="G492" s="440">
        <v>3</v>
      </c>
      <c r="H492" s="528">
        <v>880</v>
      </c>
      <c r="I492" s="493"/>
      <c r="J492" s="493"/>
      <c r="K492" s="493">
        <v>853.1</v>
      </c>
      <c r="L492" s="493">
        <v>710.2</v>
      </c>
      <c r="M492" s="528">
        <v>18</v>
      </c>
      <c r="N492" s="524">
        <v>56950</v>
      </c>
      <c r="O492" s="442">
        <v>0</v>
      </c>
      <c r="P492" s="442">
        <v>0</v>
      </c>
      <c r="Q492" s="295">
        <v>56950</v>
      </c>
      <c r="R492" s="439">
        <v>2019</v>
      </c>
    </row>
    <row r="493" spans="1:18" x14ac:dyDescent="0.2">
      <c r="A493" s="439">
        <v>19</v>
      </c>
      <c r="B493" s="510" t="s">
        <v>1324</v>
      </c>
      <c r="C493" s="528">
        <v>1988</v>
      </c>
      <c r="D493" s="439">
        <v>1977</v>
      </c>
      <c r="E493" s="510" t="s">
        <v>60</v>
      </c>
      <c r="F493" s="439">
        <v>2</v>
      </c>
      <c r="G493" s="440">
        <v>3</v>
      </c>
      <c r="H493" s="528">
        <v>1086</v>
      </c>
      <c r="I493" s="493"/>
      <c r="J493" s="493"/>
      <c r="K493" s="493">
        <v>1018</v>
      </c>
      <c r="L493" s="493">
        <v>881.4</v>
      </c>
      <c r="M493" s="528">
        <v>17</v>
      </c>
      <c r="N493" s="524">
        <v>70280</v>
      </c>
      <c r="O493" s="442">
        <v>0</v>
      </c>
      <c r="P493" s="442">
        <v>0</v>
      </c>
      <c r="Q493" s="295">
        <v>70280</v>
      </c>
      <c r="R493" s="439">
        <v>2019</v>
      </c>
    </row>
    <row r="494" spans="1:18" x14ac:dyDescent="0.2">
      <c r="A494" s="439">
        <v>20</v>
      </c>
      <c r="B494" s="510" t="s">
        <v>1325</v>
      </c>
      <c r="C494" s="528">
        <v>1982</v>
      </c>
      <c r="D494" s="439"/>
      <c r="E494" s="510" t="s">
        <v>60</v>
      </c>
      <c r="F494" s="439">
        <v>2</v>
      </c>
      <c r="G494" s="440">
        <v>3</v>
      </c>
      <c r="H494" s="528">
        <v>885</v>
      </c>
      <c r="I494" s="493"/>
      <c r="J494" s="493"/>
      <c r="K494" s="493">
        <v>856.5</v>
      </c>
      <c r="L494" s="493">
        <v>805.6</v>
      </c>
      <c r="M494" s="528">
        <v>20</v>
      </c>
      <c r="N494" s="524">
        <v>57280</v>
      </c>
      <c r="O494" s="442">
        <v>0</v>
      </c>
      <c r="P494" s="442">
        <v>0</v>
      </c>
      <c r="Q494" s="295">
        <v>57280</v>
      </c>
      <c r="R494" s="439">
        <v>2019</v>
      </c>
    </row>
    <row r="495" spans="1:18" x14ac:dyDescent="0.2">
      <c r="A495" s="439">
        <v>21</v>
      </c>
      <c r="B495" s="510" t="s">
        <v>1326</v>
      </c>
      <c r="C495" s="440">
        <v>1976</v>
      </c>
      <c r="D495" s="439"/>
      <c r="E495" s="510" t="s">
        <v>60</v>
      </c>
      <c r="F495" s="439">
        <v>2</v>
      </c>
      <c r="G495" s="440">
        <v>1</v>
      </c>
      <c r="H495" s="528">
        <v>374.6</v>
      </c>
      <c r="I495" s="493"/>
      <c r="J495" s="493"/>
      <c r="K495" s="493">
        <v>372.7</v>
      </c>
      <c r="L495" s="493">
        <v>372.7</v>
      </c>
      <c r="M495" s="493">
        <v>8</v>
      </c>
      <c r="N495" s="524">
        <v>24250</v>
      </c>
      <c r="O495" s="442">
        <v>0</v>
      </c>
      <c r="P495" s="442">
        <v>0</v>
      </c>
      <c r="Q495" s="295">
        <v>24250</v>
      </c>
      <c r="R495" s="439">
        <v>2019</v>
      </c>
    </row>
    <row r="496" spans="1:18" x14ac:dyDescent="0.2">
      <c r="A496" s="439">
        <v>22</v>
      </c>
      <c r="B496" s="510" t="s">
        <v>1327</v>
      </c>
      <c r="C496" s="440">
        <v>1976</v>
      </c>
      <c r="D496" s="439"/>
      <c r="E496" s="510" t="s">
        <v>60</v>
      </c>
      <c r="F496" s="439">
        <v>2</v>
      </c>
      <c r="G496" s="440">
        <v>2</v>
      </c>
      <c r="H496" s="528">
        <v>516.20000000000005</v>
      </c>
      <c r="I496" s="493"/>
      <c r="J496" s="493"/>
      <c r="K496" s="493">
        <v>486.2</v>
      </c>
      <c r="L496" s="493">
        <v>441.5</v>
      </c>
      <c r="M496" s="493">
        <v>13</v>
      </c>
      <c r="N496" s="524">
        <v>33400</v>
      </c>
      <c r="O496" s="442">
        <v>0</v>
      </c>
      <c r="P496" s="442">
        <v>0</v>
      </c>
      <c r="Q496" s="295">
        <v>33400</v>
      </c>
      <c r="R496" s="439">
        <v>2019</v>
      </c>
    </row>
    <row r="497" spans="1:18" x14ac:dyDescent="0.2">
      <c r="A497" s="439">
        <v>23</v>
      </c>
      <c r="B497" s="510" t="s">
        <v>1328</v>
      </c>
      <c r="C497" s="440">
        <v>1959</v>
      </c>
      <c r="D497" s="439"/>
      <c r="E497" s="510" t="s">
        <v>60</v>
      </c>
      <c r="F497" s="439">
        <v>2</v>
      </c>
      <c r="G497" s="440">
        <v>1</v>
      </c>
      <c r="H497" s="493">
        <v>319.8</v>
      </c>
      <c r="I497" s="493"/>
      <c r="J497" s="493"/>
      <c r="K497" s="493">
        <v>317.5</v>
      </c>
      <c r="L497" s="493">
        <v>242.9</v>
      </c>
      <c r="M497" s="528">
        <v>11</v>
      </c>
      <c r="N497" s="524">
        <v>20700</v>
      </c>
      <c r="O497" s="442">
        <v>0</v>
      </c>
      <c r="P497" s="442">
        <v>0</v>
      </c>
      <c r="Q497" s="295">
        <v>20700</v>
      </c>
      <c r="R497" s="439">
        <v>2019</v>
      </c>
    </row>
    <row r="498" spans="1:18" x14ac:dyDescent="0.2">
      <c r="A498" s="439">
        <v>24</v>
      </c>
      <c r="B498" s="510" t="s">
        <v>1329</v>
      </c>
      <c r="C498" s="440">
        <v>1960</v>
      </c>
      <c r="D498" s="439"/>
      <c r="E498" s="510" t="s">
        <v>60</v>
      </c>
      <c r="F498" s="439">
        <v>2</v>
      </c>
      <c r="G498" s="440">
        <v>1</v>
      </c>
      <c r="H498" s="493">
        <v>308.89999999999998</v>
      </c>
      <c r="I498" s="493"/>
      <c r="J498" s="493"/>
      <c r="K498" s="493">
        <v>307.7</v>
      </c>
      <c r="L498" s="493">
        <v>235.8</v>
      </c>
      <c r="M498" s="528">
        <v>14</v>
      </c>
      <c r="N498" s="524">
        <v>20000</v>
      </c>
      <c r="O498" s="442">
        <v>0</v>
      </c>
      <c r="P498" s="442">
        <v>0</v>
      </c>
      <c r="Q498" s="295">
        <v>20000</v>
      </c>
      <c r="R498" s="439">
        <v>2019</v>
      </c>
    </row>
    <row r="499" spans="1:18" x14ac:dyDescent="0.2">
      <c r="A499" s="439">
        <v>25</v>
      </c>
      <c r="B499" s="510" t="s">
        <v>1330</v>
      </c>
      <c r="C499" s="440">
        <v>1958</v>
      </c>
      <c r="D499" s="439"/>
      <c r="E499" s="510" t="s">
        <v>60</v>
      </c>
      <c r="F499" s="439">
        <v>2</v>
      </c>
      <c r="G499" s="440">
        <v>1</v>
      </c>
      <c r="H499" s="493">
        <v>380.1</v>
      </c>
      <c r="I499" s="493"/>
      <c r="J499" s="493"/>
      <c r="K499" s="493">
        <v>367.8</v>
      </c>
      <c r="L499" s="493">
        <v>187.2</v>
      </c>
      <c r="M499" s="528">
        <v>13</v>
      </c>
      <c r="N499" s="524">
        <v>24600</v>
      </c>
      <c r="O499" s="442">
        <v>0</v>
      </c>
      <c r="P499" s="442">
        <v>0</v>
      </c>
      <c r="Q499" s="295">
        <v>24600</v>
      </c>
      <c r="R499" s="439">
        <v>2019</v>
      </c>
    </row>
    <row r="500" spans="1:18" x14ac:dyDescent="0.2">
      <c r="A500" s="439">
        <v>26</v>
      </c>
      <c r="B500" s="510" t="s">
        <v>1331</v>
      </c>
      <c r="C500" s="440">
        <v>1958</v>
      </c>
      <c r="D500" s="439"/>
      <c r="E500" s="510" t="s">
        <v>60</v>
      </c>
      <c r="F500" s="439">
        <v>2</v>
      </c>
      <c r="G500" s="440">
        <v>1</v>
      </c>
      <c r="H500" s="493">
        <v>388.1</v>
      </c>
      <c r="I500" s="493"/>
      <c r="J500" s="493"/>
      <c r="K500" s="493">
        <v>401.7</v>
      </c>
      <c r="L500" s="493">
        <v>252.3</v>
      </c>
      <c r="M500" s="528">
        <v>14</v>
      </c>
      <c r="N500" s="524">
        <v>25120</v>
      </c>
      <c r="O500" s="442">
        <v>0</v>
      </c>
      <c r="P500" s="442">
        <v>0</v>
      </c>
      <c r="Q500" s="295">
        <v>25120</v>
      </c>
      <c r="R500" s="439">
        <v>2019</v>
      </c>
    </row>
    <row r="501" spans="1:18" x14ac:dyDescent="0.2">
      <c r="A501" s="439">
        <v>27</v>
      </c>
      <c r="B501" s="510" t="s">
        <v>1332</v>
      </c>
      <c r="C501" s="440">
        <v>1970</v>
      </c>
      <c r="D501" s="439"/>
      <c r="E501" s="510" t="s">
        <v>60</v>
      </c>
      <c r="F501" s="439">
        <v>2</v>
      </c>
      <c r="G501" s="440">
        <v>1</v>
      </c>
      <c r="H501" s="493">
        <v>318</v>
      </c>
      <c r="I501" s="493"/>
      <c r="J501" s="493"/>
      <c r="K501" s="493">
        <v>311</v>
      </c>
      <c r="L501" s="493">
        <v>272.7</v>
      </c>
      <c r="M501" s="528">
        <v>11</v>
      </c>
      <c r="N501" s="524">
        <v>20600</v>
      </c>
      <c r="O501" s="442">
        <v>0</v>
      </c>
      <c r="P501" s="442">
        <v>0</v>
      </c>
      <c r="Q501" s="295">
        <v>20600</v>
      </c>
      <c r="R501" s="439">
        <v>2019</v>
      </c>
    </row>
    <row r="502" spans="1:18" x14ac:dyDescent="0.2">
      <c r="A502" s="439">
        <v>28</v>
      </c>
      <c r="B502" s="510" t="s">
        <v>1333</v>
      </c>
      <c r="C502" s="440">
        <v>1972</v>
      </c>
      <c r="D502" s="439"/>
      <c r="E502" s="510" t="s">
        <v>60</v>
      </c>
      <c r="F502" s="439">
        <v>2</v>
      </c>
      <c r="G502" s="440">
        <v>1</v>
      </c>
      <c r="H502" s="493">
        <v>355.3</v>
      </c>
      <c r="I502" s="493"/>
      <c r="J502" s="493"/>
      <c r="K502" s="493">
        <v>355.3</v>
      </c>
      <c r="L502" s="493">
        <v>355.3</v>
      </c>
      <c r="M502" s="528">
        <v>9</v>
      </c>
      <c r="N502" s="524">
        <v>23000</v>
      </c>
      <c r="O502" s="442">
        <v>0</v>
      </c>
      <c r="P502" s="442">
        <v>0</v>
      </c>
      <c r="Q502" s="295">
        <v>23000</v>
      </c>
      <c r="R502" s="439">
        <v>2019</v>
      </c>
    </row>
    <row r="503" spans="1:18" x14ac:dyDescent="0.2">
      <c r="A503" s="439">
        <v>29</v>
      </c>
      <c r="B503" s="510" t="s">
        <v>1334</v>
      </c>
      <c r="C503" s="440">
        <v>1960</v>
      </c>
      <c r="D503" s="439"/>
      <c r="E503" s="510" t="s">
        <v>60</v>
      </c>
      <c r="F503" s="439">
        <v>2</v>
      </c>
      <c r="G503" s="440">
        <v>1</v>
      </c>
      <c r="H503" s="493">
        <v>320.60000000000002</v>
      </c>
      <c r="I503" s="493"/>
      <c r="J503" s="493"/>
      <c r="K503" s="493">
        <v>320.60000000000002</v>
      </c>
      <c r="L503" s="493">
        <v>246.6</v>
      </c>
      <c r="M503" s="528">
        <v>14</v>
      </c>
      <c r="N503" s="524">
        <v>20750</v>
      </c>
      <c r="O503" s="442">
        <v>0</v>
      </c>
      <c r="P503" s="442">
        <v>0</v>
      </c>
      <c r="Q503" s="295">
        <v>20750</v>
      </c>
      <c r="R503" s="439">
        <v>2019</v>
      </c>
    </row>
    <row r="504" spans="1:18" x14ac:dyDescent="0.2">
      <c r="A504" s="439">
        <v>30</v>
      </c>
      <c r="B504" s="510" t="s">
        <v>1335</v>
      </c>
      <c r="C504" s="440">
        <v>1958</v>
      </c>
      <c r="D504" s="439"/>
      <c r="E504" s="510" t="s">
        <v>60</v>
      </c>
      <c r="F504" s="439">
        <v>2</v>
      </c>
      <c r="G504" s="440">
        <v>1</v>
      </c>
      <c r="H504" s="493">
        <v>321.5</v>
      </c>
      <c r="I504" s="493"/>
      <c r="J504" s="493"/>
      <c r="K504" s="493">
        <v>321.5</v>
      </c>
      <c r="L504" s="493">
        <v>273.5</v>
      </c>
      <c r="M504" s="528">
        <v>10</v>
      </c>
      <c r="N504" s="524">
        <v>20800</v>
      </c>
      <c r="O504" s="442">
        <v>0</v>
      </c>
      <c r="P504" s="442">
        <v>0</v>
      </c>
      <c r="Q504" s="295">
        <v>20800</v>
      </c>
      <c r="R504" s="439">
        <v>2019</v>
      </c>
    </row>
    <row r="505" spans="1:18" x14ac:dyDescent="0.2">
      <c r="A505" s="439">
        <v>31</v>
      </c>
      <c r="B505" s="510" t="s">
        <v>1336</v>
      </c>
      <c r="C505" s="440">
        <v>1967</v>
      </c>
      <c r="D505" s="439"/>
      <c r="E505" s="510" t="s">
        <v>60</v>
      </c>
      <c r="F505" s="439">
        <v>2</v>
      </c>
      <c r="G505" s="440">
        <v>1</v>
      </c>
      <c r="H505" s="493">
        <v>321.39999999999998</v>
      </c>
      <c r="I505" s="493"/>
      <c r="J505" s="493"/>
      <c r="K505" s="493">
        <v>321.39999999999998</v>
      </c>
      <c r="L505" s="493">
        <v>234.9</v>
      </c>
      <c r="M505" s="528">
        <v>11</v>
      </c>
      <c r="N505" s="524">
        <v>20800</v>
      </c>
      <c r="O505" s="442">
        <v>0</v>
      </c>
      <c r="P505" s="442">
        <v>0</v>
      </c>
      <c r="Q505" s="295">
        <v>20800</v>
      </c>
      <c r="R505" s="439">
        <v>2019</v>
      </c>
    </row>
    <row r="506" spans="1:18" x14ac:dyDescent="0.2">
      <c r="A506" s="439">
        <v>32</v>
      </c>
      <c r="B506" s="510" t="s">
        <v>1337</v>
      </c>
      <c r="C506" s="440">
        <v>1959</v>
      </c>
      <c r="D506" s="439"/>
      <c r="E506" s="510" t="s">
        <v>60</v>
      </c>
      <c r="F506" s="439">
        <v>2</v>
      </c>
      <c r="G506" s="440">
        <v>1</v>
      </c>
      <c r="H506" s="493">
        <v>374.5</v>
      </c>
      <c r="I506" s="493"/>
      <c r="J506" s="493"/>
      <c r="K506" s="493">
        <v>319.60000000000002</v>
      </c>
      <c r="L506" s="493">
        <v>155.19999999999999</v>
      </c>
      <c r="M506" s="528">
        <v>12</v>
      </c>
      <c r="N506" s="524">
        <v>24250</v>
      </c>
      <c r="O506" s="442">
        <v>0</v>
      </c>
      <c r="P506" s="442">
        <v>0</v>
      </c>
      <c r="Q506" s="295">
        <v>24250</v>
      </c>
      <c r="R506" s="439">
        <v>2019</v>
      </c>
    </row>
    <row r="507" spans="1:18" x14ac:dyDescent="0.2">
      <c r="A507" s="439">
        <v>33</v>
      </c>
      <c r="B507" s="510" t="s">
        <v>1338</v>
      </c>
      <c r="C507" s="440">
        <v>1958</v>
      </c>
      <c r="D507" s="439"/>
      <c r="E507" s="510" t="s">
        <v>60</v>
      </c>
      <c r="F507" s="439">
        <v>2</v>
      </c>
      <c r="G507" s="440">
        <v>1</v>
      </c>
      <c r="H507" s="493">
        <v>401.8</v>
      </c>
      <c r="I507" s="493"/>
      <c r="J507" s="493"/>
      <c r="K507" s="493">
        <v>365.9</v>
      </c>
      <c r="L507" s="493">
        <v>182.8</v>
      </c>
      <c r="M507" s="528">
        <v>12</v>
      </c>
      <c r="N507" s="524">
        <v>26000</v>
      </c>
      <c r="O507" s="442">
        <v>0</v>
      </c>
      <c r="P507" s="442">
        <v>0</v>
      </c>
      <c r="Q507" s="295">
        <v>26000</v>
      </c>
      <c r="R507" s="439">
        <v>2019</v>
      </c>
    </row>
    <row r="508" spans="1:18" x14ac:dyDescent="0.2">
      <c r="A508" s="439">
        <v>34</v>
      </c>
      <c r="B508" s="510" t="s">
        <v>1339</v>
      </c>
      <c r="C508" s="440">
        <v>1959</v>
      </c>
      <c r="D508" s="439"/>
      <c r="E508" s="510" t="s">
        <v>60</v>
      </c>
      <c r="F508" s="439">
        <v>2</v>
      </c>
      <c r="G508" s="440">
        <v>1</v>
      </c>
      <c r="H508" s="493">
        <v>308.7</v>
      </c>
      <c r="I508" s="493"/>
      <c r="J508" s="493"/>
      <c r="K508" s="493">
        <v>308.7</v>
      </c>
      <c r="L508" s="493">
        <v>234.1</v>
      </c>
      <c r="M508" s="528">
        <v>8</v>
      </c>
      <c r="N508" s="524">
        <v>20000</v>
      </c>
      <c r="O508" s="442">
        <v>0</v>
      </c>
      <c r="P508" s="442">
        <v>0</v>
      </c>
      <c r="Q508" s="295">
        <v>20000</v>
      </c>
      <c r="R508" s="439">
        <v>2019</v>
      </c>
    </row>
    <row r="509" spans="1:18" x14ac:dyDescent="0.2">
      <c r="A509" s="439">
        <v>35</v>
      </c>
      <c r="B509" s="510" t="s">
        <v>1340</v>
      </c>
      <c r="C509" s="440">
        <v>1958</v>
      </c>
      <c r="D509" s="439"/>
      <c r="E509" s="510" t="s">
        <v>60</v>
      </c>
      <c r="F509" s="439">
        <v>2</v>
      </c>
      <c r="G509" s="440">
        <v>1</v>
      </c>
      <c r="H509" s="493">
        <v>390.6</v>
      </c>
      <c r="I509" s="493"/>
      <c r="J509" s="493"/>
      <c r="K509" s="493">
        <v>388.2</v>
      </c>
      <c r="L509" s="493">
        <v>284.5</v>
      </c>
      <c r="M509" s="528">
        <v>11</v>
      </c>
      <c r="N509" s="524">
        <v>25280</v>
      </c>
      <c r="O509" s="442">
        <v>0</v>
      </c>
      <c r="P509" s="442">
        <v>0</v>
      </c>
      <c r="Q509" s="295">
        <v>25280</v>
      </c>
      <c r="R509" s="439">
        <v>2019</v>
      </c>
    </row>
    <row r="510" spans="1:18" x14ac:dyDescent="0.2">
      <c r="A510" s="439">
        <v>36</v>
      </c>
      <c r="B510" s="510" t="s">
        <v>1341</v>
      </c>
      <c r="C510" s="440">
        <v>1957</v>
      </c>
      <c r="D510" s="439"/>
      <c r="E510" s="510" t="s">
        <v>60</v>
      </c>
      <c r="F510" s="439">
        <v>2</v>
      </c>
      <c r="G510" s="440">
        <v>1</v>
      </c>
      <c r="H510" s="493">
        <v>392.4</v>
      </c>
      <c r="I510" s="493"/>
      <c r="J510" s="493"/>
      <c r="K510" s="493">
        <v>383.5</v>
      </c>
      <c r="L510" s="493">
        <v>279.8</v>
      </c>
      <c r="M510" s="528">
        <v>10</v>
      </c>
      <c r="N510" s="524">
        <v>25400</v>
      </c>
      <c r="O510" s="442">
        <v>0</v>
      </c>
      <c r="P510" s="442">
        <v>0</v>
      </c>
      <c r="Q510" s="295">
        <v>25400</v>
      </c>
      <c r="R510" s="439">
        <v>2019</v>
      </c>
    </row>
    <row r="511" spans="1:18" x14ac:dyDescent="0.2">
      <c r="A511" s="439">
        <v>37</v>
      </c>
      <c r="B511" s="510" t="s">
        <v>1342</v>
      </c>
      <c r="C511" s="440">
        <v>1958</v>
      </c>
      <c r="D511" s="439"/>
      <c r="E511" s="510" t="s">
        <v>60</v>
      </c>
      <c r="F511" s="439">
        <v>2</v>
      </c>
      <c r="G511" s="440">
        <v>1</v>
      </c>
      <c r="H511" s="493">
        <v>374.5</v>
      </c>
      <c r="I511" s="493"/>
      <c r="J511" s="493"/>
      <c r="K511" s="493">
        <v>333.1</v>
      </c>
      <c r="L511" s="493">
        <v>247.2</v>
      </c>
      <c r="M511" s="528">
        <v>15</v>
      </c>
      <c r="N511" s="524">
        <v>24250</v>
      </c>
      <c r="O511" s="442">
        <v>0</v>
      </c>
      <c r="P511" s="442">
        <v>0</v>
      </c>
      <c r="Q511" s="295">
        <v>24250</v>
      </c>
      <c r="R511" s="439">
        <v>2019</v>
      </c>
    </row>
    <row r="512" spans="1:18" x14ac:dyDescent="0.2">
      <c r="A512" s="439">
        <v>38</v>
      </c>
      <c r="B512" s="510" t="s">
        <v>1343</v>
      </c>
      <c r="C512" s="440">
        <v>1957</v>
      </c>
      <c r="D512" s="439"/>
      <c r="E512" s="510" t="s">
        <v>60</v>
      </c>
      <c r="F512" s="439">
        <v>2</v>
      </c>
      <c r="G512" s="440">
        <v>1</v>
      </c>
      <c r="H512" s="493">
        <v>374.5</v>
      </c>
      <c r="I512" s="493"/>
      <c r="J512" s="493"/>
      <c r="K512" s="493">
        <v>374.5</v>
      </c>
      <c r="L512" s="493">
        <v>340.5</v>
      </c>
      <c r="M512" s="528">
        <v>9</v>
      </c>
      <c r="N512" s="524">
        <v>24250</v>
      </c>
      <c r="O512" s="442">
        <v>0</v>
      </c>
      <c r="P512" s="442">
        <v>0</v>
      </c>
      <c r="Q512" s="295">
        <v>24250</v>
      </c>
      <c r="R512" s="439">
        <v>2019</v>
      </c>
    </row>
    <row r="513" spans="1:18" x14ac:dyDescent="0.2">
      <c r="A513" s="439">
        <v>39</v>
      </c>
      <c r="B513" s="510" t="s">
        <v>1344</v>
      </c>
      <c r="C513" s="440">
        <v>1958</v>
      </c>
      <c r="D513" s="439"/>
      <c r="E513" s="510" t="s">
        <v>60</v>
      </c>
      <c r="F513" s="439">
        <v>2</v>
      </c>
      <c r="G513" s="440">
        <v>1</v>
      </c>
      <c r="H513" s="493">
        <v>401.8</v>
      </c>
      <c r="I513" s="493"/>
      <c r="J513" s="493"/>
      <c r="K513" s="493">
        <v>324.77</v>
      </c>
      <c r="L513" s="493"/>
      <c r="M513" s="528">
        <v>12</v>
      </c>
      <c r="N513" s="524">
        <v>26000</v>
      </c>
      <c r="O513" s="442">
        <v>0</v>
      </c>
      <c r="P513" s="442">
        <v>0</v>
      </c>
      <c r="Q513" s="295">
        <v>26000</v>
      </c>
      <c r="R513" s="439">
        <v>2019</v>
      </c>
    </row>
    <row r="514" spans="1:18" x14ac:dyDescent="0.2">
      <c r="A514" s="439">
        <v>40</v>
      </c>
      <c r="B514" s="510" t="s">
        <v>1345</v>
      </c>
      <c r="C514" s="440">
        <v>1958</v>
      </c>
      <c r="D514" s="439"/>
      <c r="E514" s="510" t="s">
        <v>60</v>
      </c>
      <c r="F514" s="439">
        <v>2</v>
      </c>
      <c r="G514" s="440">
        <v>1</v>
      </c>
      <c r="H514" s="493">
        <v>308.7</v>
      </c>
      <c r="I514" s="493"/>
      <c r="J514" s="493"/>
      <c r="K514" s="493">
        <v>308.7</v>
      </c>
      <c r="L514" s="493">
        <v>193.2</v>
      </c>
      <c r="M514" s="528">
        <v>12</v>
      </c>
      <c r="N514" s="524">
        <v>20000</v>
      </c>
      <c r="O514" s="442">
        <v>0</v>
      </c>
      <c r="P514" s="442">
        <v>0</v>
      </c>
      <c r="Q514" s="295">
        <v>20000</v>
      </c>
      <c r="R514" s="439">
        <v>2019</v>
      </c>
    </row>
    <row r="515" spans="1:18" x14ac:dyDescent="0.2">
      <c r="A515" s="439">
        <v>41</v>
      </c>
      <c r="B515" s="510" t="s">
        <v>1346</v>
      </c>
      <c r="C515" s="440">
        <v>1961</v>
      </c>
      <c r="D515" s="439"/>
      <c r="E515" s="510" t="s">
        <v>60</v>
      </c>
      <c r="F515" s="439">
        <v>2</v>
      </c>
      <c r="G515" s="440">
        <v>1</v>
      </c>
      <c r="H515" s="493">
        <v>312</v>
      </c>
      <c r="I515" s="493"/>
      <c r="J515" s="493"/>
      <c r="K515" s="493">
        <v>312</v>
      </c>
      <c r="L515" s="493">
        <v>74.099999999999994</v>
      </c>
      <c r="M515" s="528">
        <v>15</v>
      </c>
      <c r="N515" s="524">
        <v>20200</v>
      </c>
      <c r="O515" s="442">
        <v>0</v>
      </c>
      <c r="P515" s="442">
        <v>0</v>
      </c>
      <c r="Q515" s="295">
        <v>20200</v>
      </c>
      <c r="R515" s="439">
        <v>2019</v>
      </c>
    </row>
    <row r="516" spans="1:18" x14ac:dyDescent="0.2">
      <c r="A516" s="439">
        <v>42</v>
      </c>
      <c r="B516" s="510" t="s">
        <v>1347</v>
      </c>
      <c r="C516" s="440">
        <v>1961</v>
      </c>
      <c r="D516" s="439"/>
      <c r="E516" s="510" t="s">
        <v>60</v>
      </c>
      <c r="F516" s="439">
        <v>2</v>
      </c>
      <c r="G516" s="440">
        <v>1</v>
      </c>
      <c r="H516" s="493">
        <v>317.39999999999998</v>
      </c>
      <c r="I516" s="493"/>
      <c r="J516" s="493"/>
      <c r="K516" s="493">
        <v>317.39999999999998</v>
      </c>
      <c r="L516" s="493">
        <v>158.6</v>
      </c>
      <c r="M516" s="528">
        <v>12</v>
      </c>
      <c r="N516" s="524">
        <v>20550</v>
      </c>
      <c r="O516" s="442">
        <v>0</v>
      </c>
      <c r="P516" s="442">
        <v>0</v>
      </c>
      <c r="Q516" s="295">
        <v>20550</v>
      </c>
      <c r="R516" s="439">
        <v>2019</v>
      </c>
    </row>
    <row r="517" spans="1:18" x14ac:dyDescent="0.2">
      <c r="A517" s="439">
        <v>43</v>
      </c>
      <c r="B517" s="510" t="s">
        <v>1348</v>
      </c>
      <c r="C517" s="440">
        <v>1962</v>
      </c>
      <c r="D517" s="439"/>
      <c r="E517" s="510" t="s">
        <v>60</v>
      </c>
      <c r="F517" s="439">
        <v>2</v>
      </c>
      <c r="G517" s="440">
        <v>1</v>
      </c>
      <c r="H517" s="493">
        <v>333</v>
      </c>
      <c r="I517" s="493"/>
      <c r="J517" s="493"/>
      <c r="K517" s="493">
        <v>333</v>
      </c>
      <c r="L517" s="493">
        <v>195</v>
      </c>
      <c r="M517" s="528">
        <v>11</v>
      </c>
      <c r="N517" s="524">
        <v>21550</v>
      </c>
      <c r="O517" s="442">
        <v>0</v>
      </c>
      <c r="P517" s="442">
        <v>0</v>
      </c>
      <c r="Q517" s="295">
        <v>21550</v>
      </c>
      <c r="R517" s="439">
        <v>2019</v>
      </c>
    </row>
    <row r="518" spans="1:18" x14ac:dyDescent="0.2">
      <c r="A518" s="439">
        <v>44</v>
      </c>
      <c r="B518" s="510" t="s">
        <v>1349</v>
      </c>
      <c r="C518" s="440">
        <v>1959</v>
      </c>
      <c r="D518" s="439"/>
      <c r="E518" s="510" t="s">
        <v>60</v>
      </c>
      <c r="F518" s="439">
        <v>2</v>
      </c>
      <c r="G518" s="440">
        <v>1</v>
      </c>
      <c r="H518" s="493">
        <v>328.1</v>
      </c>
      <c r="I518" s="493"/>
      <c r="J518" s="493"/>
      <c r="K518" s="493">
        <v>328.1</v>
      </c>
      <c r="L518" s="493">
        <v>239.7</v>
      </c>
      <c r="M518" s="528">
        <v>10</v>
      </c>
      <c r="N518" s="524">
        <v>21250</v>
      </c>
      <c r="O518" s="442">
        <v>0</v>
      </c>
      <c r="P518" s="442">
        <v>0</v>
      </c>
      <c r="Q518" s="295">
        <v>21250</v>
      </c>
      <c r="R518" s="439">
        <v>2019</v>
      </c>
    </row>
    <row r="519" spans="1:18" x14ac:dyDescent="0.2">
      <c r="A519" s="439">
        <v>45</v>
      </c>
      <c r="B519" s="510" t="s">
        <v>1350</v>
      </c>
      <c r="C519" s="440">
        <v>1961</v>
      </c>
      <c r="D519" s="439"/>
      <c r="E519" s="510" t="s">
        <v>60</v>
      </c>
      <c r="F519" s="439">
        <v>2</v>
      </c>
      <c r="G519" s="440">
        <v>2</v>
      </c>
      <c r="H519" s="493">
        <v>316</v>
      </c>
      <c r="I519" s="493"/>
      <c r="J519" s="493"/>
      <c r="K519" s="493">
        <v>314.2</v>
      </c>
      <c r="L519" s="493">
        <v>204.2</v>
      </c>
      <c r="M519" s="528">
        <v>11</v>
      </c>
      <c r="N519" s="524">
        <v>20450</v>
      </c>
      <c r="O519" s="442">
        <v>0</v>
      </c>
      <c r="P519" s="442">
        <v>0</v>
      </c>
      <c r="Q519" s="295">
        <v>20450</v>
      </c>
      <c r="R519" s="439">
        <v>2019</v>
      </c>
    </row>
    <row r="520" spans="1:18" x14ac:dyDescent="0.2">
      <c r="A520" s="439">
        <v>46</v>
      </c>
      <c r="B520" s="510" t="s">
        <v>1351</v>
      </c>
      <c r="C520" s="440">
        <v>1961</v>
      </c>
      <c r="D520" s="439"/>
      <c r="E520" s="510" t="s">
        <v>60</v>
      </c>
      <c r="F520" s="439">
        <v>2</v>
      </c>
      <c r="G520" s="440">
        <v>1</v>
      </c>
      <c r="H520" s="493">
        <v>334.4</v>
      </c>
      <c r="I520" s="493"/>
      <c r="J520" s="493"/>
      <c r="K520" s="493">
        <v>284.85000000000002</v>
      </c>
      <c r="L520" s="493">
        <v>151.65</v>
      </c>
      <c r="M520" s="528">
        <v>14</v>
      </c>
      <c r="N520" s="524">
        <v>21650</v>
      </c>
      <c r="O520" s="442">
        <v>0</v>
      </c>
      <c r="P520" s="442">
        <v>0</v>
      </c>
      <c r="Q520" s="295">
        <v>21650</v>
      </c>
      <c r="R520" s="439">
        <v>2019</v>
      </c>
    </row>
    <row r="521" spans="1:18" x14ac:dyDescent="0.2">
      <c r="A521" s="439">
        <v>47</v>
      </c>
      <c r="B521" s="510" t="s">
        <v>1352</v>
      </c>
      <c r="C521" s="440">
        <v>1961</v>
      </c>
      <c r="D521" s="439"/>
      <c r="E521" s="510" t="s">
        <v>60</v>
      </c>
      <c r="F521" s="439">
        <v>2</v>
      </c>
      <c r="G521" s="440">
        <v>1</v>
      </c>
      <c r="H521" s="493">
        <v>330.4</v>
      </c>
      <c r="I521" s="493"/>
      <c r="J521" s="493"/>
      <c r="K521" s="493">
        <v>314.2</v>
      </c>
      <c r="L521" s="493">
        <v>202.9</v>
      </c>
      <c r="M521" s="528">
        <v>11</v>
      </c>
      <c r="N521" s="524">
        <v>21380</v>
      </c>
      <c r="O521" s="442">
        <v>0</v>
      </c>
      <c r="P521" s="442">
        <v>0</v>
      </c>
      <c r="Q521" s="295">
        <v>21380</v>
      </c>
      <c r="R521" s="439">
        <v>2019</v>
      </c>
    </row>
    <row r="522" spans="1:18" x14ac:dyDescent="0.2">
      <c r="A522" s="439">
        <v>48</v>
      </c>
      <c r="B522" s="494" t="s">
        <v>1353</v>
      </c>
      <c r="C522" s="440">
        <v>1978</v>
      </c>
      <c r="D522" s="439"/>
      <c r="E522" s="510" t="s">
        <v>60</v>
      </c>
      <c r="F522" s="439">
        <v>2</v>
      </c>
      <c r="G522" s="440">
        <v>1</v>
      </c>
      <c r="H522" s="493">
        <v>337.2</v>
      </c>
      <c r="I522" s="493"/>
      <c r="J522" s="493"/>
      <c r="K522" s="493">
        <v>337.2</v>
      </c>
      <c r="L522" s="493">
        <v>258</v>
      </c>
      <c r="M522" s="528">
        <v>10</v>
      </c>
      <c r="N522" s="524">
        <v>21850</v>
      </c>
      <c r="O522" s="442">
        <v>0</v>
      </c>
      <c r="P522" s="442">
        <v>0</v>
      </c>
      <c r="Q522" s="295">
        <v>21850</v>
      </c>
      <c r="R522" s="439">
        <v>2019</v>
      </c>
    </row>
    <row r="523" spans="1:18" x14ac:dyDescent="0.2">
      <c r="A523" s="439">
        <v>49</v>
      </c>
      <c r="B523" s="494" t="s">
        <v>112</v>
      </c>
      <c r="C523" s="440">
        <v>1966</v>
      </c>
      <c r="D523" s="439"/>
      <c r="E523" s="510" t="s">
        <v>60</v>
      </c>
      <c r="F523" s="439">
        <v>2</v>
      </c>
      <c r="G523" s="440">
        <v>1</v>
      </c>
      <c r="H523" s="493">
        <v>322.2</v>
      </c>
      <c r="I523" s="493"/>
      <c r="J523" s="493"/>
      <c r="K523" s="493">
        <v>322.2</v>
      </c>
      <c r="L523" s="493">
        <v>165</v>
      </c>
      <c r="M523" s="528">
        <v>11</v>
      </c>
      <c r="N523" s="524">
        <v>20850</v>
      </c>
      <c r="O523" s="442">
        <v>0</v>
      </c>
      <c r="P523" s="442">
        <v>0</v>
      </c>
      <c r="Q523" s="295">
        <v>20850</v>
      </c>
      <c r="R523" s="439">
        <v>2019</v>
      </c>
    </row>
    <row r="524" spans="1:18" x14ac:dyDescent="0.2">
      <c r="A524" s="439">
        <v>50</v>
      </c>
      <c r="B524" s="494" t="s">
        <v>561</v>
      </c>
      <c r="C524" s="440">
        <v>1966</v>
      </c>
      <c r="D524" s="439"/>
      <c r="E524" s="510" t="s">
        <v>60</v>
      </c>
      <c r="F524" s="439">
        <v>2</v>
      </c>
      <c r="G524" s="440">
        <v>1</v>
      </c>
      <c r="H524" s="493">
        <v>318.7</v>
      </c>
      <c r="I524" s="493"/>
      <c r="J524" s="493"/>
      <c r="K524" s="493">
        <v>318.7</v>
      </c>
      <c r="L524" s="493">
        <v>244.9</v>
      </c>
      <c r="M524" s="528">
        <v>11</v>
      </c>
      <c r="N524" s="524">
        <v>20630</v>
      </c>
      <c r="O524" s="442">
        <v>0</v>
      </c>
      <c r="P524" s="442">
        <v>0</v>
      </c>
      <c r="Q524" s="295">
        <v>20630</v>
      </c>
      <c r="R524" s="439">
        <v>2019</v>
      </c>
    </row>
    <row r="525" spans="1:18" x14ac:dyDescent="0.2">
      <c r="A525" s="439">
        <v>51</v>
      </c>
      <c r="B525" s="494" t="s">
        <v>1354</v>
      </c>
      <c r="C525" s="440">
        <v>1962</v>
      </c>
      <c r="D525" s="439"/>
      <c r="E525" s="510" t="s">
        <v>60</v>
      </c>
      <c r="F525" s="439">
        <v>2</v>
      </c>
      <c r="G525" s="440">
        <v>1</v>
      </c>
      <c r="H525" s="493">
        <v>323.89999999999998</v>
      </c>
      <c r="I525" s="493"/>
      <c r="J525" s="493"/>
      <c r="K525" s="493">
        <v>323.89999999999998</v>
      </c>
      <c r="L525" s="493">
        <v>323.89999999999998</v>
      </c>
      <c r="M525" s="439">
        <v>8</v>
      </c>
      <c r="N525" s="524">
        <v>21000</v>
      </c>
      <c r="O525" s="442">
        <v>0</v>
      </c>
      <c r="P525" s="442">
        <v>0</v>
      </c>
      <c r="Q525" s="295">
        <v>21000</v>
      </c>
      <c r="R525" s="439">
        <v>2019</v>
      </c>
    </row>
    <row r="526" spans="1:18" x14ac:dyDescent="0.2">
      <c r="A526" s="439">
        <v>52</v>
      </c>
      <c r="B526" s="494" t="s">
        <v>1355</v>
      </c>
      <c r="C526" s="440">
        <v>1970</v>
      </c>
      <c r="D526" s="439"/>
      <c r="E526" s="510" t="s">
        <v>60</v>
      </c>
      <c r="F526" s="439">
        <v>2</v>
      </c>
      <c r="G526" s="440">
        <v>3</v>
      </c>
      <c r="H526" s="493">
        <v>494.4</v>
      </c>
      <c r="I526" s="493"/>
      <c r="J526" s="493"/>
      <c r="K526" s="493">
        <v>494.4</v>
      </c>
      <c r="L526" s="493">
        <v>267.39999999999998</v>
      </c>
      <c r="M526" s="439">
        <v>18</v>
      </c>
      <c r="N526" s="524">
        <v>32000</v>
      </c>
      <c r="O526" s="442">
        <v>0</v>
      </c>
      <c r="P526" s="442">
        <v>0</v>
      </c>
      <c r="Q526" s="295">
        <v>32000</v>
      </c>
      <c r="R526" s="439">
        <v>2019</v>
      </c>
    </row>
    <row r="527" spans="1:18" x14ac:dyDescent="0.2">
      <c r="A527" s="439">
        <v>53</v>
      </c>
      <c r="B527" s="494" t="s">
        <v>1356</v>
      </c>
      <c r="C527" s="440">
        <v>1970</v>
      </c>
      <c r="D527" s="439"/>
      <c r="E527" s="510" t="s">
        <v>60</v>
      </c>
      <c r="F527" s="439">
        <v>2</v>
      </c>
      <c r="G527" s="440">
        <v>3</v>
      </c>
      <c r="H527" s="493">
        <v>501.7</v>
      </c>
      <c r="I527" s="493"/>
      <c r="J527" s="493"/>
      <c r="K527" s="493">
        <v>499.8</v>
      </c>
      <c r="L527" s="493">
        <v>409.2</v>
      </c>
      <c r="M527" s="439">
        <v>15</v>
      </c>
      <c r="N527" s="524">
        <v>32470</v>
      </c>
      <c r="O527" s="442">
        <v>0</v>
      </c>
      <c r="P527" s="442">
        <v>0</v>
      </c>
      <c r="Q527" s="295">
        <v>32470</v>
      </c>
      <c r="R527" s="439">
        <v>2019</v>
      </c>
    </row>
    <row r="528" spans="1:18" x14ac:dyDescent="0.2">
      <c r="A528" s="439">
        <v>54</v>
      </c>
      <c r="B528" s="494" t="s">
        <v>1357</v>
      </c>
      <c r="C528" s="440">
        <v>1952</v>
      </c>
      <c r="D528" s="439"/>
      <c r="E528" s="510" t="s">
        <v>60</v>
      </c>
      <c r="F528" s="439">
        <v>2</v>
      </c>
      <c r="G528" s="440">
        <v>2</v>
      </c>
      <c r="H528" s="493">
        <v>246.7</v>
      </c>
      <c r="I528" s="493"/>
      <c r="J528" s="493"/>
      <c r="K528" s="493">
        <v>245</v>
      </c>
      <c r="L528" s="493">
        <v>116.8</v>
      </c>
      <c r="M528" s="528">
        <v>11</v>
      </c>
      <c r="N528" s="524">
        <v>16000</v>
      </c>
      <c r="O528" s="442">
        <v>0</v>
      </c>
      <c r="P528" s="442">
        <v>0</v>
      </c>
      <c r="Q528" s="295">
        <v>16000</v>
      </c>
      <c r="R528" s="439">
        <v>2019</v>
      </c>
    </row>
    <row r="529" spans="1:18" x14ac:dyDescent="0.2">
      <c r="A529" s="439">
        <v>55</v>
      </c>
      <c r="B529" s="494" t="s">
        <v>1358</v>
      </c>
      <c r="C529" s="440">
        <v>1959</v>
      </c>
      <c r="D529" s="439"/>
      <c r="E529" s="510" t="s">
        <v>60</v>
      </c>
      <c r="F529" s="439">
        <v>2</v>
      </c>
      <c r="G529" s="440">
        <v>2</v>
      </c>
      <c r="H529" s="493">
        <v>249</v>
      </c>
      <c r="I529" s="493"/>
      <c r="J529" s="493"/>
      <c r="K529" s="493">
        <v>246.6</v>
      </c>
      <c r="L529" s="493">
        <v>151</v>
      </c>
      <c r="M529" s="528">
        <v>13</v>
      </c>
      <c r="N529" s="524">
        <v>16120</v>
      </c>
      <c r="O529" s="442">
        <v>0</v>
      </c>
      <c r="P529" s="442">
        <v>0</v>
      </c>
      <c r="Q529" s="295">
        <v>16120</v>
      </c>
      <c r="R529" s="439">
        <v>2019</v>
      </c>
    </row>
    <row r="530" spans="1:18" x14ac:dyDescent="0.2">
      <c r="A530" s="439">
        <v>56</v>
      </c>
      <c r="B530" s="494" t="s">
        <v>1359</v>
      </c>
      <c r="C530" s="440">
        <v>1965</v>
      </c>
      <c r="D530" s="439"/>
      <c r="E530" s="510" t="s">
        <v>60</v>
      </c>
      <c r="F530" s="439">
        <v>2</v>
      </c>
      <c r="G530" s="440">
        <v>4</v>
      </c>
      <c r="H530" s="493">
        <v>967.1</v>
      </c>
      <c r="I530" s="493"/>
      <c r="J530" s="493"/>
      <c r="K530" s="493">
        <v>967.1</v>
      </c>
      <c r="L530" s="493">
        <v>730.9</v>
      </c>
      <c r="M530" s="528">
        <v>34</v>
      </c>
      <c r="N530" s="524">
        <v>62600</v>
      </c>
      <c r="O530" s="442">
        <v>0</v>
      </c>
      <c r="P530" s="442">
        <v>0</v>
      </c>
      <c r="Q530" s="295">
        <v>62600</v>
      </c>
      <c r="R530" s="439">
        <v>2019</v>
      </c>
    </row>
    <row r="531" spans="1:18" x14ac:dyDescent="0.2">
      <c r="A531" s="439">
        <v>57</v>
      </c>
      <c r="B531" s="494" t="s">
        <v>1360</v>
      </c>
      <c r="C531" s="440">
        <v>1967</v>
      </c>
      <c r="D531" s="439"/>
      <c r="E531" s="510" t="s">
        <v>60</v>
      </c>
      <c r="F531" s="439">
        <v>2</v>
      </c>
      <c r="G531" s="440">
        <v>4</v>
      </c>
      <c r="H531" s="493">
        <v>1032.3</v>
      </c>
      <c r="I531" s="493"/>
      <c r="J531" s="493"/>
      <c r="K531" s="493">
        <v>1032.3</v>
      </c>
      <c r="L531" s="493">
        <v>849.9</v>
      </c>
      <c r="M531" s="528">
        <v>34</v>
      </c>
      <c r="N531" s="524">
        <v>66800</v>
      </c>
      <c r="O531" s="442">
        <v>0</v>
      </c>
      <c r="P531" s="442">
        <v>0</v>
      </c>
      <c r="Q531" s="295">
        <v>66800</v>
      </c>
      <c r="R531" s="439">
        <v>2019</v>
      </c>
    </row>
    <row r="532" spans="1:18" x14ac:dyDescent="0.2">
      <c r="A532" s="439">
        <v>58</v>
      </c>
      <c r="B532" s="494" t="s">
        <v>1361</v>
      </c>
      <c r="C532" s="440">
        <v>1967</v>
      </c>
      <c r="D532" s="439"/>
      <c r="E532" s="510" t="s">
        <v>60</v>
      </c>
      <c r="F532" s="439">
        <v>2</v>
      </c>
      <c r="G532" s="440">
        <v>3</v>
      </c>
      <c r="H532" s="493">
        <v>448.9</v>
      </c>
      <c r="I532" s="493"/>
      <c r="J532" s="493"/>
      <c r="K532" s="493">
        <v>448.9</v>
      </c>
      <c r="L532" s="493">
        <v>363.3</v>
      </c>
      <c r="M532" s="528">
        <v>17</v>
      </c>
      <c r="N532" s="524">
        <v>29050</v>
      </c>
      <c r="O532" s="442">
        <v>0</v>
      </c>
      <c r="P532" s="442">
        <v>0</v>
      </c>
      <c r="Q532" s="295">
        <v>29050</v>
      </c>
      <c r="R532" s="439">
        <v>2019</v>
      </c>
    </row>
    <row r="533" spans="1:18" x14ac:dyDescent="0.2">
      <c r="A533" s="439">
        <v>59</v>
      </c>
      <c r="B533" s="494" t="s">
        <v>1362</v>
      </c>
      <c r="C533" s="440">
        <v>1967</v>
      </c>
      <c r="D533" s="439"/>
      <c r="E533" s="510" t="s">
        <v>60</v>
      </c>
      <c r="F533" s="439">
        <v>2</v>
      </c>
      <c r="G533" s="440">
        <v>3</v>
      </c>
      <c r="H533" s="493">
        <v>442.8</v>
      </c>
      <c r="I533" s="493"/>
      <c r="J533" s="493"/>
      <c r="K533" s="493">
        <v>442.8</v>
      </c>
      <c r="L533" s="493">
        <v>343.3</v>
      </c>
      <c r="M533" s="528">
        <v>16</v>
      </c>
      <c r="N533" s="524">
        <v>28700</v>
      </c>
      <c r="O533" s="442">
        <v>0</v>
      </c>
      <c r="P533" s="442">
        <v>0</v>
      </c>
      <c r="Q533" s="295">
        <v>28700</v>
      </c>
      <c r="R533" s="439">
        <v>2019</v>
      </c>
    </row>
    <row r="534" spans="1:18" x14ac:dyDescent="0.2">
      <c r="A534" s="439">
        <v>60</v>
      </c>
      <c r="B534" s="494" t="s">
        <v>1363</v>
      </c>
      <c r="C534" s="440">
        <v>1966</v>
      </c>
      <c r="D534" s="439"/>
      <c r="E534" s="510" t="s">
        <v>60</v>
      </c>
      <c r="F534" s="439">
        <v>2</v>
      </c>
      <c r="G534" s="440">
        <v>1</v>
      </c>
      <c r="H534" s="493">
        <v>316.3</v>
      </c>
      <c r="I534" s="493"/>
      <c r="J534" s="493"/>
      <c r="K534" s="493">
        <v>316.3</v>
      </c>
      <c r="L534" s="493">
        <v>316.3</v>
      </c>
      <c r="M534" s="439">
        <v>11</v>
      </c>
      <c r="N534" s="524">
        <v>20470</v>
      </c>
      <c r="O534" s="442">
        <v>0</v>
      </c>
      <c r="P534" s="442">
        <v>0</v>
      </c>
      <c r="Q534" s="295">
        <v>20470</v>
      </c>
      <c r="R534" s="439">
        <v>2019</v>
      </c>
    </row>
    <row r="535" spans="1:18" x14ac:dyDescent="0.2">
      <c r="A535" s="439">
        <v>61</v>
      </c>
      <c r="B535" s="494" t="s">
        <v>1364</v>
      </c>
      <c r="C535" s="440">
        <v>1966</v>
      </c>
      <c r="D535" s="439"/>
      <c r="E535" s="510" t="s">
        <v>60</v>
      </c>
      <c r="F535" s="439">
        <v>2</v>
      </c>
      <c r="G535" s="440">
        <v>1</v>
      </c>
      <c r="H535" s="493">
        <v>318.5</v>
      </c>
      <c r="I535" s="493"/>
      <c r="J535" s="493"/>
      <c r="K535" s="493">
        <v>318.5</v>
      </c>
      <c r="L535" s="493">
        <v>205.6</v>
      </c>
      <c r="M535" s="439">
        <v>1</v>
      </c>
      <c r="N535" s="524">
        <v>20620</v>
      </c>
      <c r="O535" s="442">
        <v>0</v>
      </c>
      <c r="P535" s="442">
        <v>0</v>
      </c>
      <c r="Q535" s="295">
        <v>20620</v>
      </c>
      <c r="R535" s="439">
        <v>2019</v>
      </c>
    </row>
    <row r="536" spans="1:18" x14ac:dyDescent="0.2">
      <c r="A536" s="439">
        <v>62</v>
      </c>
      <c r="B536" s="494" t="s">
        <v>1365</v>
      </c>
      <c r="C536" s="440">
        <v>1966</v>
      </c>
      <c r="D536" s="439"/>
      <c r="E536" s="510" t="s">
        <v>60</v>
      </c>
      <c r="F536" s="439">
        <v>2</v>
      </c>
      <c r="G536" s="440">
        <v>1</v>
      </c>
      <c r="H536" s="493">
        <v>324</v>
      </c>
      <c r="I536" s="493"/>
      <c r="J536" s="493"/>
      <c r="K536" s="493">
        <v>323.8</v>
      </c>
      <c r="L536" s="493">
        <v>202.1</v>
      </c>
      <c r="M536" s="528">
        <v>12</v>
      </c>
      <c r="N536" s="524">
        <v>21000</v>
      </c>
      <c r="O536" s="442">
        <v>0</v>
      </c>
      <c r="P536" s="442">
        <v>0</v>
      </c>
      <c r="Q536" s="295">
        <v>21000</v>
      </c>
      <c r="R536" s="439">
        <v>2019</v>
      </c>
    </row>
    <row r="537" spans="1:18" x14ac:dyDescent="0.2">
      <c r="A537" s="439">
        <v>63</v>
      </c>
      <c r="B537" s="494" t="s">
        <v>1366</v>
      </c>
      <c r="C537" s="440">
        <v>1966</v>
      </c>
      <c r="D537" s="439"/>
      <c r="E537" s="510" t="s">
        <v>60</v>
      </c>
      <c r="F537" s="439">
        <v>2</v>
      </c>
      <c r="G537" s="440">
        <v>1</v>
      </c>
      <c r="H537" s="493">
        <v>316.2</v>
      </c>
      <c r="I537" s="493"/>
      <c r="J537" s="493"/>
      <c r="K537" s="493">
        <v>316.2</v>
      </c>
      <c r="L537" s="493">
        <v>111.5</v>
      </c>
      <c r="M537" s="528">
        <v>14</v>
      </c>
      <c r="N537" s="524">
        <v>20470</v>
      </c>
      <c r="O537" s="442">
        <v>0</v>
      </c>
      <c r="P537" s="442">
        <v>0</v>
      </c>
      <c r="Q537" s="295">
        <v>20470</v>
      </c>
      <c r="R537" s="439">
        <v>2019</v>
      </c>
    </row>
    <row r="538" spans="1:18" x14ac:dyDescent="0.2">
      <c r="A538" s="439">
        <v>64</v>
      </c>
      <c r="B538" s="494" t="s">
        <v>1367</v>
      </c>
      <c r="C538" s="440">
        <v>1966</v>
      </c>
      <c r="D538" s="439"/>
      <c r="E538" s="510" t="s">
        <v>60</v>
      </c>
      <c r="F538" s="439">
        <v>2</v>
      </c>
      <c r="G538" s="440">
        <v>1</v>
      </c>
      <c r="H538" s="493">
        <v>316</v>
      </c>
      <c r="I538" s="493"/>
      <c r="J538" s="493"/>
      <c r="K538" s="493">
        <v>316</v>
      </c>
      <c r="L538" s="493">
        <v>168.8</v>
      </c>
      <c r="M538" s="528">
        <v>12</v>
      </c>
      <c r="N538" s="524">
        <v>20450</v>
      </c>
      <c r="O538" s="442">
        <v>0</v>
      </c>
      <c r="P538" s="442">
        <v>0</v>
      </c>
      <c r="Q538" s="295">
        <v>20450</v>
      </c>
      <c r="R538" s="439">
        <v>2019</v>
      </c>
    </row>
    <row r="539" spans="1:18" x14ac:dyDescent="0.2">
      <c r="A539" s="439">
        <v>65</v>
      </c>
      <c r="B539" s="494" t="s">
        <v>1368</v>
      </c>
      <c r="C539" s="440">
        <v>1969</v>
      </c>
      <c r="D539" s="439"/>
      <c r="E539" s="510" t="s">
        <v>60</v>
      </c>
      <c r="F539" s="439">
        <v>2</v>
      </c>
      <c r="G539" s="440">
        <v>1</v>
      </c>
      <c r="H539" s="493">
        <v>321.89999999999998</v>
      </c>
      <c r="I539" s="493"/>
      <c r="J539" s="493"/>
      <c r="K539" s="493">
        <v>312.10000000000002</v>
      </c>
      <c r="L539" s="493">
        <v>190.7</v>
      </c>
      <c r="M539" s="528">
        <v>13</v>
      </c>
      <c r="N539" s="524">
        <v>20850</v>
      </c>
      <c r="O539" s="442">
        <v>0</v>
      </c>
      <c r="P539" s="442">
        <v>0</v>
      </c>
      <c r="Q539" s="295">
        <v>20850</v>
      </c>
      <c r="R539" s="439">
        <v>2019</v>
      </c>
    </row>
    <row r="540" spans="1:18" x14ac:dyDescent="0.2">
      <c r="A540" s="439">
        <v>66</v>
      </c>
      <c r="B540" s="494" t="s">
        <v>1369</v>
      </c>
      <c r="C540" s="440">
        <v>1970</v>
      </c>
      <c r="D540" s="439"/>
      <c r="E540" s="510" t="s">
        <v>60</v>
      </c>
      <c r="F540" s="439">
        <v>2</v>
      </c>
      <c r="G540" s="440">
        <v>1</v>
      </c>
      <c r="H540" s="493">
        <v>321.60000000000002</v>
      </c>
      <c r="I540" s="493"/>
      <c r="J540" s="493"/>
      <c r="K540" s="493">
        <v>321.60000000000002</v>
      </c>
      <c r="L540" s="493">
        <v>169.6</v>
      </c>
      <c r="M540" s="439">
        <v>12</v>
      </c>
      <c r="N540" s="524">
        <v>20800</v>
      </c>
      <c r="O540" s="442">
        <v>0</v>
      </c>
      <c r="P540" s="442">
        <v>0</v>
      </c>
      <c r="Q540" s="295">
        <v>20800</v>
      </c>
      <c r="R540" s="439">
        <v>2019</v>
      </c>
    </row>
    <row r="541" spans="1:18" x14ac:dyDescent="0.2">
      <c r="A541" s="439">
        <v>67</v>
      </c>
      <c r="B541" s="494" t="s">
        <v>1370</v>
      </c>
      <c r="C541" s="440">
        <v>1963</v>
      </c>
      <c r="D541" s="439"/>
      <c r="E541" s="510" t="s">
        <v>60</v>
      </c>
      <c r="F541" s="439">
        <v>2</v>
      </c>
      <c r="G541" s="440">
        <v>1</v>
      </c>
      <c r="H541" s="493">
        <v>323.3</v>
      </c>
      <c r="I541" s="493"/>
      <c r="J541" s="493"/>
      <c r="K541" s="493">
        <v>323.3</v>
      </c>
      <c r="L541" s="493">
        <v>151.4</v>
      </c>
      <c r="M541" s="528">
        <v>11</v>
      </c>
      <c r="N541" s="524">
        <v>20950</v>
      </c>
      <c r="O541" s="442">
        <v>0</v>
      </c>
      <c r="P541" s="442">
        <v>0</v>
      </c>
      <c r="Q541" s="295">
        <v>20950</v>
      </c>
      <c r="R541" s="439">
        <v>2019</v>
      </c>
    </row>
    <row r="542" spans="1:18" x14ac:dyDescent="0.2">
      <c r="A542" s="439">
        <v>68</v>
      </c>
      <c r="B542" s="494" t="s">
        <v>1371</v>
      </c>
      <c r="C542" s="440">
        <v>1963</v>
      </c>
      <c r="D542" s="439"/>
      <c r="E542" s="510" t="s">
        <v>60</v>
      </c>
      <c r="F542" s="439">
        <v>2</v>
      </c>
      <c r="G542" s="440">
        <v>1</v>
      </c>
      <c r="H542" s="493">
        <v>320.7</v>
      </c>
      <c r="I542" s="493"/>
      <c r="J542" s="493"/>
      <c r="K542" s="493">
        <v>320.7</v>
      </c>
      <c r="L542" s="493">
        <v>209.5</v>
      </c>
      <c r="M542" s="528">
        <v>10</v>
      </c>
      <c r="N542" s="524">
        <v>20750</v>
      </c>
      <c r="O542" s="442">
        <v>0</v>
      </c>
      <c r="P542" s="442">
        <v>0</v>
      </c>
      <c r="Q542" s="295">
        <v>20750</v>
      </c>
      <c r="R542" s="439">
        <v>2019</v>
      </c>
    </row>
    <row r="543" spans="1:18" x14ac:dyDescent="0.2">
      <c r="A543" s="439">
        <v>69</v>
      </c>
      <c r="B543" s="494" t="s">
        <v>1372</v>
      </c>
      <c r="C543" s="440">
        <v>1964</v>
      </c>
      <c r="D543" s="439"/>
      <c r="E543" s="510" t="s">
        <v>60</v>
      </c>
      <c r="F543" s="439">
        <v>2</v>
      </c>
      <c r="G543" s="440">
        <v>1</v>
      </c>
      <c r="H543" s="493">
        <v>320.5</v>
      </c>
      <c r="I543" s="493"/>
      <c r="J543" s="493"/>
      <c r="K543" s="493">
        <v>320.5</v>
      </c>
      <c r="L543" s="493">
        <v>162.30000000000001</v>
      </c>
      <c r="M543" s="528">
        <v>11</v>
      </c>
      <c r="N543" s="524">
        <v>20750</v>
      </c>
      <c r="O543" s="442">
        <v>0</v>
      </c>
      <c r="P543" s="442">
        <v>0</v>
      </c>
      <c r="Q543" s="295">
        <v>20750</v>
      </c>
      <c r="R543" s="439">
        <v>2019</v>
      </c>
    </row>
    <row r="544" spans="1:18" x14ac:dyDescent="0.2">
      <c r="A544" s="439">
        <v>70</v>
      </c>
      <c r="B544" s="494" t="s">
        <v>1373</v>
      </c>
      <c r="C544" s="440">
        <v>1958</v>
      </c>
      <c r="D544" s="439"/>
      <c r="E544" s="510" t="s">
        <v>60</v>
      </c>
      <c r="F544" s="439">
        <v>2</v>
      </c>
      <c r="G544" s="440">
        <v>1</v>
      </c>
      <c r="H544" s="493">
        <v>318.5</v>
      </c>
      <c r="I544" s="493"/>
      <c r="J544" s="493"/>
      <c r="K544" s="493">
        <v>318.5</v>
      </c>
      <c r="L544" s="493">
        <v>187.3</v>
      </c>
      <c r="M544" s="528">
        <v>13</v>
      </c>
      <c r="N544" s="524">
        <v>20600</v>
      </c>
      <c r="O544" s="442">
        <v>0</v>
      </c>
      <c r="P544" s="442">
        <v>0</v>
      </c>
      <c r="Q544" s="295">
        <v>20600</v>
      </c>
      <c r="R544" s="439">
        <v>2019</v>
      </c>
    </row>
    <row r="545" spans="1:18" x14ac:dyDescent="0.2">
      <c r="A545" s="439">
        <v>71</v>
      </c>
      <c r="B545" s="494" t="s">
        <v>1374</v>
      </c>
      <c r="C545" s="440">
        <v>1958</v>
      </c>
      <c r="D545" s="439"/>
      <c r="E545" s="510" t="s">
        <v>60</v>
      </c>
      <c r="F545" s="439">
        <v>2</v>
      </c>
      <c r="G545" s="440">
        <v>1</v>
      </c>
      <c r="H545" s="493">
        <v>323.8</v>
      </c>
      <c r="I545" s="493"/>
      <c r="J545" s="493"/>
      <c r="K545" s="493">
        <v>323.8</v>
      </c>
      <c r="L545" s="493">
        <v>171.8</v>
      </c>
      <c r="M545" s="528">
        <v>13</v>
      </c>
      <c r="N545" s="524">
        <v>21000</v>
      </c>
      <c r="O545" s="442">
        <v>0</v>
      </c>
      <c r="P545" s="442">
        <v>0</v>
      </c>
      <c r="Q545" s="295">
        <v>21000</v>
      </c>
      <c r="R545" s="439">
        <v>2019</v>
      </c>
    </row>
    <row r="546" spans="1:18" x14ac:dyDescent="0.2">
      <c r="A546" s="439">
        <v>72</v>
      </c>
      <c r="B546" s="494" t="s">
        <v>1375</v>
      </c>
      <c r="C546" s="440">
        <v>1966</v>
      </c>
      <c r="D546" s="439"/>
      <c r="E546" s="510" t="s">
        <v>60</v>
      </c>
      <c r="F546" s="439">
        <v>2</v>
      </c>
      <c r="G546" s="440">
        <v>1</v>
      </c>
      <c r="H546" s="493">
        <v>324</v>
      </c>
      <c r="I546" s="493"/>
      <c r="J546" s="493"/>
      <c r="K546" s="493">
        <v>324</v>
      </c>
      <c r="L546" s="493">
        <v>286.3</v>
      </c>
      <c r="M546" s="528">
        <v>10</v>
      </c>
      <c r="N546" s="524">
        <v>21000</v>
      </c>
      <c r="O546" s="442">
        <v>0</v>
      </c>
      <c r="P546" s="442">
        <v>0</v>
      </c>
      <c r="Q546" s="295">
        <v>21000</v>
      </c>
      <c r="R546" s="439">
        <v>2019</v>
      </c>
    </row>
    <row r="547" spans="1:18" x14ac:dyDescent="0.2">
      <c r="A547" s="439">
        <v>73</v>
      </c>
      <c r="B547" s="494" t="s">
        <v>1376</v>
      </c>
      <c r="C547" s="440">
        <v>1966</v>
      </c>
      <c r="D547" s="439"/>
      <c r="E547" s="510" t="s">
        <v>60</v>
      </c>
      <c r="F547" s="439">
        <v>2</v>
      </c>
      <c r="G547" s="440">
        <v>1</v>
      </c>
      <c r="H547" s="493">
        <v>323.10000000000002</v>
      </c>
      <c r="I547" s="493"/>
      <c r="J547" s="493"/>
      <c r="K547" s="493">
        <v>323.10000000000002</v>
      </c>
      <c r="L547" s="493">
        <v>210.9</v>
      </c>
      <c r="M547" s="528">
        <v>11</v>
      </c>
      <c r="N547" s="524">
        <v>21000</v>
      </c>
      <c r="O547" s="442">
        <v>0</v>
      </c>
      <c r="P547" s="442">
        <v>0</v>
      </c>
      <c r="Q547" s="295">
        <v>21000</v>
      </c>
      <c r="R547" s="439">
        <v>2019</v>
      </c>
    </row>
    <row r="548" spans="1:18" x14ac:dyDescent="0.2">
      <c r="A548" s="439">
        <v>74</v>
      </c>
      <c r="B548" s="494" t="s">
        <v>1377</v>
      </c>
      <c r="C548" s="440">
        <v>1966</v>
      </c>
      <c r="D548" s="439"/>
      <c r="E548" s="510" t="s">
        <v>60</v>
      </c>
      <c r="F548" s="439">
        <v>2</v>
      </c>
      <c r="G548" s="440">
        <v>1</v>
      </c>
      <c r="H548" s="493">
        <v>323.5</v>
      </c>
      <c r="I548" s="493"/>
      <c r="J548" s="493"/>
      <c r="K548" s="493">
        <v>324.3</v>
      </c>
      <c r="L548" s="493">
        <v>198.2</v>
      </c>
      <c r="M548" s="528">
        <v>11</v>
      </c>
      <c r="N548" s="524">
        <v>21000</v>
      </c>
      <c r="O548" s="442">
        <v>0</v>
      </c>
      <c r="P548" s="442">
        <v>0</v>
      </c>
      <c r="Q548" s="295">
        <v>21000</v>
      </c>
      <c r="R548" s="439">
        <v>2019</v>
      </c>
    </row>
    <row r="549" spans="1:18" x14ac:dyDescent="0.2">
      <c r="A549" s="439">
        <v>75</v>
      </c>
      <c r="B549" s="494" t="s">
        <v>1378</v>
      </c>
      <c r="C549" s="440">
        <v>1980</v>
      </c>
      <c r="D549" s="439"/>
      <c r="E549" s="510" t="s">
        <v>60</v>
      </c>
      <c r="F549" s="439">
        <v>2</v>
      </c>
      <c r="G549" s="440">
        <v>2</v>
      </c>
      <c r="H549" s="528">
        <v>522.5</v>
      </c>
      <c r="I549" s="493"/>
      <c r="J549" s="493"/>
      <c r="K549" s="493">
        <v>460.5</v>
      </c>
      <c r="L549" s="493">
        <v>345.9</v>
      </c>
      <c r="M549" s="439">
        <v>12</v>
      </c>
      <c r="N549" s="524">
        <v>33820</v>
      </c>
      <c r="O549" s="442">
        <v>0</v>
      </c>
      <c r="P549" s="442">
        <v>0</v>
      </c>
      <c r="Q549" s="295">
        <v>33820</v>
      </c>
      <c r="R549" s="439">
        <v>2019</v>
      </c>
    </row>
    <row r="550" spans="1:18" x14ac:dyDescent="0.2">
      <c r="A550" s="439">
        <v>76</v>
      </c>
      <c r="B550" s="494" t="s">
        <v>1379</v>
      </c>
      <c r="C550" s="440">
        <v>1965</v>
      </c>
      <c r="D550" s="439"/>
      <c r="E550" s="510" t="s">
        <v>60</v>
      </c>
      <c r="F550" s="439">
        <v>2</v>
      </c>
      <c r="G550" s="440">
        <v>1</v>
      </c>
      <c r="H550" s="493">
        <v>337.4</v>
      </c>
      <c r="I550" s="493"/>
      <c r="J550" s="493"/>
      <c r="K550" s="493">
        <v>337.4</v>
      </c>
      <c r="L550" s="493">
        <v>204.6</v>
      </c>
      <c r="M550" s="439">
        <v>11</v>
      </c>
      <c r="N550" s="524">
        <v>21850</v>
      </c>
      <c r="O550" s="442">
        <v>0</v>
      </c>
      <c r="P550" s="442">
        <v>0</v>
      </c>
      <c r="Q550" s="295">
        <v>21850</v>
      </c>
      <c r="R550" s="439">
        <v>2019</v>
      </c>
    </row>
    <row r="551" spans="1:18" x14ac:dyDescent="0.2">
      <c r="A551" s="439">
        <v>77</v>
      </c>
      <c r="B551" s="494" t="s">
        <v>1380</v>
      </c>
      <c r="C551" s="440">
        <v>1966</v>
      </c>
      <c r="D551" s="439"/>
      <c r="E551" s="510" t="s">
        <v>60</v>
      </c>
      <c r="F551" s="439">
        <v>2</v>
      </c>
      <c r="G551" s="440">
        <v>1</v>
      </c>
      <c r="H551" s="493">
        <v>326.2</v>
      </c>
      <c r="I551" s="493"/>
      <c r="J551" s="493"/>
      <c r="K551" s="493">
        <v>324.3</v>
      </c>
      <c r="L551" s="493">
        <v>286.7</v>
      </c>
      <c r="M551" s="439">
        <v>11</v>
      </c>
      <c r="N551" s="524">
        <v>21100</v>
      </c>
      <c r="O551" s="442">
        <v>0</v>
      </c>
      <c r="P551" s="442">
        <v>0</v>
      </c>
      <c r="Q551" s="295">
        <v>21100</v>
      </c>
      <c r="R551" s="439">
        <v>2019</v>
      </c>
    </row>
    <row r="552" spans="1:18" x14ac:dyDescent="0.2">
      <c r="A552" s="578" t="s">
        <v>179</v>
      </c>
      <c r="B552" s="579"/>
      <c r="C552" s="507">
        <v>77</v>
      </c>
      <c r="D552" s="505"/>
      <c r="E552" s="506"/>
      <c r="F552" s="505"/>
      <c r="G552" s="507"/>
      <c r="H552" s="508">
        <f>SUM(H475:H551)</f>
        <v>31761.100000000009</v>
      </c>
      <c r="I552" s="508">
        <f t="shared" ref="I552:Q552" si="7">SUM(I475:I551)</f>
        <v>0</v>
      </c>
      <c r="J552" s="508">
        <f t="shared" si="7"/>
        <v>0</v>
      </c>
      <c r="K552" s="508">
        <f t="shared" si="7"/>
        <v>30101.88</v>
      </c>
      <c r="L552" s="508">
        <f t="shared" si="7"/>
        <v>21710.289999999997</v>
      </c>
      <c r="M552" s="508">
        <f t="shared" si="7"/>
        <v>937</v>
      </c>
      <c r="N552" s="508">
        <f t="shared" si="7"/>
        <v>2056280</v>
      </c>
      <c r="O552" s="508"/>
      <c r="P552" s="508"/>
      <c r="Q552" s="508">
        <f t="shared" si="7"/>
        <v>2056280</v>
      </c>
      <c r="R552" s="512"/>
    </row>
    <row r="553" spans="1:18" x14ac:dyDescent="0.2">
      <c r="A553" s="580" t="s">
        <v>66</v>
      </c>
      <c r="B553" s="581"/>
      <c r="C553" s="527"/>
      <c r="D553" s="502"/>
      <c r="E553" s="503"/>
      <c r="F553" s="502"/>
      <c r="G553" s="501"/>
      <c r="H553" s="398"/>
      <c r="I553" s="398"/>
      <c r="J553" s="398"/>
      <c r="K553" s="398"/>
      <c r="L553" s="398"/>
      <c r="M553" s="398"/>
      <c r="N553" s="398"/>
      <c r="O553" s="398"/>
      <c r="P553" s="398"/>
      <c r="Q553" s="284"/>
      <c r="R553" s="514"/>
    </row>
    <row r="554" spans="1:18" x14ac:dyDescent="0.2">
      <c r="A554" s="439"/>
      <c r="B554" s="509" t="s">
        <v>96</v>
      </c>
      <c r="C554" s="440"/>
      <c r="D554" s="439"/>
      <c r="E554" s="510"/>
      <c r="F554" s="439"/>
      <c r="G554" s="440"/>
      <c r="H554" s="493"/>
      <c r="I554" s="493"/>
      <c r="J554" s="493"/>
      <c r="K554" s="493"/>
      <c r="L554" s="493"/>
      <c r="M554" s="439"/>
      <c r="N554" s="442"/>
      <c r="O554" s="442"/>
      <c r="P554" s="442"/>
      <c r="Q554" s="286"/>
      <c r="R554" s="439"/>
    </row>
    <row r="555" spans="1:18" x14ac:dyDescent="0.2">
      <c r="A555" s="439">
        <v>1</v>
      </c>
      <c r="B555" s="251" t="s">
        <v>1381</v>
      </c>
      <c r="C555" s="440">
        <v>1969</v>
      </c>
      <c r="D555" s="439"/>
      <c r="E555" s="510" t="s">
        <v>185</v>
      </c>
      <c r="F555" s="439">
        <v>2</v>
      </c>
      <c r="G555" s="440">
        <v>1</v>
      </c>
      <c r="H555" s="252">
        <v>328</v>
      </c>
      <c r="I555" s="493"/>
      <c r="J555" s="493"/>
      <c r="K555" s="493">
        <v>328</v>
      </c>
      <c r="L555" s="493">
        <v>0</v>
      </c>
      <c r="M555" s="439">
        <v>16</v>
      </c>
      <c r="N555" s="524">
        <v>21250</v>
      </c>
      <c r="O555" s="442">
        <v>0</v>
      </c>
      <c r="P555" s="442">
        <v>0</v>
      </c>
      <c r="Q555" s="295">
        <v>21250</v>
      </c>
      <c r="R555" s="439">
        <v>2019</v>
      </c>
    </row>
    <row r="556" spans="1:18" x14ac:dyDescent="0.2">
      <c r="A556" s="439">
        <v>2</v>
      </c>
      <c r="B556" s="251" t="s">
        <v>1382</v>
      </c>
      <c r="C556" s="440">
        <v>1963</v>
      </c>
      <c r="D556" s="439"/>
      <c r="E556" s="510" t="s">
        <v>691</v>
      </c>
      <c r="F556" s="439">
        <v>2</v>
      </c>
      <c r="G556" s="440">
        <v>1</v>
      </c>
      <c r="H556" s="252">
        <v>313.7</v>
      </c>
      <c r="I556" s="493"/>
      <c r="J556" s="493"/>
      <c r="K556" s="493">
        <v>313.7</v>
      </c>
      <c r="L556" s="493">
        <v>0</v>
      </c>
      <c r="M556" s="439">
        <v>16</v>
      </c>
      <c r="N556" s="524">
        <v>20300</v>
      </c>
      <c r="O556" s="442">
        <v>0</v>
      </c>
      <c r="P556" s="442">
        <v>0</v>
      </c>
      <c r="Q556" s="295">
        <v>20300</v>
      </c>
      <c r="R556" s="439">
        <v>2019</v>
      </c>
    </row>
    <row r="557" spans="1:18" x14ac:dyDescent="0.2">
      <c r="A557" s="439">
        <v>3</v>
      </c>
      <c r="B557" s="251" t="s">
        <v>1383</v>
      </c>
      <c r="C557" s="440">
        <v>1966</v>
      </c>
      <c r="D557" s="439"/>
      <c r="E557" s="510" t="s">
        <v>185</v>
      </c>
      <c r="F557" s="439">
        <v>2</v>
      </c>
      <c r="G557" s="440">
        <v>1</v>
      </c>
      <c r="H557" s="252">
        <v>349.2</v>
      </c>
      <c r="I557" s="493"/>
      <c r="J557" s="493"/>
      <c r="K557" s="493">
        <v>323.39999999999998</v>
      </c>
      <c r="L557" s="493">
        <v>48.7</v>
      </c>
      <c r="M557" s="439">
        <v>15</v>
      </c>
      <c r="N557" s="524">
        <v>22600</v>
      </c>
      <c r="O557" s="442">
        <v>0</v>
      </c>
      <c r="P557" s="442">
        <v>0</v>
      </c>
      <c r="Q557" s="295">
        <v>22600</v>
      </c>
      <c r="R557" s="439">
        <v>2019</v>
      </c>
    </row>
    <row r="558" spans="1:18" x14ac:dyDescent="0.2">
      <c r="A558" s="439">
        <v>4</v>
      </c>
      <c r="B558" s="251" t="s">
        <v>1384</v>
      </c>
      <c r="C558" s="440">
        <v>1974</v>
      </c>
      <c r="D558" s="439"/>
      <c r="E558" s="510" t="s">
        <v>185</v>
      </c>
      <c r="F558" s="439">
        <v>2</v>
      </c>
      <c r="G558" s="440">
        <v>1</v>
      </c>
      <c r="H558" s="252">
        <v>323.39999999999998</v>
      </c>
      <c r="I558" s="493"/>
      <c r="J558" s="493"/>
      <c r="K558" s="493">
        <v>323.39999999999998</v>
      </c>
      <c r="L558" s="493">
        <v>48.1</v>
      </c>
      <c r="M558" s="439">
        <v>16</v>
      </c>
      <c r="N558" s="524">
        <v>20950</v>
      </c>
      <c r="O558" s="442">
        <v>0</v>
      </c>
      <c r="P558" s="442">
        <v>0</v>
      </c>
      <c r="Q558" s="295">
        <v>20950</v>
      </c>
      <c r="R558" s="439">
        <v>2019</v>
      </c>
    </row>
    <row r="559" spans="1:18" x14ac:dyDescent="0.2">
      <c r="A559" s="439">
        <v>5</v>
      </c>
      <c r="B559" s="251" t="s">
        <v>1385</v>
      </c>
      <c r="C559" s="440">
        <v>1965</v>
      </c>
      <c r="D559" s="439"/>
      <c r="E559" s="510" t="s">
        <v>185</v>
      </c>
      <c r="F559" s="439">
        <v>2</v>
      </c>
      <c r="G559" s="440">
        <v>1</v>
      </c>
      <c r="H559" s="252">
        <v>323.39999999999998</v>
      </c>
      <c r="I559" s="493"/>
      <c r="J559" s="493"/>
      <c r="K559" s="493">
        <v>323.39999999999998</v>
      </c>
      <c r="L559" s="493">
        <v>0</v>
      </c>
      <c r="M559" s="439">
        <v>16</v>
      </c>
      <c r="N559" s="524">
        <v>20950</v>
      </c>
      <c r="O559" s="442">
        <v>0</v>
      </c>
      <c r="P559" s="442">
        <v>0</v>
      </c>
      <c r="Q559" s="295">
        <v>20950</v>
      </c>
      <c r="R559" s="439">
        <v>2019</v>
      </c>
    </row>
    <row r="560" spans="1:18" x14ac:dyDescent="0.2">
      <c r="A560" s="439">
        <v>6</v>
      </c>
      <c r="B560" s="251" t="s">
        <v>1386</v>
      </c>
      <c r="C560" s="440">
        <v>1968</v>
      </c>
      <c r="D560" s="439"/>
      <c r="E560" s="510" t="s">
        <v>185</v>
      </c>
      <c r="F560" s="439">
        <v>2</v>
      </c>
      <c r="G560" s="440">
        <v>2</v>
      </c>
      <c r="H560" s="252">
        <v>373.7</v>
      </c>
      <c r="I560" s="493"/>
      <c r="J560" s="493"/>
      <c r="K560" s="493">
        <v>373.7</v>
      </c>
      <c r="L560" s="493">
        <v>0</v>
      </c>
      <c r="M560" s="439">
        <v>16</v>
      </c>
      <c r="N560" s="524">
        <v>24200</v>
      </c>
      <c r="O560" s="442">
        <v>0</v>
      </c>
      <c r="P560" s="442">
        <v>0</v>
      </c>
      <c r="Q560" s="295">
        <v>24200</v>
      </c>
      <c r="R560" s="439">
        <v>2019</v>
      </c>
    </row>
    <row r="561" spans="1:18" x14ac:dyDescent="0.2">
      <c r="A561" s="439">
        <v>7</v>
      </c>
      <c r="B561" s="251" t="s">
        <v>1387</v>
      </c>
      <c r="C561" s="440">
        <v>1966</v>
      </c>
      <c r="D561" s="439"/>
      <c r="E561" s="510" t="s">
        <v>1388</v>
      </c>
      <c r="F561" s="439">
        <v>2</v>
      </c>
      <c r="G561" s="440">
        <v>2</v>
      </c>
      <c r="H561" s="252">
        <v>368.9</v>
      </c>
      <c r="I561" s="493"/>
      <c r="J561" s="493"/>
      <c r="K561" s="493">
        <v>368.9</v>
      </c>
      <c r="L561" s="493">
        <v>0</v>
      </c>
      <c r="M561" s="439">
        <v>16</v>
      </c>
      <c r="N561" s="524">
        <v>23900</v>
      </c>
      <c r="O561" s="442">
        <v>0</v>
      </c>
      <c r="P561" s="442">
        <v>0</v>
      </c>
      <c r="Q561" s="295">
        <v>23900</v>
      </c>
      <c r="R561" s="439">
        <v>2019</v>
      </c>
    </row>
    <row r="562" spans="1:18" x14ac:dyDescent="0.2">
      <c r="A562" s="439">
        <v>8</v>
      </c>
      <c r="B562" s="251" t="s">
        <v>1389</v>
      </c>
      <c r="C562" s="440">
        <v>1966</v>
      </c>
      <c r="D562" s="439"/>
      <c r="E562" s="510" t="s">
        <v>185</v>
      </c>
      <c r="F562" s="439">
        <v>2</v>
      </c>
      <c r="G562" s="440">
        <v>1</v>
      </c>
      <c r="H562" s="252">
        <v>344</v>
      </c>
      <c r="I562" s="493"/>
      <c r="J562" s="493"/>
      <c r="K562" s="493">
        <v>341.76</v>
      </c>
      <c r="L562" s="493">
        <v>0</v>
      </c>
      <c r="M562" s="439">
        <v>16</v>
      </c>
      <c r="N562" s="524">
        <v>22270</v>
      </c>
      <c r="O562" s="442">
        <v>0</v>
      </c>
      <c r="P562" s="442">
        <v>0</v>
      </c>
      <c r="Q562" s="295">
        <v>22270</v>
      </c>
      <c r="R562" s="439">
        <v>2019</v>
      </c>
    </row>
    <row r="563" spans="1:18" x14ac:dyDescent="0.2">
      <c r="A563" s="439">
        <v>9</v>
      </c>
      <c r="B563" s="251" t="s">
        <v>1390</v>
      </c>
      <c r="C563" s="440">
        <v>1967</v>
      </c>
      <c r="D563" s="439"/>
      <c r="E563" s="510" t="s">
        <v>820</v>
      </c>
      <c r="F563" s="439">
        <v>2</v>
      </c>
      <c r="G563" s="440">
        <v>1</v>
      </c>
      <c r="H563" s="252">
        <v>332</v>
      </c>
      <c r="I563" s="493"/>
      <c r="J563" s="493"/>
      <c r="K563" s="493">
        <v>331.9</v>
      </c>
      <c r="L563" s="493">
        <v>114.7</v>
      </c>
      <c r="M563" s="439">
        <v>8</v>
      </c>
      <c r="N563" s="524">
        <v>21500</v>
      </c>
      <c r="O563" s="442">
        <v>0</v>
      </c>
      <c r="P563" s="442">
        <v>0</v>
      </c>
      <c r="Q563" s="295">
        <v>21500</v>
      </c>
      <c r="R563" s="439">
        <v>2019</v>
      </c>
    </row>
    <row r="564" spans="1:18" x14ac:dyDescent="0.2">
      <c r="A564" s="439">
        <v>10</v>
      </c>
      <c r="B564" s="251" t="s">
        <v>1391</v>
      </c>
      <c r="C564" s="440">
        <v>1967</v>
      </c>
      <c r="D564" s="439"/>
      <c r="E564" s="510" t="s">
        <v>820</v>
      </c>
      <c r="F564" s="439">
        <v>2</v>
      </c>
      <c r="G564" s="440">
        <v>1</v>
      </c>
      <c r="H564" s="252">
        <v>332.71</v>
      </c>
      <c r="I564" s="493"/>
      <c r="J564" s="493"/>
      <c r="K564" s="493">
        <v>332.71</v>
      </c>
      <c r="L564" s="493">
        <v>126.6</v>
      </c>
      <c r="M564" s="439">
        <v>8</v>
      </c>
      <c r="N564" s="524">
        <v>21550</v>
      </c>
      <c r="O564" s="442">
        <v>0</v>
      </c>
      <c r="P564" s="442">
        <v>0</v>
      </c>
      <c r="Q564" s="295">
        <v>21550</v>
      </c>
      <c r="R564" s="439">
        <v>2019</v>
      </c>
    </row>
    <row r="565" spans="1:18" x14ac:dyDescent="0.2">
      <c r="A565" s="439">
        <v>11</v>
      </c>
      <c r="B565" s="251" t="s">
        <v>1392</v>
      </c>
      <c r="C565" s="440">
        <v>1967</v>
      </c>
      <c r="D565" s="439"/>
      <c r="E565" s="510" t="s">
        <v>820</v>
      </c>
      <c r="F565" s="439">
        <v>2</v>
      </c>
      <c r="G565" s="440">
        <v>1</v>
      </c>
      <c r="H565" s="252">
        <v>306</v>
      </c>
      <c r="I565" s="493"/>
      <c r="J565" s="493"/>
      <c r="K565" s="493">
        <v>305</v>
      </c>
      <c r="L565" s="493">
        <v>78.900000000000006</v>
      </c>
      <c r="M565" s="439">
        <v>8</v>
      </c>
      <c r="N565" s="524">
        <v>19800</v>
      </c>
      <c r="O565" s="442">
        <v>0</v>
      </c>
      <c r="P565" s="442">
        <v>0</v>
      </c>
      <c r="Q565" s="295">
        <v>19800</v>
      </c>
      <c r="R565" s="439">
        <v>2019</v>
      </c>
    </row>
    <row r="566" spans="1:18" x14ac:dyDescent="0.2">
      <c r="A566" s="439">
        <v>12</v>
      </c>
      <c r="B566" s="251" t="s">
        <v>1393</v>
      </c>
      <c r="C566" s="440">
        <v>1967</v>
      </c>
      <c r="D566" s="439"/>
      <c r="E566" s="510" t="s">
        <v>820</v>
      </c>
      <c r="F566" s="439">
        <v>2</v>
      </c>
      <c r="G566" s="440">
        <v>1</v>
      </c>
      <c r="H566" s="252">
        <v>330</v>
      </c>
      <c r="I566" s="493"/>
      <c r="J566" s="493"/>
      <c r="K566" s="493">
        <v>329.1</v>
      </c>
      <c r="L566" s="493">
        <v>165.6</v>
      </c>
      <c r="M566" s="439">
        <v>8</v>
      </c>
      <c r="N566" s="524">
        <v>21400</v>
      </c>
      <c r="O566" s="442">
        <v>0</v>
      </c>
      <c r="P566" s="442">
        <v>0</v>
      </c>
      <c r="Q566" s="295">
        <v>21400</v>
      </c>
      <c r="R566" s="439">
        <v>2019</v>
      </c>
    </row>
    <row r="567" spans="1:18" x14ac:dyDescent="0.2">
      <c r="A567" s="439">
        <v>13</v>
      </c>
      <c r="B567" s="251" t="s">
        <v>1394</v>
      </c>
      <c r="C567" s="440">
        <v>1966</v>
      </c>
      <c r="D567" s="439"/>
      <c r="E567" s="510" t="s">
        <v>820</v>
      </c>
      <c r="F567" s="439">
        <v>2</v>
      </c>
      <c r="G567" s="440">
        <v>1</v>
      </c>
      <c r="H567" s="252">
        <v>304</v>
      </c>
      <c r="I567" s="493"/>
      <c r="J567" s="493"/>
      <c r="K567" s="493">
        <v>303.5</v>
      </c>
      <c r="L567" s="493">
        <v>79.900000000000006</v>
      </c>
      <c r="M567" s="439">
        <v>8</v>
      </c>
      <c r="N567" s="524">
        <v>19700</v>
      </c>
      <c r="O567" s="442">
        <v>0</v>
      </c>
      <c r="P567" s="442">
        <v>0</v>
      </c>
      <c r="Q567" s="295">
        <v>19700</v>
      </c>
      <c r="R567" s="439">
        <v>2019</v>
      </c>
    </row>
    <row r="568" spans="1:18" x14ac:dyDescent="0.2">
      <c r="A568" s="439">
        <v>14</v>
      </c>
      <c r="B568" s="251" t="s">
        <v>1395</v>
      </c>
      <c r="C568" s="440">
        <v>1966</v>
      </c>
      <c r="D568" s="439"/>
      <c r="E568" s="510" t="s">
        <v>820</v>
      </c>
      <c r="F568" s="439">
        <v>2</v>
      </c>
      <c r="G568" s="440">
        <v>1</v>
      </c>
      <c r="H568" s="252">
        <v>301.3</v>
      </c>
      <c r="I568" s="493"/>
      <c r="J568" s="493"/>
      <c r="K568" s="493">
        <v>301.3</v>
      </c>
      <c r="L568" s="493">
        <v>43.1</v>
      </c>
      <c r="M568" s="439">
        <v>8</v>
      </c>
      <c r="N568" s="524">
        <v>19500</v>
      </c>
      <c r="O568" s="442">
        <v>0</v>
      </c>
      <c r="P568" s="442">
        <v>0</v>
      </c>
      <c r="Q568" s="295">
        <v>19500</v>
      </c>
      <c r="R568" s="439">
        <v>2019</v>
      </c>
    </row>
    <row r="569" spans="1:18" x14ac:dyDescent="0.2">
      <c r="A569" s="439">
        <v>15</v>
      </c>
      <c r="B569" s="251" t="s">
        <v>1396</v>
      </c>
      <c r="C569" s="440">
        <v>1966</v>
      </c>
      <c r="D569" s="439"/>
      <c r="E569" s="510" t="s">
        <v>820</v>
      </c>
      <c r="F569" s="439">
        <v>2</v>
      </c>
      <c r="G569" s="440">
        <v>1</v>
      </c>
      <c r="H569" s="252">
        <v>331</v>
      </c>
      <c r="I569" s="493"/>
      <c r="J569" s="493"/>
      <c r="K569" s="493">
        <v>325.2</v>
      </c>
      <c r="L569" s="493">
        <v>81.599999999999994</v>
      </c>
      <c r="M569" s="439">
        <v>8</v>
      </c>
      <c r="N569" s="524">
        <v>21450</v>
      </c>
      <c r="O569" s="442">
        <v>0</v>
      </c>
      <c r="P569" s="442">
        <v>0</v>
      </c>
      <c r="Q569" s="295">
        <v>21450</v>
      </c>
      <c r="R569" s="439">
        <v>2019</v>
      </c>
    </row>
    <row r="570" spans="1:18" x14ac:dyDescent="0.2">
      <c r="A570" s="439">
        <v>16</v>
      </c>
      <c r="B570" s="251" t="s">
        <v>1397</v>
      </c>
      <c r="C570" s="440">
        <v>1966</v>
      </c>
      <c r="D570" s="439"/>
      <c r="E570" s="510" t="s">
        <v>820</v>
      </c>
      <c r="F570" s="439">
        <v>2</v>
      </c>
      <c r="G570" s="440">
        <v>1</v>
      </c>
      <c r="H570" s="252">
        <v>330</v>
      </c>
      <c r="I570" s="493"/>
      <c r="J570" s="493"/>
      <c r="K570" s="493">
        <v>330</v>
      </c>
      <c r="L570" s="493">
        <v>242.1</v>
      </c>
      <c r="M570" s="439">
        <v>8</v>
      </c>
      <c r="N570" s="524">
        <v>21350</v>
      </c>
      <c r="O570" s="442">
        <v>0</v>
      </c>
      <c r="P570" s="442">
        <v>0</v>
      </c>
      <c r="Q570" s="295">
        <v>21350</v>
      </c>
      <c r="R570" s="439">
        <v>2019</v>
      </c>
    </row>
    <row r="571" spans="1:18" x14ac:dyDescent="0.2">
      <c r="A571" s="439">
        <v>17</v>
      </c>
      <c r="B571" s="251" t="s">
        <v>563</v>
      </c>
      <c r="C571" s="440">
        <v>1966</v>
      </c>
      <c r="D571" s="439"/>
      <c r="E571" s="510" t="s">
        <v>820</v>
      </c>
      <c r="F571" s="439">
        <v>2</v>
      </c>
      <c r="G571" s="440">
        <v>1</v>
      </c>
      <c r="H571" s="252">
        <v>333</v>
      </c>
      <c r="I571" s="493"/>
      <c r="J571" s="493"/>
      <c r="K571" s="493">
        <v>333</v>
      </c>
      <c r="L571" s="493">
        <v>77.2</v>
      </c>
      <c r="M571" s="439">
        <v>8</v>
      </c>
      <c r="N571" s="524">
        <v>21550</v>
      </c>
      <c r="O571" s="442">
        <v>0</v>
      </c>
      <c r="P571" s="442">
        <v>0</v>
      </c>
      <c r="Q571" s="295">
        <v>21550</v>
      </c>
      <c r="R571" s="439">
        <v>2019</v>
      </c>
    </row>
    <row r="572" spans="1:18" x14ac:dyDescent="0.2">
      <c r="A572" s="439">
        <v>18</v>
      </c>
      <c r="B572" s="251" t="s">
        <v>1398</v>
      </c>
      <c r="C572" s="440">
        <v>1967</v>
      </c>
      <c r="D572" s="439"/>
      <c r="E572" s="510" t="s">
        <v>820</v>
      </c>
      <c r="F572" s="439">
        <v>2</v>
      </c>
      <c r="G572" s="440">
        <v>1</v>
      </c>
      <c r="H572" s="252">
        <v>326</v>
      </c>
      <c r="I572" s="493"/>
      <c r="J572" s="493"/>
      <c r="K572" s="493">
        <v>326</v>
      </c>
      <c r="L572" s="493">
        <v>237.8</v>
      </c>
      <c r="M572" s="439">
        <v>8</v>
      </c>
      <c r="N572" s="524">
        <v>21100</v>
      </c>
      <c r="O572" s="442">
        <v>0</v>
      </c>
      <c r="P572" s="442">
        <v>0</v>
      </c>
      <c r="Q572" s="295">
        <v>21100</v>
      </c>
      <c r="R572" s="439">
        <v>2019</v>
      </c>
    </row>
    <row r="573" spans="1:18" x14ac:dyDescent="0.2">
      <c r="A573" s="439">
        <v>19</v>
      </c>
      <c r="B573" s="251" t="s">
        <v>1399</v>
      </c>
      <c r="C573" s="440">
        <v>1967</v>
      </c>
      <c r="D573" s="439"/>
      <c r="E573" s="510" t="s">
        <v>820</v>
      </c>
      <c r="F573" s="439">
        <v>2</v>
      </c>
      <c r="G573" s="440">
        <v>1</v>
      </c>
      <c r="H573" s="252">
        <v>333</v>
      </c>
      <c r="I573" s="493"/>
      <c r="J573" s="493"/>
      <c r="K573" s="493">
        <v>333</v>
      </c>
      <c r="L573" s="493">
        <v>201.7</v>
      </c>
      <c r="M573" s="439">
        <v>8</v>
      </c>
      <c r="N573" s="524">
        <v>21550</v>
      </c>
      <c r="O573" s="442">
        <v>0</v>
      </c>
      <c r="P573" s="442">
        <v>0</v>
      </c>
      <c r="Q573" s="295">
        <v>21550</v>
      </c>
      <c r="R573" s="439">
        <v>2019</v>
      </c>
    </row>
    <row r="574" spans="1:18" x14ac:dyDescent="0.2">
      <c r="A574" s="439">
        <v>20</v>
      </c>
      <c r="B574" s="251" t="s">
        <v>1400</v>
      </c>
      <c r="C574" s="440">
        <v>1965</v>
      </c>
      <c r="D574" s="439"/>
      <c r="E574" s="510" t="s">
        <v>820</v>
      </c>
      <c r="F574" s="439">
        <v>2</v>
      </c>
      <c r="G574" s="440">
        <v>1</v>
      </c>
      <c r="H574" s="252">
        <v>336</v>
      </c>
      <c r="I574" s="493"/>
      <c r="J574" s="493"/>
      <c r="K574" s="493">
        <v>336</v>
      </c>
      <c r="L574" s="493">
        <v>50.5</v>
      </c>
      <c r="M574" s="439">
        <v>8</v>
      </c>
      <c r="N574" s="524">
        <v>21750</v>
      </c>
      <c r="O574" s="442">
        <v>0</v>
      </c>
      <c r="P574" s="442">
        <v>0</v>
      </c>
      <c r="Q574" s="295">
        <v>21750</v>
      </c>
      <c r="R574" s="439">
        <v>2019</v>
      </c>
    </row>
    <row r="575" spans="1:18" x14ac:dyDescent="0.2">
      <c r="A575" s="439">
        <v>21</v>
      </c>
      <c r="B575" s="251" t="s">
        <v>1401</v>
      </c>
      <c r="C575" s="440">
        <v>1966</v>
      </c>
      <c r="D575" s="439"/>
      <c r="E575" s="510" t="s">
        <v>820</v>
      </c>
      <c r="F575" s="439">
        <v>2</v>
      </c>
      <c r="G575" s="440">
        <v>1</v>
      </c>
      <c r="H575" s="252">
        <v>330.6</v>
      </c>
      <c r="I575" s="493"/>
      <c r="J575" s="493"/>
      <c r="K575" s="493">
        <v>291.7</v>
      </c>
      <c r="L575" s="493">
        <v>38.9</v>
      </c>
      <c r="M575" s="439">
        <v>8</v>
      </c>
      <c r="N575" s="524">
        <v>21400</v>
      </c>
      <c r="O575" s="442">
        <v>0</v>
      </c>
      <c r="P575" s="442">
        <v>0</v>
      </c>
      <c r="Q575" s="295">
        <v>21400</v>
      </c>
      <c r="R575" s="439">
        <v>2019</v>
      </c>
    </row>
    <row r="576" spans="1:18" x14ac:dyDescent="0.2">
      <c r="A576" s="439">
        <v>22</v>
      </c>
      <c r="B576" s="251" t="s">
        <v>1402</v>
      </c>
      <c r="C576" s="440">
        <v>1965</v>
      </c>
      <c r="D576" s="439"/>
      <c r="E576" s="510" t="s">
        <v>820</v>
      </c>
      <c r="F576" s="439">
        <v>2</v>
      </c>
      <c r="G576" s="440">
        <v>1</v>
      </c>
      <c r="H576" s="252">
        <v>330.4</v>
      </c>
      <c r="I576" s="493"/>
      <c r="J576" s="493"/>
      <c r="K576" s="493">
        <v>330.4</v>
      </c>
      <c r="L576" s="493">
        <v>37.6</v>
      </c>
      <c r="M576" s="439">
        <v>8</v>
      </c>
      <c r="N576" s="524">
        <v>21400</v>
      </c>
      <c r="O576" s="442">
        <v>0</v>
      </c>
      <c r="P576" s="442">
        <v>0</v>
      </c>
      <c r="Q576" s="295">
        <v>21400</v>
      </c>
      <c r="R576" s="439">
        <v>2019</v>
      </c>
    </row>
    <row r="577" spans="1:18" x14ac:dyDescent="0.2">
      <c r="A577" s="439">
        <v>23</v>
      </c>
      <c r="B577" s="251" t="s">
        <v>1403</v>
      </c>
      <c r="C577" s="440">
        <v>1966</v>
      </c>
      <c r="D577" s="439"/>
      <c r="E577" s="510" t="s">
        <v>820</v>
      </c>
      <c r="F577" s="439">
        <v>2</v>
      </c>
      <c r="G577" s="440">
        <v>1</v>
      </c>
      <c r="H577" s="252">
        <v>333</v>
      </c>
      <c r="I577" s="493"/>
      <c r="J577" s="493"/>
      <c r="K577" s="493">
        <v>333</v>
      </c>
      <c r="L577" s="493">
        <v>253.7</v>
      </c>
      <c r="M577" s="439">
        <v>8</v>
      </c>
      <c r="N577" s="524">
        <v>21550</v>
      </c>
      <c r="O577" s="442">
        <v>0</v>
      </c>
      <c r="P577" s="442">
        <v>0</v>
      </c>
      <c r="Q577" s="295">
        <v>21550</v>
      </c>
      <c r="R577" s="439">
        <v>2019</v>
      </c>
    </row>
    <row r="578" spans="1:18" x14ac:dyDescent="0.2">
      <c r="A578" s="439">
        <v>24</v>
      </c>
      <c r="B578" s="251" t="s">
        <v>1404</v>
      </c>
      <c r="C578" s="440">
        <v>1965</v>
      </c>
      <c r="D578" s="439"/>
      <c r="E578" s="510" t="s">
        <v>820</v>
      </c>
      <c r="F578" s="439">
        <v>2</v>
      </c>
      <c r="G578" s="440">
        <v>1</v>
      </c>
      <c r="H578" s="252">
        <v>335.9</v>
      </c>
      <c r="I578" s="493"/>
      <c r="J578" s="493"/>
      <c r="K578" s="493">
        <v>335.9</v>
      </c>
      <c r="L578" s="493">
        <v>207.3</v>
      </c>
      <c r="M578" s="439">
        <v>8</v>
      </c>
      <c r="N578" s="524">
        <v>21750</v>
      </c>
      <c r="O578" s="442">
        <v>0</v>
      </c>
      <c r="P578" s="442">
        <v>0</v>
      </c>
      <c r="Q578" s="295">
        <v>21750</v>
      </c>
      <c r="R578" s="439">
        <v>2019</v>
      </c>
    </row>
    <row r="579" spans="1:18" x14ac:dyDescent="0.2">
      <c r="A579" s="439">
        <v>25</v>
      </c>
      <c r="B579" s="251" t="s">
        <v>1405</v>
      </c>
      <c r="C579" s="440">
        <v>1967</v>
      </c>
      <c r="D579" s="439"/>
      <c r="E579" s="510" t="s">
        <v>820</v>
      </c>
      <c r="F579" s="439">
        <v>2</v>
      </c>
      <c r="G579" s="440">
        <v>1</v>
      </c>
      <c r="H579" s="252">
        <v>332</v>
      </c>
      <c r="I579" s="493"/>
      <c r="J579" s="493"/>
      <c r="K579" s="493">
        <v>330.9</v>
      </c>
      <c r="L579" s="493">
        <v>38.4</v>
      </c>
      <c r="M579" s="439">
        <v>8</v>
      </c>
      <c r="N579" s="524">
        <v>21500</v>
      </c>
      <c r="O579" s="442">
        <v>0</v>
      </c>
      <c r="P579" s="442">
        <v>0</v>
      </c>
      <c r="Q579" s="295">
        <v>21500</v>
      </c>
      <c r="R579" s="439">
        <v>2019</v>
      </c>
    </row>
    <row r="580" spans="1:18" x14ac:dyDescent="0.2">
      <c r="A580" s="439">
        <v>26</v>
      </c>
      <c r="B580" s="251" t="s">
        <v>1406</v>
      </c>
      <c r="C580" s="440">
        <v>1965</v>
      </c>
      <c r="D580" s="439"/>
      <c r="E580" s="510" t="s">
        <v>820</v>
      </c>
      <c r="F580" s="439">
        <v>2</v>
      </c>
      <c r="G580" s="440">
        <v>1</v>
      </c>
      <c r="H580" s="252">
        <v>332</v>
      </c>
      <c r="I580" s="493"/>
      <c r="J580" s="493"/>
      <c r="K580" s="493">
        <v>332</v>
      </c>
      <c r="L580" s="493">
        <v>125.8</v>
      </c>
      <c r="M580" s="439">
        <v>8</v>
      </c>
      <c r="N580" s="524">
        <v>21500</v>
      </c>
      <c r="O580" s="442">
        <v>0</v>
      </c>
      <c r="P580" s="442">
        <v>0</v>
      </c>
      <c r="Q580" s="295">
        <v>21500</v>
      </c>
      <c r="R580" s="439">
        <v>2019</v>
      </c>
    </row>
    <row r="581" spans="1:18" x14ac:dyDescent="0.2">
      <c r="A581" s="439">
        <v>27</v>
      </c>
      <c r="B581" s="251" t="s">
        <v>1407</v>
      </c>
      <c r="C581" s="440">
        <v>1964</v>
      </c>
      <c r="D581" s="439"/>
      <c r="E581" s="510" t="s">
        <v>820</v>
      </c>
      <c r="F581" s="439">
        <v>2</v>
      </c>
      <c r="G581" s="440">
        <v>1</v>
      </c>
      <c r="H581" s="252">
        <v>332.7</v>
      </c>
      <c r="I581" s="493"/>
      <c r="J581" s="493"/>
      <c r="K581" s="493">
        <v>332.7</v>
      </c>
      <c r="L581" s="493">
        <v>126.5</v>
      </c>
      <c r="M581" s="439">
        <v>8</v>
      </c>
      <c r="N581" s="524">
        <v>21550</v>
      </c>
      <c r="O581" s="442">
        <v>0</v>
      </c>
      <c r="P581" s="442">
        <v>0</v>
      </c>
      <c r="Q581" s="295">
        <v>21550</v>
      </c>
      <c r="R581" s="439">
        <v>2019</v>
      </c>
    </row>
    <row r="582" spans="1:18" x14ac:dyDescent="0.2">
      <c r="A582" s="439">
        <v>28</v>
      </c>
      <c r="B582" s="251" t="s">
        <v>1408</v>
      </c>
      <c r="C582" s="440">
        <v>1966</v>
      </c>
      <c r="D582" s="439"/>
      <c r="E582" s="510" t="s">
        <v>820</v>
      </c>
      <c r="F582" s="439">
        <v>2</v>
      </c>
      <c r="G582" s="440">
        <v>1</v>
      </c>
      <c r="H582" s="252">
        <v>333.2</v>
      </c>
      <c r="I582" s="493"/>
      <c r="J582" s="493"/>
      <c r="K582" s="493">
        <v>333.2</v>
      </c>
      <c r="L582" s="493">
        <v>38.5</v>
      </c>
      <c r="M582" s="439">
        <v>8</v>
      </c>
      <c r="N582" s="524">
        <v>21600</v>
      </c>
      <c r="O582" s="442">
        <v>0</v>
      </c>
      <c r="P582" s="442">
        <v>0</v>
      </c>
      <c r="Q582" s="295">
        <v>21600</v>
      </c>
      <c r="R582" s="439">
        <v>2019</v>
      </c>
    </row>
    <row r="583" spans="1:18" x14ac:dyDescent="0.2">
      <c r="A583" s="439">
        <v>29</v>
      </c>
      <c r="B583" s="251" t="s">
        <v>1409</v>
      </c>
      <c r="C583" s="440">
        <v>1967</v>
      </c>
      <c r="D583" s="439"/>
      <c r="E583" s="510" t="s">
        <v>820</v>
      </c>
      <c r="F583" s="439">
        <v>2</v>
      </c>
      <c r="G583" s="440">
        <v>1</v>
      </c>
      <c r="H583" s="252">
        <v>330</v>
      </c>
      <c r="I583" s="493"/>
      <c r="J583" s="493"/>
      <c r="K583" s="493">
        <v>330</v>
      </c>
      <c r="L583" s="493">
        <v>87.6</v>
      </c>
      <c r="M583" s="439">
        <v>8</v>
      </c>
      <c r="N583" s="524">
        <v>21350</v>
      </c>
      <c r="O583" s="442">
        <v>0</v>
      </c>
      <c r="P583" s="442">
        <v>0</v>
      </c>
      <c r="Q583" s="295">
        <v>21350</v>
      </c>
      <c r="R583" s="439">
        <v>2019</v>
      </c>
    </row>
    <row r="584" spans="1:18" x14ac:dyDescent="0.2">
      <c r="A584" s="439">
        <v>30</v>
      </c>
      <c r="B584" s="251" t="s">
        <v>1410</v>
      </c>
      <c r="C584" s="440">
        <v>1966</v>
      </c>
      <c r="D584" s="439"/>
      <c r="E584" s="510" t="s">
        <v>820</v>
      </c>
      <c r="F584" s="439">
        <v>2</v>
      </c>
      <c r="G584" s="440">
        <v>1</v>
      </c>
      <c r="H584" s="252">
        <v>332.9</v>
      </c>
      <c r="I584" s="493"/>
      <c r="J584" s="493"/>
      <c r="K584" s="493">
        <v>332.9</v>
      </c>
      <c r="L584" s="493">
        <v>78.7</v>
      </c>
      <c r="M584" s="439">
        <v>8</v>
      </c>
      <c r="N584" s="524">
        <v>21550</v>
      </c>
      <c r="O584" s="442">
        <v>0</v>
      </c>
      <c r="P584" s="442">
        <v>0</v>
      </c>
      <c r="Q584" s="295">
        <v>21550</v>
      </c>
      <c r="R584" s="439">
        <v>2019</v>
      </c>
    </row>
    <row r="585" spans="1:18" x14ac:dyDescent="0.2">
      <c r="A585" s="439">
        <v>31</v>
      </c>
      <c r="B585" s="251" t="s">
        <v>1411</v>
      </c>
      <c r="C585" s="440">
        <v>1966</v>
      </c>
      <c r="D585" s="439"/>
      <c r="E585" s="510" t="s">
        <v>820</v>
      </c>
      <c r="F585" s="439">
        <v>2</v>
      </c>
      <c r="G585" s="440">
        <v>1</v>
      </c>
      <c r="H585" s="252">
        <v>328.7</v>
      </c>
      <c r="I585" s="493"/>
      <c r="J585" s="493"/>
      <c r="K585" s="493">
        <v>328.7</v>
      </c>
      <c r="L585" s="493">
        <v>163.1</v>
      </c>
      <c r="M585" s="439">
        <v>8</v>
      </c>
      <c r="N585" s="524">
        <v>21270</v>
      </c>
      <c r="O585" s="442">
        <v>0</v>
      </c>
      <c r="P585" s="442">
        <v>0</v>
      </c>
      <c r="Q585" s="295">
        <v>21270</v>
      </c>
      <c r="R585" s="439">
        <v>2019</v>
      </c>
    </row>
    <row r="586" spans="1:18" x14ac:dyDescent="0.2">
      <c r="A586" s="439">
        <v>32</v>
      </c>
      <c r="B586" s="251" t="s">
        <v>1412</v>
      </c>
      <c r="C586" s="440">
        <v>1967</v>
      </c>
      <c r="D586" s="439"/>
      <c r="E586" s="510" t="s">
        <v>820</v>
      </c>
      <c r="F586" s="439">
        <v>2</v>
      </c>
      <c r="G586" s="440">
        <v>1</v>
      </c>
      <c r="H586" s="252">
        <v>354</v>
      </c>
      <c r="I586" s="493"/>
      <c r="J586" s="493"/>
      <c r="K586" s="493">
        <v>326.35000000000002</v>
      </c>
      <c r="L586" s="493">
        <v>49.1</v>
      </c>
      <c r="M586" s="439">
        <v>8</v>
      </c>
      <c r="N586" s="524">
        <v>22900</v>
      </c>
      <c r="O586" s="442">
        <v>0</v>
      </c>
      <c r="P586" s="442">
        <v>0</v>
      </c>
      <c r="Q586" s="295">
        <v>22900</v>
      </c>
      <c r="R586" s="439">
        <v>2019</v>
      </c>
    </row>
    <row r="587" spans="1:18" x14ac:dyDescent="0.2">
      <c r="A587" s="439">
        <v>33</v>
      </c>
      <c r="B587" s="251" t="s">
        <v>1413</v>
      </c>
      <c r="C587" s="252" t="s">
        <v>1414</v>
      </c>
      <c r="D587" s="439"/>
      <c r="E587" s="510" t="s">
        <v>820</v>
      </c>
      <c r="F587" s="439">
        <v>2</v>
      </c>
      <c r="G587" s="440">
        <v>1</v>
      </c>
      <c r="H587" s="252">
        <v>361</v>
      </c>
      <c r="I587" s="493"/>
      <c r="J587" s="493"/>
      <c r="K587" s="493">
        <v>333</v>
      </c>
      <c r="L587" s="493">
        <v>127.9</v>
      </c>
      <c r="M587" s="439">
        <v>8</v>
      </c>
      <c r="N587" s="524">
        <v>23360</v>
      </c>
      <c r="O587" s="442">
        <v>0</v>
      </c>
      <c r="P587" s="442">
        <v>0</v>
      </c>
      <c r="Q587" s="295">
        <v>23360</v>
      </c>
      <c r="R587" s="439">
        <v>2019</v>
      </c>
    </row>
    <row r="588" spans="1:18" x14ac:dyDescent="0.2">
      <c r="A588" s="439">
        <v>34</v>
      </c>
      <c r="B588" s="251" t="s">
        <v>1415</v>
      </c>
      <c r="C588" s="252" t="s">
        <v>1414</v>
      </c>
      <c r="D588" s="439"/>
      <c r="E588" s="510" t="s">
        <v>820</v>
      </c>
      <c r="F588" s="439">
        <v>2</v>
      </c>
      <c r="G588" s="440">
        <v>1</v>
      </c>
      <c r="H588" s="252">
        <v>360</v>
      </c>
      <c r="I588" s="493"/>
      <c r="J588" s="493"/>
      <c r="K588" s="493">
        <v>331.3</v>
      </c>
      <c r="L588" s="493">
        <v>49.9</v>
      </c>
      <c r="M588" s="439">
        <v>8</v>
      </c>
      <c r="N588" s="524">
        <v>23300</v>
      </c>
      <c r="O588" s="442">
        <v>0</v>
      </c>
      <c r="P588" s="442">
        <v>0</v>
      </c>
      <c r="Q588" s="295">
        <v>23300</v>
      </c>
      <c r="R588" s="439">
        <v>2019</v>
      </c>
    </row>
    <row r="589" spans="1:18" x14ac:dyDescent="0.2">
      <c r="A589" s="439">
        <v>35</v>
      </c>
      <c r="B589" s="251" t="s">
        <v>1416</v>
      </c>
      <c r="C589" s="440">
        <v>1972</v>
      </c>
      <c r="D589" s="439"/>
      <c r="E589" s="510" t="s">
        <v>820</v>
      </c>
      <c r="F589" s="439">
        <v>2</v>
      </c>
      <c r="G589" s="440">
        <v>1</v>
      </c>
      <c r="H589" s="252">
        <v>331.2</v>
      </c>
      <c r="I589" s="493"/>
      <c r="J589" s="493"/>
      <c r="K589" s="493">
        <v>331.2</v>
      </c>
      <c r="L589" s="493">
        <v>77.3</v>
      </c>
      <c r="M589" s="439">
        <v>8</v>
      </c>
      <c r="N589" s="524">
        <v>21450</v>
      </c>
      <c r="O589" s="442">
        <v>0</v>
      </c>
      <c r="P589" s="442">
        <v>0</v>
      </c>
      <c r="Q589" s="295">
        <v>21450</v>
      </c>
      <c r="R589" s="439">
        <v>2019</v>
      </c>
    </row>
    <row r="590" spans="1:18" x14ac:dyDescent="0.2">
      <c r="A590" s="439">
        <v>36</v>
      </c>
      <c r="B590" s="251" t="s">
        <v>1417</v>
      </c>
      <c r="C590" s="440">
        <v>1964</v>
      </c>
      <c r="D590" s="439"/>
      <c r="E590" s="510" t="s">
        <v>820</v>
      </c>
      <c r="F590" s="439">
        <v>2</v>
      </c>
      <c r="G590" s="440">
        <v>1</v>
      </c>
      <c r="H590" s="252">
        <v>335</v>
      </c>
      <c r="I590" s="493"/>
      <c r="J590" s="493"/>
      <c r="K590" s="493">
        <v>334.75</v>
      </c>
      <c r="L590" s="493">
        <v>38.299999999999997</v>
      </c>
      <c r="M590" s="439">
        <v>8</v>
      </c>
      <c r="N590" s="524">
        <v>21700</v>
      </c>
      <c r="O590" s="442">
        <v>0</v>
      </c>
      <c r="P590" s="442">
        <v>0</v>
      </c>
      <c r="Q590" s="295">
        <v>21700</v>
      </c>
      <c r="R590" s="439">
        <v>2019</v>
      </c>
    </row>
    <row r="591" spans="1:18" x14ac:dyDescent="0.2">
      <c r="A591" s="439">
        <v>37</v>
      </c>
      <c r="B591" s="251" t="s">
        <v>1418</v>
      </c>
      <c r="C591" s="440">
        <v>1964</v>
      </c>
      <c r="D591" s="439"/>
      <c r="E591" s="510" t="s">
        <v>820</v>
      </c>
      <c r="F591" s="439">
        <v>2</v>
      </c>
      <c r="G591" s="440">
        <v>1</v>
      </c>
      <c r="H591" s="252">
        <v>330.8</v>
      </c>
      <c r="I591" s="493"/>
      <c r="J591" s="493"/>
      <c r="K591" s="493">
        <v>330.8</v>
      </c>
      <c r="L591" s="493">
        <v>127.4</v>
      </c>
      <c r="M591" s="439">
        <v>8</v>
      </c>
      <c r="N591" s="524">
        <v>21400</v>
      </c>
      <c r="O591" s="442">
        <v>0</v>
      </c>
      <c r="P591" s="442">
        <v>0</v>
      </c>
      <c r="Q591" s="295">
        <v>21400</v>
      </c>
      <c r="R591" s="439">
        <v>2019</v>
      </c>
    </row>
    <row r="592" spans="1:18" x14ac:dyDescent="0.2">
      <c r="A592" s="439">
        <v>38</v>
      </c>
      <c r="B592" s="251" t="s">
        <v>1419</v>
      </c>
      <c r="C592" s="440">
        <v>1964</v>
      </c>
      <c r="D592" s="439"/>
      <c r="E592" s="510" t="s">
        <v>820</v>
      </c>
      <c r="F592" s="439">
        <v>2</v>
      </c>
      <c r="G592" s="440">
        <v>1</v>
      </c>
      <c r="H592" s="252">
        <v>337.26</v>
      </c>
      <c r="I592" s="493"/>
      <c r="J592" s="493"/>
      <c r="K592" s="493">
        <v>337.26</v>
      </c>
      <c r="L592" s="493">
        <v>38.5</v>
      </c>
      <c r="M592" s="439">
        <v>8</v>
      </c>
      <c r="N592" s="524">
        <v>21850</v>
      </c>
      <c r="O592" s="442">
        <v>0</v>
      </c>
      <c r="P592" s="442">
        <v>0</v>
      </c>
      <c r="Q592" s="295">
        <v>21850</v>
      </c>
      <c r="R592" s="439">
        <v>2019</v>
      </c>
    </row>
    <row r="593" spans="1:18" x14ac:dyDescent="0.2">
      <c r="A593" s="439">
        <v>39</v>
      </c>
      <c r="B593" s="251" t="s">
        <v>1420</v>
      </c>
      <c r="C593" s="440">
        <v>1964</v>
      </c>
      <c r="D593" s="439"/>
      <c r="E593" s="510" t="s">
        <v>820</v>
      </c>
      <c r="F593" s="439">
        <v>2</v>
      </c>
      <c r="G593" s="440">
        <v>1</v>
      </c>
      <c r="H593" s="252">
        <v>321</v>
      </c>
      <c r="I593" s="493"/>
      <c r="J593" s="493"/>
      <c r="K593" s="493">
        <v>316.10000000000002</v>
      </c>
      <c r="L593" s="493">
        <v>0</v>
      </c>
      <c r="M593" s="439">
        <v>8</v>
      </c>
      <c r="N593" s="524">
        <v>20800</v>
      </c>
      <c r="O593" s="442">
        <v>0</v>
      </c>
      <c r="P593" s="442">
        <v>0</v>
      </c>
      <c r="Q593" s="295">
        <v>20800</v>
      </c>
      <c r="R593" s="439">
        <v>2019</v>
      </c>
    </row>
    <row r="594" spans="1:18" x14ac:dyDescent="0.2">
      <c r="A594" s="439">
        <v>40</v>
      </c>
      <c r="B594" s="251" t="s">
        <v>1421</v>
      </c>
      <c r="C594" s="440">
        <v>1969</v>
      </c>
      <c r="D594" s="439"/>
      <c r="E594" s="510" t="s">
        <v>820</v>
      </c>
      <c r="F594" s="439">
        <v>2</v>
      </c>
      <c r="G594" s="440">
        <v>1</v>
      </c>
      <c r="H594" s="252">
        <v>332</v>
      </c>
      <c r="I594" s="493"/>
      <c r="J594" s="493"/>
      <c r="K594" s="493">
        <v>331.5</v>
      </c>
      <c r="L594" s="493">
        <v>50.8</v>
      </c>
      <c r="M594" s="439">
        <v>8</v>
      </c>
      <c r="N594" s="524">
        <v>21500</v>
      </c>
      <c r="O594" s="442">
        <v>0</v>
      </c>
      <c r="P594" s="442">
        <v>0</v>
      </c>
      <c r="Q594" s="295">
        <v>21500</v>
      </c>
      <c r="R594" s="439">
        <v>2019</v>
      </c>
    </row>
    <row r="595" spans="1:18" x14ac:dyDescent="0.2">
      <c r="A595" s="439">
        <v>41</v>
      </c>
      <c r="B595" s="251" t="s">
        <v>1422</v>
      </c>
      <c r="C595" s="440">
        <v>1967</v>
      </c>
      <c r="D595" s="439"/>
      <c r="E595" s="510" t="s">
        <v>820</v>
      </c>
      <c r="F595" s="439">
        <v>2</v>
      </c>
      <c r="G595" s="440">
        <v>1</v>
      </c>
      <c r="H595" s="252">
        <v>332</v>
      </c>
      <c r="I595" s="493"/>
      <c r="J595" s="493"/>
      <c r="K595" s="493">
        <v>294</v>
      </c>
      <c r="L595" s="493">
        <v>138.9</v>
      </c>
      <c r="M595" s="439">
        <v>7</v>
      </c>
      <c r="N595" s="524">
        <v>21500</v>
      </c>
      <c r="O595" s="442">
        <v>0</v>
      </c>
      <c r="P595" s="442">
        <v>0</v>
      </c>
      <c r="Q595" s="295">
        <v>21500</v>
      </c>
      <c r="R595" s="439">
        <v>2019</v>
      </c>
    </row>
    <row r="596" spans="1:18" x14ac:dyDescent="0.2">
      <c r="A596" s="439">
        <v>42</v>
      </c>
      <c r="B596" s="251" t="s">
        <v>1423</v>
      </c>
      <c r="C596" s="440">
        <v>1967</v>
      </c>
      <c r="D596" s="439"/>
      <c r="E596" s="510" t="s">
        <v>820</v>
      </c>
      <c r="F596" s="439">
        <v>2</v>
      </c>
      <c r="G596" s="440">
        <v>1</v>
      </c>
      <c r="H596" s="252">
        <v>335</v>
      </c>
      <c r="I596" s="493"/>
      <c r="J596" s="493"/>
      <c r="K596" s="493">
        <v>334.9</v>
      </c>
      <c r="L596" s="493">
        <v>166.8</v>
      </c>
      <c r="M596" s="439">
        <v>8</v>
      </c>
      <c r="N596" s="524">
        <v>21700</v>
      </c>
      <c r="O596" s="442">
        <v>0</v>
      </c>
      <c r="P596" s="442">
        <v>0</v>
      </c>
      <c r="Q596" s="295">
        <v>21700</v>
      </c>
      <c r="R596" s="439">
        <v>2019</v>
      </c>
    </row>
    <row r="597" spans="1:18" x14ac:dyDescent="0.2">
      <c r="A597" s="439">
        <v>43</v>
      </c>
      <c r="B597" s="251" t="s">
        <v>1424</v>
      </c>
      <c r="C597" s="440">
        <v>1967</v>
      </c>
      <c r="D597" s="439"/>
      <c r="E597" s="510" t="s">
        <v>820</v>
      </c>
      <c r="F597" s="439">
        <v>2</v>
      </c>
      <c r="G597" s="440">
        <v>1</v>
      </c>
      <c r="H597" s="252">
        <v>334.2</v>
      </c>
      <c r="I597" s="493"/>
      <c r="J597" s="493"/>
      <c r="K597" s="493">
        <v>334.2</v>
      </c>
      <c r="L597" s="493">
        <v>38.6</v>
      </c>
      <c r="M597" s="439">
        <v>8</v>
      </c>
      <c r="N597" s="524">
        <v>21650</v>
      </c>
      <c r="O597" s="442">
        <v>0</v>
      </c>
      <c r="P597" s="442">
        <v>0</v>
      </c>
      <c r="Q597" s="295">
        <v>21650</v>
      </c>
      <c r="R597" s="439">
        <v>2019</v>
      </c>
    </row>
    <row r="598" spans="1:18" x14ac:dyDescent="0.2">
      <c r="A598" s="439">
        <v>44</v>
      </c>
      <c r="B598" s="251" t="s">
        <v>1425</v>
      </c>
      <c r="C598" s="440">
        <v>1966</v>
      </c>
      <c r="D598" s="439"/>
      <c r="E598" s="510" t="s">
        <v>640</v>
      </c>
      <c r="F598" s="439">
        <v>2</v>
      </c>
      <c r="G598" s="440">
        <v>1</v>
      </c>
      <c r="H598" s="252">
        <v>326</v>
      </c>
      <c r="I598" s="493"/>
      <c r="J598" s="493"/>
      <c r="K598" s="493">
        <v>326</v>
      </c>
      <c r="L598" s="493">
        <v>326</v>
      </c>
      <c r="M598" s="439">
        <v>8</v>
      </c>
      <c r="N598" s="524">
        <v>21100</v>
      </c>
      <c r="O598" s="442">
        <v>0</v>
      </c>
      <c r="P598" s="442">
        <v>0</v>
      </c>
      <c r="Q598" s="295">
        <v>21100</v>
      </c>
      <c r="R598" s="439">
        <v>2019</v>
      </c>
    </row>
    <row r="599" spans="1:18" x14ac:dyDescent="0.2">
      <c r="A599" s="439">
        <v>45</v>
      </c>
      <c r="B599" s="251" t="s">
        <v>1426</v>
      </c>
      <c r="C599" s="440">
        <v>1968</v>
      </c>
      <c r="D599" s="439"/>
      <c r="E599" s="510" t="s">
        <v>640</v>
      </c>
      <c r="F599" s="439">
        <v>2</v>
      </c>
      <c r="G599" s="440">
        <v>1</v>
      </c>
      <c r="H599" s="252">
        <v>330.2</v>
      </c>
      <c r="I599" s="493"/>
      <c r="J599" s="493"/>
      <c r="K599" s="493">
        <v>330.2</v>
      </c>
      <c r="L599" s="493">
        <v>206.8</v>
      </c>
      <c r="M599" s="439">
        <v>10</v>
      </c>
      <c r="N599" s="524">
        <v>21400</v>
      </c>
      <c r="O599" s="442">
        <v>0</v>
      </c>
      <c r="P599" s="442">
        <v>0</v>
      </c>
      <c r="Q599" s="295">
        <v>21400</v>
      </c>
      <c r="R599" s="439">
        <v>2019</v>
      </c>
    </row>
    <row r="600" spans="1:18" x14ac:dyDescent="0.2">
      <c r="A600" s="439">
        <v>46</v>
      </c>
      <c r="B600" s="251" t="s">
        <v>1427</v>
      </c>
      <c r="C600" s="440">
        <v>1967</v>
      </c>
      <c r="D600" s="439"/>
      <c r="E600" s="510" t="s">
        <v>640</v>
      </c>
      <c r="F600" s="439">
        <v>2</v>
      </c>
      <c r="G600" s="440">
        <v>1</v>
      </c>
      <c r="H600" s="252">
        <v>323</v>
      </c>
      <c r="I600" s="493"/>
      <c r="J600" s="493"/>
      <c r="K600" s="493">
        <v>320.3</v>
      </c>
      <c r="L600" s="493">
        <v>281.89999999999998</v>
      </c>
      <c r="M600" s="439">
        <v>9</v>
      </c>
      <c r="N600" s="524">
        <v>20900</v>
      </c>
      <c r="O600" s="442">
        <v>0</v>
      </c>
      <c r="P600" s="442">
        <v>0</v>
      </c>
      <c r="Q600" s="295">
        <v>20900</v>
      </c>
      <c r="R600" s="439">
        <v>2019</v>
      </c>
    </row>
    <row r="601" spans="1:18" x14ac:dyDescent="0.2">
      <c r="A601" s="439">
        <v>47</v>
      </c>
      <c r="B601" s="251" t="s">
        <v>1428</v>
      </c>
      <c r="C601" s="440">
        <v>1972</v>
      </c>
      <c r="D601" s="439"/>
      <c r="E601" s="510" t="s">
        <v>640</v>
      </c>
      <c r="F601" s="439">
        <v>2</v>
      </c>
      <c r="G601" s="440">
        <v>1</v>
      </c>
      <c r="H601" s="252">
        <v>318.10000000000002</v>
      </c>
      <c r="I601" s="493"/>
      <c r="J601" s="493"/>
      <c r="K601" s="493">
        <v>318.10000000000002</v>
      </c>
      <c r="L601" s="493">
        <v>280.2</v>
      </c>
      <c r="M601" s="439">
        <v>8</v>
      </c>
      <c r="N601" s="524">
        <v>20600</v>
      </c>
      <c r="O601" s="442">
        <v>0</v>
      </c>
      <c r="P601" s="442">
        <v>0</v>
      </c>
      <c r="Q601" s="295">
        <v>20600</v>
      </c>
      <c r="R601" s="439">
        <v>2019</v>
      </c>
    </row>
    <row r="602" spans="1:18" x14ac:dyDescent="0.2">
      <c r="A602" s="439">
        <v>48</v>
      </c>
      <c r="B602" s="251" t="s">
        <v>1429</v>
      </c>
      <c r="C602" s="440">
        <v>1968</v>
      </c>
      <c r="D602" s="439"/>
      <c r="E602" s="510" t="s">
        <v>640</v>
      </c>
      <c r="F602" s="439">
        <v>2</v>
      </c>
      <c r="G602" s="440">
        <v>1</v>
      </c>
      <c r="H602" s="252">
        <v>323</v>
      </c>
      <c r="I602" s="493"/>
      <c r="J602" s="493"/>
      <c r="K602" s="493">
        <v>323</v>
      </c>
      <c r="L602" s="493">
        <v>74.599999999999994</v>
      </c>
      <c r="M602" s="439">
        <v>14</v>
      </c>
      <c r="N602" s="524">
        <v>20900</v>
      </c>
      <c r="O602" s="442">
        <v>0</v>
      </c>
      <c r="P602" s="442">
        <v>0</v>
      </c>
      <c r="Q602" s="295">
        <v>20900</v>
      </c>
      <c r="R602" s="439">
        <v>2019</v>
      </c>
    </row>
    <row r="603" spans="1:18" x14ac:dyDescent="0.2">
      <c r="A603" s="439">
        <v>49</v>
      </c>
      <c r="B603" s="251" t="s">
        <v>1430</v>
      </c>
      <c r="C603" s="440">
        <v>1966</v>
      </c>
      <c r="D603" s="439"/>
      <c r="E603" s="510" t="s">
        <v>640</v>
      </c>
      <c r="F603" s="439">
        <v>2</v>
      </c>
      <c r="G603" s="440">
        <v>1</v>
      </c>
      <c r="H603" s="252">
        <v>322.5</v>
      </c>
      <c r="I603" s="493"/>
      <c r="J603" s="493"/>
      <c r="K603" s="493">
        <v>322.5</v>
      </c>
      <c r="L603" s="493">
        <v>113.1</v>
      </c>
      <c r="M603" s="439">
        <v>13</v>
      </c>
      <c r="N603" s="524">
        <v>20900</v>
      </c>
      <c r="O603" s="442">
        <v>0</v>
      </c>
      <c r="P603" s="442">
        <v>0</v>
      </c>
      <c r="Q603" s="295">
        <v>20900</v>
      </c>
      <c r="R603" s="439">
        <v>2019</v>
      </c>
    </row>
    <row r="604" spans="1:18" x14ac:dyDescent="0.2">
      <c r="A604" s="439">
        <v>50</v>
      </c>
      <c r="B604" s="122" t="s">
        <v>1431</v>
      </c>
      <c r="C604" s="440">
        <v>1967</v>
      </c>
      <c r="D604" s="439"/>
      <c r="E604" s="510" t="s">
        <v>640</v>
      </c>
      <c r="F604" s="439">
        <v>2</v>
      </c>
      <c r="G604" s="440">
        <v>1</v>
      </c>
      <c r="H604" s="252">
        <v>322</v>
      </c>
      <c r="I604" s="493"/>
      <c r="J604" s="493"/>
      <c r="K604" s="493">
        <v>311.60000000000002</v>
      </c>
      <c r="L604" s="493">
        <v>160</v>
      </c>
      <c r="M604" s="439">
        <v>11</v>
      </c>
      <c r="N604" s="524">
        <v>20850</v>
      </c>
      <c r="O604" s="442">
        <v>0</v>
      </c>
      <c r="P604" s="442">
        <v>0</v>
      </c>
      <c r="Q604" s="295">
        <v>20850</v>
      </c>
      <c r="R604" s="439">
        <v>2019</v>
      </c>
    </row>
    <row r="605" spans="1:18" x14ac:dyDescent="0.2">
      <c r="A605" s="439">
        <v>51</v>
      </c>
      <c r="B605" s="251" t="s">
        <v>1432</v>
      </c>
      <c r="C605" s="440">
        <v>1962</v>
      </c>
      <c r="D605" s="439"/>
      <c r="E605" s="510" t="s">
        <v>640</v>
      </c>
      <c r="F605" s="439">
        <v>2</v>
      </c>
      <c r="G605" s="440">
        <v>1</v>
      </c>
      <c r="H605" s="252">
        <v>358</v>
      </c>
      <c r="I605" s="493"/>
      <c r="J605" s="493"/>
      <c r="K605" s="493">
        <v>324.89999999999998</v>
      </c>
      <c r="L605" s="493">
        <v>74.400000000000006</v>
      </c>
      <c r="M605" s="439">
        <v>14</v>
      </c>
      <c r="N605" s="524">
        <v>23200</v>
      </c>
      <c r="O605" s="442">
        <v>0</v>
      </c>
      <c r="P605" s="442">
        <v>0</v>
      </c>
      <c r="Q605" s="295">
        <v>23200</v>
      </c>
      <c r="R605" s="439">
        <v>2019</v>
      </c>
    </row>
    <row r="606" spans="1:18" x14ac:dyDescent="0.2">
      <c r="A606" s="439">
        <v>52</v>
      </c>
      <c r="B606" s="251" t="s">
        <v>1433</v>
      </c>
      <c r="C606" s="440">
        <v>1962</v>
      </c>
      <c r="D606" s="439"/>
      <c r="E606" s="510" t="s">
        <v>640</v>
      </c>
      <c r="F606" s="439">
        <v>2</v>
      </c>
      <c r="G606" s="440">
        <v>1</v>
      </c>
      <c r="H606" s="252">
        <v>358</v>
      </c>
      <c r="I606" s="493"/>
      <c r="J606" s="493"/>
      <c r="K606" s="493">
        <v>329</v>
      </c>
      <c r="L606" s="493">
        <v>0</v>
      </c>
      <c r="M606" s="439">
        <v>16</v>
      </c>
      <c r="N606" s="524">
        <v>23200</v>
      </c>
      <c r="O606" s="442">
        <v>0</v>
      </c>
      <c r="P606" s="442">
        <v>0</v>
      </c>
      <c r="Q606" s="295">
        <v>23200</v>
      </c>
      <c r="R606" s="439">
        <v>2019</v>
      </c>
    </row>
    <row r="607" spans="1:18" x14ac:dyDescent="0.2">
      <c r="A607" s="439">
        <v>53</v>
      </c>
      <c r="B607" s="251" t="s">
        <v>1434</v>
      </c>
      <c r="C607" s="440">
        <v>1962</v>
      </c>
      <c r="D607" s="439"/>
      <c r="E607" s="510" t="s">
        <v>640</v>
      </c>
      <c r="F607" s="439">
        <v>2</v>
      </c>
      <c r="G607" s="440">
        <v>1</v>
      </c>
      <c r="H607" s="252">
        <v>357</v>
      </c>
      <c r="I607" s="493"/>
      <c r="J607" s="493"/>
      <c r="K607" s="493">
        <v>326.89999999999998</v>
      </c>
      <c r="L607" s="493">
        <v>0</v>
      </c>
      <c r="M607" s="439">
        <v>16</v>
      </c>
      <c r="N607" s="524">
        <v>23100</v>
      </c>
      <c r="O607" s="442">
        <v>0</v>
      </c>
      <c r="P607" s="442">
        <v>0</v>
      </c>
      <c r="Q607" s="295">
        <v>23100</v>
      </c>
      <c r="R607" s="439">
        <v>2019</v>
      </c>
    </row>
    <row r="608" spans="1:18" x14ac:dyDescent="0.2">
      <c r="A608" s="439">
        <v>54</v>
      </c>
      <c r="B608" s="251" t="s">
        <v>1435</v>
      </c>
      <c r="C608" s="440">
        <v>1968</v>
      </c>
      <c r="D608" s="439"/>
      <c r="E608" s="510" t="s">
        <v>640</v>
      </c>
      <c r="F608" s="439">
        <v>2</v>
      </c>
      <c r="G608" s="440">
        <v>1</v>
      </c>
      <c r="H608" s="252">
        <v>355</v>
      </c>
      <c r="I608" s="493"/>
      <c r="J608" s="493"/>
      <c r="K608" s="493">
        <v>324.7</v>
      </c>
      <c r="L608" s="493">
        <v>0</v>
      </c>
      <c r="M608" s="439">
        <v>14</v>
      </c>
      <c r="N608" s="524">
        <v>23000</v>
      </c>
      <c r="O608" s="442">
        <v>0</v>
      </c>
      <c r="P608" s="442">
        <v>0</v>
      </c>
      <c r="Q608" s="295">
        <v>23000</v>
      </c>
      <c r="R608" s="439">
        <v>2019</v>
      </c>
    </row>
    <row r="609" spans="1:18" x14ac:dyDescent="0.2">
      <c r="A609" s="439">
        <v>55</v>
      </c>
      <c r="B609" s="251" t="s">
        <v>1436</v>
      </c>
      <c r="C609" s="440">
        <v>1964</v>
      </c>
      <c r="D609" s="439"/>
      <c r="E609" s="510" t="s">
        <v>640</v>
      </c>
      <c r="F609" s="439">
        <v>2</v>
      </c>
      <c r="G609" s="440">
        <v>1</v>
      </c>
      <c r="H609" s="252">
        <v>361</v>
      </c>
      <c r="I609" s="493"/>
      <c r="J609" s="493"/>
      <c r="K609" s="493">
        <v>331.4</v>
      </c>
      <c r="L609" s="493">
        <v>47.5</v>
      </c>
      <c r="M609" s="439">
        <v>15</v>
      </c>
      <c r="N609" s="524">
        <v>23400</v>
      </c>
      <c r="O609" s="442">
        <v>0</v>
      </c>
      <c r="P609" s="442">
        <v>0</v>
      </c>
      <c r="Q609" s="295">
        <v>23400</v>
      </c>
      <c r="R609" s="439">
        <v>2019</v>
      </c>
    </row>
    <row r="610" spans="1:18" x14ac:dyDescent="0.2">
      <c r="A610" s="439">
        <v>56</v>
      </c>
      <c r="B610" s="251" t="s">
        <v>1437</v>
      </c>
      <c r="C610" s="440">
        <v>1962</v>
      </c>
      <c r="D610" s="439"/>
      <c r="E610" s="510" t="s">
        <v>640</v>
      </c>
      <c r="F610" s="439">
        <v>2</v>
      </c>
      <c r="G610" s="440">
        <v>1</v>
      </c>
      <c r="H610" s="252">
        <v>353</v>
      </c>
      <c r="I610" s="493"/>
      <c r="J610" s="493"/>
      <c r="K610" s="493">
        <v>322.5</v>
      </c>
      <c r="L610" s="493">
        <v>36.5</v>
      </c>
      <c r="M610" s="439">
        <v>15</v>
      </c>
      <c r="N610" s="524">
        <v>22850</v>
      </c>
      <c r="O610" s="442">
        <v>0</v>
      </c>
      <c r="P610" s="442">
        <v>0</v>
      </c>
      <c r="Q610" s="295">
        <v>22850</v>
      </c>
      <c r="R610" s="439">
        <v>2019</v>
      </c>
    </row>
    <row r="611" spans="1:18" x14ac:dyDescent="0.2">
      <c r="A611" s="439">
        <v>57</v>
      </c>
      <c r="B611" s="251" t="s">
        <v>1438</v>
      </c>
      <c r="C611" s="440">
        <v>1963</v>
      </c>
      <c r="D611" s="439"/>
      <c r="E611" s="510" t="s">
        <v>640</v>
      </c>
      <c r="F611" s="439">
        <v>2</v>
      </c>
      <c r="G611" s="440">
        <v>1</v>
      </c>
      <c r="H611" s="252">
        <v>360</v>
      </c>
      <c r="I611" s="493"/>
      <c r="J611" s="493"/>
      <c r="K611" s="493">
        <v>329.6</v>
      </c>
      <c r="L611" s="493">
        <v>77.5</v>
      </c>
      <c r="M611" s="439">
        <v>14</v>
      </c>
      <c r="N611" s="524">
        <v>23300</v>
      </c>
      <c r="O611" s="442">
        <v>0</v>
      </c>
      <c r="P611" s="442">
        <v>0</v>
      </c>
      <c r="Q611" s="295">
        <v>23300</v>
      </c>
      <c r="R611" s="439">
        <v>2019</v>
      </c>
    </row>
    <row r="612" spans="1:18" x14ac:dyDescent="0.2">
      <c r="A612" s="439">
        <v>58</v>
      </c>
      <c r="B612" s="251" t="s">
        <v>1439</v>
      </c>
      <c r="C612" s="440">
        <v>1959</v>
      </c>
      <c r="D612" s="439"/>
      <c r="E612" s="510" t="s">
        <v>1440</v>
      </c>
      <c r="F612" s="439">
        <v>2</v>
      </c>
      <c r="G612" s="440">
        <v>2</v>
      </c>
      <c r="H612" s="252">
        <v>470.9</v>
      </c>
      <c r="I612" s="493"/>
      <c r="J612" s="493"/>
      <c r="K612" s="493">
        <v>435.1</v>
      </c>
      <c r="L612" s="493">
        <v>0</v>
      </c>
      <c r="M612" s="439">
        <v>16</v>
      </c>
      <c r="N612" s="524">
        <v>30500</v>
      </c>
      <c r="O612" s="442">
        <v>0</v>
      </c>
      <c r="P612" s="442">
        <v>0</v>
      </c>
      <c r="Q612" s="295">
        <v>30500</v>
      </c>
      <c r="R612" s="439">
        <v>2019</v>
      </c>
    </row>
    <row r="613" spans="1:18" x14ac:dyDescent="0.2">
      <c r="A613" s="439">
        <v>59</v>
      </c>
      <c r="B613" s="251" t="s">
        <v>1441</v>
      </c>
      <c r="C613" s="440">
        <v>1959</v>
      </c>
      <c r="D613" s="439"/>
      <c r="E613" s="510" t="s">
        <v>1440</v>
      </c>
      <c r="F613" s="439">
        <v>2</v>
      </c>
      <c r="G613" s="440">
        <v>2</v>
      </c>
      <c r="H613" s="252">
        <v>478.5</v>
      </c>
      <c r="I613" s="493"/>
      <c r="J613" s="493"/>
      <c r="K613" s="493">
        <v>431.21</v>
      </c>
      <c r="L613" s="493">
        <v>0</v>
      </c>
      <c r="M613" s="439">
        <v>16</v>
      </c>
      <c r="N613" s="524">
        <v>31000</v>
      </c>
      <c r="O613" s="442">
        <v>0</v>
      </c>
      <c r="P613" s="442">
        <v>0</v>
      </c>
      <c r="Q613" s="295">
        <v>31000</v>
      </c>
      <c r="R613" s="439">
        <v>2019</v>
      </c>
    </row>
    <row r="614" spans="1:18" x14ac:dyDescent="0.2">
      <c r="A614" s="439">
        <v>60</v>
      </c>
      <c r="B614" s="251" t="s">
        <v>1442</v>
      </c>
      <c r="C614" s="440">
        <v>1959</v>
      </c>
      <c r="D614" s="439"/>
      <c r="E614" s="510" t="s">
        <v>1440</v>
      </c>
      <c r="F614" s="439">
        <v>2</v>
      </c>
      <c r="G614" s="440">
        <v>1</v>
      </c>
      <c r="H614" s="252">
        <v>478</v>
      </c>
      <c r="I614" s="493"/>
      <c r="J614" s="493"/>
      <c r="K614" s="493">
        <v>402.4</v>
      </c>
      <c r="L614" s="493">
        <v>0</v>
      </c>
      <c r="M614" s="439">
        <v>16</v>
      </c>
      <c r="N614" s="524">
        <v>30950</v>
      </c>
      <c r="O614" s="442">
        <v>0</v>
      </c>
      <c r="P614" s="442">
        <v>0</v>
      </c>
      <c r="Q614" s="295">
        <v>30950</v>
      </c>
      <c r="R614" s="439">
        <v>2019</v>
      </c>
    </row>
    <row r="615" spans="1:18" x14ac:dyDescent="0.2">
      <c r="A615" s="439">
        <v>61</v>
      </c>
      <c r="B615" s="251" t="s">
        <v>1443</v>
      </c>
      <c r="C615" s="440">
        <v>1959</v>
      </c>
      <c r="D615" s="439"/>
      <c r="E615" s="510" t="s">
        <v>1440</v>
      </c>
      <c r="F615" s="439">
        <v>2</v>
      </c>
      <c r="G615" s="440">
        <v>1</v>
      </c>
      <c r="H615" s="252">
        <v>458.1</v>
      </c>
      <c r="I615" s="493"/>
      <c r="J615" s="493"/>
      <c r="K615" s="493">
        <v>404.3</v>
      </c>
      <c r="L615" s="493">
        <v>0</v>
      </c>
      <c r="M615" s="439">
        <v>16</v>
      </c>
      <c r="N615" s="524">
        <v>29600</v>
      </c>
      <c r="O615" s="442">
        <v>0</v>
      </c>
      <c r="P615" s="442">
        <v>0</v>
      </c>
      <c r="Q615" s="295">
        <v>29600</v>
      </c>
      <c r="R615" s="439">
        <v>2019</v>
      </c>
    </row>
    <row r="616" spans="1:18" x14ac:dyDescent="0.2">
      <c r="A616" s="439">
        <v>62</v>
      </c>
      <c r="B616" s="251" t="s">
        <v>1444</v>
      </c>
      <c r="C616" s="252" t="s">
        <v>79</v>
      </c>
      <c r="D616" s="439"/>
      <c r="E616" s="510" t="s">
        <v>1440</v>
      </c>
      <c r="F616" s="439">
        <v>2</v>
      </c>
      <c r="G616" s="440">
        <v>1</v>
      </c>
      <c r="H616" s="252">
        <v>352</v>
      </c>
      <c r="I616" s="493"/>
      <c r="J616" s="493"/>
      <c r="K616" s="493">
        <v>326.39999999999998</v>
      </c>
      <c r="L616" s="493">
        <v>0</v>
      </c>
      <c r="M616" s="439">
        <v>16</v>
      </c>
      <c r="N616" s="524">
        <v>22780</v>
      </c>
      <c r="O616" s="442">
        <v>0</v>
      </c>
      <c r="P616" s="442">
        <v>0</v>
      </c>
      <c r="Q616" s="295">
        <v>22780</v>
      </c>
      <c r="R616" s="439">
        <v>2019</v>
      </c>
    </row>
    <row r="617" spans="1:18" x14ac:dyDescent="0.2">
      <c r="A617" s="439">
        <v>63</v>
      </c>
      <c r="B617" s="251" t="s">
        <v>1445</v>
      </c>
      <c r="C617" s="252" t="s">
        <v>80</v>
      </c>
      <c r="D617" s="439"/>
      <c r="E617" s="510" t="s">
        <v>1440</v>
      </c>
      <c r="F617" s="439">
        <v>2</v>
      </c>
      <c r="G617" s="440">
        <v>1</v>
      </c>
      <c r="H617" s="252">
        <v>365.2</v>
      </c>
      <c r="I617" s="493"/>
      <c r="J617" s="493"/>
      <c r="K617" s="493">
        <v>339.02</v>
      </c>
      <c r="L617" s="493">
        <v>0</v>
      </c>
      <c r="M617" s="439">
        <v>16</v>
      </c>
      <c r="N617" s="524">
        <v>23650</v>
      </c>
      <c r="O617" s="442">
        <v>0</v>
      </c>
      <c r="P617" s="442">
        <v>0</v>
      </c>
      <c r="Q617" s="295">
        <v>23650</v>
      </c>
      <c r="R617" s="439">
        <v>2019</v>
      </c>
    </row>
    <row r="618" spans="1:18" x14ac:dyDescent="0.2">
      <c r="A618" s="439">
        <v>64</v>
      </c>
      <c r="B618" s="251" t="s">
        <v>1446</v>
      </c>
      <c r="C618" s="252" t="s">
        <v>64</v>
      </c>
      <c r="D618" s="439"/>
      <c r="E618" s="510" t="s">
        <v>1440</v>
      </c>
      <c r="F618" s="439">
        <v>2</v>
      </c>
      <c r="G618" s="440">
        <v>1</v>
      </c>
      <c r="H618" s="252">
        <v>353.4</v>
      </c>
      <c r="I618" s="493"/>
      <c r="J618" s="493"/>
      <c r="K618" s="493">
        <v>328.3</v>
      </c>
      <c r="L618" s="493">
        <v>0</v>
      </c>
      <c r="M618" s="439">
        <v>16</v>
      </c>
      <c r="N618" s="524">
        <v>22870</v>
      </c>
      <c r="O618" s="442">
        <v>0</v>
      </c>
      <c r="P618" s="442">
        <v>0</v>
      </c>
      <c r="Q618" s="295">
        <v>22870</v>
      </c>
      <c r="R618" s="439">
        <v>2019</v>
      </c>
    </row>
    <row r="619" spans="1:18" x14ac:dyDescent="0.2">
      <c r="A619" s="439">
        <v>65</v>
      </c>
      <c r="B619" s="251" t="s">
        <v>1447</v>
      </c>
      <c r="C619" s="252" t="s">
        <v>64</v>
      </c>
      <c r="D619" s="439"/>
      <c r="E619" s="510" t="s">
        <v>1440</v>
      </c>
      <c r="F619" s="439">
        <v>2</v>
      </c>
      <c r="G619" s="440">
        <v>1</v>
      </c>
      <c r="H619" s="252">
        <v>350</v>
      </c>
      <c r="I619" s="493"/>
      <c r="J619" s="493"/>
      <c r="K619" s="493">
        <v>320.7</v>
      </c>
      <c r="L619" s="493">
        <v>37.200000000000003</v>
      </c>
      <c r="M619" s="439">
        <v>15</v>
      </c>
      <c r="N619" s="524">
        <v>22650</v>
      </c>
      <c r="O619" s="442">
        <v>0</v>
      </c>
      <c r="P619" s="442">
        <v>0</v>
      </c>
      <c r="Q619" s="295">
        <v>22650</v>
      </c>
      <c r="R619" s="439">
        <v>2019</v>
      </c>
    </row>
    <row r="620" spans="1:18" x14ac:dyDescent="0.2">
      <c r="A620" s="439">
        <v>66</v>
      </c>
      <c r="B620" s="251" t="s">
        <v>1448</v>
      </c>
      <c r="C620" s="252" t="s">
        <v>1414</v>
      </c>
      <c r="D620" s="439"/>
      <c r="E620" s="510" t="s">
        <v>1440</v>
      </c>
      <c r="F620" s="439">
        <v>2</v>
      </c>
      <c r="G620" s="440">
        <v>1</v>
      </c>
      <c r="H620" s="252">
        <v>348.6</v>
      </c>
      <c r="I620" s="493"/>
      <c r="J620" s="493"/>
      <c r="K620" s="493">
        <v>322.39999999999998</v>
      </c>
      <c r="L620" s="493">
        <v>37</v>
      </c>
      <c r="M620" s="439">
        <v>15</v>
      </c>
      <c r="N620" s="524">
        <v>22560</v>
      </c>
      <c r="O620" s="442">
        <v>0</v>
      </c>
      <c r="P620" s="442">
        <v>0</v>
      </c>
      <c r="Q620" s="295">
        <v>22560</v>
      </c>
      <c r="R620" s="439">
        <v>2019</v>
      </c>
    </row>
    <row r="621" spans="1:18" x14ac:dyDescent="0.2">
      <c r="A621" s="439">
        <v>67</v>
      </c>
      <c r="B621" s="251" t="s">
        <v>1449</v>
      </c>
      <c r="C621" s="252" t="s">
        <v>50</v>
      </c>
      <c r="D621" s="439"/>
      <c r="E621" s="510" t="s">
        <v>1440</v>
      </c>
      <c r="F621" s="439">
        <v>2</v>
      </c>
      <c r="G621" s="440">
        <v>1</v>
      </c>
      <c r="H621" s="252">
        <v>347</v>
      </c>
      <c r="I621" s="493"/>
      <c r="J621" s="493"/>
      <c r="K621" s="493">
        <v>320.7</v>
      </c>
      <c r="L621" s="493">
        <v>0</v>
      </c>
      <c r="M621" s="439">
        <v>16</v>
      </c>
      <c r="N621" s="524">
        <v>22450</v>
      </c>
      <c r="O621" s="442">
        <v>0</v>
      </c>
      <c r="P621" s="442">
        <v>0</v>
      </c>
      <c r="Q621" s="295">
        <v>22450</v>
      </c>
      <c r="R621" s="439">
        <v>2019</v>
      </c>
    </row>
    <row r="622" spans="1:18" x14ac:dyDescent="0.2">
      <c r="A622" s="439">
        <v>68</v>
      </c>
      <c r="B622" s="251" t="s">
        <v>1450</v>
      </c>
      <c r="C622" s="252" t="s">
        <v>64</v>
      </c>
      <c r="D622" s="439"/>
      <c r="E622" s="510" t="s">
        <v>1440</v>
      </c>
      <c r="F622" s="439">
        <v>2</v>
      </c>
      <c r="G622" s="440">
        <v>1</v>
      </c>
      <c r="H622" s="252">
        <v>354.3</v>
      </c>
      <c r="I622" s="493"/>
      <c r="J622" s="493"/>
      <c r="K622" s="493">
        <v>328</v>
      </c>
      <c r="L622" s="493">
        <v>0</v>
      </c>
      <c r="M622" s="439">
        <v>16</v>
      </c>
      <c r="N622" s="524">
        <v>22950</v>
      </c>
      <c r="O622" s="442">
        <v>0</v>
      </c>
      <c r="P622" s="442">
        <v>0</v>
      </c>
      <c r="Q622" s="295">
        <v>22950</v>
      </c>
      <c r="R622" s="439">
        <v>2019</v>
      </c>
    </row>
    <row r="623" spans="1:18" x14ac:dyDescent="0.2">
      <c r="A623" s="439">
        <v>69</v>
      </c>
      <c r="B623" s="251" t="s">
        <v>1451</v>
      </c>
      <c r="C623" s="252" t="s">
        <v>79</v>
      </c>
      <c r="D623" s="439"/>
      <c r="E623" s="510" t="s">
        <v>1440</v>
      </c>
      <c r="F623" s="439">
        <v>2</v>
      </c>
      <c r="G623" s="440">
        <v>1</v>
      </c>
      <c r="H623" s="252">
        <v>359.8</v>
      </c>
      <c r="I623" s="493"/>
      <c r="J623" s="493"/>
      <c r="K623" s="493">
        <v>332.4</v>
      </c>
      <c r="L623" s="493">
        <v>0</v>
      </c>
      <c r="M623" s="439">
        <v>8</v>
      </c>
      <c r="N623" s="524">
        <v>23300</v>
      </c>
      <c r="O623" s="442">
        <v>0</v>
      </c>
      <c r="P623" s="442">
        <v>0</v>
      </c>
      <c r="Q623" s="282">
        <v>23300</v>
      </c>
      <c r="R623" s="439">
        <v>2019</v>
      </c>
    </row>
    <row r="624" spans="1:18" x14ac:dyDescent="0.2">
      <c r="A624" s="578" t="s">
        <v>180</v>
      </c>
      <c r="B624" s="579"/>
      <c r="C624" s="507">
        <v>69</v>
      </c>
      <c r="D624" s="505"/>
      <c r="E624" s="506"/>
      <c r="F624" s="505"/>
      <c r="G624" s="507"/>
      <c r="H624" s="508">
        <f>SUM(H555:H623)</f>
        <v>23816.77</v>
      </c>
      <c r="I624" s="508">
        <f t="shared" ref="I624:Q624" si="8">SUM(I555:I623)</f>
        <v>0</v>
      </c>
      <c r="J624" s="508">
        <f t="shared" si="8"/>
        <v>0</v>
      </c>
      <c r="K624" s="508">
        <f t="shared" si="8"/>
        <v>22961.360000000008</v>
      </c>
      <c r="L624" s="508">
        <f t="shared" si="8"/>
        <v>5448.8</v>
      </c>
      <c r="M624" s="508">
        <f t="shared" si="8"/>
        <v>765</v>
      </c>
      <c r="N624" s="508">
        <f t="shared" si="8"/>
        <v>1542110</v>
      </c>
      <c r="O624" s="508"/>
      <c r="P624" s="508"/>
      <c r="Q624" s="508">
        <f t="shared" si="8"/>
        <v>1542110</v>
      </c>
      <c r="R624" s="512"/>
    </row>
    <row r="625" spans="1:18" x14ac:dyDescent="0.2">
      <c r="A625" s="580" t="s">
        <v>474</v>
      </c>
      <c r="B625" s="581"/>
      <c r="C625" s="527"/>
      <c r="D625" s="502"/>
      <c r="E625" s="503"/>
      <c r="F625" s="502"/>
      <c r="G625" s="501"/>
      <c r="H625" s="400"/>
      <c r="I625" s="400"/>
      <c r="J625" s="400"/>
      <c r="K625" s="400"/>
      <c r="L625" s="400"/>
      <c r="M625" s="400"/>
      <c r="N625" s="398"/>
      <c r="O625" s="398"/>
      <c r="P625" s="398"/>
      <c r="Q625" s="284"/>
      <c r="R625" s="514"/>
    </row>
    <row r="626" spans="1:18" x14ac:dyDescent="0.2">
      <c r="A626" s="439"/>
      <c r="B626" s="509" t="s">
        <v>97</v>
      </c>
      <c r="C626" s="440"/>
      <c r="D626" s="439"/>
      <c r="E626" s="510"/>
      <c r="F626" s="439"/>
      <c r="G626" s="440"/>
      <c r="H626" s="493"/>
      <c r="I626" s="493"/>
      <c r="J626" s="493"/>
      <c r="K626" s="493"/>
      <c r="L626" s="493"/>
      <c r="M626" s="439"/>
      <c r="N626" s="442"/>
      <c r="O626" s="442"/>
      <c r="P626" s="442"/>
      <c r="Q626" s="286"/>
      <c r="R626" s="439"/>
    </row>
    <row r="627" spans="1:18" x14ac:dyDescent="0.2">
      <c r="A627" s="439">
        <v>1</v>
      </c>
      <c r="B627" s="510" t="s">
        <v>1452</v>
      </c>
      <c r="C627" s="440">
        <v>1967</v>
      </c>
      <c r="D627" s="439"/>
      <c r="E627" s="510" t="s">
        <v>1453</v>
      </c>
      <c r="F627" s="439">
        <v>2</v>
      </c>
      <c r="G627" s="440">
        <v>1</v>
      </c>
      <c r="H627" s="523">
        <v>326.60000000000002</v>
      </c>
      <c r="I627" s="493"/>
      <c r="J627" s="493"/>
      <c r="K627" s="493">
        <v>326.5</v>
      </c>
      <c r="L627" s="493">
        <v>213.7</v>
      </c>
      <c r="M627" s="493">
        <v>8</v>
      </c>
      <c r="N627" s="524">
        <v>21150</v>
      </c>
      <c r="O627" s="442">
        <v>0</v>
      </c>
      <c r="P627" s="442">
        <v>0</v>
      </c>
      <c r="Q627" s="295">
        <v>21150</v>
      </c>
      <c r="R627" s="439">
        <v>2019</v>
      </c>
    </row>
    <row r="628" spans="1:18" x14ac:dyDescent="0.2">
      <c r="A628" s="439">
        <v>2</v>
      </c>
      <c r="B628" s="510" t="s">
        <v>1454</v>
      </c>
      <c r="C628" s="440">
        <v>1950</v>
      </c>
      <c r="D628" s="439"/>
      <c r="E628" s="510" t="s">
        <v>1453</v>
      </c>
      <c r="F628" s="439">
        <v>2</v>
      </c>
      <c r="G628" s="440">
        <v>1</v>
      </c>
      <c r="H628" s="523">
        <v>485.4</v>
      </c>
      <c r="I628" s="493"/>
      <c r="J628" s="493"/>
      <c r="K628" s="493">
        <v>485.4</v>
      </c>
      <c r="L628" s="493">
        <v>203.1</v>
      </c>
      <c r="M628" s="493">
        <v>8</v>
      </c>
      <c r="N628" s="524">
        <v>31420</v>
      </c>
      <c r="O628" s="442">
        <v>0</v>
      </c>
      <c r="P628" s="442">
        <v>0</v>
      </c>
      <c r="Q628" s="295">
        <v>31420</v>
      </c>
      <c r="R628" s="439">
        <v>2019</v>
      </c>
    </row>
    <row r="629" spans="1:18" x14ac:dyDescent="0.2">
      <c r="A629" s="439">
        <v>3</v>
      </c>
      <c r="B629" s="510" t="s">
        <v>1455</v>
      </c>
      <c r="C629" s="440">
        <v>1963</v>
      </c>
      <c r="D629" s="439"/>
      <c r="E629" s="510" t="s">
        <v>1453</v>
      </c>
      <c r="F629" s="439">
        <v>2</v>
      </c>
      <c r="G629" s="440">
        <v>1</v>
      </c>
      <c r="H629" s="523">
        <v>321.3</v>
      </c>
      <c r="I629" s="493"/>
      <c r="J629" s="493"/>
      <c r="K629" s="493">
        <v>320.5</v>
      </c>
      <c r="L629" s="493">
        <v>282.10000000000002</v>
      </c>
      <c r="M629" s="493">
        <v>8</v>
      </c>
      <c r="N629" s="524">
        <v>20800</v>
      </c>
      <c r="O629" s="442">
        <v>0</v>
      </c>
      <c r="P629" s="442">
        <v>0</v>
      </c>
      <c r="Q629" s="295">
        <v>20800</v>
      </c>
      <c r="R629" s="439">
        <v>2019</v>
      </c>
    </row>
    <row r="630" spans="1:18" x14ac:dyDescent="0.2">
      <c r="A630" s="439">
        <v>4</v>
      </c>
      <c r="B630" s="510" t="s">
        <v>1456</v>
      </c>
      <c r="C630" s="440">
        <v>1961</v>
      </c>
      <c r="D630" s="439"/>
      <c r="E630" s="510" t="s">
        <v>1453</v>
      </c>
      <c r="F630" s="439">
        <v>2</v>
      </c>
      <c r="G630" s="440">
        <v>1</v>
      </c>
      <c r="H630" s="523">
        <v>332.4</v>
      </c>
      <c r="I630" s="493"/>
      <c r="J630" s="493"/>
      <c r="K630" s="493">
        <v>332.4</v>
      </c>
      <c r="L630" s="493">
        <v>157.30000000000001</v>
      </c>
      <c r="M630" s="493">
        <v>14</v>
      </c>
      <c r="N630" s="524">
        <v>21500</v>
      </c>
      <c r="O630" s="442">
        <v>0</v>
      </c>
      <c r="P630" s="442">
        <v>0</v>
      </c>
      <c r="Q630" s="295">
        <v>21500</v>
      </c>
      <c r="R630" s="439">
        <v>2019</v>
      </c>
    </row>
    <row r="631" spans="1:18" x14ac:dyDescent="0.2">
      <c r="A631" s="439">
        <v>5</v>
      </c>
      <c r="B631" s="510" t="s">
        <v>1457</v>
      </c>
      <c r="C631" s="440">
        <v>1961</v>
      </c>
      <c r="D631" s="439"/>
      <c r="E631" s="510" t="s">
        <v>1453</v>
      </c>
      <c r="F631" s="439">
        <v>2</v>
      </c>
      <c r="G631" s="440">
        <v>1</v>
      </c>
      <c r="H631" s="523">
        <v>334</v>
      </c>
      <c r="I631" s="493"/>
      <c r="J631" s="493"/>
      <c r="K631" s="493">
        <v>328.9</v>
      </c>
      <c r="L631" s="493">
        <v>204.1</v>
      </c>
      <c r="M631" s="493">
        <v>7</v>
      </c>
      <c r="N631" s="524">
        <v>21620</v>
      </c>
      <c r="O631" s="442">
        <v>0</v>
      </c>
      <c r="P631" s="442">
        <v>0</v>
      </c>
      <c r="Q631" s="295">
        <v>21620</v>
      </c>
      <c r="R631" s="439">
        <v>2019</v>
      </c>
    </row>
    <row r="632" spans="1:18" x14ac:dyDescent="0.2">
      <c r="A632" s="439">
        <v>6</v>
      </c>
      <c r="B632" s="510" t="s">
        <v>1458</v>
      </c>
      <c r="C632" s="440">
        <v>1956</v>
      </c>
      <c r="D632" s="439"/>
      <c r="E632" s="510" t="s">
        <v>1453</v>
      </c>
      <c r="F632" s="439">
        <v>2</v>
      </c>
      <c r="G632" s="440">
        <v>1</v>
      </c>
      <c r="H632" s="523">
        <v>475.6</v>
      </c>
      <c r="I632" s="493"/>
      <c r="J632" s="493"/>
      <c r="K632" s="493">
        <v>475.6</v>
      </c>
      <c r="L632" s="493">
        <v>409.3</v>
      </c>
      <c r="M632" s="493">
        <v>8</v>
      </c>
      <c r="N632" s="524">
        <v>30800</v>
      </c>
      <c r="O632" s="442">
        <v>0</v>
      </c>
      <c r="P632" s="442">
        <v>0</v>
      </c>
      <c r="Q632" s="295">
        <v>30800</v>
      </c>
      <c r="R632" s="439">
        <v>2019</v>
      </c>
    </row>
    <row r="633" spans="1:18" x14ac:dyDescent="0.2">
      <c r="A633" s="439">
        <v>7</v>
      </c>
      <c r="B633" s="510" t="s">
        <v>1459</v>
      </c>
      <c r="C633" s="440">
        <v>1952</v>
      </c>
      <c r="D633" s="439"/>
      <c r="E633" s="510" t="s">
        <v>1453</v>
      </c>
      <c r="F633" s="439">
        <v>2</v>
      </c>
      <c r="G633" s="440">
        <v>1</v>
      </c>
      <c r="H633" s="523">
        <v>180</v>
      </c>
      <c r="I633" s="493"/>
      <c r="J633" s="493"/>
      <c r="K633" s="493">
        <v>180</v>
      </c>
      <c r="L633" s="493">
        <v>180</v>
      </c>
      <c r="M633" s="493">
        <v>2</v>
      </c>
      <c r="N633" s="524">
        <v>11650</v>
      </c>
      <c r="O633" s="442">
        <v>0</v>
      </c>
      <c r="P633" s="442">
        <v>0</v>
      </c>
      <c r="Q633" s="295">
        <v>11650</v>
      </c>
      <c r="R633" s="439">
        <v>2019</v>
      </c>
    </row>
    <row r="634" spans="1:18" x14ac:dyDescent="0.2">
      <c r="A634" s="439">
        <v>8</v>
      </c>
      <c r="B634" s="510" t="s">
        <v>1460</v>
      </c>
      <c r="C634" s="440">
        <v>1961</v>
      </c>
      <c r="D634" s="439"/>
      <c r="E634" s="510" t="s">
        <v>1453</v>
      </c>
      <c r="F634" s="439">
        <v>2</v>
      </c>
      <c r="G634" s="440">
        <v>1</v>
      </c>
      <c r="H634" s="523">
        <v>321.3</v>
      </c>
      <c r="I634" s="493"/>
      <c r="J634" s="493"/>
      <c r="K634" s="493">
        <v>321.3</v>
      </c>
      <c r="L634" s="493">
        <v>198.8</v>
      </c>
      <c r="M634" s="493">
        <v>8</v>
      </c>
      <c r="N634" s="524">
        <v>20800</v>
      </c>
      <c r="O634" s="442">
        <v>0</v>
      </c>
      <c r="P634" s="442">
        <v>0</v>
      </c>
      <c r="Q634" s="295">
        <v>20800</v>
      </c>
      <c r="R634" s="439">
        <v>2019</v>
      </c>
    </row>
    <row r="635" spans="1:18" x14ac:dyDescent="0.2">
      <c r="A635" s="439">
        <v>9</v>
      </c>
      <c r="B635" s="510" t="s">
        <v>1461</v>
      </c>
      <c r="C635" s="440">
        <v>1976</v>
      </c>
      <c r="D635" s="439"/>
      <c r="E635" s="510" t="s">
        <v>1453</v>
      </c>
      <c r="F635" s="439">
        <v>2</v>
      </c>
      <c r="G635" s="440">
        <v>2</v>
      </c>
      <c r="H635" s="523">
        <v>534.4</v>
      </c>
      <c r="I635" s="493"/>
      <c r="J635" s="493"/>
      <c r="K635" s="493">
        <v>532.70000000000005</v>
      </c>
      <c r="L635" s="493">
        <v>351.1</v>
      </c>
      <c r="M635" s="493">
        <v>18</v>
      </c>
      <c r="N635" s="524">
        <v>34600</v>
      </c>
      <c r="O635" s="442">
        <v>0</v>
      </c>
      <c r="P635" s="442">
        <v>0</v>
      </c>
      <c r="Q635" s="295">
        <v>34600</v>
      </c>
      <c r="R635" s="439">
        <v>2019</v>
      </c>
    </row>
    <row r="636" spans="1:18" x14ac:dyDescent="0.2">
      <c r="A636" s="439">
        <v>10</v>
      </c>
      <c r="B636" s="510" t="s">
        <v>1462</v>
      </c>
      <c r="C636" s="440">
        <v>1936</v>
      </c>
      <c r="D636" s="439"/>
      <c r="E636" s="510" t="s">
        <v>1453</v>
      </c>
      <c r="F636" s="439">
        <v>2</v>
      </c>
      <c r="G636" s="440">
        <v>2</v>
      </c>
      <c r="H636" s="523">
        <v>560</v>
      </c>
      <c r="I636" s="493"/>
      <c r="J636" s="493"/>
      <c r="K636" s="493">
        <v>423.9</v>
      </c>
      <c r="L636" s="493">
        <v>372.3</v>
      </c>
      <c r="M636" s="493">
        <v>15</v>
      </c>
      <c r="N636" s="524">
        <v>36250</v>
      </c>
      <c r="O636" s="442">
        <v>0</v>
      </c>
      <c r="P636" s="442">
        <v>0</v>
      </c>
      <c r="Q636" s="295">
        <v>36250</v>
      </c>
      <c r="R636" s="439">
        <v>2019</v>
      </c>
    </row>
    <row r="637" spans="1:18" x14ac:dyDescent="0.2">
      <c r="A637" s="439">
        <v>11</v>
      </c>
      <c r="B637" s="510" t="s">
        <v>1463</v>
      </c>
      <c r="C637" s="440">
        <v>1952</v>
      </c>
      <c r="D637" s="439"/>
      <c r="E637" s="510" t="s">
        <v>1453</v>
      </c>
      <c r="F637" s="439">
        <v>2</v>
      </c>
      <c r="G637" s="440">
        <v>1</v>
      </c>
      <c r="H637" s="523">
        <v>175.8</v>
      </c>
      <c r="I637" s="493"/>
      <c r="J637" s="493"/>
      <c r="K637" s="493">
        <v>140.69999999999999</v>
      </c>
      <c r="L637" s="493">
        <v>140.69999999999999</v>
      </c>
      <c r="M637" s="493">
        <v>4</v>
      </c>
      <c r="N637" s="524">
        <v>11400</v>
      </c>
      <c r="O637" s="442">
        <v>0</v>
      </c>
      <c r="P637" s="442">
        <v>0</v>
      </c>
      <c r="Q637" s="295">
        <v>11400</v>
      </c>
      <c r="R637" s="439">
        <v>2019</v>
      </c>
    </row>
    <row r="638" spans="1:18" x14ac:dyDescent="0.2">
      <c r="A638" s="439">
        <v>12</v>
      </c>
      <c r="B638" s="510" t="s">
        <v>1464</v>
      </c>
      <c r="C638" s="440">
        <v>1953</v>
      </c>
      <c r="D638" s="439"/>
      <c r="E638" s="510" t="s">
        <v>1453</v>
      </c>
      <c r="F638" s="439">
        <v>2</v>
      </c>
      <c r="G638" s="440">
        <v>2</v>
      </c>
      <c r="H638" s="523">
        <v>380.3</v>
      </c>
      <c r="I638" s="493"/>
      <c r="J638" s="493"/>
      <c r="K638" s="493">
        <v>380.3</v>
      </c>
      <c r="L638" s="493">
        <v>380.3</v>
      </c>
      <c r="M638" s="493">
        <v>8</v>
      </c>
      <c r="N638" s="524">
        <v>24600</v>
      </c>
      <c r="O638" s="442">
        <v>0</v>
      </c>
      <c r="P638" s="442">
        <v>0</v>
      </c>
      <c r="Q638" s="295">
        <v>24600</v>
      </c>
      <c r="R638" s="439">
        <v>2019</v>
      </c>
    </row>
    <row r="639" spans="1:18" x14ac:dyDescent="0.2">
      <c r="A639" s="439">
        <v>13</v>
      </c>
      <c r="B639" s="510" t="s">
        <v>1465</v>
      </c>
      <c r="C639" s="440">
        <v>1952</v>
      </c>
      <c r="D639" s="439"/>
      <c r="E639" s="510" t="s">
        <v>1453</v>
      </c>
      <c r="F639" s="439">
        <v>2</v>
      </c>
      <c r="G639" s="440">
        <v>2</v>
      </c>
      <c r="H639" s="523">
        <v>367</v>
      </c>
      <c r="I639" s="493"/>
      <c r="J639" s="493"/>
      <c r="K639" s="493">
        <v>367</v>
      </c>
      <c r="L639" s="493">
        <v>229.1</v>
      </c>
      <c r="M639" s="493">
        <v>13</v>
      </c>
      <c r="N639" s="524">
        <v>23750</v>
      </c>
      <c r="O639" s="442">
        <v>0</v>
      </c>
      <c r="P639" s="442">
        <v>0</v>
      </c>
      <c r="Q639" s="295">
        <v>23750</v>
      </c>
      <c r="R639" s="439">
        <v>2019</v>
      </c>
    </row>
    <row r="640" spans="1:18" x14ac:dyDescent="0.2">
      <c r="A640" s="439">
        <v>14</v>
      </c>
      <c r="B640" s="510" t="s">
        <v>1466</v>
      </c>
      <c r="C640" s="440">
        <v>1963</v>
      </c>
      <c r="D640" s="439"/>
      <c r="E640" s="510" t="s">
        <v>1453</v>
      </c>
      <c r="F640" s="439">
        <v>2</v>
      </c>
      <c r="G640" s="440">
        <v>2</v>
      </c>
      <c r="H640" s="523">
        <v>338.8</v>
      </c>
      <c r="I640" s="493"/>
      <c r="J640" s="493"/>
      <c r="K640" s="493">
        <v>338.8</v>
      </c>
      <c r="L640" s="493">
        <v>338.8</v>
      </c>
      <c r="M640" s="493">
        <v>8</v>
      </c>
      <c r="N640" s="524">
        <v>21950</v>
      </c>
      <c r="O640" s="442">
        <v>0</v>
      </c>
      <c r="P640" s="442">
        <v>0</v>
      </c>
      <c r="Q640" s="295">
        <v>21950</v>
      </c>
      <c r="R640" s="439">
        <v>2019</v>
      </c>
    </row>
    <row r="641" spans="1:18" x14ac:dyDescent="0.2">
      <c r="A641" s="439">
        <v>15</v>
      </c>
      <c r="B641" s="510" t="s">
        <v>1467</v>
      </c>
      <c r="C641" s="440">
        <v>1962</v>
      </c>
      <c r="D641" s="439"/>
      <c r="E641" s="510" t="s">
        <v>1453</v>
      </c>
      <c r="F641" s="439">
        <v>2</v>
      </c>
      <c r="G641" s="440">
        <v>1</v>
      </c>
      <c r="H641" s="523">
        <v>335</v>
      </c>
      <c r="I641" s="493"/>
      <c r="J641" s="493"/>
      <c r="K641" s="493">
        <v>335</v>
      </c>
      <c r="L641" s="493">
        <v>246.7</v>
      </c>
      <c r="M641" s="493">
        <v>7</v>
      </c>
      <c r="N641" s="524">
        <v>21680</v>
      </c>
      <c r="O641" s="442">
        <v>0</v>
      </c>
      <c r="P641" s="442">
        <v>0</v>
      </c>
      <c r="Q641" s="295">
        <v>21680</v>
      </c>
      <c r="R641" s="439">
        <v>2019</v>
      </c>
    </row>
    <row r="642" spans="1:18" x14ac:dyDescent="0.2">
      <c r="A642" s="439">
        <v>16</v>
      </c>
      <c r="B642" s="510" t="s">
        <v>1468</v>
      </c>
      <c r="C642" s="440">
        <v>1962</v>
      </c>
      <c r="D642" s="439"/>
      <c r="E642" s="510" t="s">
        <v>1453</v>
      </c>
      <c r="F642" s="439">
        <v>2</v>
      </c>
      <c r="G642" s="440">
        <v>1</v>
      </c>
      <c r="H642" s="523">
        <v>335</v>
      </c>
      <c r="I642" s="493"/>
      <c r="J642" s="493"/>
      <c r="K642" s="493">
        <v>335</v>
      </c>
      <c r="L642" s="493">
        <v>243.6</v>
      </c>
      <c r="M642" s="493">
        <v>8</v>
      </c>
      <c r="N642" s="524">
        <v>21680</v>
      </c>
      <c r="O642" s="442">
        <v>0</v>
      </c>
      <c r="P642" s="442">
        <v>0</v>
      </c>
      <c r="Q642" s="295">
        <v>21680</v>
      </c>
      <c r="R642" s="439">
        <v>2019</v>
      </c>
    </row>
    <row r="643" spans="1:18" x14ac:dyDescent="0.2">
      <c r="A643" s="439">
        <v>17</v>
      </c>
      <c r="B643" s="510" t="s">
        <v>1469</v>
      </c>
      <c r="C643" s="440">
        <v>1964</v>
      </c>
      <c r="D643" s="439"/>
      <c r="E643" s="510" t="s">
        <v>1453</v>
      </c>
      <c r="F643" s="439">
        <v>2</v>
      </c>
      <c r="G643" s="440">
        <v>1</v>
      </c>
      <c r="H643" s="523">
        <v>370.48</v>
      </c>
      <c r="I643" s="493"/>
      <c r="J643" s="493"/>
      <c r="K643" s="493">
        <v>370.48</v>
      </c>
      <c r="L643" s="493">
        <v>288.8</v>
      </c>
      <c r="M643" s="493">
        <v>8</v>
      </c>
      <c r="N643" s="524">
        <v>24000</v>
      </c>
      <c r="O643" s="442">
        <v>0</v>
      </c>
      <c r="P643" s="442">
        <v>0</v>
      </c>
      <c r="Q643" s="295">
        <v>24000</v>
      </c>
      <c r="R643" s="439">
        <v>2019</v>
      </c>
    </row>
    <row r="644" spans="1:18" x14ac:dyDescent="0.2">
      <c r="A644" s="439">
        <v>18</v>
      </c>
      <c r="B644" s="510" t="s">
        <v>1470</v>
      </c>
      <c r="C644" s="440">
        <v>1963</v>
      </c>
      <c r="D644" s="439"/>
      <c r="E644" s="510" t="s">
        <v>1453</v>
      </c>
      <c r="F644" s="439">
        <v>2</v>
      </c>
      <c r="G644" s="440">
        <v>1</v>
      </c>
      <c r="H644" s="523">
        <v>324.89999999999998</v>
      </c>
      <c r="I644" s="493"/>
      <c r="J644" s="493"/>
      <c r="K644" s="493">
        <v>291.60000000000002</v>
      </c>
      <c r="L644" s="493">
        <v>276.8</v>
      </c>
      <c r="M644" s="493">
        <v>8</v>
      </c>
      <c r="N644" s="524">
        <v>21030</v>
      </c>
      <c r="O644" s="442">
        <v>0</v>
      </c>
      <c r="P644" s="442">
        <v>0</v>
      </c>
      <c r="Q644" s="295">
        <v>21030</v>
      </c>
      <c r="R644" s="439">
        <v>2019</v>
      </c>
    </row>
    <row r="645" spans="1:18" x14ac:dyDescent="0.2">
      <c r="A645" s="439">
        <v>19</v>
      </c>
      <c r="B645" s="510" t="s">
        <v>1471</v>
      </c>
      <c r="C645" s="440">
        <v>1964</v>
      </c>
      <c r="D645" s="439"/>
      <c r="E645" s="510" t="s">
        <v>1453</v>
      </c>
      <c r="F645" s="439">
        <v>2</v>
      </c>
      <c r="G645" s="440">
        <v>1</v>
      </c>
      <c r="H645" s="523">
        <v>328.8</v>
      </c>
      <c r="I645" s="493"/>
      <c r="J645" s="493"/>
      <c r="K645" s="493">
        <v>328.8</v>
      </c>
      <c r="L645" s="493">
        <v>202.4</v>
      </c>
      <c r="M645" s="493">
        <v>11</v>
      </c>
      <c r="N645" s="524">
        <v>21280</v>
      </c>
      <c r="O645" s="442">
        <v>0</v>
      </c>
      <c r="P645" s="442">
        <v>0</v>
      </c>
      <c r="Q645" s="295">
        <v>21280</v>
      </c>
      <c r="R645" s="439">
        <v>2019</v>
      </c>
    </row>
    <row r="646" spans="1:18" x14ac:dyDescent="0.2">
      <c r="A646" s="439">
        <v>20</v>
      </c>
      <c r="B646" s="510" t="s">
        <v>1472</v>
      </c>
      <c r="C646" s="440">
        <v>1963</v>
      </c>
      <c r="D646" s="439"/>
      <c r="E646" s="510" t="s">
        <v>1453</v>
      </c>
      <c r="F646" s="439">
        <v>2</v>
      </c>
      <c r="G646" s="440">
        <v>1</v>
      </c>
      <c r="H646" s="523">
        <v>326.10000000000002</v>
      </c>
      <c r="I646" s="493"/>
      <c r="J646" s="493"/>
      <c r="K646" s="493">
        <v>326.10000000000002</v>
      </c>
      <c r="L646" s="493">
        <v>250.04</v>
      </c>
      <c r="M646" s="493">
        <v>11</v>
      </c>
      <c r="N646" s="524">
        <v>21100</v>
      </c>
      <c r="O646" s="442">
        <v>0</v>
      </c>
      <c r="P646" s="442">
        <v>0</v>
      </c>
      <c r="Q646" s="295">
        <v>21100</v>
      </c>
      <c r="R646" s="439">
        <v>2019</v>
      </c>
    </row>
    <row r="647" spans="1:18" x14ac:dyDescent="0.2">
      <c r="A647" s="439">
        <v>21</v>
      </c>
      <c r="B647" s="510" t="s">
        <v>1473</v>
      </c>
      <c r="C647" s="440">
        <v>1958</v>
      </c>
      <c r="D647" s="439"/>
      <c r="E647" s="510" t="s">
        <v>1453</v>
      </c>
      <c r="F647" s="439">
        <v>2</v>
      </c>
      <c r="G647" s="440">
        <v>1</v>
      </c>
      <c r="H647" s="523">
        <v>397.2</v>
      </c>
      <c r="I647" s="493"/>
      <c r="J647" s="493"/>
      <c r="K647" s="493">
        <v>333.01</v>
      </c>
      <c r="L647" s="493">
        <v>333.01</v>
      </c>
      <c r="M647" s="493">
        <v>8</v>
      </c>
      <c r="N647" s="524">
        <v>25700</v>
      </c>
      <c r="O647" s="442">
        <v>0</v>
      </c>
      <c r="P647" s="442">
        <v>0</v>
      </c>
      <c r="Q647" s="295">
        <v>25700</v>
      </c>
      <c r="R647" s="439">
        <v>2019</v>
      </c>
    </row>
    <row r="648" spans="1:18" x14ac:dyDescent="0.2">
      <c r="A648" s="439">
        <v>22</v>
      </c>
      <c r="B648" s="510" t="s">
        <v>1474</v>
      </c>
      <c r="C648" s="440">
        <v>1960</v>
      </c>
      <c r="D648" s="439"/>
      <c r="E648" s="510" t="s">
        <v>1453</v>
      </c>
      <c r="F648" s="439">
        <v>2</v>
      </c>
      <c r="G648" s="440">
        <v>1</v>
      </c>
      <c r="H648" s="523">
        <v>221.6</v>
      </c>
      <c r="I648" s="493"/>
      <c r="J648" s="493"/>
      <c r="K648" s="493">
        <v>221.6</v>
      </c>
      <c r="L648" s="493">
        <v>85.1</v>
      </c>
      <c r="M648" s="493">
        <v>9</v>
      </c>
      <c r="N648" s="524">
        <v>14350</v>
      </c>
      <c r="O648" s="442">
        <v>0</v>
      </c>
      <c r="P648" s="442">
        <v>0</v>
      </c>
      <c r="Q648" s="295">
        <v>14350</v>
      </c>
      <c r="R648" s="439">
        <v>2019</v>
      </c>
    </row>
    <row r="649" spans="1:18" x14ac:dyDescent="0.2">
      <c r="A649" s="439">
        <v>23</v>
      </c>
      <c r="B649" s="510" t="s">
        <v>1475</v>
      </c>
      <c r="C649" s="440">
        <v>1960</v>
      </c>
      <c r="D649" s="439"/>
      <c r="E649" s="510" t="s">
        <v>1453</v>
      </c>
      <c r="F649" s="439">
        <v>2</v>
      </c>
      <c r="G649" s="440">
        <v>2</v>
      </c>
      <c r="H649" s="523">
        <v>665.8</v>
      </c>
      <c r="I649" s="493"/>
      <c r="J649" s="493"/>
      <c r="K649" s="493">
        <v>665.8</v>
      </c>
      <c r="L649" s="493"/>
      <c r="M649" s="493">
        <v>1</v>
      </c>
      <c r="N649" s="524">
        <v>43100</v>
      </c>
      <c r="O649" s="442">
        <v>0</v>
      </c>
      <c r="P649" s="442">
        <v>0</v>
      </c>
      <c r="Q649" s="295">
        <v>43100</v>
      </c>
      <c r="R649" s="439">
        <v>2019</v>
      </c>
    </row>
    <row r="650" spans="1:18" x14ac:dyDescent="0.2">
      <c r="A650" s="439">
        <v>24</v>
      </c>
      <c r="B650" s="510" t="s">
        <v>1476</v>
      </c>
      <c r="C650" s="440">
        <v>1967</v>
      </c>
      <c r="D650" s="439"/>
      <c r="E650" s="510" t="s">
        <v>1453</v>
      </c>
      <c r="F650" s="439">
        <v>2</v>
      </c>
      <c r="G650" s="535">
        <v>1</v>
      </c>
      <c r="H650" s="523">
        <v>322.39999999999998</v>
      </c>
      <c r="I650" s="493"/>
      <c r="J650" s="493"/>
      <c r="K650" s="493">
        <v>307.60000000000002</v>
      </c>
      <c r="L650" s="493">
        <v>307.60000000000002</v>
      </c>
      <c r="M650" s="528">
        <v>9</v>
      </c>
      <c r="N650" s="524">
        <v>20870</v>
      </c>
      <c r="O650" s="442">
        <v>0</v>
      </c>
      <c r="P650" s="442">
        <v>0</v>
      </c>
      <c r="Q650" s="295">
        <v>20870</v>
      </c>
      <c r="R650" s="439">
        <v>2019</v>
      </c>
    </row>
    <row r="651" spans="1:18" x14ac:dyDescent="0.2">
      <c r="A651" s="439">
        <v>25</v>
      </c>
      <c r="B651" s="510" t="s">
        <v>1477</v>
      </c>
      <c r="C651" s="440">
        <v>1979</v>
      </c>
      <c r="D651" s="439"/>
      <c r="E651" s="510" t="s">
        <v>1453</v>
      </c>
      <c r="F651" s="439">
        <v>2</v>
      </c>
      <c r="G651" s="535">
        <v>2</v>
      </c>
      <c r="H651" s="523">
        <v>495.3</v>
      </c>
      <c r="I651" s="493"/>
      <c r="J651" s="493"/>
      <c r="K651" s="493">
        <v>495.3</v>
      </c>
      <c r="L651" s="493">
        <v>377.5</v>
      </c>
      <c r="M651" s="528">
        <v>12</v>
      </c>
      <c r="N651" s="524">
        <v>32050</v>
      </c>
      <c r="O651" s="442">
        <v>0</v>
      </c>
      <c r="P651" s="442">
        <v>0</v>
      </c>
      <c r="Q651" s="295">
        <v>32050</v>
      </c>
      <c r="R651" s="439">
        <v>2019</v>
      </c>
    </row>
    <row r="652" spans="1:18" x14ac:dyDescent="0.2">
      <c r="A652" s="439">
        <v>26</v>
      </c>
      <c r="B652" s="510" t="s">
        <v>1478</v>
      </c>
      <c r="C652" s="440">
        <v>1963</v>
      </c>
      <c r="D652" s="439"/>
      <c r="E652" s="510" t="s">
        <v>1453</v>
      </c>
      <c r="F652" s="439">
        <v>2</v>
      </c>
      <c r="G652" s="535">
        <v>2</v>
      </c>
      <c r="H652" s="523">
        <v>504.7</v>
      </c>
      <c r="I652" s="493"/>
      <c r="J652" s="493"/>
      <c r="K652" s="493">
        <v>504.7</v>
      </c>
      <c r="L652" s="493">
        <v>332.3</v>
      </c>
      <c r="M652" s="528">
        <v>16</v>
      </c>
      <c r="N652" s="524">
        <v>32670</v>
      </c>
      <c r="O652" s="442">
        <v>0</v>
      </c>
      <c r="P652" s="442">
        <v>0</v>
      </c>
      <c r="Q652" s="295">
        <v>32670</v>
      </c>
      <c r="R652" s="439">
        <v>2019</v>
      </c>
    </row>
    <row r="653" spans="1:18" x14ac:dyDescent="0.2">
      <c r="A653" s="439">
        <v>27</v>
      </c>
      <c r="B653" s="510" t="s">
        <v>1479</v>
      </c>
      <c r="C653" s="440">
        <v>1968</v>
      </c>
      <c r="D653" s="439"/>
      <c r="E653" s="510" t="s">
        <v>1453</v>
      </c>
      <c r="F653" s="439">
        <v>2</v>
      </c>
      <c r="G653" s="535">
        <v>1</v>
      </c>
      <c r="H653" s="523">
        <v>320.8</v>
      </c>
      <c r="I653" s="493"/>
      <c r="J653" s="493"/>
      <c r="K653" s="493">
        <v>320.8</v>
      </c>
      <c r="L653" s="493">
        <v>199.1</v>
      </c>
      <c r="M653" s="528">
        <v>12</v>
      </c>
      <c r="N653" s="524">
        <v>20760</v>
      </c>
      <c r="O653" s="442">
        <v>0</v>
      </c>
      <c r="P653" s="442">
        <v>0</v>
      </c>
      <c r="Q653" s="295">
        <v>20760</v>
      </c>
      <c r="R653" s="439">
        <v>2019</v>
      </c>
    </row>
    <row r="654" spans="1:18" x14ac:dyDescent="0.2">
      <c r="A654" s="439">
        <v>28</v>
      </c>
      <c r="B654" s="510" t="s">
        <v>1480</v>
      </c>
      <c r="C654" s="440">
        <v>1968</v>
      </c>
      <c r="D654" s="439"/>
      <c r="E654" s="510" t="s">
        <v>1453</v>
      </c>
      <c r="F654" s="439">
        <v>2</v>
      </c>
      <c r="G654" s="535">
        <v>1</v>
      </c>
      <c r="H654" s="523">
        <v>314.3</v>
      </c>
      <c r="I654" s="493"/>
      <c r="J654" s="493"/>
      <c r="K654" s="493">
        <v>314.3</v>
      </c>
      <c r="L654" s="493">
        <v>277.2</v>
      </c>
      <c r="M654" s="528">
        <v>8</v>
      </c>
      <c r="N654" s="524">
        <v>20340</v>
      </c>
      <c r="O654" s="442">
        <v>0</v>
      </c>
      <c r="P654" s="442">
        <v>0</v>
      </c>
      <c r="Q654" s="295">
        <v>20340</v>
      </c>
      <c r="R654" s="439">
        <v>2019</v>
      </c>
    </row>
    <row r="655" spans="1:18" x14ac:dyDescent="0.2">
      <c r="A655" s="439">
        <v>29</v>
      </c>
      <c r="B655" s="510" t="s">
        <v>1481</v>
      </c>
      <c r="C655" s="440">
        <v>1974</v>
      </c>
      <c r="D655" s="439"/>
      <c r="E655" s="510" t="s">
        <v>1453</v>
      </c>
      <c r="F655" s="439">
        <v>2</v>
      </c>
      <c r="G655" s="535">
        <v>2</v>
      </c>
      <c r="H655" s="523">
        <v>510</v>
      </c>
      <c r="I655" s="493"/>
      <c r="J655" s="493"/>
      <c r="K655" s="493">
        <v>510</v>
      </c>
      <c r="L655" s="493">
        <v>375.1</v>
      </c>
      <c r="M655" s="528">
        <v>12</v>
      </c>
      <c r="N655" s="524">
        <v>33000</v>
      </c>
      <c r="O655" s="442">
        <v>0</v>
      </c>
      <c r="P655" s="442">
        <v>0</v>
      </c>
      <c r="Q655" s="295">
        <v>33000</v>
      </c>
      <c r="R655" s="439">
        <v>2019</v>
      </c>
    </row>
    <row r="656" spans="1:18" x14ac:dyDescent="0.2">
      <c r="A656" s="439">
        <v>30</v>
      </c>
      <c r="B656" s="510" t="s">
        <v>1482</v>
      </c>
      <c r="C656" s="440">
        <v>1969</v>
      </c>
      <c r="D656" s="439"/>
      <c r="E656" s="510" t="s">
        <v>1453</v>
      </c>
      <c r="F656" s="439">
        <v>2</v>
      </c>
      <c r="G656" s="535">
        <v>2</v>
      </c>
      <c r="H656" s="523">
        <v>498.1</v>
      </c>
      <c r="I656" s="493"/>
      <c r="J656" s="493"/>
      <c r="K656" s="493">
        <v>496.8</v>
      </c>
      <c r="L656" s="493">
        <v>367.4</v>
      </c>
      <c r="M656" s="528">
        <v>10</v>
      </c>
      <c r="N656" s="524">
        <v>32250</v>
      </c>
      <c r="O656" s="442">
        <v>0</v>
      </c>
      <c r="P656" s="442">
        <v>0</v>
      </c>
      <c r="Q656" s="295">
        <v>32250</v>
      </c>
      <c r="R656" s="439">
        <v>2019</v>
      </c>
    </row>
    <row r="657" spans="1:18" x14ac:dyDescent="0.2">
      <c r="A657" s="439">
        <v>31</v>
      </c>
      <c r="B657" s="510" t="s">
        <v>1483</v>
      </c>
      <c r="C657" s="440">
        <v>1967</v>
      </c>
      <c r="D657" s="439"/>
      <c r="E657" s="510" t="s">
        <v>1453</v>
      </c>
      <c r="F657" s="439">
        <v>2</v>
      </c>
      <c r="G657" s="440">
        <v>2</v>
      </c>
      <c r="H657" s="523">
        <v>501.6</v>
      </c>
      <c r="I657" s="493"/>
      <c r="J657" s="493"/>
      <c r="K657" s="493">
        <v>499.7</v>
      </c>
      <c r="L657" s="493">
        <v>363.2</v>
      </c>
      <c r="M657" s="493">
        <v>3</v>
      </c>
      <c r="N657" s="524">
        <v>32470</v>
      </c>
      <c r="O657" s="442">
        <v>0</v>
      </c>
      <c r="P657" s="442">
        <v>0</v>
      </c>
      <c r="Q657" s="295">
        <v>32470</v>
      </c>
      <c r="R657" s="439">
        <v>2019</v>
      </c>
    </row>
    <row r="658" spans="1:18" x14ac:dyDescent="0.2">
      <c r="A658" s="439">
        <v>32</v>
      </c>
      <c r="B658" s="510" t="s">
        <v>1484</v>
      </c>
      <c r="C658" s="440">
        <v>1939</v>
      </c>
      <c r="D658" s="439"/>
      <c r="E658" s="510" t="s">
        <v>1453</v>
      </c>
      <c r="F658" s="439">
        <v>2</v>
      </c>
      <c r="G658" s="440">
        <v>3</v>
      </c>
      <c r="H658" s="523">
        <v>575</v>
      </c>
      <c r="I658" s="493"/>
      <c r="J658" s="493"/>
      <c r="K658" s="493">
        <v>553.79999999999995</v>
      </c>
      <c r="L658" s="493">
        <v>481.1</v>
      </c>
      <c r="M658" s="493">
        <v>9</v>
      </c>
      <c r="N658" s="524">
        <v>37200</v>
      </c>
      <c r="O658" s="442">
        <v>0</v>
      </c>
      <c r="P658" s="442">
        <v>0</v>
      </c>
      <c r="Q658" s="295">
        <v>37200</v>
      </c>
      <c r="R658" s="439">
        <v>2019</v>
      </c>
    </row>
    <row r="659" spans="1:18" x14ac:dyDescent="0.2">
      <c r="A659" s="439">
        <v>33</v>
      </c>
      <c r="B659" s="510" t="s">
        <v>1485</v>
      </c>
      <c r="C659" s="440"/>
      <c r="D659" s="439"/>
      <c r="E659" s="510" t="s">
        <v>1453</v>
      </c>
      <c r="F659" s="439">
        <v>2</v>
      </c>
      <c r="G659" s="440">
        <v>2</v>
      </c>
      <c r="H659" s="523">
        <v>375.5</v>
      </c>
      <c r="I659" s="493"/>
      <c r="J659" s="493"/>
      <c r="K659" s="493">
        <v>358.3</v>
      </c>
      <c r="L659" s="493">
        <v>333.1</v>
      </c>
      <c r="M659" s="493">
        <v>9</v>
      </c>
      <c r="N659" s="524">
        <v>24300</v>
      </c>
      <c r="O659" s="442">
        <v>0</v>
      </c>
      <c r="P659" s="442">
        <v>0</v>
      </c>
      <c r="Q659" s="295">
        <v>24300</v>
      </c>
      <c r="R659" s="439">
        <v>2019</v>
      </c>
    </row>
    <row r="660" spans="1:18" x14ac:dyDescent="0.2">
      <c r="A660" s="439">
        <v>34</v>
      </c>
      <c r="B660" s="510" t="s">
        <v>1486</v>
      </c>
      <c r="C660" s="440">
        <v>1964</v>
      </c>
      <c r="D660" s="439"/>
      <c r="E660" s="510" t="s">
        <v>1453</v>
      </c>
      <c r="F660" s="439">
        <v>2</v>
      </c>
      <c r="G660" s="440">
        <v>1</v>
      </c>
      <c r="H660" s="523">
        <v>409.3</v>
      </c>
      <c r="I660" s="493"/>
      <c r="J660" s="493"/>
      <c r="K660" s="493">
        <v>393.6</v>
      </c>
      <c r="L660" s="493">
        <v>346.6</v>
      </c>
      <c r="M660" s="493">
        <v>6</v>
      </c>
      <c r="N660" s="524">
        <v>26500</v>
      </c>
      <c r="O660" s="442">
        <v>0</v>
      </c>
      <c r="P660" s="442">
        <v>0</v>
      </c>
      <c r="Q660" s="295">
        <v>26500</v>
      </c>
      <c r="R660" s="439">
        <v>2019</v>
      </c>
    </row>
    <row r="661" spans="1:18" x14ac:dyDescent="0.2">
      <c r="A661" s="439">
        <v>35</v>
      </c>
      <c r="B661" s="510" t="s">
        <v>1487</v>
      </c>
      <c r="C661" s="440">
        <v>1978</v>
      </c>
      <c r="D661" s="439"/>
      <c r="E661" s="510" t="s">
        <v>1453</v>
      </c>
      <c r="F661" s="439">
        <v>2</v>
      </c>
      <c r="G661" s="440">
        <v>1</v>
      </c>
      <c r="H661" s="523">
        <v>421.9</v>
      </c>
      <c r="I661" s="493"/>
      <c r="J661" s="493"/>
      <c r="K661" s="493">
        <v>352.7</v>
      </c>
      <c r="L661" s="493">
        <v>283.8</v>
      </c>
      <c r="M661" s="493">
        <v>10</v>
      </c>
      <c r="N661" s="524">
        <v>27300</v>
      </c>
      <c r="O661" s="442">
        <v>0</v>
      </c>
      <c r="P661" s="442">
        <v>0</v>
      </c>
      <c r="Q661" s="295">
        <v>27300</v>
      </c>
      <c r="R661" s="439">
        <v>2019</v>
      </c>
    </row>
    <row r="662" spans="1:18" x14ac:dyDescent="0.2">
      <c r="A662" s="439">
        <v>36</v>
      </c>
      <c r="B662" s="510" t="s">
        <v>1488</v>
      </c>
      <c r="C662" s="440">
        <v>1950</v>
      </c>
      <c r="D662" s="439"/>
      <c r="E662" s="510" t="s">
        <v>1453</v>
      </c>
      <c r="F662" s="439">
        <v>2</v>
      </c>
      <c r="G662" s="440">
        <v>1</v>
      </c>
      <c r="H662" s="523">
        <v>371.4</v>
      </c>
      <c r="I662" s="493"/>
      <c r="J662" s="493"/>
      <c r="K662" s="493">
        <v>371.4</v>
      </c>
      <c r="L662" s="493">
        <v>371.4</v>
      </c>
      <c r="M662" s="493">
        <v>8</v>
      </c>
      <c r="N662" s="524">
        <v>24035</v>
      </c>
      <c r="O662" s="442">
        <v>0</v>
      </c>
      <c r="P662" s="442">
        <v>0</v>
      </c>
      <c r="Q662" s="295">
        <v>24035</v>
      </c>
      <c r="R662" s="439">
        <v>2019</v>
      </c>
    </row>
    <row r="663" spans="1:18" x14ac:dyDescent="0.2">
      <c r="A663" s="439">
        <v>37</v>
      </c>
      <c r="B663" s="510" t="s">
        <v>1489</v>
      </c>
      <c r="C663" s="440">
        <v>1967</v>
      </c>
      <c r="D663" s="439"/>
      <c r="E663" s="510" t="s">
        <v>1453</v>
      </c>
      <c r="F663" s="439">
        <v>2</v>
      </c>
      <c r="G663" s="440">
        <v>2</v>
      </c>
      <c r="H663" s="523">
        <v>491.4</v>
      </c>
      <c r="I663" s="493"/>
      <c r="J663" s="493"/>
      <c r="K663" s="493">
        <v>491.4</v>
      </c>
      <c r="L663" s="493">
        <v>382.2</v>
      </c>
      <c r="M663" s="493">
        <v>16</v>
      </c>
      <c r="N663" s="524">
        <v>31800</v>
      </c>
      <c r="O663" s="442">
        <v>0</v>
      </c>
      <c r="P663" s="442">
        <v>0</v>
      </c>
      <c r="Q663" s="295">
        <v>31800</v>
      </c>
      <c r="R663" s="439">
        <v>2019</v>
      </c>
    </row>
    <row r="664" spans="1:18" x14ac:dyDescent="0.2">
      <c r="A664" s="439">
        <v>38</v>
      </c>
      <c r="B664" s="510" t="s">
        <v>1490</v>
      </c>
      <c r="C664" s="440">
        <v>1958</v>
      </c>
      <c r="D664" s="439"/>
      <c r="E664" s="510" t="s">
        <v>1453</v>
      </c>
      <c r="F664" s="439">
        <v>2</v>
      </c>
      <c r="G664" s="440">
        <v>2</v>
      </c>
      <c r="H664" s="523">
        <v>506.1</v>
      </c>
      <c r="I664" s="493"/>
      <c r="J664" s="493"/>
      <c r="K664" s="493">
        <v>495.85</v>
      </c>
      <c r="L664" s="493">
        <v>430.8</v>
      </c>
      <c r="M664" s="493">
        <v>16</v>
      </c>
      <c r="N664" s="524">
        <v>32750</v>
      </c>
      <c r="O664" s="442">
        <v>0</v>
      </c>
      <c r="P664" s="442">
        <v>0</v>
      </c>
      <c r="Q664" s="295">
        <v>32750</v>
      </c>
      <c r="R664" s="439">
        <v>2019</v>
      </c>
    </row>
    <row r="665" spans="1:18" x14ac:dyDescent="0.2">
      <c r="A665" s="439">
        <v>39</v>
      </c>
      <c r="B665" s="510" t="s">
        <v>1491</v>
      </c>
      <c r="C665" s="440">
        <v>1960</v>
      </c>
      <c r="D665" s="439"/>
      <c r="E665" s="510" t="s">
        <v>1453</v>
      </c>
      <c r="F665" s="439">
        <v>2</v>
      </c>
      <c r="G665" s="440">
        <v>1</v>
      </c>
      <c r="H665" s="523">
        <v>326.5</v>
      </c>
      <c r="I665" s="493"/>
      <c r="J665" s="493"/>
      <c r="K665" s="493">
        <v>326.5</v>
      </c>
      <c r="L665" s="493">
        <v>239.7</v>
      </c>
      <c r="M665" s="493">
        <v>11</v>
      </c>
      <c r="N665" s="524">
        <v>21130</v>
      </c>
      <c r="O665" s="442">
        <v>0</v>
      </c>
      <c r="P665" s="442">
        <v>0</v>
      </c>
      <c r="Q665" s="295">
        <v>21130</v>
      </c>
      <c r="R665" s="439">
        <v>2019</v>
      </c>
    </row>
    <row r="666" spans="1:18" x14ac:dyDescent="0.2">
      <c r="A666" s="439">
        <v>40</v>
      </c>
      <c r="B666" s="510" t="s">
        <v>1492</v>
      </c>
      <c r="C666" s="440">
        <v>1960</v>
      </c>
      <c r="D666" s="439"/>
      <c r="E666" s="510" t="s">
        <v>1453</v>
      </c>
      <c r="F666" s="439">
        <v>2</v>
      </c>
      <c r="G666" s="440">
        <v>1</v>
      </c>
      <c r="H666" s="523">
        <v>281.7</v>
      </c>
      <c r="I666" s="493"/>
      <c r="J666" s="493"/>
      <c r="K666" s="493">
        <v>281.7</v>
      </c>
      <c r="L666" s="493">
        <v>196.9</v>
      </c>
      <c r="M666" s="493">
        <v>7</v>
      </c>
      <c r="N666" s="524">
        <v>18230</v>
      </c>
      <c r="O666" s="442">
        <v>0</v>
      </c>
      <c r="P666" s="442">
        <v>0</v>
      </c>
      <c r="Q666" s="295">
        <v>18230</v>
      </c>
      <c r="R666" s="439">
        <v>2019</v>
      </c>
    </row>
    <row r="667" spans="1:18" x14ac:dyDescent="0.2">
      <c r="A667" s="439">
        <v>41</v>
      </c>
      <c r="B667" s="510" t="s">
        <v>1493</v>
      </c>
      <c r="C667" s="440">
        <v>1960</v>
      </c>
      <c r="D667" s="439"/>
      <c r="E667" s="510" t="s">
        <v>1453</v>
      </c>
      <c r="F667" s="439">
        <v>2</v>
      </c>
      <c r="G667" s="440">
        <v>1</v>
      </c>
      <c r="H667" s="523">
        <v>244.2</v>
      </c>
      <c r="I667" s="493"/>
      <c r="J667" s="493"/>
      <c r="K667" s="493">
        <v>244.2</v>
      </c>
      <c r="L667" s="493">
        <v>244.2</v>
      </c>
      <c r="M667" s="493">
        <v>4</v>
      </c>
      <c r="N667" s="524">
        <v>15800</v>
      </c>
      <c r="O667" s="442">
        <v>0</v>
      </c>
      <c r="P667" s="442">
        <v>0</v>
      </c>
      <c r="Q667" s="295">
        <v>15800</v>
      </c>
      <c r="R667" s="439">
        <v>2019</v>
      </c>
    </row>
    <row r="668" spans="1:18" x14ac:dyDescent="0.2">
      <c r="A668" s="439">
        <v>42</v>
      </c>
      <c r="B668" s="510" t="s">
        <v>1494</v>
      </c>
      <c r="C668" s="440">
        <v>1963</v>
      </c>
      <c r="D668" s="439"/>
      <c r="E668" s="510" t="s">
        <v>1453</v>
      </c>
      <c r="F668" s="439">
        <v>2</v>
      </c>
      <c r="G668" s="440">
        <v>1</v>
      </c>
      <c r="H668" s="523">
        <v>304</v>
      </c>
      <c r="I668" s="493"/>
      <c r="J668" s="493"/>
      <c r="K668" s="493">
        <v>304</v>
      </c>
      <c r="L668" s="493">
        <v>268.8</v>
      </c>
      <c r="M668" s="493">
        <v>9</v>
      </c>
      <c r="N668" s="524">
        <v>19700</v>
      </c>
      <c r="O668" s="442">
        <v>0</v>
      </c>
      <c r="P668" s="442">
        <v>0</v>
      </c>
      <c r="Q668" s="295">
        <v>19700</v>
      </c>
      <c r="R668" s="439">
        <v>2019</v>
      </c>
    </row>
    <row r="669" spans="1:18" x14ac:dyDescent="0.2">
      <c r="A669" s="439">
        <v>43</v>
      </c>
      <c r="B669" s="510" t="s">
        <v>1495</v>
      </c>
      <c r="C669" s="440">
        <v>1958</v>
      </c>
      <c r="D669" s="439"/>
      <c r="E669" s="510" t="s">
        <v>1453</v>
      </c>
      <c r="F669" s="439">
        <v>2</v>
      </c>
      <c r="G669" s="440">
        <v>1</v>
      </c>
      <c r="H669" s="523">
        <v>250.9</v>
      </c>
      <c r="I669" s="493"/>
      <c r="J669" s="493"/>
      <c r="K669" s="493">
        <v>250.9</v>
      </c>
      <c r="L669" s="493">
        <v>250.9</v>
      </c>
      <c r="M669" s="493">
        <v>7</v>
      </c>
      <c r="N669" s="524">
        <v>16250</v>
      </c>
      <c r="O669" s="442">
        <v>0</v>
      </c>
      <c r="P669" s="442">
        <v>0</v>
      </c>
      <c r="Q669" s="295">
        <v>16250</v>
      </c>
      <c r="R669" s="439">
        <v>2019</v>
      </c>
    </row>
    <row r="670" spans="1:18" x14ac:dyDescent="0.2">
      <c r="A670" s="439">
        <v>44</v>
      </c>
      <c r="B670" s="510" t="s">
        <v>1496</v>
      </c>
      <c r="C670" s="440">
        <v>1958</v>
      </c>
      <c r="D670" s="439"/>
      <c r="E670" s="510" t="s">
        <v>1453</v>
      </c>
      <c r="F670" s="439">
        <v>2</v>
      </c>
      <c r="G670" s="440">
        <v>1</v>
      </c>
      <c r="H670" s="523">
        <v>228.8</v>
      </c>
      <c r="I670" s="493"/>
      <c r="J670" s="493"/>
      <c r="K670" s="493">
        <v>204.3</v>
      </c>
      <c r="L670" s="493">
        <v>177.3</v>
      </c>
      <c r="M670" s="493">
        <v>5</v>
      </c>
      <c r="N670" s="524">
        <v>14800</v>
      </c>
      <c r="O670" s="442">
        <v>0</v>
      </c>
      <c r="P670" s="442">
        <v>0</v>
      </c>
      <c r="Q670" s="295">
        <v>14800</v>
      </c>
      <c r="R670" s="439">
        <v>2019</v>
      </c>
    </row>
    <row r="671" spans="1:18" x14ac:dyDescent="0.2">
      <c r="A671" s="439">
        <v>45</v>
      </c>
      <c r="B671" s="510" t="s">
        <v>1497</v>
      </c>
      <c r="C671" s="440">
        <v>1964</v>
      </c>
      <c r="D671" s="439"/>
      <c r="E671" s="510" t="s">
        <v>1453</v>
      </c>
      <c r="F671" s="439">
        <v>2</v>
      </c>
      <c r="G671" s="440">
        <v>1</v>
      </c>
      <c r="H671" s="523">
        <v>322.60000000000002</v>
      </c>
      <c r="I671" s="493"/>
      <c r="J671" s="493"/>
      <c r="K671" s="493">
        <v>322.60000000000002</v>
      </c>
      <c r="L671" s="493">
        <v>322.60000000000002</v>
      </c>
      <c r="M671" s="493">
        <v>8</v>
      </c>
      <c r="N671" s="524">
        <v>20900</v>
      </c>
      <c r="O671" s="442">
        <v>0</v>
      </c>
      <c r="P671" s="442">
        <v>0</v>
      </c>
      <c r="Q671" s="295">
        <v>20900</v>
      </c>
      <c r="R671" s="439">
        <v>2019</v>
      </c>
    </row>
    <row r="672" spans="1:18" x14ac:dyDescent="0.2">
      <c r="A672" s="439">
        <v>46</v>
      </c>
      <c r="B672" s="510" t="s">
        <v>1498</v>
      </c>
      <c r="C672" s="440">
        <v>1968</v>
      </c>
      <c r="D672" s="439"/>
      <c r="E672" s="510" t="s">
        <v>1453</v>
      </c>
      <c r="F672" s="439">
        <v>2</v>
      </c>
      <c r="G672" s="440">
        <v>1</v>
      </c>
      <c r="H672" s="523">
        <v>296.5</v>
      </c>
      <c r="I672" s="493"/>
      <c r="J672" s="493"/>
      <c r="K672" s="493">
        <v>296.5</v>
      </c>
      <c r="L672" s="493">
        <v>39</v>
      </c>
      <c r="M672" s="493">
        <v>7</v>
      </c>
      <c r="N672" s="524">
        <v>19200</v>
      </c>
      <c r="O672" s="442">
        <v>0</v>
      </c>
      <c r="P672" s="442">
        <v>0</v>
      </c>
      <c r="Q672" s="295">
        <v>19200</v>
      </c>
      <c r="R672" s="439">
        <v>2019</v>
      </c>
    </row>
    <row r="673" spans="1:18" x14ac:dyDescent="0.2">
      <c r="A673" s="439">
        <v>47</v>
      </c>
      <c r="B673" s="510" t="s">
        <v>1499</v>
      </c>
      <c r="C673" s="440">
        <v>1963</v>
      </c>
      <c r="D673" s="439"/>
      <c r="E673" s="510" t="s">
        <v>1453</v>
      </c>
      <c r="F673" s="439">
        <v>2</v>
      </c>
      <c r="G673" s="440">
        <v>1</v>
      </c>
      <c r="H673" s="523">
        <v>290.8</v>
      </c>
      <c r="I673" s="493"/>
      <c r="J673" s="493"/>
      <c r="K673" s="493">
        <v>290.8</v>
      </c>
      <c r="L673" s="493">
        <v>273.2</v>
      </c>
      <c r="M673" s="493">
        <v>7</v>
      </c>
      <c r="N673" s="524">
        <v>18800</v>
      </c>
      <c r="O673" s="442">
        <v>0</v>
      </c>
      <c r="P673" s="442">
        <v>0</v>
      </c>
      <c r="Q673" s="295">
        <v>18800</v>
      </c>
      <c r="R673" s="439">
        <v>2019</v>
      </c>
    </row>
    <row r="674" spans="1:18" x14ac:dyDescent="0.2">
      <c r="A674" s="439">
        <v>48</v>
      </c>
      <c r="B674" s="510" t="s">
        <v>1500</v>
      </c>
      <c r="C674" s="440">
        <v>1969</v>
      </c>
      <c r="D674" s="439"/>
      <c r="E674" s="510" t="s">
        <v>1453</v>
      </c>
      <c r="F674" s="439">
        <v>2</v>
      </c>
      <c r="G674" s="440">
        <v>1</v>
      </c>
      <c r="H674" s="523">
        <v>296.10000000000002</v>
      </c>
      <c r="I674" s="493"/>
      <c r="J674" s="493"/>
      <c r="K674" s="493">
        <v>296.10000000000002</v>
      </c>
      <c r="L674" s="493">
        <v>194.2</v>
      </c>
      <c r="M674" s="493">
        <v>7</v>
      </c>
      <c r="N674" s="524">
        <v>19200</v>
      </c>
      <c r="O674" s="442">
        <v>0</v>
      </c>
      <c r="P674" s="442">
        <v>0</v>
      </c>
      <c r="Q674" s="295">
        <v>19200</v>
      </c>
      <c r="R674" s="439">
        <v>2019</v>
      </c>
    </row>
    <row r="675" spans="1:18" x14ac:dyDescent="0.2">
      <c r="A675" s="439">
        <v>49</v>
      </c>
      <c r="B675" s="510" t="s">
        <v>1501</v>
      </c>
      <c r="C675" s="440">
        <v>1967</v>
      </c>
      <c r="D675" s="439"/>
      <c r="E675" s="510" t="s">
        <v>1453</v>
      </c>
      <c r="F675" s="439">
        <v>2</v>
      </c>
      <c r="G675" s="440">
        <v>1</v>
      </c>
      <c r="H675" s="523">
        <v>329.9</v>
      </c>
      <c r="I675" s="493"/>
      <c r="J675" s="493"/>
      <c r="K675" s="493">
        <v>329.9</v>
      </c>
      <c r="L675" s="493">
        <v>232.4</v>
      </c>
      <c r="M675" s="493">
        <v>8</v>
      </c>
      <c r="N675" s="524">
        <v>21350</v>
      </c>
      <c r="O675" s="442">
        <v>0</v>
      </c>
      <c r="P675" s="442">
        <v>0</v>
      </c>
      <c r="Q675" s="295">
        <v>21350</v>
      </c>
      <c r="R675" s="439">
        <v>2019</v>
      </c>
    </row>
    <row r="676" spans="1:18" x14ac:dyDescent="0.2">
      <c r="A676" s="439">
        <v>50</v>
      </c>
      <c r="B676" s="510" t="s">
        <v>1502</v>
      </c>
      <c r="C676" s="440">
        <v>1959</v>
      </c>
      <c r="D676" s="439"/>
      <c r="E676" s="510" t="s">
        <v>1453</v>
      </c>
      <c r="F676" s="439">
        <v>2</v>
      </c>
      <c r="G676" s="440">
        <v>1</v>
      </c>
      <c r="H676" s="523">
        <v>318.89999999999998</v>
      </c>
      <c r="I676" s="493"/>
      <c r="J676" s="493"/>
      <c r="K676" s="493">
        <v>318.89999999999998</v>
      </c>
      <c r="L676" s="493">
        <v>318.89999999999998</v>
      </c>
      <c r="M676" s="493">
        <v>5</v>
      </c>
      <c r="N676" s="524">
        <v>20650</v>
      </c>
      <c r="O676" s="442">
        <v>0</v>
      </c>
      <c r="P676" s="442">
        <v>0</v>
      </c>
      <c r="Q676" s="295">
        <v>20650</v>
      </c>
      <c r="R676" s="439">
        <v>2019</v>
      </c>
    </row>
    <row r="677" spans="1:18" x14ac:dyDescent="0.2">
      <c r="A677" s="439">
        <v>51</v>
      </c>
      <c r="B677" s="510" t="s">
        <v>1503</v>
      </c>
      <c r="C677" s="440">
        <v>1963</v>
      </c>
      <c r="D677" s="439"/>
      <c r="E677" s="510" t="s">
        <v>1453</v>
      </c>
      <c r="F677" s="439">
        <v>2</v>
      </c>
      <c r="G677" s="440">
        <v>1</v>
      </c>
      <c r="H677" s="523">
        <v>331.4</v>
      </c>
      <c r="I677" s="493"/>
      <c r="J677" s="493"/>
      <c r="K677" s="493">
        <v>331.4</v>
      </c>
      <c r="L677" s="493">
        <v>331.4</v>
      </c>
      <c r="M677" s="493">
        <v>9</v>
      </c>
      <c r="N677" s="524">
        <v>21450</v>
      </c>
      <c r="O677" s="442">
        <v>0</v>
      </c>
      <c r="P677" s="442">
        <v>0</v>
      </c>
      <c r="Q677" s="295">
        <v>21450</v>
      </c>
      <c r="R677" s="439">
        <v>2019</v>
      </c>
    </row>
    <row r="678" spans="1:18" x14ac:dyDescent="0.2">
      <c r="A678" s="439">
        <v>52</v>
      </c>
      <c r="B678" s="510" t="s">
        <v>1504</v>
      </c>
      <c r="C678" s="440">
        <v>1962</v>
      </c>
      <c r="D678" s="439"/>
      <c r="E678" s="510" t="s">
        <v>1453</v>
      </c>
      <c r="F678" s="439">
        <v>2</v>
      </c>
      <c r="G678" s="440">
        <v>1</v>
      </c>
      <c r="H678" s="523">
        <v>312.60000000000002</v>
      </c>
      <c r="I678" s="493"/>
      <c r="J678" s="493"/>
      <c r="K678" s="493">
        <v>312.60000000000002</v>
      </c>
      <c r="L678" s="493">
        <v>312.60000000000002</v>
      </c>
      <c r="M678" s="493">
        <v>8</v>
      </c>
      <c r="N678" s="524">
        <v>20230</v>
      </c>
      <c r="O678" s="442">
        <v>0</v>
      </c>
      <c r="P678" s="442">
        <v>0</v>
      </c>
      <c r="Q678" s="295">
        <v>20230</v>
      </c>
      <c r="R678" s="439">
        <v>2019</v>
      </c>
    </row>
    <row r="679" spans="1:18" x14ac:dyDescent="0.2">
      <c r="A679" s="439">
        <v>53</v>
      </c>
      <c r="B679" s="510" t="s">
        <v>1505</v>
      </c>
      <c r="C679" s="440">
        <v>1971</v>
      </c>
      <c r="D679" s="439"/>
      <c r="E679" s="510" t="s">
        <v>1453</v>
      </c>
      <c r="F679" s="439">
        <v>2</v>
      </c>
      <c r="G679" s="440">
        <v>1</v>
      </c>
      <c r="H679" s="523">
        <v>330.4</v>
      </c>
      <c r="I679" s="493"/>
      <c r="J679" s="493"/>
      <c r="K679" s="493">
        <v>330.4</v>
      </c>
      <c r="L679" s="493">
        <v>330.4</v>
      </c>
      <c r="M679" s="493">
        <v>3</v>
      </c>
      <c r="N679" s="524">
        <v>21400</v>
      </c>
      <c r="O679" s="442">
        <v>0</v>
      </c>
      <c r="P679" s="442">
        <v>0</v>
      </c>
      <c r="Q679" s="295">
        <v>21400</v>
      </c>
      <c r="R679" s="439">
        <v>2019</v>
      </c>
    </row>
    <row r="680" spans="1:18" x14ac:dyDescent="0.2">
      <c r="A680" s="439">
        <v>54</v>
      </c>
      <c r="B680" s="510" t="s">
        <v>1506</v>
      </c>
      <c r="C680" s="440">
        <v>1971</v>
      </c>
      <c r="D680" s="439"/>
      <c r="E680" s="510" t="s">
        <v>1453</v>
      </c>
      <c r="F680" s="439">
        <v>2</v>
      </c>
      <c r="G680" s="440">
        <v>1</v>
      </c>
      <c r="H680" s="523">
        <v>292</v>
      </c>
      <c r="I680" s="493"/>
      <c r="J680" s="493"/>
      <c r="K680" s="493">
        <v>292</v>
      </c>
      <c r="L680" s="493">
        <v>292</v>
      </c>
      <c r="M680" s="493">
        <v>8</v>
      </c>
      <c r="N680" s="524">
        <v>18900</v>
      </c>
      <c r="O680" s="442">
        <v>0</v>
      </c>
      <c r="P680" s="442">
        <v>0</v>
      </c>
      <c r="Q680" s="295">
        <v>18900</v>
      </c>
      <c r="R680" s="439">
        <v>2019</v>
      </c>
    </row>
    <row r="681" spans="1:18" x14ac:dyDescent="0.2">
      <c r="A681" s="439">
        <v>55</v>
      </c>
      <c r="B681" s="510" t="s">
        <v>1507</v>
      </c>
      <c r="C681" s="440">
        <v>1970</v>
      </c>
      <c r="D681" s="439"/>
      <c r="E681" s="510" t="s">
        <v>1453</v>
      </c>
      <c r="F681" s="439">
        <v>2</v>
      </c>
      <c r="G681" s="440">
        <v>1</v>
      </c>
      <c r="H681" s="523">
        <v>319.39999999999998</v>
      </c>
      <c r="I681" s="493"/>
      <c r="J681" s="493"/>
      <c r="K681" s="493">
        <v>319.39999999999998</v>
      </c>
      <c r="L681" s="493">
        <v>319.39999999999998</v>
      </c>
      <c r="M681" s="493">
        <v>5</v>
      </c>
      <c r="N681" s="524">
        <v>20670</v>
      </c>
      <c r="O681" s="442">
        <v>0</v>
      </c>
      <c r="P681" s="442">
        <v>0</v>
      </c>
      <c r="Q681" s="295">
        <v>20670</v>
      </c>
      <c r="R681" s="439">
        <v>2019</v>
      </c>
    </row>
    <row r="682" spans="1:18" x14ac:dyDescent="0.2">
      <c r="A682" s="439">
        <v>56</v>
      </c>
      <c r="B682" s="510" t="s">
        <v>1508</v>
      </c>
      <c r="C682" s="440">
        <v>1964</v>
      </c>
      <c r="D682" s="439"/>
      <c r="E682" s="510" t="s">
        <v>1509</v>
      </c>
      <c r="F682" s="439">
        <v>2</v>
      </c>
      <c r="G682" s="440">
        <v>1</v>
      </c>
      <c r="H682" s="523">
        <v>335.2</v>
      </c>
      <c r="I682" s="493"/>
      <c r="J682" s="493"/>
      <c r="K682" s="493">
        <v>331.9</v>
      </c>
      <c r="L682" s="493">
        <v>206.4</v>
      </c>
      <c r="M682" s="493">
        <v>8</v>
      </c>
      <c r="N682" s="524">
        <v>21700</v>
      </c>
      <c r="O682" s="442">
        <v>0</v>
      </c>
      <c r="P682" s="442">
        <v>0</v>
      </c>
      <c r="Q682" s="295">
        <v>21700</v>
      </c>
      <c r="R682" s="439">
        <v>2019</v>
      </c>
    </row>
    <row r="683" spans="1:18" x14ac:dyDescent="0.2">
      <c r="A683" s="439">
        <v>57</v>
      </c>
      <c r="B683" s="510" t="s">
        <v>1510</v>
      </c>
      <c r="C683" s="440">
        <v>1969</v>
      </c>
      <c r="D683" s="439"/>
      <c r="E683" s="510" t="s">
        <v>1509</v>
      </c>
      <c r="F683" s="439">
        <v>2</v>
      </c>
      <c r="G683" s="440">
        <v>1</v>
      </c>
      <c r="H683" s="523">
        <v>336.3</v>
      </c>
      <c r="I683" s="493"/>
      <c r="J683" s="493"/>
      <c r="K683" s="493">
        <v>323.3</v>
      </c>
      <c r="L683" s="493">
        <v>187.5</v>
      </c>
      <c r="M683" s="493">
        <v>8</v>
      </c>
      <c r="N683" s="524">
        <v>21800</v>
      </c>
      <c r="O683" s="442">
        <v>0</v>
      </c>
      <c r="P683" s="442">
        <v>0</v>
      </c>
      <c r="Q683" s="295">
        <v>21800</v>
      </c>
      <c r="R683" s="439">
        <v>2019</v>
      </c>
    </row>
    <row r="684" spans="1:18" x14ac:dyDescent="0.2">
      <c r="A684" s="439">
        <v>58</v>
      </c>
      <c r="B684" s="510" t="s">
        <v>1511</v>
      </c>
      <c r="C684" s="440">
        <v>1970</v>
      </c>
      <c r="D684" s="439"/>
      <c r="E684" s="510" t="s">
        <v>1509</v>
      </c>
      <c r="F684" s="439">
        <v>2</v>
      </c>
      <c r="G684" s="440">
        <v>1</v>
      </c>
      <c r="H684" s="523">
        <v>351.5</v>
      </c>
      <c r="I684" s="493"/>
      <c r="J684" s="493"/>
      <c r="K684" s="493">
        <v>328.7</v>
      </c>
      <c r="L684" s="493">
        <v>214.9</v>
      </c>
      <c r="M684" s="493">
        <v>8</v>
      </c>
      <c r="N684" s="524">
        <v>22750</v>
      </c>
      <c r="O684" s="442">
        <v>0</v>
      </c>
      <c r="P684" s="442">
        <v>0</v>
      </c>
      <c r="Q684" s="295">
        <v>22750</v>
      </c>
      <c r="R684" s="439">
        <v>2019</v>
      </c>
    </row>
    <row r="685" spans="1:18" x14ac:dyDescent="0.2">
      <c r="A685" s="439">
        <v>59</v>
      </c>
      <c r="B685" s="510" t="s">
        <v>1512</v>
      </c>
      <c r="C685" s="440">
        <v>1962</v>
      </c>
      <c r="D685" s="439"/>
      <c r="E685" s="510" t="s">
        <v>45</v>
      </c>
      <c r="F685" s="439">
        <v>2</v>
      </c>
      <c r="G685" s="440">
        <v>1</v>
      </c>
      <c r="H685" s="523">
        <v>306.8</v>
      </c>
      <c r="I685" s="493"/>
      <c r="J685" s="493"/>
      <c r="K685" s="493">
        <v>306.8</v>
      </c>
      <c r="L685" s="493">
        <v>233.49</v>
      </c>
      <c r="M685" s="493">
        <v>8</v>
      </c>
      <c r="N685" s="524">
        <v>19900</v>
      </c>
      <c r="O685" s="442">
        <v>0</v>
      </c>
      <c r="P685" s="442">
        <v>0</v>
      </c>
      <c r="Q685" s="295">
        <v>19900</v>
      </c>
      <c r="R685" s="439">
        <v>2019</v>
      </c>
    </row>
    <row r="686" spans="1:18" x14ac:dyDescent="0.2">
      <c r="A686" s="439">
        <v>60</v>
      </c>
      <c r="B686" s="510" t="s">
        <v>1513</v>
      </c>
      <c r="C686" s="440">
        <v>1962</v>
      </c>
      <c r="D686" s="439"/>
      <c r="E686" s="510" t="s">
        <v>45</v>
      </c>
      <c r="F686" s="439">
        <v>2</v>
      </c>
      <c r="G686" s="440">
        <v>1</v>
      </c>
      <c r="H686" s="523">
        <v>356.7</v>
      </c>
      <c r="I686" s="493"/>
      <c r="J686" s="493"/>
      <c r="K686" s="493">
        <v>324.2</v>
      </c>
      <c r="L686" s="493">
        <v>162.5</v>
      </c>
      <c r="M686" s="493">
        <v>8</v>
      </c>
      <c r="N686" s="524">
        <v>23100</v>
      </c>
      <c r="O686" s="442">
        <v>0</v>
      </c>
      <c r="P686" s="442">
        <v>0</v>
      </c>
      <c r="Q686" s="295">
        <v>23100</v>
      </c>
      <c r="R686" s="439">
        <v>2019</v>
      </c>
    </row>
    <row r="687" spans="1:18" x14ac:dyDescent="0.2">
      <c r="A687" s="439">
        <v>61</v>
      </c>
      <c r="B687" s="510" t="s">
        <v>1514</v>
      </c>
      <c r="C687" s="440">
        <v>1970</v>
      </c>
      <c r="D687" s="439"/>
      <c r="E687" s="510" t="s">
        <v>45</v>
      </c>
      <c r="F687" s="439">
        <v>2</v>
      </c>
      <c r="G687" s="440">
        <v>2</v>
      </c>
      <c r="H687" s="523">
        <v>502.4</v>
      </c>
      <c r="I687" s="493"/>
      <c r="J687" s="493"/>
      <c r="K687" s="493">
        <v>502.4</v>
      </c>
      <c r="L687" s="493">
        <v>302.3</v>
      </c>
      <c r="M687" s="493">
        <v>12</v>
      </c>
      <c r="N687" s="524">
        <v>32500</v>
      </c>
      <c r="O687" s="442">
        <v>0</v>
      </c>
      <c r="P687" s="442">
        <v>0</v>
      </c>
      <c r="Q687" s="295">
        <v>32500</v>
      </c>
      <c r="R687" s="439">
        <v>2019</v>
      </c>
    </row>
    <row r="688" spans="1:18" x14ac:dyDescent="0.2">
      <c r="A688" s="439">
        <v>62</v>
      </c>
      <c r="B688" s="510" t="s">
        <v>1515</v>
      </c>
      <c r="C688" s="440">
        <v>1961</v>
      </c>
      <c r="D688" s="439"/>
      <c r="E688" s="510" t="s">
        <v>45</v>
      </c>
      <c r="F688" s="439">
        <v>2</v>
      </c>
      <c r="G688" s="440">
        <v>3</v>
      </c>
      <c r="H688" s="523">
        <v>533.5</v>
      </c>
      <c r="I688" s="493"/>
      <c r="J688" s="493"/>
      <c r="K688" s="493">
        <v>500.6</v>
      </c>
      <c r="L688" s="493">
        <v>309.10000000000002</v>
      </c>
      <c r="M688" s="493">
        <v>12</v>
      </c>
      <c r="N688" s="524">
        <v>34500</v>
      </c>
      <c r="O688" s="442">
        <v>0</v>
      </c>
      <c r="P688" s="442">
        <v>0</v>
      </c>
      <c r="Q688" s="295">
        <v>34500</v>
      </c>
      <c r="R688" s="439">
        <v>2019</v>
      </c>
    </row>
    <row r="689" spans="1:18" x14ac:dyDescent="0.2">
      <c r="A689" s="439">
        <v>63</v>
      </c>
      <c r="B689" s="510" t="s">
        <v>1516</v>
      </c>
      <c r="C689" s="440">
        <v>1982</v>
      </c>
      <c r="D689" s="439"/>
      <c r="E689" s="510" t="s">
        <v>45</v>
      </c>
      <c r="F689" s="439">
        <v>2</v>
      </c>
      <c r="G689" s="440">
        <v>1</v>
      </c>
      <c r="H689" s="523">
        <v>224</v>
      </c>
      <c r="I689" s="493"/>
      <c r="J689" s="493"/>
      <c r="K689" s="493">
        <v>168</v>
      </c>
      <c r="L689" s="493">
        <v>56</v>
      </c>
      <c r="M689" s="493">
        <v>3</v>
      </c>
      <c r="N689" s="524">
        <v>14500</v>
      </c>
      <c r="O689" s="442">
        <v>0</v>
      </c>
      <c r="P689" s="442">
        <v>0</v>
      </c>
      <c r="Q689" s="295">
        <v>14500</v>
      </c>
      <c r="R689" s="439">
        <v>2019</v>
      </c>
    </row>
    <row r="690" spans="1:18" x14ac:dyDescent="0.2">
      <c r="A690" s="439">
        <v>64</v>
      </c>
      <c r="B690" s="510" t="s">
        <v>1517</v>
      </c>
      <c r="C690" s="440">
        <v>1986</v>
      </c>
      <c r="D690" s="439"/>
      <c r="E690" s="510" t="s">
        <v>45</v>
      </c>
      <c r="F690" s="439">
        <v>2</v>
      </c>
      <c r="G690" s="440">
        <v>1</v>
      </c>
      <c r="H690" s="523">
        <v>218.4</v>
      </c>
      <c r="I690" s="493"/>
      <c r="J690" s="493"/>
      <c r="K690" s="493">
        <v>160.1</v>
      </c>
      <c r="L690" s="493">
        <v>160.1</v>
      </c>
      <c r="M690" s="493">
        <v>3</v>
      </c>
      <c r="N690" s="524">
        <v>14150</v>
      </c>
      <c r="O690" s="442">
        <v>0</v>
      </c>
      <c r="P690" s="442">
        <v>0</v>
      </c>
      <c r="Q690" s="295">
        <v>14150</v>
      </c>
      <c r="R690" s="439">
        <v>2019</v>
      </c>
    </row>
    <row r="691" spans="1:18" x14ac:dyDescent="0.2">
      <c r="A691" s="439">
        <v>65</v>
      </c>
      <c r="B691" s="510" t="s">
        <v>1518</v>
      </c>
      <c r="C691" s="440">
        <v>1963</v>
      </c>
      <c r="D691" s="439"/>
      <c r="E691" s="510" t="s">
        <v>60</v>
      </c>
      <c r="F691" s="439">
        <v>2</v>
      </c>
      <c r="G691" s="440">
        <v>2</v>
      </c>
      <c r="H691" s="523">
        <v>422.5</v>
      </c>
      <c r="I691" s="493"/>
      <c r="J691" s="493"/>
      <c r="K691" s="493">
        <v>323.5</v>
      </c>
      <c r="L691" s="493">
        <v>323.5</v>
      </c>
      <c r="M691" s="493">
        <v>14</v>
      </c>
      <c r="N691" s="524">
        <v>27350</v>
      </c>
      <c r="O691" s="442">
        <v>0</v>
      </c>
      <c r="P691" s="442">
        <v>0</v>
      </c>
      <c r="Q691" s="295">
        <v>27350</v>
      </c>
      <c r="R691" s="439">
        <v>2019</v>
      </c>
    </row>
    <row r="692" spans="1:18" x14ac:dyDescent="0.2">
      <c r="A692" s="439">
        <v>66</v>
      </c>
      <c r="B692" s="510" t="s">
        <v>1519</v>
      </c>
      <c r="C692" s="440">
        <v>1964</v>
      </c>
      <c r="D692" s="439"/>
      <c r="E692" s="510" t="s">
        <v>45</v>
      </c>
      <c r="F692" s="439">
        <v>2</v>
      </c>
      <c r="G692" s="440">
        <v>2</v>
      </c>
      <c r="H692" s="523">
        <v>354.8</v>
      </c>
      <c r="I692" s="493"/>
      <c r="J692" s="493"/>
      <c r="K692" s="493">
        <v>319.3</v>
      </c>
      <c r="L692" s="493">
        <v>207.7</v>
      </c>
      <c r="M692" s="493">
        <v>12</v>
      </c>
      <c r="N692" s="524">
        <v>23000</v>
      </c>
      <c r="O692" s="442">
        <v>0</v>
      </c>
      <c r="P692" s="442">
        <v>0</v>
      </c>
      <c r="Q692" s="295">
        <v>23000</v>
      </c>
      <c r="R692" s="439">
        <v>2019</v>
      </c>
    </row>
    <row r="693" spans="1:18" x14ac:dyDescent="0.2">
      <c r="A693" s="439">
        <v>67</v>
      </c>
      <c r="B693" s="510" t="s">
        <v>1520</v>
      </c>
      <c r="C693" s="440">
        <v>1970</v>
      </c>
      <c r="D693" s="439"/>
      <c r="E693" s="510" t="s">
        <v>45</v>
      </c>
      <c r="F693" s="439">
        <v>2</v>
      </c>
      <c r="G693" s="440">
        <v>2</v>
      </c>
      <c r="H693" s="523">
        <v>351.8</v>
      </c>
      <c r="I693" s="493"/>
      <c r="J693" s="493"/>
      <c r="K693" s="493">
        <v>351.8</v>
      </c>
      <c r="L693" s="493">
        <v>351.8</v>
      </c>
      <c r="M693" s="439">
        <v>1</v>
      </c>
      <c r="N693" s="524">
        <v>22800</v>
      </c>
      <c r="O693" s="442">
        <v>0</v>
      </c>
      <c r="P693" s="442">
        <v>0</v>
      </c>
      <c r="Q693" s="295">
        <v>22800</v>
      </c>
      <c r="R693" s="439">
        <v>2019</v>
      </c>
    </row>
    <row r="694" spans="1:18" x14ac:dyDescent="0.2">
      <c r="A694" s="439">
        <v>68</v>
      </c>
      <c r="B694" s="510" t="s">
        <v>1521</v>
      </c>
      <c r="C694" s="440">
        <v>1976</v>
      </c>
      <c r="D694" s="439"/>
      <c r="E694" s="510" t="s">
        <v>1522</v>
      </c>
      <c r="F694" s="439">
        <v>2</v>
      </c>
      <c r="G694" s="440">
        <v>2</v>
      </c>
      <c r="H694" s="523">
        <v>426.8</v>
      </c>
      <c r="I694" s="493"/>
      <c r="J694" s="493"/>
      <c r="K694" s="562">
        <v>426.8</v>
      </c>
      <c r="L694" s="562">
        <v>426.8</v>
      </c>
      <c r="M694" s="439">
        <v>8</v>
      </c>
      <c r="N694" s="524">
        <v>27650</v>
      </c>
      <c r="O694" s="442">
        <v>0</v>
      </c>
      <c r="P694" s="442">
        <v>0</v>
      </c>
      <c r="Q694" s="295">
        <v>27650</v>
      </c>
      <c r="R694" s="439">
        <v>2019</v>
      </c>
    </row>
    <row r="695" spans="1:18" x14ac:dyDescent="0.2">
      <c r="A695" s="578" t="s">
        <v>181</v>
      </c>
      <c r="B695" s="579"/>
      <c r="C695" s="507">
        <v>68</v>
      </c>
      <c r="D695" s="505"/>
      <c r="E695" s="506"/>
      <c r="F695" s="505"/>
      <c r="G695" s="507"/>
      <c r="H695" s="508">
        <f>SUM(H627:H694)</f>
        <v>24852.980000000003</v>
      </c>
      <c r="I695" s="508">
        <f t="shared" ref="I695:Q695" si="9">SUM(I627:I694)</f>
        <v>0</v>
      </c>
      <c r="J695" s="508">
        <f t="shared" si="9"/>
        <v>0</v>
      </c>
      <c r="K695" s="508">
        <f t="shared" si="9"/>
        <v>24047.24</v>
      </c>
      <c r="L695" s="508">
        <f t="shared" si="9"/>
        <v>18301.539999999997</v>
      </c>
      <c r="M695" s="508">
        <f t="shared" si="9"/>
        <v>579</v>
      </c>
      <c r="N695" s="508">
        <f t="shared" si="9"/>
        <v>1608865</v>
      </c>
      <c r="O695" s="508"/>
      <c r="P695" s="508"/>
      <c r="Q695" s="508">
        <f t="shared" si="9"/>
        <v>1608865</v>
      </c>
      <c r="R695" s="512"/>
    </row>
    <row r="696" spans="1:18" x14ac:dyDescent="0.2">
      <c r="A696" s="580" t="s">
        <v>113</v>
      </c>
      <c r="B696" s="581"/>
      <c r="C696" s="527"/>
      <c r="D696" s="502"/>
      <c r="E696" s="503"/>
      <c r="F696" s="502"/>
      <c r="G696" s="501"/>
      <c r="H696" s="400"/>
      <c r="I696" s="400"/>
      <c r="J696" s="400"/>
      <c r="K696" s="400"/>
      <c r="L696" s="400"/>
      <c r="M696" s="400"/>
      <c r="N696" s="398"/>
      <c r="O696" s="398"/>
      <c r="P696" s="398"/>
      <c r="Q696" s="284"/>
      <c r="R696" s="514"/>
    </row>
    <row r="697" spans="1:18" x14ac:dyDescent="0.2">
      <c r="A697" s="439"/>
      <c r="B697" s="509" t="s">
        <v>98</v>
      </c>
      <c r="C697" s="440"/>
      <c r="D697" s="439"/>
      <c r="E697" s="510"/>
      <c r="F697" s="439"/>
      <c r="G697" s="440"/>
      <c r="H697" s="493"/>
      <c r="I697" s="493"/>
      <c r="J697" s="493"/>
      <c r="K697" s="493"/>
      <c r="L697" s="493"/>
      <c r="M697" s="439"/>
      <c r="N697" s="442"/>
      <c r="O697" s="442"/>
      <c r="P697" s="442"/>
      <c r="Q697" s="286"/>
      <c r="R697" s="439"/>
    </row>
    <row r="698" spans="1:18" x14ac:dyDescent="0.2">
      <c r="A698" s="578" t="s">
        <v>182</v>
      </c>
      <c r="B698" s="579"/>
      <c r="C698" s="507"/>
      <c r="D698" s="505"/>
      <c r="E698" s="506"/>
      <c r="F698" s="505"/>
      <c r="G698" s="507"/>
      <c r="H698" s="399"/>
      <c r="I698" s="399"/>
      <c r="J698" s="399"/>
      <c r="K698" s="399"/>
      <c r="L698" s="399"/>
      <c r="M698" s="399"/>
      <c r="N698" s="508"/>
      <c r="O698" s="526"/>
      <c r="P698" s="526"/>
      <c r="Q698" s="285"/>
      <c r="R698" s="512"/>
    </row>
    <row r="699" spans="1:18" x14ac:dyDescent="0.2">
      <c r="A699" s="645" t="s">
        <v>99</v>
      </c>
      <c r="B699" s="646"/>
      <c r="C699" s="297"/>
      <c r="D699" s="298"/>
      <c r="E699" s="299"/>
      <c r="F699" s="298"/>
      <c r="G699" s="300"/>
      <c r="H699" s="301"/>
      <c r="I699" s="301"/>
      <c r="J699" s="301"/>
      <c r="K699" s="301"/>
      <c r="L699" s="301"/>
      <c r="M699" s="301"/>
      <c r="N699" s="302"/>
      <c r="O699" s="302"/>
      <c r="P699" s="302"/>
      <c r="Q699" s="303"/>
      <c r="R699" s="514"/>
    </row>
    <row r="700" spans="1:18" x14ac:dyDescent="0.2">
      <c r="A700" s="541"/>
      <c r="B700" s="541" t="s">
        <v>164</v>
      </c>
      <c r="C700" s="542"/>
      <c r="D700" s="438"/>
      <c r="E700" s="541"/>
      <c r="F700" s="438"/>
      <c r="G700" s="499"/>
      <c r="H700" s="397"/>
      <c r="I700" s="397"/>
      <c r="J700" s="397"/>
      <c r="K700" s="380"/>
      <c r="L700" s="380"/>
      <c r="M700" s="397"/>
      <c r="N700" s="500"/>
      <c r="O700" s="500"/>
      <c r="P700" s="500"/>
      <c r="Q700" s="283"/>
      <c r="R700" s="439"/>
    </row>
    <row r="701" spans="1:18" x14ac:dyDescent="0.2">
      <c r="A701" s="336">
        <v>1</v>
      </c>
      <c r="B701" s="510" t="s">
        <v>1523</v>
      </c>
      <c r="C701" s="535">
        <v>1968</v>
      </c>
      <c r="D701" s="334"/>
      <c r="E701" s="510" t="s">
        <v>45</v>
      </c>
      <c r="F701" s="336">
        <v>2</v>
      </c>
      <c r="G701" s="339">
        <v>2</v>
      </c>
      <c r="H701" s="523">
        <v>499</v>
      </c>
      <c r="I701" s="380"/>
      <c r="J701" s="380"/>
      <c r="K701" s="359">
        <v>499</v>
      </c>
      <c r="L701" s="359">
        <v>289.3</v>
      </c>
      <c r="M701" s="528">
        <v>12</v>
      </c>
      <c r="N701" s="524">
        <v>32300</v>
      </c>
      <c r="O701" s="340">
        <v>0</v>
      </c>
      <c r="P701" s="340">
        <v>0</v>
      </c>
      <c r="Q701" s="295">
        <v>32300</v>
      </c>
      <c r="R701" s="439">
        <v>2019</v>
      </c>
    </row>
    <row r="702" spans="1:18" x14ac:dyDescent="0.2">
      <c r="A702" s="336">
        <v>2</v>
      </c>
      <c r="B702" s="510" t="s">
        <v>1524</v>
      </c>
      <c r="C702" s="535">
        <v>1984</v>
      </c>
      <c r="D702" s="334"/>
      <c r="E702" s="510" t="s">
        <v>45</v>
      </c>
      <c r="F702" s="336">
        <v>2</v>
      </c>
      <c r="G702" s="339">
        <v>2</v>
      </c>
      <c r="H702" s="523">
        <v>276.2</v>
      </c>
      <c r="I702" s="380"/>
      <c r="J702" s="380"/>
      <c r="K702" s="359">
        <v>276.2</v>
      </c>
      <c r="L702" s="359">
        <v>276.2</v>
      </c>
      <c r="M702" s="528">
        <v>6</v>
      </c>
      <c r="N702" s="524">
        <v>17880</v>
      </c>
      <c r="O702" s="340">
        <v>0</v>
      </c>
      <c r="P702" s="340">
        <v>0</v>
      </c>
      <c r="Q702" s="295">
        <v>17880</v>
      </c>
      <c r="R702" s="439">
        <v>2019</v>
      </c>
    </row>
    <row r="703" spans="1:18" x14ac:dyDescent="0.2">
      <c r="A703" s="336">
        <v>3</v>
      </c>
      <c r="B703" s="510" t="s">
        <v>1525</v>
      </c>
      <c r="C703" s="535">
        <v>1984</v>
      </c>
      <c r="D703" s="334"/>
      <c r="E703" s="510" t="s">
        <v>45</v>
      </c>
      <c r="F703" s="336">
        <v>2</v>
      </c>
      <c r="G703" s="339">
        <v>2</v>
      </c>
      <c r="H703" s="523">
        <v>292.5</v>
      </c>
      <c r="I703" s="380"/>
      <c r="J703" s="380"/>
      <c r="K703" s="359">
        <v>292.5</v>
      </c>
      <c r="L703" s="359">
        <v>292.5</v>
      </c>
      <c r="M703" s="528">
        <v>6</v>
      </c>
      <c r="N703" s="524">
        <v>18950</v>
      </c>
      <c r="O703" s="340">
        <v>0</v>
      </c>
      <c r="P703" s="340">
        <v>0</v>
      </c>
      <c r="Q703" s="295">
        <v>18950</v>
      </c>
      <c r="R703" s="439">
        <v>2019</v>
      </c>
    </row>
    <row r="704" spans="1:18" x14ac:dyDescent="0.2">
      <c r="A704" s="336">
        <v>4</v>
      </c>
      <c r="B704" s="510" t="s">
        <v>1526</v>
      </c>
      <c r="C704" s="535">
        <v>1984</v>
      </c>
      <c r="D704" s="334"/>
      <c r="E704" s="510" t="s">
        <v>45</v>
      </c>
      <c r="F704" s="336">
        <v>2</v>
      </c>
      <c r="G704" s="339">
        <v>2</v>
      </c>
      <c r="H704" s="523">
        <v>267.3</v>
      </c>
      <c r="I704" s="380"/>
      <c r="J704" s="380"/>
      <c r="K704" s="359">
        <v>245.35</v>
      </c>
      <c r="L704" s="359">
        <v>183.6</v>
      </c>
      <c r="M704" s="528">
        <v>5</v>
      </c>
      <c r="N704" s="524">
        <v>17300</v>
      </c>
      <c r="O704" s="340">
        <v>0</v>
      </c>
      <c r="P704" s="340">
        <v>0</v>
      </c>
      <c r="Q704" s="295">
        <v>17300</v>
      </c>
      <c r="R704" s="439">
        <v>2019</v>
      </c>
    </row>
    <row r="705" spans="1:18" x14ac:dyDescent="0.2">
      <c r="A705" s="336">
        <v>5</v>
      </c>
      <c r="B705" s="510" t="s">
        <v>1527</v>
      </c>
      <c r="C705" s="535">
        <v>1984</v>
      </c>
      <c r="D705" s="334"/>
      <c r="E705" s="510" t="s">
        <v>45</v>
      </c>
      <c r="F705" s="336">
        <v>2</v>
      </c>
      <c r="G705" s="339">
        <v>2</v>
      </c>
      <c r="H705" s="523">
        <v>243.7</v>
      </c>
      <c r="I705" s="380"/>
      <c r="J705" s="380"/>
      <c r="K705" s="359">
        <v>243.6</v>
      </c>
      <c r="L705" s="359">
        <v>60.9</v>
      </c>
      <c r="M705" s="528">
        <v>6</v>
      </c>
      <c r="N705" s="524">
        <v>15780</v>
      </c>
      <c r="O705" s="340">
        <v>0</v>
      </c>
      <c r="P705" s="340">
        <v>0</v>
      </c>
      <c r="Q705" s="295">
        <v>15780</v>
      </c>
      <c r="R705" s="439">
        <v>2019</v>
      </c>
    </row>
    <row r="706" spans="1:18" x14ac:dyDescent="0.2">
      <c r="A706" s="336">
        <v>6</v>
      </c>
      <c r="B706" s="510" t="s">
        <v>1528</v>
      </c>
      <c r="C706" s="535">
        <v>1984</v>
      </c>
      <c r="D706" s="334"/>
      <c r="E706" s="510" t="s">
        <v>45</v>
      </c>
      <c r="F706" s="336">
        <v>2</v>
      </c>
      <c r="G706" s="339">
        <v>2</v>
      </c>
      <c r="H706" s="523">
        <v>267.3</v>
      </c>
      <c r="I706" s="380"/>
      <c r="J706" s="380"/>
      <c r="K706" s="359">
        <v>242.4</v>
      </c>
      <c r="L706" s="359">
        <v>120.6</v>
      </c>
      <c r="M706" s="528">
        <v>5</v>
      </c>
      <c r="N706" s="524">
        <v>17300</v>
      </c>
      <c r="O706" s="340">
        <v>0</v>
      </c>
      <c r="P706" s="340">
        <v>0</v>
      </c>
      <c r="Q706" s="295">
        <v>17300</v>
      </c>
      <c r="R706" s="439">
        <v>2019</v>
      </c>
    </row>
    <row r="707" spans="1:18" x14ac:dyDescent="0.2">
      <c r="A707" s="336">
        <v>7</v>
      </c>
      <c r="B707" s="510" t="s">
        <v>1529</v>
      </c>
      <c r="C707" s="535">
        <v>1984</v>
      </c>
      <c r="D707" s="334"/>
      <c r="E707" s="510" t="s">
        <v>45</v>
      </c>
      <c r="F707" s="336">
        <v>2</v>
      </c>
      <c r="G707" s="339">
        <v>2</v>
      </c>
      <c r="H707" s="523">
        <v>267.3</v>
      </c>
      <c r="I707" s="380"/>
      <c r="J707" s="380"/>
      <c r="K707" s="359">
        <v>243</v>
      </c>
      <c r="L707" s="359">
        <v>182.4</v>
      </c>
      <c r="M707" s="528">
        <v>5</v>
      </c>
      <c r="N707" s="524">
        <v>17300</v>
      </c>
      <c r="O707" s="340">
        <v>0</v>
      </c>
      <c r="P707" s="340">
        <v>0</v>
      </c>
      <c r="Q707" s="295">
        <v>17300</v>
      </c>
      <c r="R707" s="439">
        <v>2019</v>
      </c>
    </row>
    <row r="708" spans="1:18" x14ac:dyDescent="0.2">
      <c r="A708" s="336">
        <v>8</v>
      </c>
      <c r="B708" s="510" t="s">
        <v>1530</v>
      </c>
      <c r="C708" s="535">
        <v>1967</v>
      </c>
      <c r="D708" s="334"/>
      <c r="E708" s="510" t="s">
        <v>45</v>
      </c>
      <c r="F708" s="336">
        <v>2</v>
      </c>
      <c r="G708" s="339">
        <v>3</v>
      </c>
      <c r="H708" s="523">
        <v>562.29999999999995</v>
      </c>
      <c r="I708" s="380"/>
      <c r="J708" s="380"/>
      <c r="K708" s="359">
        <v>501</v>
      </c>
      <c r="L708" s="359">
        <v>460.7</v>
      </c>
      <c r="M708" s="528">
        <v>12</v>
      </c>
      <c r="N708" s="524">
        <v>36400</v>
      </c>
      <c r="O708" s="340">
        <v>0</v>
      </c>
      <c r="P708" s="340">
        <v>0</v>
      </c>
      <c r="Q708" s="295">
        <v>36400</v>
      </c>
      <c r="R708" s="439">
        <v>2019</v>
      </c>
    </row>
    <row r="709" spans="1:18" x14ac:dyDescent="0.2">
      <c r="A709" s="336">
        <v>9</v>
      </c>
      <c r="B709" s="510" t="s">
        <v>1531</v>
      </c>
      <c r="C709" s="535">
        <v>1973</v>
      </c>
      <c r="D709" s="334"/>
      <c r="E709" s="510" t="s">
        <v>45</v>
      </c>
      <c r="F709" s="336">
        <v>2</v>
      </c>
      <c r="G709" s="339">
        <v>3</v>
      </c>
      <c r="H709" s="523">
        <v>558</v>
      </c>
      <c r="I709" s="380"/>
      <c r="J709" s="380"/>
      <c r="K709" s="359">
        <v>497.3</v>
      </c>
      <c r="L709" s="359">
        <v>378.6</v>
      </c>
      <c r="M709" s="528">
        <v>12</v>
      </c>
      <c r="N709" s="524">
        <v>36120</v>
      </c>
      <c r="O709" s="340">
        <v>0</v>
      </c>
      <c r="P709" s="340">
        <v>0</v>
      </c>
      <c r="Q709" s="295">
        <v>36120</v>
      </c>
      <c r="R709" s="439">
        <v>2019</v>
      </c>
    </row>
    <row r="710" spans="1:18" x14ac:dyDescent="0.2">
      <c r="A710" s="336">
        <v>10</v>
      </c>
      <c r="B710" s="510" t="s">
        <v>1532</v>
      </c>
      <c r="C710" s="535">
        <v>1970</v>
      </c>
      <c r="D710" s="334"/>
      <c r="E710" s="510" t="s">
        <v>45</v>
      </c>
      <c r="F710" s="336">
        <v>2</v>
      </c>
      <c r="G710" s="339">
        <v>3</v>
      </c>
      <c r="H710" s="523">
        <v>557.20000000000005</v>
      </c>
      <c r="I710" s="380"/>
      <c r="J710" s="380"/>
      <c r="K710" s="359">
        <v>496.5</v>
      </c>
      <c r="L710" s="359">
        <v>447.3</v>
      </c>
      <c r="M710" s="528">
        <v>13</v>
      </c>
      <c r="N710" s="524">
        <v>36060</v>
      </c>
      <c r="O710" s="340">
        <v>0</v>
      </c>
      <c r="P710" s="340">
        <v>0</v>
      </c>
      <c r="Q710" s="295">
        <v>36060</v>
      </c>
      <c r="R710" s="439">
        <v>2019</v>
      </c>
    </row>
    <row r="711" spans="1:18" x14ac:dyDescent="0.2">
      <c r="A711" s="336">
        <v>11</v>
      </c>
      <c r="B711" s="510" t="s">
        <v>1533</v>
      </c>
      <c r="C711" s="535">
        <v>1970</v>
      </c>
      <c r="D711" s="334"/>
      <c r="E711" s="510" t="s">
        <v>45</v>
      </c>
      <c r="F711" s="336">
        <v>2</v>
      </c>
      <c r="G711" s="339">
        <v>3</v>
      </c>
      <c r="H711" s="523">
        <v>550.5</v>
      </c>
      <c r="I711" s="380"/>
      <c r="J711" s="380"/>
      <c r="K711" s="359">
        <v>489.8</v>
      </c>
      <c r="L711" s="359">
        <v>440.6</v>
      </c>
      <c r="M711" s="528">
        <v>12</v>
      </c>
      <c r="N711" s="524">
        <v>35650</v>
      </c>
      <c r="O711" s="340">
        <v>0</v>
      </c>
      <c r="P711" s="340">
        <v>0</v>
      </c>
      <c r="Q711" s="295">
        <v>35650</v>
      </c>
      <c r="R711" s="439">
        <v>2019</v>
      </c>
    </row>
    <row r="712" spans="1:18" x14ac:dyDescent="0.2">
      <c r="A712" s="336">
        <v>12</v>
      </c>
      <c r="B712" s="510" t="s">
        <v>1534</v>
      </c>
      <c r="C712" s="535">
        <v>1972</v>
      </c>
      <c r="D712" s="334"/>
      <c r="E712" s="510" t="s">
        <v>45</v>
      </c>
      <c r="F712" s="336">
        <v>2</v>
      </c>
      <c r="G712" s="339">
        <v>3</v>
      </c>
      <c r="H712" s="523">
        <v>534.70000000000005</v>
      </c>
      <c r="I712" s="380"/>
      <c r="J712" s="380"/>
      <c r="K712" s="359">
        <v>474.5</v>
      </c>
      <c r="L712" s="359">
        <v>474.5</v>
      </c>
      <c r="M712" s="528">
        <v>12</v>
      </c>
      <c r="N712" s="524">
        <v>34600</v>
      </c>
      <c r="O712" s="340">
        <v>0</v>
      </c>
      <c r="P712" s="340">
        <v>0</v>
      </c>
      <c r="Q712" s="295">
        <v>34600</v>
      </c>
      <c r="R712" s="439">
        <v>2019</v>
      </c>
    </row>
    <row r="713" spans="1:18" x14ac:dyDescent="0.2">
      <c r="A713" s="336">
        <v>13</v>
      </c>
      <c r="B713" s="510" t="s">
        <v>1535</v>
      </c>
      <c r="C713" s="535">
        <v>1968</v>
      </c>
      <c r="D713" s="334"/>
      <c r="E713" s="510" t="s">
        <v>45</v>
      </c>
      <c r="F713" s="336">
        <v>2</v>
      </c>
      <c r="G713" s="339">
        <v>3</v>
      </c>
      <c r="H713" s="523">
        <v>522.20000000000005</v>
      </c>
      <c r="I713" s="380"/>
      <c r="J713" s="380"/>
      <c r="K713" s="359">
        <v>492.41</v>
      </c>
      <c r="L713" s="359">
        <v>492.41</v>
      </c>
      <c r="M713" s="528">
        <v>12</v>
      </c>
      <c r="N713" s="524">
        <v>33800</v>
      </c>
      <c r="O713" s="340">
        <v>0</v>
      </c>
      <c r="P713" s="340">
        <v>0</v>
      </c>
      <c r="Q713" s="295">
        <v>33800</v>
      </c>
      <c r="R713" s="439">
        <v>2019</v>
      </c>
    </row>
    <row r="714" spans="1:18" x14ac:dyDescent="0.2">
      <c r="A714" s="336">
        <v>14</v>
      </c>
      <c r="B714" s="510" t="s">
        <v>1536</v>
      </c>
      <c r="C714" s="535">
        <v>1967</v>
      </c>
      <c r="D714" s="334"/>
      <c r="E714" s="510" t="s">
        <v>45</v>
      </c>
      <c r="F714" s="336">
        <v>2</v>
      </c>
      <c r="G714" s="339">
        <v>3</v>
      </c>
      <c r="H714" s="523">
        <v>518.03</v>
      </c>
      <c r="I714" s="380"/>
      <c r="J714" s="380"/>
      <c r="K714" s="359">
        <v>487.83</v>
      </c>
      <c r="L714" s="359">
        <v>438.23</v>
      </c>
      <c r="M714" s="528">
        <v>13</v>
      </c>
      <c r="N714" s="524">
        <v>33550</v>
      </c>
      <c r="O714" s="340">
        <v>0</v>
      </c>
      <c r="P714" s="340">
        <v>0</v>
      </c>
      <c r="Q714" s="295">
        <v>33550</v>
      </c>
      <c r="R714" s="439">
        <v>2019</v>
      </c>
    </row>
    <row r="715" spans="1:18" x14ac:dyDescent="0.2">
      <c r="A715" s="336">
        <v>15</v>
      </c>
      <c r="B715" s="510" t="s">
        <v>1537</v>
      </c>
      <c r="C715" s="535">
        <v>1967</v>
      </c>
      <c r="D715" s="334"/>
      <c r="E715" s="510" t="s">
        <v>45</v>
      </c>
      <c r="F715" s="336">
        <v>2</v>
      </c>
      <c r="G715" s="339">
        <v>3</v>
      </c>
      <c r="H715" s="523">
        <v>531.39</v>
      </c>
      <c r="I715" s="380"/>
      <c r="J715" s="380"/>
      <c r="K715" s="359">
        <v>501.5</v>
      </c>
      <c r="L715" s="359">
        <v>451.5</v>
      </c>
      <c r="M715" s="528">
        <v>14</v>
      </c>
      <c r="N715" s="524">
        <v>34400</v>
      </c>
      <c r="O715" s="340">
        <v>0</v>
      </c>
      <c r="P715" s="340">
        <v>0</v>
      </c>
      <c r="Q715" s="295">
        <v>34400</v>
      </c>
      <c r="R715" s="439">
        <v>2019</v>
      </c>
    </row>
    <row r="716" spans="1:18" x14ac:dyDescent="0.2">
      <c r="A716" s="336">
        <v>16</v>
      </c>
      <c r="B716" s="510" t="s">
        <v>1538</v>
      </c>
      <c r="C716" s="535">
        <v>1967</v>
      </c>
      <c r="D716" s="334"/>
      <c r="E716" s="510" t="s">
        <v>45</v>
      </c>
      <c r="F716" s="336">
        <v>2</v>
      </c>
      <c r="G716" s="339">
        <v>1</v>
      </c>
      <c r="H716" s="523">
        <v>321.3</v>
      </c>
      <c r="I716" s="380"/>
      <c r="J716" s="380"/>
      <c r="K716" s="359">
        <v>311.3</v>
      </c>
      <c r="L716" s="359">
        <v>237.8</v>
      </c>
      <c r="M716" s="528">
        <v>8</v>
      </c>
      <c r="N716" s="524">
        <v>20800</v>
      </c>
      <c r="O716" s="340">
        <v>0</v>
      </c>
      <c r="P716" s="340">
        <v>0</v>
      </c>
      <c r="Q716" s="295">
        <v>20800</v>
      </c>
      <c r="R716" s="439">
        <v>2019</v>
      </c>
    </row>
    <row r="717" spans="1:18" x14ac:dyDescent="0.2">
      <c r="A717" s="336">
        <v>17</v>
      </c>
      <c r="B717" s="510" t="s">
        <v>1539</v>
      </c>
      <c r="C717" s="543">
        <v>1940</v>
      </c>
      <c r="D717" s="334"/>
      <c r="E717" s="510" t="s">
        <v>45</v>
      </c>
      <c r="F717" s="336">
        <v>2</v>
      </c>
      <c r="G717" s="339">
        <v>2</v>
      </c>
      <c r="H717" s="523">
        <v>554.1</v>
      </c>
      <c r="I717" s="359"/>
      <c r="J717" s="359"/>
      <c r="K717" s="359">
        <v>459.4</v>
      </c>
      <c r="L717" s="359">
        <v>351.2</v>
      </c>
      <c r="M717" s="359">
        <v>17</v>
      </c>
      <c r="N717" s="524">
        <v>35860</v>
      </c>
      <c r="O717" s="340">
        <v>0</v>
      </c>
      <c r="P717" s="340">
        <v>0</v>
      </c>
      <c r="Q717" s="295">
        <v>35860</v>
      </c>
      <c r="R717" s="439">
        <v>2019</v>
      </c>
    </row>
    <row r="718" spans="1:18" x14ac:dyDescent="0.2">
      <c r="A718" s="336">
        <v>18</v>
      </c>
      <c r="B718" s="510" t="s">
        <v>1540</v>
      </c>
      <c r="C718" s="543">
        <v>1964</v>
      </c>
      <c r="D718" s="336"/>
      <c r="E718" s="510" t="s">
        <v>45</v>
      </c>
      <c r="F718" s="336">
        <v>2</v>
      </c>
      <c r="G718" s="339">
        <v>1</v>
      </c>
      <c r="H718" s="523">
        <v>334.9</v>
      </c>
      <c r="I718" s="359"/>
      <c r="J718" s="359"/>
      <c r="K718" s="359">
        <v>318.89999999999998</v>
      </c>
      <c r="L718" s="359">
        <v>244.1</v>
      </c>
      <c r="M718" s="359">
        <v>9</v>
      </c>
      <c r="N718" s="524">
        <v>21680</v>
      </c>
      <c r="O718" s="340">
        <v>0</v>
      </c>
      <c r="P718" s="340">
        <v>0</v>
      </c>
      <c r="Q718" s="295">
        <v>21680</v>
      </c>
      <c r="R718" s="439">
        <v>2019</v>
      </c>
    </row>
    <row r="719" spans="1:18" x14ac:dyDescent="0.2">
      <c r="A719" s="336">
        <v>19</v>
      </c>
      <c r="B719" s="510" t="s">
        <v>1541</v>
      </c>
      <c r="C719" s="543">
        <v>1940</v>
      </c>
      <c r="D719" s="336"/>
      <c r="E719" s="510" t="s">
        <v>45</v>
      </c>
      <c r="F719" s="336">
        <v>2</v>
      </c>
      <c r="G719" s="339">
        <v>1</v>
      </c>
      <c r="H719" s="523">
        <v>157.5</v>
      </c>
      <c r="I719" s="359"/>
      <c r="J719" s="359"/>
      <c r="K719" s="359">
        <v>157.5</v>
      </c>
      <c r="L719" s="359">
        <v>157.5</v>
      </c>
      <c r="M719" s="359">
        <v>5</v>
      </c>
      <c r="N719" s="524">
        <v>10200</v>
      </c>
      <c r="O719" s="340">
        <v>0</v>
      </c>
      <c r="P719" s="340">
        <v>0</v>
      </c>
      <c r="Q719" s="295">
        <v>10200</v>
      </c>
      <c r="R719" s="439">
        <v>2019</v>
      </c>
    </row>
    <row r="720" spans="1:18" x14ac:dyDescent="0.2">
      <c r="A720" s="336">
        <v>20</v>
      </c>
      <c r="B720" s="510" t="s">
        <v>1542</v>
      </c>
      <c r="C720" s="339">
        <v>1967</v>
      </c>
      <c r="D720" s="336"/>
      <c r="E720" s="510" t="s">
        <v>45</v>
      </c>
      <c r="F720" s="336">
        <v>2</v>
      </c>
      <c r="G720" s="339">
        <v>1</v>
      </c>
      <c r="H720" s="523">
        <v>335.3</v>
      </c>
      <c r="I720" s="359"/>
      <c r="J720" s="359"/>
      <c r="K720" s="493">
        <v>319.3</v>
      </c>
      <c r="L720" s="493">
        <v>319.3</v>
      </c>
      <c r="M720" s="336">
        <v>8</v>
      </c>
      <c r="N720" s="340">
        <v>21700</v>
      </c>
      <c r="O720" s="340">
        <v>0</v>
      </c>
      <c r="P720" s="340">
        <v>0</v>
      </c>
      <c r="Q720" s="318">
        <v>21700</v>
      </c>
      <c r="R720" s="439">
        <v>2019</v>
      </c>
    </row>
    <row r="721" spans="1:18" x14ac:dyDescent="0.2">
      <c r="A721" s="578" t="s">
        <v>184</v>
      </c>
      <c r="B721" s="579"/>
      <c r="C721" s="507">
        <v>20</v>
      </c>
      <c r="D721" s="505"/>
      <c r="E721" s="506"/>
      <c r="F721" s="505"/>
      <c r="G721" s="507"/>
      <c r="H721" s="508">
        <f>SUM(H701:H720)</f>
        <v>8150.72</v>
      </c>
      <c r="I721" s="508">
        <f t="shared" ref="I721:Q721" si="10">SUM(I701:I720)</f>
        <v>0</v>
      </c>
      <c r="J721" s="508">
        <f t="shared" si="10"/>
        <v>0</v>
      </c>
      <c r="K721" s="508">
        <f t="shared" si="10"/>
        <v>7549.29</v>
      </c>
      <c r="L721" s="508">
        <f t="shared" si="10"/>
        <v>6299.2400000000007</v>
      </c>
      <c r="M721" s="508">
        <f t="shared" si="10"/>
        <v>192</v>
      </c>
      <c r="N721" s="508">
        <f t="shared" si="10"/>
        <v>527630</v>
      </c>
      <c r="O721" s="508"/>
      <c r="P721" s="508"/>
      <c r="Q721" s="508">
        <f t="shared" si="10"/>
        <v>527630</v>
      </c>
      <c r="R721" s="512"/>
    </row>
    <row r="722" spans="1:18" x14ac:dyDescent="0.2">
      <c r="A722" s="580" t="s">
        <v>114</v>
      </c>
      <c r="B722" s="581"/>
      <c r="C722" s="513"/>
      <c r="D722" s="502"/>
      <c r="E722" s="503"/>
      <c r="F722" s="502"/>
      <c r="G722" s="501"/>
      <c r="H722" s="400"/>
      <c r="I722" s="400"/>
      <c r="J722" s="400"/>
      <c r="K722" s="400"/>
      <c r="L722" s="400"/>
      <c r="M722" s="400"/>
      <c r="N722" s="398"/>
      <c r="O722" s="398"/>
      <c r="P722" s="398"/>
      <c r="Q722" s="284"/>
      <c r="R722" s="514"/>
    </row>
    <row r="723" spans="1:18" x14ac:dyDescent="0.2">
      <c r="A723" s="439"/>
      <c r="B723" s="509" t="s">
        <v>102</v>
      </c>
      <c r="C723" s="440"/>
      <c r="D723" s="439"/>
      <c r="E723" s="510"/>
      <c r="F723" s="439"/>
      <c r="G723" s="440"/>
      <c r="H723" s="493"/>
      <c r="I723" s="493"/>
      <c r="J723" s="493"/>
      <c r="K723" s="493"/>
      <c r="L723" s="493"/>
      <c r="M723" s="439"/>
      <c r="N723" s="442"/>
      <c r="O723" s="442"/>
      <c r="P723" s="442"/>
      <c r="Q723" s="286"/>
      <c r="R723" s="439"/>
    </row>
    <row r="724" spans="1:18" x14ac:dyDescent="0.2">
      <c r="A724" s="439">
        <v>1</v>
      </c>
      <c r="B724" s="510" t="s">
        <v>1543</v>
      </c>
      <c r="C724" s="440">
        <v>1963</v>
      </c>
      <c r="D724" s="439"/>
      <c r="E724" s="510" t="s">
        <v>60</v>
      </c>
      <c r="F724" s="439">
        <v>2</v>
      </c>
      <c r="G724" s="440">
        <v>1</v>
      </c>
      <c r="H724" s="528">
        <v>336.2</v>
      </c>
      <c r="I724" s="493"/>
      <c r="J724" s="493"/>
      <c r="K724" s="493">
        <v>323.3</v>
      </c>
      <c r="L724" s="493">
        <v>246.7</v>
      </c>
      <c r="M724" s="439">
        <v>10</v>
      </c>
      <c r="N724" s="524">
        <v>21760</v>
      </c>
      <c r="O724" s="442">
        <v>0</v>
      </c>
      <c r="P724" s="442">
        <v>0</v>
      </c>
      <c r="Q724" s="295">
        <v>21760</v>
      </c>
      <c r="R724" s="439">
        <v>2019</v>
      </c>
    </row>
    <row r="725" spans="1:18" x14ac:dyDescent="0.2">
      <c r="A725" s="439">
        <v>2</v>
      </c>
      <c r="B725" s="510" t="s">
        <v>1544</v>
      </c>
      <c r="C725" s="440">
        <v>1961</v>
      </c>
      <c r="D725" s="439"/>
      <c r="E725" s="510" t="s">
        <v>60</v>
      </c>
      <c r="F725" s="439">
        <v>2</v>
      </c>
      <c r="G725" s="440">
        <v>1</v>
      </c>
      <c r="H725" s="528">
        <v>343.3</v>
      </c>
      <c r="I725" s="493"/>
      <c r="J725" s="493"/>
      <c r="K725" s="493">
        <v>329</v>
      </c>
      <c r="L725" s="493">
        <v>329.1</v>
      </c>
      <c r="M725" s="439">
        <v>9</v>
      </c>
      <c r="N725" s="524">
        <v>22220</v>
      </c>
      <c r="O725" s="442">
        <v>0</v>
      </c>
      <c r="P725" s="442">
        <v>0</v>
      </c>
      <c r="Q725" s="295">
        <v>22220</v>
      </c>
      <c r="R725" s="439">
        <v>2019</v>
      </c>
    </row>
    <row r="726" spans="1:18" x14ac:dyDescent="0.2">
      <c r="A726" s="439">
        <v>3</v>
      </c>
      <c r="B726" s="510" t="s">
        <v>1545</v>
      </c>
      <c r="C726" s="440">
        <v>1962</v>
      </c>
      <c r="D726" s="439"/>
      <c r="E726" s="510" t="s">
        <v>60</v>
      </c>
      <c r="F726" s="439">
        <v>2</v>
      </c>
      <c r="G726" s="440">
        <v>1</v>
      </c>
      <c r="H726" s="528">
        <v>338.4</v>
      </c>
      <c r="I726" s="493"/>
      <c r="J726" s="493"/>
      <c r="K726" s="493">
        <v>325.8</v>
      </c>
      <c r="L726" s="493">
        <v>277.60000000000002</v>
      </c>
      <c r="M726" s="439">
        <v>10</v>
      </c>
      <c r="N726" s="524">
        <v>21900</v>
      </c>
      <c r="O726" s="442">
        <v>0</v>
      </c>
      <c r="P726" s="442">
        <v>0</v>
      </c>
      <c r="Q726" s="295">
        <v>21900</v>
      </c>
      <c r="R726" s="439">
        <v>2019</v>
      </c>
    </row>
    <row r="727" spans="1:18" x14ac:dyDescent="0.2">
      <c r="A727" s="439">
        <v>4</v>
      </c>
      <c r="B727" s="510" t="s">
        <v>1546</v>
      </c>
      <c r="C727" s="440">
        <v>1962</v>
      </c>
      <c r="D727" s="439"/>
      <c r="E727" s="510" t="s">
        <v>60</v>
      </c>
      <c r="F727" s="439">
        <v>2</v>
      </c>
      <c r="G727" s="440">
        <v>1</v>
      </c>
      <c r="H727" s="528">
        <v>333.3</v>
      </c>
      <c r="I727" s="493"/>
      <c r="J727" s="493"/>
      <c r="K727" s="493">
        <v>320.39999999999998</v>
      </c>
      <c r="L727" s="493">
        <v>236</v>
      </c>
      <c r="M727" s="439">
        <v>10</v>
      </c>
      <c r="N727" s="524">
        <v>21570</v>
      </c>
      <c r="O727" s="442">
        <v>0</v>
      </c>
      <c r="P727" s="442">
        <v>0</v>
      </c>
      <c r="Q727" s="295">
        <v>21570</v>
      </c>
      <c r="R727" s="439">
        <v>2019</v>
      </c>
    </row>
    <row r="728" spans="1:18" x14ac:dyDescent="0.2">
      <c r="A728" s="439">
        <v>5</v>
      </c>
      <c r="B728" s="510" t="s">
        <v>1547</v>
      </c>
      <c r="C728" s="440">
        <v>1960</v>
      </c>
      <c r="D728" s="439"/>
      <c r="E728" s="510" t="s">
        <v>60</v>
      </c>
      <c r="F728" s="439">
        <v>2</v>
      </c>
      <c r="G728" s="440">
        <v>1</v>
      </c>
      <c r="H728" s="528">
        <v>336.9</v>
      </c>
      <c r="I728" s="493"/>
      <c r="J728" s="493"/>
      <c r="K728" s="493">
        <v>324</v>
      </c>
      <c r="L728" s="493">
        <v>250.1</v>
      </c>
      <c r="M728" s="439">
        <v>10</v>
      </c>
      <c r="N728" s="524">
        <v>21800</v>
      </c>
      <c r="O728" s="442">
        <v>0</v>
      </c>
      <c r="P728" s="442">
        <v>0</v>
      </c>
      <c r="Q728" s="295">
        <v>21800</v>
      </c>
      <c r="R728" s="439">
        <v>2019</v>
      </c>
    </row>
    <row r="729" spans="1:18" x14ac:dyDescent="0.2">
      <c r="A729" s="439">
        <v>6</v>
      </c>
      <c r="B729" s="510" t="s">
        <v>1548</v>
      </c>
      <c r="C729" s="440">
        <v>1973</v>
      </c>
      <c r="D729" s="439"/>
      <c r="E729" s="510" t="s">
        <v>60</v>
      </c>
      <c r="F729" s="439">
        <v>2</v>
      </c>
      <c r="G729" s="440">
        <v>1</v>
      </c>
      <c r="H729" s="528">
        <v>335.2</v>
      </c>
      <c r="I729" s="493"/>
      <c r="J729" s="493"/>
      <c r="K729" s="493">
        <v>320.60000000000002</v>
      </c>
      <c r="L729" s="493">
        <v>0</v>
      </c>
      <c r="M729" s="439">
        <v>6</v>
      </c>
      <c r="N729" s="524">
        <v>21700</v>
      </c>
      <c r="O729" s="442">
        <v>0</v>
      </c>
      <c r="P729" s="442">
        <v>0</v>
      </c>
      <c r="Q729" s="295">
        <v>21700</v>
      </c>
      <c r="R729" s="439">
        <v>2019</v>
      </c>
    </row>
    <row r="730" spans="1:18" x14ac:dyDescent="0.2">
      <c r="A730" s="439">
        <v>7</v>
      </c>
      <c r="B730" s="510" t="s">
        <v>1549</v>
      </c>
      <c r="C730" s="440">
        <v>1956</v>
      </c>
      <c r="D730" s="439"/>
      <c r="E730" s="510" t="s">
        <v>60</v>
      </c>
      <c r="F730" s="439">
        <v>2</v>
      </c>
      <c r="G730" s="440">
        <v>2</v>
      </c>
      <c r="H730" s="528">
        <v>147.1</v>
      </c>
      <c r="I730" s="493"/>
      <c r="J730" s="493"/>
      <c r="K730" s="493">
        <v>131.1</v>
      </c>
      <c r="L730" s="493">
        <v>0</v>
      </c>
      <c r="M730" s="439">
        <v>6</v>
      </c>
      <c r="N730" s="524">
        <v>9520</v>
      </c>
      <c r="O730" s="442">
        <v>0</v>
      </c>
      <c r="P730" s="442">
        <v>0</v>
      </c>
      <c r="Q730" s="295">
        <v>9520</v>
      </c>
      <c r="R730" s="439">
        <v>2019</v>
      </c>
    </row>
    <row r="731" spans="1:18" x14ac:dyDescent="0.2">
      <c r="A731" s="439">
        <v>8</v>
      </c>
      <c r="B731" s="510" t="s">
        <v>1550</v>
      </c>
      <c r="C731" s="440">
        <v>1918</v>
      </c>
      <c r="D731" s="439"/>
      <c r="E731" s="510" t="s">
        <v>60</v>
      </c>
      <c r="F731" s="439">
        <v>2</v>
      </c>
      <c r="G731" s="440">
        <v>1</v>
      </c>
      <c r="H731" s="528">
        <v>309.89999999999998</v>
      </c>
      <c r="I731" s="493"/>
      <c r="J731" s="493"/>
      <c r="K731" s="493">
        <v>244</v>
      </c>
      <c r="L731" s="493">
        <v>145.80000000000001</v>
      </c>
      <c r="M731" s="439">
        <v>12</v>
      </c>
      <c r="N731" s="524">
        <v>20060</v>
      </c>
      <c r="O731" s="442">
        <v>0</v>
      </c>
      <c r="P731" s="442">
        <v>0</v>
      </c>
      <c r="Q731" s="295">
        <v>20060</v>
      </c>
      <c r="R731" s="439">
        <v>2019</v>
      </c>
    </row>
    <row r="732" spans="1:18" x14ac:dyDescent="0.2">
      <c r="A732" s="439">
        <v>9</v>
      </c>
      <c r="B732" s="510" t="s">
        <v>1551</v>
      </c>
      <c r="C732" s="440">
        <v>1917</v>
      </c>
      <c r="D732" s="439"/>
      <c r="E732" s="510" t="s">
        <v>60</v>
      </c>
      <c r="F732" s="439">
        <v>2</v>
      </c>
      <c r="G732" s="440">
        <v>2</v>
      </c>
      <c r="H732" s="528">
        <v>240.9</v>
      </c>
      <c r="I732" s="493"/>
      <c r="J732" s="493"/>
      <c r="K732" s="493">
        <v>164.4</v>
      </c>
      <c r="L732" s="493">
        <v>48.8</v>
      </c>
      <c r="M732" s="439">
        <v>11</v>
      </c>
      <c r="N732" s="524">
        <v>15600</v>
      </c>
      <c r="O732" s="442">
        <v>0</v>
      </c>
      <c r="P732" s="442">
        <v>0</v>
      </c>
      <c r="Q732" s="295">
        <v>15600</v>
      </c>
      <c r="R732" s="439">
        <v>2019</v>
      </c>
    </row>
    <row r="733" spans="1:18" x14ac:dyDescent="0.2">
      <c r="A733" s="439">
        <v>10</v>
      </c>
      <c r="B733" s="510" t="s">
        <v>1552</v>
      </c>
      <c r="C733" s="535">
        <v>1936</v>
      </c>
      <c r="D733" s="439"/>
      <c r="E733" s="510" t="s">
        <v>60</v>
      </c>
      <c r="F733" s="439">
        <v>2</v>
      </c>
      <c r="G733" s="528">
        <v>2</v>
      </c>
      <c r="H733" s="528">
        <v>389.7</v>
      </c>
      <c r="I733" s="493"/>
      <c r="J733" s="493"/>
      <c r="K733" s="493">
        <v>366</v>
      </c>
      <c r="L733" s="493">
        <v>135.6</v>
      </c>
      <c r="M733" s="528">
        <v>13</v>
      </c>
      <c r="N733" s="524">
        <v>25220</v>
      </c>
      <c r="O733" s="442">
        <v>0</v>
      </c>
      <c r="P733" s="442">
        <v>0</v>
      </c>
      <c r="Q733" s="295">
        <v>25220</v>
      </c>
      <c r="R733" s="439">
        <v>2019</v>
      </c>
    </row>
    <row r="734" spans="1:18" x14ac:dyDescent="0.2">
      <c r="A734" s="439">
        <v>11</v>
      </c>
      <c r="B734" s="510" t="s">
        <v>1553</v>
      </c>
      <c r="C734" s="535">
        <v>1964</v>
      </c>
      <c r="D734" s="439"/>
      <c r="E734" s="510" t="s">
        <v>60</v>
      </c>
      <c r="F734" s="439">
        <v>2</v>
      </c>
      <c r="G734" s="528">
        <v>1</v>
      </c>
      <c r="H734" s="528">
        <v>555.9</v>
      </c>
      <c r="I734" s="493"/>
      <c r="J734" s="493"/>
      <c r="K734" s="493">
        <v>494.9</v>
      </c>
      <c r="L734" s="493">
        <v>504.1</v>
      </c>
      <c r="M734" s="528">
        <v>16</v>
      </c>
      <c r="N734" s="524">
        <v>36000</v>
      </c>
      <c r="O734" s="442">
        <v>0</v>
      </c>
      <c r="P734" s="442">
        <v>0</v>
      </c>
      <c r="Q734" s="295">
        <v>36000</v>
      </c>
      <c r="R734" s="439">
        <v>2019</v>
      </c>
    </row>
    <row r="735" spans="1:18" x14ac:dyDescent="0.2">
      <c r="A735" s="439">
        <v>12</v>
      </c>
      <c r="B735" s="510" t="s">
        <v>1554</v>
      </c>
      <c r="C735" s="535">
        <v>1964</v>
      </c>
      <c r="D735" s="439"/>
      <c r="E735" s="510" t="s">
        <v>60</v>
      </c>
      <c r="F735" s="439">
        <v>2</v>
      </c>
      <c r="G735" s="528">
        <v>1</v>
      </c>
      <c r="H735" s="528">
        <v>352.4</v>
      </c>
      <c r="I735" s="493"/>
      <c r="J735" s="493"/>
      <c r="K735" s="493">
        <v>329.7</v>
      </c>
      <c r="L735" s="493">
        <v>0</v>
      </c>
      <c r="M735" s="528">
        <v>10</v>
      </c>
      <c r="N735" s="524">
        <v>22800</v>
      </c>
      <c r="O735" s="442">
        <v>0</v>
      </c>
      <c r="P735" s="442">
        <v>0</v>
      </c>
      <c r="Q735" s="295">
        <v>22800</v>
      </c>
      <c r="R735" s="439">
        <v>2019</v>
      </c>
    </row>
    <row r="736" spans="1:18" x14ac:dyDescent="0.2">
      <c r="A736" s="439">
        <v>13</v>
      </c>
      <c r="B736" s="510" t="s">
        <v>1555</v>
      </c>
      <c r="C736" s="535">
        <v>1964</v>
      </c>
      <c r="D736" s="439"/>
      <c r="E736" s="510" t="s">
        <v>60</v>
      </c>
      <c r="F736" s="439">
        <v>2</v>
      </c>
      <c r="G736" s="528">
        <v>1</v>
      </c>
      <c r="H736" s="528">
        <v>336.5</v>
      </c>
      <c r="I736" s="493"/>
      <c r="J736" s="493"/>
      <c r="K736" s="493">
        <v>323.5</v>
      </c>
      <c r="L736" s="493">
        <v>238.2</v>
      </c>
      <c r="M736" s="528">
        <v>11</v>
      </c>
      <c r="N736" s="524">
        <v>21780</v>
      </c>
      <c r="O736" s="442">
        <v>0</v>
      </c>
      <c r="P736" s="442">
        <v>0</v>
      </c>
      <c r="Q736" s="295">
        <v>21780</v>
      </c>
      <c r="R736" s="439">
        <v>2019</v>
      </c>
    </row>
    <row r="737" spans="1:18" x14ac:dyDescent="0.2">
      <c r="A737" s="439">
        <v>14</v>
      </c>
      <c r="B737" s="510" t="s">
        <v>1556</v>
      </c>
      <c r="C737" s="440">
        <v>1977</v>
      </c>
      <c r="D737" s="439"/>
      <c r="E737" s="510" t="s">
        <v>60</v>
      </c>
      <c r="F737" s="439">
        <v>1</v>
      </c>
      <c r="G737" s="440">
        <v>2</v>
      </c>
      <c r="H737" s="528">
        <v>186.8</v>
      </c>
      <c r="I737" s="493"/>
      <c r="J737" s="493"/>
      <c r="K737" s="493">
        <v>140</v>
      </c>
      <c r="L737" s="493">
        <v>132.30000000000001</v>
      </c>
      <c r="M737" s="439">
        <v>6</v>
      </c>
      <c r="N737" s="524">
        <v>12100</v>
      </c>
      <c r="O737" s="442">
        <v>0</v>
      </c>
      <c r="P737" s="442">
        <v>0</v>
      </c>
      <c r="Q737" s="295">
        <v>12100</v>
      </c>
      <c r="R737" s="439">
        <v>2019</v>
      </c>
    </row>
    <row r="738" spans="1:18" x14ac:dyDescent="0.2">
      <c r="A738" s="439">
        <v>15</v>
      </c>
      <c r="B738" s="510" t="s">
        <v>1557</v>
      </c>
      <c r="C738" s="528">
        <v>1900</v>
      </c>
      <c r="D738" s="439"/>
      <c r="E738" s="510" t="s">
        <v>60</v>
      </c>
      <c r="F738" s="439">
        <v>2</v>
      </c>
      <c r="G738" s="440">
        <v>1</v>
      </c>
      <c r="H738" s="528">
        <v>278.60000000000002</v>
      </c>
      <c r="I738" s="493"/>
      <c r="J738" s="493"/>
      <c r="K738" s="493">
        <v>233.2</v>
      </c>
      <c r="L738" s="493">
        <v>0</v>
      </c>
      <c r="M738" s="528">
        <v>10</v>
      </c>
      <c r="N738" s="524">
        <v>18030</v>
      </c>
      <c r="O738" s="442">
        <v>0</v>
      </c>
      <c r="P738" s="442">
        <v>0</v>
      </c>
      <c r="Q738" s="295">
        <v>18030</v>
      </c>
      <c r="R738" s="439">
        <v>2019</v>
      </c>
    </row>
    <row r="739" spans="1:18" x14ac:dyDescent="0.2">
      <c r="A739" s="439">
        <v>16</v>
      </c>
      <c r="B739" s="510" t="s">
        <v>1558</v>
      </c>
      <c r="C739" s="528">
        <v>1960</v>
      </c>
      <c r="D739" s="439"/>
      <c r="E739" s="510" t="s">
        <v>60</v>
      </c>
      <c r="F739" s="439">
        <v>2</v>
      </c>
      <c r="G739" s="440">
        <v>1</v>
      </c>
      <c r="H739" s="528">
        <v>330.8</v>
      </c>
      <c r="I739" s="493"/>
      <c r="J739" s="493"/>
      <c r="K739" s="493">
        <v>318.2</v>
      </c>
      <c r="L739" s="493">
        <v>221.4</v>
      </c>
      <c r="M739" s="528">
        <v>10</v>
      </c>
      <c r="N739" s="524">
        <v>21400</v>
      </c>
      <c r="O739" s="442">
        <v>0</v>
      </c>
      <c r="P739" s="442">
        <v>0</v>
      </c>
      <c r="Q739" s="295">
        <v>21400</v>
      </c>
      <c r="R739" s="439">
        <v>2019</v>
      </c>
    </row>
    <row r="740" spans="1:18" x14ac:dyDescent="0.2">
      <c r="A740" s="439">
        <v>17</v>
      </c>
      <c r="B740" s="510" t="s">
        <v>1559</v>
      </c>
      <c r="C740" s="528">
        <v>1963</v>
      </c>
      <c r="D740" s="439"/>
      <c r="E740" s="510" t="s">
        <v>60</v>
      </c>
      <c r="F740" s="439">
        <v>2</v>
      </c>
      <c r="G740" s="440">
        <v>1</v>
      </c>
      <c r="H740" s="528">
        <v>354.4</v>
      </c>
      <c r="I740" s="493"/>
      <c r="J740" s="493"/>
      <c r="K740" s="493">
        <v>331.8</v>
      </c>
      <c r="L740" s="493">
        <v>292.10000000000002</v>
      </c>
      <c r="M740" s="528">
        <v>9</v>
      </c>
      <c r="N740" s="524">
        <v>22950</v>
      </c>
      <c r="O740" s="442">
        <v>0</v>
      </c>
      <c r="P740" s="442">
        <v>0</v>
      </c>
      <c r="Q740" s="295">
        <v>22950</v>
      </c>
      <c r="R740" s="439">
        <v>2019</v>
      </c>
    </row>
    <row r="741" spans="1:18" x14ac:dyDescent="0.2">
      <c r="A741" s="439">
        <v>18</v>
      </c>
      <c r="B741" s="510" t="s">
        <v>1560</v>
      </c>
      <c r="C741" s="528">
        <v>1963</v>
      </c>
      <c r="D741" s="439"/>
      <c r="E741" s="510" t="s">
        <v>60</v>
      </c>
      <c r="F741" s="439">
        <v>2</v>
      </c>
      <c r="G741" s="440">
        <v>1</v>
      </c>
      <c r="H741" s="528">
        <v>366.8</v>
      </c>
      <c r="I741" s="493"/>
      <c r="J741" s="493"/>
      <c r="K741" s="493">
        <v>340.3</v>
      </c>
      <c r="L741" s="493">
        <v>301.10000000000002</v>
      </c>
      <c r="M741" s="528">
        <v>9</v>
      </c>
      <c r="N741" s="524">
        <v>23740</v>
      </c>
      <c r="O741" s="442">
        <v>0</v>
      </c>
      <c r="P741" s="442">
        <v>0</v>
      </c>
      <c r="Q741" s="295">
        <v>23740</v>
      </c>
      <c r="R741" s="439">
        <v>2019</v>
      </c>
    </row>
    <row r="742" spans="1:18" x14ac:dyDescent="0.2">
      <c r="A742" s="439">
        <v>19</v>
      </c>
      <c r="B742" s="510" t="s">
        <v>1561</v>
      </c>
      <c r="C742" s="528">
        <v>1962</v>
      </c>
      <c r="D742" s="439"/>
      <c r="E742" s="510" t="s">
        <v>60</v>
      </c>
      <c r="F742" s="439">
        <v>2</v>
      </c>
      <c r="G742" s="440">
        <v>1</v>
      </c>
      <c r="H742" s="528">
        <v>357.2</v>
      </c>
      <c r="I742" s="493"/>
      <c r="J742" s="493"/>
      <c r="K742" s="493">
        <v>334.6</v>
      </c>
      <c r="L742" s="493">
        <v>334.6</v>
      </c>
      <c r="M742" s="528">
        <v>9</v>
      </c>
      <c r="N742" s="524">
        <v>23120</v>
      </c>
      <c r="O742" s="442">
        <v>0</v>
      </c>
      <c r="P742" s="442">
        <v>0</v>
      </c>
      <c r="Q742" s="295">
        <v>23120</v>
      </c>
      <c r="R742" s="439">
        <v>2019</v>
      </c>
    </row>
    <row r="743" spans="1:18" x14ac:dyDescent="0.2">
      <c r="A743" s="439">
        <v>20</v>
      </c>
      <c r="B743" s="510" t="s">
        <v>1562</v>
      </c>
      <c r="C743" s="440">
        <v>1964</v>
      </c>
      <c r="D743" s="439"/>
      <c r="E743" s="510" t="s">
        <v>60</v>
      </c>
      <c r="F743" s="439">
        <v>2</v>
      </c>
      <c r="G743" s="440">
        <v>1</v>
      </c>
      <c r="H743" s="528">
        <v>335</v>
      </c>
      <c r="I743" s="493"/>
      <c r="J743" s="493"/>
      <c r="K743" s="493">
        <v>322.2</v>
      </c>
      <c r="L743" s="493">
        <v>209.4</v>
      </c>
      <c r="M743" s="493">
        <v>12</v>
      </c>
      <c r="N743" s="524">
        <v>21680</v>
      </c>
      <c r="O743" s="442">
        <v>0</v>
      </c>
      <c r="P743" s="442">
        <v>0</v>
      </c>
      <c r="Q743" s="295">
        <v>21680</v>
      </c>
      <c r="R743" s="439">
        <v>2019</v>
      </c>
    </row>
    <row r="744" spans="1:18" x14ac:dyDescent="0.2">
      <c r="A744" s="439">
        <v>21</v>
      </c>
      <c r="B744" s="510" t="s">
        <v>1563</v>
      </c>
      <c r="C744" s="440">
        <v>1963</v>
      </c>
      <c r="D744" s="439"/>
      <c r="E744" s="510" t="s">
        <v>60</v>
      </c>
      <c r="F744" s="439">
        <v>2</v>
      </c>
      <c r="G744" s="440">
        <v>1</v>
      </c>
      <c r="H744" s="528">
        <v>491.53</v>
      </c>
      <c r="I744" s="493"/>
      <c r="J744" s="493"/>
      <c r="K744" s="493">
        <v>462.8</v>
      </c>
      <c r="L744" s="493">
        <v>346.16</v>
      </c>
      <c r="M744" s="493">
        <v>15</v>
      </c>
      <c r="N744" s="524">
        <v>31800</v>
      </c>
      <c r="O744" s="442">
        <v>0</v>
      </c>
      <c r="P744" s="442">
        <v>0</v>
      </c>
      <c r="Q744" s="295">
        <v>31800</v>
      </c>
      <c r="R744" s="439">
        <v>2019</v>
      </c>
    </row>
    <row r="745" spans="1:18" x14ac:dyDescent="0.2">
      <c r="A745" s="439">
        <v>22</v>
      </c>
      <c r="B745" s="510" t="s">
        <v>1564</v>
      </c>
      <c r="C745" s="440">
        <v>1972</v>
      </c>
      <c r="D745" s="439"/>
      <c r="E745" s="510" t="s">
        <v>60</v>
      </c>
      <c r="F745" s="439">
        <v>2</v>
      </c>
      <c r="G745" s="440">
        <v>2</v>
      </c>
      <c r="H745" s="528">
        <v>546.70000000000005</v>
      </c>
      <c r="I745" s="493"/>
      <c r="J745" s="493"/>
      <c r="K745" s="493">
        <v>489.4</v>
      </c>
      <c r="L745" s="493">
        <v>460.4</v>
      </c>
      <c r="M745" s="493">
        <v>14</v>
      </c>
      <c r="N745" s="524">
        <v>35380</v>
      </c>
      <c r="O745" s="442">
        <v>0</v>
      </c>
      <c r="P745" s="442">
        <v>0</v>
      </c>
      <c r="Q745" s="295">
        <v>35380</v>
      </c>
      <c r="R745" s="439">
        <v>2019</v>
      </c>
    </row>
    <row r="746" spans="1:18" x14ac:dyDescent="0.2">
      <c r="A746" s="439">
        <v>23</v>
      </c>
      <c r="B746" s="510" t="s">
        <v>1565</v>
      </c>
      <c r="C746" s="440">
        <v>1964</v>
      </c>
      <c r="D746" s="439"/>
      <c r="E746" s="510" t="s">
        <v>60</v>
      </c>
      <c r="F746" s="439">
        <v>2</v>
      </c>
      <c r="G746" s="440">
        <v>1</v>
      </c>
      <c r="H746" s="528">
        <v>352.1</v>
      </c>
      <c r="I746" s="493"/>
      <c r="J746" s="493"/>
      <c r="K746" s="493">
        <v>326.39999999999998</v>
      </c>
      <c r="L746" s="493">
        <v>180.9</v>
      </c>
      <c r="M746" s="493">
        <v>12</v>
      </c>
      <c r="N746" s="524">
        <v>22800</v>
      </c>
      <c r="O746" s="442">
        <v>0</v>
      </c>
      <c r="P746" s="442">
        <v>0</v>
      </c>
      <c r="Q746" s="295">
        <v>22800</v>
      </c>
      <c r="R746" s="439">
        <v>2019</v>
      </c>
    </row>
    <row r="747" spans="1:18" x14ac:dyDescent="0.2">
      <c r="A747" s="439">
        <v>24</v>
      </c>
      <c r="B747" s="510" t="s">
        <v>1566</v>
      </c>
      <c r="C747" s="440">
        <v>1964</v>
      </c>
      <c r="D747" s="439"/>
      <c r="E747" s="510" t="s">
        <v>60</v>
      </c>
      <c r="F747" s="439">
        <v>2</v>
      </c>
      <c r="G747" s="440">
        <v>1</v>
      </c>
      <c r="H747" s="528">
        <v>336</v>
      </c>
      <c r="I747" s="493"/>
      <c r="J747" s="493"/>
      <c r="K747" s="493">
        <v>323</v>
      </c>
      <c r="L747" s="493">
        <v>248.3</v>
      </c>
      <c r="M747" s="528">
        <v>10</v>
      </c>
      <c r="N747" s="524">
        <v>21750</v>
      </c>
      <c r="O747" s="442">
        <v>0</v>
      </c>
      <c r="P747" s="442">
        <v>0</v>
      </c>
      <c r="Q747" s="295">
        <v>21750</v>
      </c>
      <c r="R747" s="439">
        <v>2019</v>
      </c>
    </row>
    <row r="748" spans="1:18" x14ac:dyDescent="0.2">
      <c r="A748" s="439">
        <v>25</v>
      </c>
      <c r="B748" s="510" t="s">
        <v>1567</v>
      </c>
      <c r="C748" s="440">
        <v>1964</v>
      </c>
      <c r="D748" s="439"/>
      <c r="E748" s="510" t="s">
        <v>60</v>
      </c>
      <c r="F748" s="439">
        <v>2</v>
      </c>
      <c r="G748" s="440">
        <v>1</v>
      </c>
      <c r="H748" s="528">
        <v>336.4</v>
      </c>
      <c r="I748" s="493"/>
      <c r="J748" s="493"/>
      <c r="K748" s="493">
        <v>320.5</v>
      </c>
      <c r="L748" s="493">
        <v>275.08</v>
      </c>
      <c r="M748" s="528">
        <v>9</v>
      </c>
      <c r="N748" s="524">
        <v>21770</v>
      </c>
      <c r="O748" s="442">
        <v>0</v>
      </c>
      <c r="P748" s="442">
        <v>0</v>
      </c>
      <c r="Q748" s="295">
        <v>21770</v>
      </c>
      <c r="R748" s="439">
        <v>2019</v>
      </c>
    </row>
    <row r="749" spans="1:18" x14ac:dyDescent="0.2">
      <c r="A749" s="439">
        <v>26</v>
      </c>
      <c r="B749" s="510" t="s">
        <v>1568</v>
      </c>
      <c r="C749" s="440">
        <v>1964</v>
      </c>
      <c r="D749" s="439"/>
      <c r="E749" s="510" t="s">
        <v>60</v>
      </c>
      <c r="F749" s="439">
        <v>2</v>
      </c>
      <c r="G749" s="440">
        <v>1</v>
      </c>
      <c r="H749" s="528">
        <v>339</v>
      </c>
      <c r="I749" s="493"/>
      <c r="J749" s="493"/>
      <c r="K749" s="493">
        <v>326</v>
      </c>
      <c r="L749" s="493">
        <v>288.60000000000002</v>
      </c>
      <c r="M749" s="528">
        <v>9</v>
      </c>
      <c r="N749" s="524">
        <v>21950</v>
      </c>
      <c r="O749" s="442">
        <v>0</v>
      </c>
      <c r="P749" s="442">
        <v>0</v>
      </c>
      <c r="Q749" s="295">
        <v>21950</v>
      </c>
      <c r="R749" s="439">
        <v>2019</v>
      </c>
    </row>
    <row r="750" spans="1:18" x14ac:dyDescent="0.2">
      <c r="A750" s="439">
        <v>27</v>
      </c>
      <c r="B750" s="510" t="s">
        <v>1569</v>
      </c>
      <c r="C750" s="440">
        <v>1964</v>
      </c>
      <c r="D750" s="439"/>
      <c r="E750" s="510" t="s">
        <v>60</v>
      </c>
      <c r="F750" s="439">
        <v>2</v>
      </c>
      <c r="G750" s="440">
        <v>1</v>
      </c>
      <c r="H750" s="528">
        <v>346.3</v>
      </c>
      <c r="I750" s="493"/>
      <c r="J750" s="493"/>
      <c r="K750" s="493">
        <v>320.5</v>
      </c>
      <c r="L750" s="493">
        <v>271.33</v>
      </c>
      <c r="M750" s="528">
        <v>10</v>
      </c>
      <c r="N750" s="524">
        <v>22420</v>
      </c>
      <c r="O750" s="442">
        <v>0</v>
      </c>
      <c r="P750" s="442">
        <v>0</v>
      </c>
      <c r="Q750" s="295">
        <v>22420</v>
      </c>
      <c r="R750" s="439">
        <v>2019</v>
      </c>
    </row>
    <row r="751" spans="1:18" x14ac:dyDescent="0.2">
      <c r="A751" s="439">
        <v>28</v>
      </c>
      <c r="B751" s="510" t="s">
        <v>1570</v>
      </c>
      <c r="C751" s="528">
        <v>1964</v>
      </c>
      <c r="D751" s="439"/>
      <c r="E751" s="510" t="s">
        <v>60</v>
      </c>
      <c r="F751" s="439">
        <v>2</v>
      </c>
      <c r="G751" s="440">
        <v>1</v>
      </c>
      <c r="H751" s="528">
        <v>344</v>
      </c>
      <c r="I751" s="493"/>
      <c r="J751" s="493"/>
      <c r="K751" s="493">
        <v>322</v>
      </c>
      <c r="L751" s="493">
        <v>114.2</v>
      </c>
      <c r="M751" s="528">
        <v>14</v>
      </c>
      <c r="N751" s="524">
        <v>22270</v>
      </c>
      <c r="O751" s="442">
        <v>0</v>
      </c>
      <c r="P751" s="442">
        <v>0</v>
      </c>
      <c r="Q751" s="295">
        <v>22270</v>
      </c>
      <c r="R751" s="439">
        <v>2019</v>
      </c>
    </row>
    <row r="752" spans="1:18" x14ac:dyDescent="0.2">
      <c r="A752" s="439">
        <v>29</v>
      </c>
      <c r="B752" s="510" t="s">
        <v>1571</v>
      </c>
      <c r="C752" s="528">
        <v>1966</v>
      </c>
      <c r="D752" s="439"/>
      <c r="E752" s="510" t="s">
        <v>60</v>
      </c>
      <c r="F752" s="439">
        <v>2</v>
      </c>
      <c r="G752" s="440">
        <v>1</v>
      </c>
      <c r="H752" s="528">
        <v>336.8</v>
      </c>
      <c r="I752" s="493"/>
      <c r="J752" s="493"/>
      <c r="K752" s="493">
        <v>324</v>
      </c>
      <c r="L752" s="493">
        <v>284.7</v>
      </c>
      <c r="M752" s="528">
        <v>9</v>
      </c>
      <c r="N752" s="524">
        <v>21800</v>
      </c>
      <c r="O752" s="442">
        <v>0</v>
      </c>
      <c r="P752" s="442">
        <v>0</v>
      </c>
      <c r="Q752" s="295">
        <v>21800</v>
      </c>
      <c r="R752" s="439">
        <v>2019</v>
      </c>
    </row>
    <row r="753" spans="1:18" x14ac:dyDescent="0.2">
      <c r="A753" s="439">
        <v>30</v>
      </c>
      <c r="B753" s="510" t="s">
        <v>1572</v>
      </c>
      <c r="C753" s="528">
        <v>1963</v>
      </c>
      <c r="D753" s="439"/>
      <c r="E753" s="510" t="s">
        <v>60</v>
      </c>
      <c r="F753" s="439">
        <v>2</v>
      </c>
      <c r="G753" s="440">
        <v>1</v>
      </c>
      <c r="H753" s="528">
        <v>350.1</v>
      </c>
      <c r="I753" s="493"/>
      <c r="J753" s="493"/>
      <c r="K753" s="493">
        <v>324.2</v>
      </c>
      <c r="L753" s="493">
        <v>238</v>
      </c>
      <c r="M753" s="528">
        <v>10</v>
      </c>
      <c r="N753" s="524">
        <v>22660</v>
      </c>
      <c r="O753" s="442">
        <v>0</v>
      </c>
      <c r="P753" s="442">
        <v>0</v>
      </c>
      <c r="Q753" s="295">
        <v>22660</v>
      </c>
      <c r="R753" s="439">
        <v>2019</v>
      </c>
    </row>
    <row r="754" spans="1:18" x14ac:dyDescent="0.2">
      <c r="A754" s="439">
        <v>31</v>
      </c>
      <c r="B754" s="510" t="s">
        <v>1573</v>
      </c>
      <c r="C754" s="528">
        <v>1965</v>
      </c>
      <c r="D754" s="439"/>
      <c r="E754" s="510" t="s">
        <v>60</v>
      </c>
      <c r="F754" s="439">
        <v>2</v>
      </c>
      <c r="G754" s="440">
        <v>1</v>
      </c>
      <c r="H754" s="528">
        <v>354.4</v>
      </c>
      <c r="I754" s="493"/>
      <c r="J754" s="493"/>
      <c r="K754" s="493">
        <v>328.5</v>
      </c>
      <c r="L754" s="493">
        <v>241.5</v>
      </c>
      <c r="M754" s="528">
        <v>10</v>
      </c>
      <c r="N754" s="524">
        <v>22950</v>
      </c>
      <c r="O754" s="442">
        <v>0</v>
      </c>
      <c r="P754" s="442">
        <v>0</v>
      </c>
      <c r="Q754" s="295">
        <v>22950</v>
      </c>
      <c r="R754" s="439">
        <v>2019</v>
      </c>
    </row>
    <row r="755" spans="1:18" x14ac:dyDescent="0.2">
      <c r="A755" s="439">
        <v>32</v>
      </c>
      <c r="B755" s="510" t="s">
        <v>1574</v>
      </c>
      <c r="C755" s="528">
        <v>1964</v>
      </c>
      <c r="D755" s="439"/>
      <c r="E755" s="510" t="s">
        <v>60</v>
      </c>
      <c r="F755" s="439">
        <v>2</v>
      </c>
      <c r="G755" s="440">
        <v>1</v>
      </c>
      <c r="H755" s="528">
        <v>344.9</v>
      </c>
      <c r="I755" s="493"/>
      <c r="J755" s="493"/>
      <c r="K755" s="493">
        <v>320.5</v>
      </c>
      <c r="L755" s="493">
        <v>283.5</v>
      </c>
      <c r="M755" s="528">
        <v>9</v>
      </c>
      <c r="N755" s="524">
        <v>22320</v>
      </c>
      <c r="O755" s="442">
        <v>0</v>
      </c>
      <c r="P755" s="442">
        <v>0</v>
      </c>
      <c r="Q755" s="295">
        <v>22320</v>
      </c>
      <c r="R755" s="439">
        <v>2019</v>
      </c>
    </row>
    <row r="756" spans="1:18" x14ac:dyDescent="0.2">
      <c r="A756" s="439">
        <v>33</v>
      </c>
      <c r="B756" s="510" t="s">
        <v>1575</v>
      </c>
      <c r="C756" s="528">
        <v>1956</v>
      </c>
      <c r="D756" s="439"/>
      <c r="E756" s="510" t="s">
        <v>60</v>
      </c>
      <c r="F756" s="439">
        <v>2</v>
      </c>
      <c r="G756" s="440">
        <v>1</v>
      </c>
      <c r="H756" s="528">
        <v>344.7</v>
      </c>
      <c r="I756" s="493"/>
      <c r="J756" s="493"/>
      <c r="K756" s="493">
        <v>320.3</v>
      </c>
      <c r="L756" s="493">
        <v>236.3</v>
      </c>
      <c r="M756" s="528">
        <v>11</v>
      </c>
      <c r="N756" s="524">
        <v>22300</v>
      </c>
      <c r="O756" s="442">
        <v>0</v>
      </c>
      <c r="P756" s="442">
        <v>0</v>
      </c>
      <c r="Q756" s="295">
        <v>22300</v>
      </c>
      <c r="R756" s="439">
        <v>2019</v>
      </c>
    </row>
    <row r="757" spans="1:18" x14ac:dyDescent="0.2">
      <c r="A757" s="439">
        <v>34</v>
      </c>
      <c r="B757" s="510" t="s">
        <v>1576</v>
      </c>
      <c r="C757" s="528">
        <v>1972</v>
      </c>
      <c r="D757" s="439"/>
      <c r="E757" s="544" t="s">
        <v>1577</v>
      </c>
      <c r="F757" s="439">
        <v>2</v>
      </c>
      <c r="G757" s="528">
        <v>2</v>
      </c>
      <c r="H757" s="528">
        <v>532.29999999999995</v>
      </c>
      <c r="I757" s="493"/>
      <c r="J757" s="493"/>
      <c r="K757" s="493">
        <v>507.7</v>
      </c>
      <c r="L757" s="493">
        <v>415.25</v>
      </c>
      <c r="M757" s="528">
        <v>14</v>
      </c>
      <c r="N757" s="524">
        <v>34450</v>
      </c>
      <c r="O757" s="442">
        <v>0</v>
      </c>
      <c r="P757" s="442">
        <v>0</v>
      </c>
      <c r="Q757" s="295">
        <v>34450</v>
      </c>
      <c r="R757" s="439">
        <v>2019</v>
      </c>
    </row>
    <row r="758" spans="1:18" x14ac:dyDescent="0.2">
      <c r="A758" s="439">
        <v>35</v>
      </c>
      <c r="B758" s="510" t="s">
        <v>1578</v>
      </c>
      <c r="C758" s="528">
        <v>1975</v>
      </c>
      <c r="D758" s="439"/>
      <c r="E758" s="544" t="s">
        <v>1577</v>
      </c>
      <c r="F758" s="439">
        <v>2</v>
      </c>
      <c r="G758" s="528">
        <v>2</v>
      </c>
      <c r="H758" s="528">
        <v>797.9</v>
      </c>
      <c r="I758" s="493"/>
      <c r="J758" s="493"/>
      <c r="K758" s="493">
        <v>764.5</v>
      </c>
      <c r="L758" s="493">
        <v>520.4</v>
      </c>
      <c r="M758" s="528">
        <v>19</v>
      </c>
      <c r="N758" s="524">
        <v>51640</v>
      </c>
      <c r="O758" s="442">
        <v>0</v>
      </c>
      <c r="P758" s="442">
        <v>0</v>
      </c>
      <c r="Q758" s="295">
        <v>51640</v>
      </c>
      <c r="R758" s="439">
        <v>2019</v>
      </c>
    </row>
    <row r="759" spans="1:18" x14ac:dyDescent="0.2">
      <c r="A759" s="439">
        <v>36</v>
      </c>
      <c r="B759" s="510" t="s">
        <v>1579</v>
      </c>
      <c r="C759" s="528">
        <v>1977</v>
      </c>
      <c r="D759" s="439"/>
      <c r="E759" s="544" t="s">
        <v>1577</v>
      </c>
      <c r="F759" s="439">
        <v>2</v>
      </c>
      <c r="G759" s="528">
        <v>3</v>
      </c>
      <c r="H759" s="528">
        <v>972.5</v>
      </c>
      <c r="I759" s="493"/>
      <c r="J759" s="493"/>
      <c r="K759" s="493">
        <v>880.5</v>
      </c>
      <c r="L759" s="493">
        <v>785.6</v>
      </c>
      <c r="M759" s="528">
        <v>20</v>
      </c>
      <c r="N759" s="524">
        <v>62950</v>
      </c>
      <c r="O759" s="442">
        <v>0</v>
      </c>
      <c r="P759" s="442">
        <v>0</v>
      </c>
      <c r="Q759" s="295">
        <v>62950</v>
      </c>
      <c r="R759" s="439">
        <v>2019</v>
      </c>
    </row>
    <row r="760" spans="1:18" x14ac:dyDescent="0.2">
      <c r="A760" s="439">
        <v>37</v>
      </c>
      <c r="B760" s="510" t="s">
        <v>1580</v>
      </c>
      <c r="C760" s="528">
        <v>1967</v>
      </c>
      <c r="D760" s="439"/>
      <c r="E760" s="510" t="s">
        <v>60</v>
      </c>
      <c r="F760" s="439">
        <v>2</v>
      </c>
      <c r="G760" s="528">
        <v>3</v>
      </c>
      <c r="H760" s="528">
        <v>517.29999999999995</v>
      </c>
      <c r="I760" s="493"/>
      <c r="J760" s="493"/>
      <c r="K760" s="493">
        <v>485.9</v>
      </c>
      <c r="L760" s="493">
        <v>463.6</v>
      </c>
      <c r="M760" s="528">
        <v>16</v>
      </c>
      <c r="N760" s="524">
        <v>33480</v>
      </c>
      <c r="O760" s="442">
        <v>0</v>
      </c>
      <c r="P760" s="442">
        <v>0</v>
      </c>
      <c r="Q760" s="295">
        <v>33480</v>
      </c>
      <c r="R760" s="439">
        <v>2019</v>
      </c>
    </row>
    <row r="761" spans="1:18" x14ac:dyDescent="0.2">
      <c r="A761" s="439">
        <v>38</v>
      </c>
      <c r="B761" s="510" t="s">
        <v>1581</v>
      </c>
      <c r="C761" s="528">
        <v>1966</v>
      </c>
      <c r="D761" s="439"/>
      <c r="E761" s="510" t="s">
        <v>60</v>
      </c>
      <c r="F761" s="439">
        <v>2</v>
      </c>
      <c r="G761" s="528">
        <v>3</v>
      </c>
      <c r="H761" s="528">
        <v>540.29999999999995</v>
      </c>
      <c r="I761" s="493"/>
      <c r="J761" s="493"/>
      <c r="K761" s="493">
        <v>508.9</v>
      </c>
      <c r="L761" s="493">
        <v>478.7</v>
      </c>
      <c r="M761" s="528">
        <v>13</v>
      </c>
      <c r="N761" s="524">
        <v>35000</v>
      </c>
      <c r="O761" s="442">
        <v>0</v>
      </c>
      <c r="P761" s="442">
        <v>0</v>
      </c>
      <c r="Q761" s="295">
        <v>35000</v>
      </c>
      <c r="R761" s="439">
        <v>2019</v>
      </c>
    </row>
    <row r="762" spans="1:18" x14ac:dyDescent="0.2">
      <c r="A762" s="439">
        <v>39</v>
      </c>
      <c r="B762" s="510" t="s">
        <v>1582</v>
      </c>
      <c r="C762" s="528">
        <v>1966</v>
      </c>
      <c r="D762" s="439"/>
      <c r="E762" s="510" t="s">
        <v>60</v>
      </c>
      <c r="F762" s="439">
        <v>2</v>
      </c>
      <c r="G762" s="528">
        <v>3</v>
      </c>
      <c r="H762" s="528">
        <v>528.5</v>
      </c>
      <c r="I762" s="493"/>
      <c r="J762" s="493"/>
      <c r="K762" s="493">
        <v>499.6</v>
      </c>
      <c r="L762" s="493">
        <v>442.8</v>
      </c>
      <c r="M762" s="528">
        <v>13</v>
      </c>
      <c r="N762" s="524">
        <v>34200</v>
      </c>
      <c r="O762" s="442">
        <v>0</v>
      </c>
      <c r="P762" s="442">
        <v>0</v>
      </c>
      <c r="Q762" s="295">
        <v>34200</v>
      </c>
      <c r="R762" s="439">
        <v>2019</v>
      </c>
    </row>
    <row r="763" spans="1:18" x14ac:dyDescent="0.2">
      <c r="A763" s="439">
        <v>40</v>
      </c>
      <c r="B763" s="510" t="s">
        <v>1583</v>
      </c>
      <c r="C763" s="528">
        <v>1966</v>
      </c>
      <c r="D763" s="439"/>
      <c r="E763" s="510" t="s">
        <v>60</v>
      </c>
      <c r="F763" s="439">
        <v>2</v>
      </c>
      <c r="G763" s="528">
        <v>3</v>
      </c>
      <c r="H763" s="528">
        <v>518.5</v>
      </c>
      <c r="I763" s="493"/>
      <c r="J763" s="493"/>
      <c r="K763" s="493">
        <v>487.5</v>
      </c>
      <c r="L763" s="493">
        <v>361.2</v>
      </c>
      <c r="M763" s="528">
        <v>17</v>
      </c>
      <c r="N763" s="524">
        <v>33560</v>
      </c>
      <c r="O763" s="442">
        <v>0</v>
      </c>
      <c r="P763" s="442">
        <v>0</v>
      </c>
      <c r="Q763" s="295">
        <v>33560</v>
      </c>
      <c r="R763" s="439">
        <v>2019</v>
      </c>
    </row>
    <row r="764" spans="1:18" x14ac:dyDescent="0.2">
      <c r="A764" s="439">
        <v>41</v>
      </c>
      <c r="B764" s="510" t="s">
        <v>1584</v>
      </c>
      <c r="C764" s="528">
        <v>1966</v>
      </c>
      <c r="D764" s="439"/>
      <c r="E764" s="510" t="s">
        <v>60</v>
      </c>
      <c r="F764" s="439">
        <v>2</v>
      </c>
      <c r="G764" s="528">
        <v>3</v>
      </c>
      <c r="H764" s="528">
        <v>532.1</v>
      </c>
      <c r="I764" s="493"/>
      <c r="J764" s="493"/>
      <c r="K764" s="493">
        <v>501.5</v>
      </c>
      <c r="L764" s="493">
        <v>411.2</v>
      </c>
      <c r="M764" s="528">
        <v>14</v>
      </c>
      <c r="N764" s="524">
        <v>34450</v>
      </c>
      <c r="O764" s="442">
        <v>0</v>
      </c>
      <c r="P764" s="442">
        <v>0</v>
      </c>
      <c r="Q764" s="295">
        <v>34450</v>
      </c>
      <c r="R764" s="439">
        <v>2019</v>
      </c>
    </row>
    <row r="765" spans="1:18" x14ac:dyDescent="0.2">
      <c r="A765" s="439">
        <v>42</v>
      </c>
      <c r="B765" s="510" t="s">
        <v>1585</v>
      </c>
      <c r="C765" s="528">
        <v>1967</v>
      </c>
      <c r="D765" s="439"/>
      <c r="E765" s="510" t="s">
        <v>60</v>
      </c>
      <c r="F765" s="439">
        <v>2</v>
      </c>
      <c r="G765" s="528">
        <v>3</v>
      </c>
      <c r="H765" s="528">
        <v>534.29999999999995</v>
      </c>
      <c r="I765" s="493"/>
      <c r="J765" s="493"/>
      <c r="K765" s="493">
        <v>504.9</v>
      </c>
      <c r="L765" s="493">
        <v>401.6</v>
      </c>
      <c r="M765" s="528">
        <v>14</v>
      </c>
      <c r="N765" s="524">
        <v>34580</v>
      </c>
      <c r="O765" s="442">
        <v>0</v>
      </c>
      <c r="P765" s="442">
        <v>0</v>
      </c>
      <c r="Q765" s="295">
        <v>34580</v>
      </c>
      <c r="R765" s="439">
        <v>2019</v>
      </c>
    </row>
    <row r="766" spans="1:18" x14ac:dyDescent="0.2">
      <c r="A766" s="439">
        <v>43</v>
      </c>
      <c r="B766" s="510" t="s">
        <v>1586</v>
      </c>
      <c r="C766" s="528">
        <v>1973</v>
      </c>
      <c r="D766" s="439"/>
      <c r="E766" s="510" t="s">
        <v>60</v>
      </c>
      <c r="F766" s="439">
        <v>2</v>
      </c>
      <c r="G766" s="528">
        <v>3</v>
      </c>
      <c r="H766" s="528">
        <v>554.6</v>
      </c>
      <c r="I766" s="493"/>
      <c r="J766" s="493"/>
      <c r="K766" s="493">
        <v>492.4</v>
      </c>
      <c r="L766" s="493">
        <v>344.5</v>
      </c>
      <c r="M766" s="528">
        <v>18</v>
      </c>
      <c r="N766" s="524">
        <v>35900</v>
      </c>
      <c r="O766" s="442">
        <v>0</v>
      </c>
      <c r="P766" s="442">
        <v>0</v>
      </c>
      <c r="Q766" s="295">
        <v>35900</v>
      </c>
      <c r="R766" s="439">
        <v>2019</v>
      </c>
    </row>
    <row r="767" spans="1:18" x14ac:dyDescent="0.2">
      <c r="A767" s="439">
        <v>44</v>
      </c>
      <c r="B767" s="510" t="s">
        <v>1587</v>
      </c>
      <c r="C767" s="528">
        <v>1968</v>
      </c>
      <c r="D767" s="439"/>
      <c r="E767" s="510" t="s">
        <v>60</v>
      </c>
      <c r="F767" s="439">
        <v>2</v>
      </c>
      <c r="G767" s="528">
        <v>3</v>
      </c>
      <c r="H767" s="528">
        <v>526.70000000000005</v>
      </c>
      <c r="I767" s="493"/>
      <c r="J767" s="493"/>
      <c r="K767" s="493">
        <v>495.8</v>
      </c>
      <c r="L767" s="493">
        <v>496.7</v>
      </c>
      <c r="M767" s="528">
        <v>12</v>
      </c>
      <c r="N767" s="524">
        <v>34100</v>
      </c>
      <c r="O767" s="442">
        <v>0</v>
      </c>
      <c r="P767" s="442">
        <v>0</v>
      </c>
      <c r="Q767" s="295">
        <v>34100</v>
      </c>
      <c r="R767" s="439"/>
    </row>
    <row r="768" spans="1:18" x14ac:dyDescent="0.2">
      <c r="A768" s="439">
        <v>45</v>
      </c>
      <c r="B768" s="510" t="s">
        <v>1588</v>
      </c>
      <c r="C768" s="528">
        <v>1968</v>
      </c>
      <c r="D768" s="439"/>
      <c r="E768" s="510" t="s">
        <v>60</v>
      </c>
      <c r="F768" s="439">
        <v>2</v>
      </c>
      <c r="G768" s="528">
        <v>3</v>
      </c>
      <c r="H768" s="528">
        <v>528.6</v>
      </c>
      <c r="I768" s="493"/>
      <c r="J768" s="493"/>
      <c r="K768" s="493">
        <v>498</v>
      </c>
      <c r="L768" s="493">
        <v>398.7</v>
      </c>
      <c r="M768" s="528">
        <v>14</v>
      </c>
      <c r="N768" s="524">
        <v>34200</v>
      </c>
      <c r="O768" s="442">
        <v>0</v>
      </c>
      <c r="P768" s="442">
        <v>0</v>
      </c>
      <c r="Q768" s="295">
        <v>34200</v>
      </c>
      <c r="R768" s="439">
        <v>2019</v>
      </c>
    </row>
    <row r="769" spans="1:18" x14ac:dyDescent="0.2">
      <c r="A769" s="439">
        <v>46</v>
      </c>
      <c r="B769" s="510" t="s">
        <v>1589</v>
      </c>
      <c r="C769" s="528">
        <v>1968</v>
      </c>
      <c r="D769" s="439"/>
      <c r="E769" s="510" t="s">
        <v>60</v>
      </c>
      <c r="F769" s="439">
        <v>2</v>
      </c>
      <c r="G769" s="528">
        <v>3</v>
      </c>
      <c r="H769" s="528">
        <v>556.5</v>
      </c>
      <c r="I769" s="493"/>
      <c r="J769" s="493"/>
      <c r="K769" s="493">
        <v>497.3</v>
      </c>
      <c r="L769" s="493">
        <v>408.8</v>
      </c>
      <c r="M769" s="528">
        <v>14</v>
      </c>
      <c r="N769" s="524">
        <v>36020</v>
      </c>
      <c r="O769" s="442">
        <v>0</v>
      </c>
      <c r="P769" s="442">
        <v>0</v>
      </c>
      <c r="Q769" s="295">
        <v>36020</v>
      </c>
      <c r="R769" s="439">
        <v>2019</v>
      </c>
    </row>
    <row r="770" spans="1:18" x14ac:dyDescent="0.2">
      <c r="A770" s="439">
        <v>47</v>
      </c>
      <c r="B770" s="510" t="s">
        <v>1590</v>
      </c>
      <c r="C770" s="528">
        <v>1967</v>
      </c>
      <c r="D770" s="439"/>
      <c r="E770" s="510" t="s">
        <v>60</v>
      </c>
      <c r="F770" s="439">
        <v>2</v>
      </c>
      <c r="G770" s="528">
        <v>3</v>
      </c>
      <c r="H770" s="528">
        <v>532.20000000000005</v>
      </c>
      <c r="I770" s="493"/>
      <c r="J770" s="493"/>
      <c r="K770" s="493">
        <v>501.9</v>
      </c>
      <c r="L770" s="493">
        <v>250.8</v>
      </c>
      <c r="M770" s="528">
        <v>18</v>
      </c>
      <c r="N770" s="524">
        <v>34450</v>
      </c>
      <c r="O770" s="442">
        <v>0</v>
      </c>
      <c r="P770" s="442">
        <v>0</v>
      </c>
      <c r="Q770" s="295">
        <v>34450</v>
      </c>
      <c r="R770" s="439">
        <v>2019</v>
      </c>
    </row>
    <row r="771" spans="1:18" x14ac:dyDescent="0.2">
      <c r="A771" s="439">
        <v>48</v>
      </c>
      <c r="B771" s="510" t="s">
        <v>1591</v>
      </c>
      <c r="C771" s="528">
        <v>1969</v>
      </c>
      <c r="D771" s="439"/>
      <c r="E771" s="510" t="s">
        <v>60</v>
      </c>
      <c r="F771" s="439">
        <v>2</v>
      </c>
      <c r="G771" s="528">
        <v>3</v>
      </c>
      <c r="H771" s="528">
        <v>525.1</v>
      </c>
      <c r="I771" s="493"/>
      <c r="J771" s="493"/>
      <c r="K771" s="493">
        <v>494.5</v>
      </c>
      <c r="L771" s="493">
        <v>454.6</v>
      </c>
      <c r="M771" s="528">
        <v>15</v>
      </c>
      <c r="N771" s="524">
        <v>34000</v>
      </c>
      <c r="O771" s="442">
        <v>0</v>
      </c>
      <c r="P771" s="442">
        <v>0</v>
      </c>
      <c r="Q771" s="295">
        <v>34000</v>
      </c>
      <c r="R771" s="439">
        <v>2019</v>
      </c>
    </row>
    <row r="772" spans="1:18" x14ac:dyDescent="0.2">
      <c r="A772" s="439">
        <v>49</v>
      </c>
      <c r="B772" s="510" t="s">
        <v>1592</v>
      </c>
      <c r="C772" s="528">
        <v>1967</v>
      </c>
      <c r="D772" s="439"/>
      <c r="E772" s="510" t="s">
        <v>60</v>
      </c>
      <c r="F772" s="439">
        <v>2</v>
      </c>
      <c r="G772" s="528">
        <v>3</v>
      </c>
      <c r="H772" s="528">
        <v>526.6</v>
      </c>
      <c r="I772" s="493"/>
      <c r="J772" s="493"/>
      <c r="K772" s="493">
        <v>496</v>
      </c>
      <c r="L772" s="493">
        <v>455.5</v>
      </c>
      <c r="M772" s="528">
        <v>13</v>
      </c>
      <c r="N772" s="524">
        <v>34080</v>
      </c>
      <c r="O772" s="442">
        <v>0</v>
      </c>
      <c r="P772" s="442">
        <v>0</v>
      </c>
      <c r="Q772" s="295">
        <v>34080</v>
      </c>
      <c r="R772" s="439">
        <v>2019</v>
      </c>
    </row>
    <row r="773" spans="1:18" x14ac:dyDescent="0.2">
      <c r="A773" s="439">
        <v>50</v>
      </c>
      <c r="B773" s="510" t="s">
        <v>1593</v>
      </c>
      <c r="C773" s="528">
        <v>1972</v>
      </c>
      <c r="D773" s="439"/>
      <c r="E773" s="510" t="s">
        <v>60</v>
      </c>
      <c r="F773" s="439">
        <v>2</v>
      </c>
      <c r="G773" s="528">
        <v>3</v>
      </c>
      <c r="H773" s="528">
        <v>553.6</v>
      </c>
      <c r="I773" s="493"/>
      <c r="J773" s="493"/>
      <c r="K773" s="493">
        <v>489.3</v>
      </c>
      <c r="L773" s="493">
        <v>489.9</v>
      </c>
      <c r="M773" s="528">
        <v>13</v>
      </c>
      <c r="N773" s="524">
        <v>35850</v>
      </c>
      <c r="O773" s="442">
        <v>0</v>
      </c>
      <c r="P773" s="442">
        <v>0</v>
      </c>
      <c r="Q773" s="295">
        <v>35850</v>
      </c>
      <c r="R773" s="439">
        <v>2019</v>
      </c>
    </row>
    <row r="774" spans="1:18" x14ac:dyDescent="0.2">
      <c r="A774" s="439">
        <v>51</v>
      </c>
      <c r="B774" s="510" t="s">
        <v>1594</v>
      </c>
      <c r="C774" s="528">
        <v>1966</v>
      </c>
      <c r="D774" s="439"/>
      <c r="E774" s="510" t="s">
        <v>60</v>
      </c>
      <c r="F774" s="439">
        <v>2</v>
      </c>
      <c r="G774" s="528">
        <v>3</v>
      </c>
      <c r="H774" s="528">
        <v>535.1</v>
      </c>
      <c r="I774" s="493"/>
      <c r="J774" s="493"/>
      <c r="K774" s="493">
        <v>504.5</v>
      </c>
      <c r="L774" s="493">
        <v>384.7</v>
      </c>
      <c r="M774" s="528">
        <v>15</v>
      </c>
      <c r="N774" s="524">
        <v>34630</v>
      </c>
      <c r="O774" s="442">
        <v>0</v>
      </c>
      <c r="P774" s="442">
        <v>0</v>
      </c>
      <c r="Q774" s="295">
        <v>34630</v>
      </c>
      <c r="R774" s="439">
        <v>2019</v>
      </c>
    </row>
    <row r="775" spans="1:18" x14ac:dyDescent="0.2">
      <c r="A775" s="439">
        <v>52</v>
      </c>
      <c r="B775" s="510" t="s">
        <v>1595</v>
      </c>
      <c r="C775" s="528">
        <v>1972</v>
      </c>
      <c r="D775" s="439"/>
      <c r="E775" s="510" t="s">
        <v>60</v>
      </c>
      <c r="F775" s="439">
        <v>2</v>
      </c>
      <c r="G775" s="528">
        <v>3</v>
      </c>
      <c r="H775" s="528">
        <v>562.1</v>
      </c>
      <c r="I775" s="493"/>
      <c r="J775" s="493"/>
      <c r="K775" s="493">
        <v>499.9</v>
      </c>
      <c r="L775" s="493">
        <v>450.3</v>
      </c>
      <c r="M775" s="528">
        <v>14</v>
      </c>
      <c r="N775" s="524">
        <v>36380</v>
      </c>
      <c r="O775" s="442">
        <v>0</v>
      </c>
      <c r="P775" s="442">
        <v>0</v>
      </c>
      <c r="Q775" s="295">
        <v>36380</v>
      </c>
      <c r="R775" s="439">
        <v>2019</v>
      </c>
    </row>
    <row r="776" spans="1:18" x14ac:dyDescent="0.2">
      <c r="A776" s="439">
        <v>53</v>
      </c>
      <c r="B776" s="510" t="s">
        <v>1596</v>
      </c>
      <c r="C776" s="528">
        <v>1985</v>
      </c>
      <c r="D776" s="439"/>
      <c r="E776" s="510" t="s">
        <v>60</v>
      </c>
      <c r="F776" s="439">
        <v>2</v>
      </c>
      <c r="G776" s="528">
        <v>2</v>
      </c>
      <c r="H776" s="528">
        <v>313.60000000000002</v>
      </c>
      <c r="I776" s="493"/>
      <c r="J776" s="493"/>
      <c r="K776" s="493">
        <v>274.5</v>
      </c>
      <c r="L776" s="493">
        <v>274.5</v>
      </c>
      <c r="M776" s="528">
        <v>5</v>
      </c>
      <c r="N776" s="524">
        <v>20300</v>
      </c>
      <c r="O776" s="442">
        <v>0</v>
      </c>
      <c r="P776" s="442">
        <v>0</v>
      </c>
      <c r="Q776" s="295">
        <v>20300</v>
      </c>
      <c r="R776" s="439">
        <v>2019</v>
      </c>
    </row>
    <row r="777" spans="1:18" x14ac:dyDescent="0.2">
      <c r="A777" s="439">
        <v>54</v>
      </c>
      <c r="B777" s="510" t="s">
        <v>1597</v>
      </c>
      <c r="C777" s="440">
        <v>1984</v>
      </c>
      <c r="D777" s="439"/>
      <c r="E777" s="510" t="s">
        <v>60</v>
      </c>
      <c r="F777" s="439">
        <v>2</v>
      </c>
      <c r="G777" s="528">
        <v>2</v>
      </c>
      <c r="H777" s="528">
        <v>318.60000000000002</v>
      </c>
      <c r="I777" s="493"/>
      <c r="J777" s="493"/>
      <c r="K777" s="493">
        <v>294.8</v>
      </c>
      <c r="L777" s="493">
        <v>221</v>
      </c>
      <c r="M777" s="493">
        <v>5</v>
      </c>
      <c r="N777" s="524">
        <v>20620</v>
      </c>
      <c r="O777" s="442">
        <v>0</v>
      </c>
      <c r="P777" s="442">
        <v>0</v>
      </c>
      <c r="Q777" s="295">
        <v>20620</v>
      </c>
      <c r="R777" s="439">
        <v>2019</v>
      </c>
    </row>
    <row r="778" spans="1:18" x14ac:dyDescent="0.2">
      <c r="A778" s="439">
        <v>55</v>
      </c>
      <c r="B778" s="510" t="s">
        <v>1598</v>
      </c>
      <c r="C778" s="440">
        <v>1960</v>
      </c>
      <c r="D778" s="439"/>
      <c r="E778" s="510" t="s">
        <v>60</v>
      </c>
      <c r="F778" s="439">
        <v>2</v>
      </c>
      <c r="G778" s="440">
        <v>1</v>
      </c>
      <c r="H778" s="528">
        <v>359.8</v>
      </c>
      <c r="I778" s="493"/>
      <c r="J778" s="493"/>
      <c r="K778" s="493">
        <v>346.6</v>
      </c>
      <c r="L778" s="493">
        <v>264.06</v>
      </c>
      <c r="M778" s="493">
        <v>11</v>
      </c>
      <c r="N778" s="524">
        <v>23300</v>
      </c>
      <c r="O778" s="442">
        <v>0</v>
      </c>
      <c r="P778" s="442">
        <v>0</v>
      </c>
      <c r="Q778" s="295">
        <v>23300</v>
      </c>
      <c r="R778" s="439">
        <v>2019</v>
      </c>
    </row>
    <row r="779" spans="1:18" x14ac:dyDescent="0.2">
      <c r="A779" s="439">
        <v>56</v>
      </c>
      <c r="B779" s="510" t="s">
        <v>1599</v>
      </c>
      <c r="C779" s="440">
        <v>1962</v>
      </c>
      <c r="D779" s="439"/>
      <c r="E779" s="510" t="s">
        <v>60</v>
      </c>
      <c r="F779" s="439">
        <v>2</v>
      </c>
      <c r="G779" s="440">
        <v>1</v>
      </c>
      <c r="H779" s="528">
        <v>342.2</v>
      </c>
      <c r="I779" s="493"/>
      <c r="J779" s="493"/>
      <c r="K779" s="493">
        <v>328.6</v>
      </c>
      <c r="L779" s="493">
        <v>164.2</v>
      </c>
      <c r="M779" s="493">
        <v>11</v>
      </c>
      <c r="N779" s="524">
        <v>22150</v>
      </c>
      <c r="O779" s="442">
        <v>0</v>
      </c>
      <c r="P779" s="442">
        <v>0</v>
      </c>
      <c r="Q779" s="295">
        <v>22150</v>
      </c>
      <c r="R779" s="439">
        <v>2019</v>
      </c>
    </row>
    <row r="780" spans="1:18" x14ac:dyDescent="0.2">
      <c r="A780" s="439">
        <v>57</v>
      </c>
      <c r="B780" s="510" t="s">
        <v>1600</v>
      </c>
      <c r="C780" s="440">
        <v>1990</v>
      </c>
      <c r="D780" s="439"/>
      <c r="E780" s="510" t="s">
        <v>1257</v>
      </c>
      <c r="F780" s="439">
        <v>2</v>
      </c>
      <c r="G780" s="440">
        <v>2</v>
      </c>
      <c r="H780" s="528">
        <v>564</v>
      </c>
      <c r="I780" s="493"/>
      <c r="J780" s="493"/>
      <c r="K780" s="493">
        <v>490.6</v>
      </c>
      <c r="L780" s="493">
        <v>0</v>
      </c>
      <c r="M780" s="493">
        <v>16</v>
      </c>
      <c r="N780" s="524">
        <v>36500</v>
      </c>
      <c r="O780" s="442">
        <v>0</v>
      </c>
      <c r="P780" s="442">
        <v>0</v>
      </c>
      <c r="Q780" s="295">
        <v>36500</v>
      </c>
      <c r="R780" s="439">
        <v>2019</v>
      </c>
    </row>
    <row r="781" spans="1:18" x14ac:dyDescent="0.2">
      <c r="A781" s="439">
        <v>58</v>
      </c>
      <c r="B781" s="510" t="s">
        <v>1601</v>
      </c>
      <c r="C781" s="528">
        <v>1973</v>
      </c>
      <c r="D781" s="439"/>
      <c r="E781" s="510" t="s">
        <v>1257</v>
      </c>
      <c r="F781" s="439">
        <v>2</v>
      </c>
      <c r="G781" s="440">
        <v>1</v>
      </c>
      <c r="H781" s="528">
        <v>368.8</v>
      </c>
      <c r="I781" s="493"/>
      <c r="J781" s="493"/>
      <c r="K781" s="493">
        <v>339</v>
      </c>
      <c r="L781" s="493">
        <v>0</v>
      </c>
      <c r="M781" s="493">
        <v>13</v>
      </c>
      <c r="N781" s="524">
        <v>23870</v>
      </c>
      <c r="O781" s="442">
        <v>0</v>
      </c>
      <c r="P781" s="442">
        <v>0</v>
      </c>
      <c r="Q781" s="295">
        <v>23870</v>
      </c>
      <c r="R781" s="439">
        <v>2019</v>
      </c>
    </row>
    <row r="782" spans="1:18" x14ac:dyDescent="0.2">
      <c r="A782" s="439">
        <v>59</v>
      </c>
      <c r="B782" s="510" t="s">
        <v>1602</v>
      </c>
      <c r="C782" s="528">
        <v>1972</v>
      </c>
      <c r="D782" s="439"/>
      <c r="E782" s="510" t="s">
        <v>1257</v>
      </c>
      <c r="F782" s="439">
        <v>2</v>
      </c>
      <c r="G782" s="440">
        <v>1</v>
      </c>
      <c r="H782" s="528">
        <v>355.4</v>
      </c>
      <c r="I782" s="493"/>
      <c r="J782" s="493"/>
      <c r="K782" s="493">
        <v>328.1</v>
      </c>
      <c r="L782" s="493">
        <v>0</v>
      </c>
      <c r="M782" s="493">
        <v>10</v>
      </c>
      <c r="N782" s="524">
        <v>23000</v>
      </c>
      <c r="O782" s="442">
        <v>0</v>
      </c>
      <c r="P782" s="442">
        <v>0</v>
      </c>
      <c r="Q782" s="295">
        <v>23000</v>
      </c>
      <c r="R782" s="439">
        <v>2019</v>
      </c>
    </row>
    <row r="783" spans="1:18" x14ac:dyDescent="0.2">
      <c r="A783" s="439">
        <v>60</v>
      </c>
      <c r="B783" s="510" t="s">
        <v>1603</v>
      </c>
      <c r="C783" s="528">
        <v>1978</v>
      </c>
      <c r="D783" s="439"/>
      <c r="E783" s="510" t="s">
        <v>1257</v>
      </c>
      <c r="F783" s="439">
        <v>2</v>
      </c>
      <c r="G783" s="440">
        <v>2</v>
      </c>
      <c r="H783" s="528">
        <v>536.4</v>
      </c>
      <c r="I783" s="493"/>
      <c r="J783" s="493"/>
      <c r="K783" s="493">
        <v>490.8</v>
      </c>
      <c r="L783" s="493">
        <v>0</v>
      </c>
      <c r="M783" s="493">
        <v>22</v>
      </c>
      <c r="N783" s="524">
        <v>34720</v>
      </c>
      <c r="O783" s="442">
        <v>0</v>
      </c>
      <c r="P783" s="442">
        <v>0</v>
      </c>
      <c r="Q783" s="295">
        <v>34720</v>
      </c>
      <c r="R783" s="439">
        <v>2019</v>
      </c>
    </row>
    <row r="784" spans="1:18" x14ac:dyDescent="0.2">
      <c r="A784" s="439">
        <v>61</v>
      </c>
      <c r="B784" s="510" t="s">
        <v>1604</v>
      </c>
      <c r="C784" s="440">
        <v>1972</v>
      </c>
      <c r="D784" s="439"/>
      <c r="E784" s="510" t="s">
        <v>1257</v>
      </c>
      <c r="F784" s="439">
        <v>2</v>
      </c>
      <c r="G784" s="440">
        <v>3</v>
      </c>
      <c r="H784" s="528">
        <v>575.9</v>
      </c>
      <c r="I784" s="493"/>
      <c r="J784" s="493"/>
      <c r="K784" s="493">
        <v>513.29999999999995</v>
      </c>
      <c r="L784" s="493">
        <v>234.7</v>
      </c>
      <c r="M784" s="493">
        <v>19</v>
      </c>
      <c r="N784" s="524">
        <v>37270</v>
      </c>
      <c r="O784" s="442">
        <v>0</v>
      </c>
      <c r="P784" s="442">
        <v>0</v>
      </c>
      <c r="Q784" s="295">
        <v>37270</v>
      </c>
      <c r="R784" s="439">
        <v>2019</v>
      </c>
    </row>
    <row r="785" spans="1:18" x14ac:dyDescent="0.2">
      <c r="A785" s="439">
        <v>62</v>
      </c>
      <c r="B785" s="510" t="s">
        <v>1605</v>
      </c>
      <c r="C785" s="440">
        <v>1971</v>
      </c>
      <c r="D785" s="439"/>
      <c r="E785" s="510" t="s">
        <v>1257</v>
      </c>
      <c r="F785" s="439">
        <v>2</v>
      </c>
      <c r="G785" s="440">
        <v>3</v>
      </c>
      <c r="H785" s="528">
        <v>543.29</v>
      </c>
      <c r="I785" s="493"/>
      <c r="J785" s="493"/>
      <c r="K785" s="493">
        <v>513</v>
      </c>
      <c r="L785" s="493">
        <v>318</v>
      </c>
      <c r="M785" s="493">
        <v>16</v>
      </c>
      <c r="N785" s="319">
        <v>35160</v>
      </c>
      <c r="O785" s="442">
        <v>0</v>
      </c>
      <c r="P785" s="442">
        <v>0</v>
      </c>
      <c r="Q785" s="319">
        <v>35160</v>
      </c>
      <c r="R785" s="439">
        <v>2019</v>
      </c>
    </row>
    <row r="786" spans="1:18" x14ac:dyDescent="0.2">
      <c r="A786" s="578" t="s">
        <v>186</v>
      </c>
      <c r="B786" s="579"/>
      <c r="C786" s="507">
        <v>62</v>
      </c>
      <c r="D786" s="505"/>
      <c r="E786" s="506"/>
      <c r="F786" s="505"/>
      <c r="G786" s="507"/>
      <c r="H786" s="508">
        <f>SUM(H724:H785)</f>
        <v>26541.01999999999</v>
      </c>
      <c r="I786" s="508">
        <f t="shared" ref="I786:Q786" si="11">SUM(I724:I785)</f>
        <v>0</v>
      </c>
      <c r="J786" s="508">
        <f t="shared" si="11"/>
        <v>0</v>
      </c>
      <c r="K786" s="508">
        <f t="shared" si="11"/>
        <v>24554.999999999993</v>
      </c>
      <c r="L786" s="508">
        <f t="shared" si="11"/>
        <v>17263.180000000004</v>
      </c>
      <c r="M786" s="508">
        <f t="shared" si="11"/>
        <v>755</v>
      </c>
      <c r="N786" s="508">
        <f t="shared" si="11"/>
        <v>1717930</v>
      </c>
      <c r="O786" s="508"/>
      <c r="P786" s="508"/>
      <c r="Q786" s="508">
        <f t="shared" si="11"/>
        <v>1717930</v>
      </c>
      <c r="R786" s="512"/>
    </row>
    <row r="787" spans="1:18" x14ac:dyDescent="0.2">
      <c r="A787" s="580" t="s">
        <v>85</v>
      </c>
      <c r="B787" s="581"/>
      <c r="C787" s="527"/>
      <c r="D787" s="502"/>
      <c r="E787" s="503"/>
      <c r="F787" s="502"/>
      <c r="G787" s="501"/>
      <c r="H787" s="400"/>
      <c r="I787" s="400"/>
      <c r="J787" s="400"/>
      <c r="K787" s="400"/>
      <c r="L787" s="400"/>
      <c r="M787" s="400"/>
      <c r="N787" s="398"/>
      <c r="O787" s="398"/>
      <c r="P787" s="398"/>
      <c r="Q787" s="284"/>
      <c r="R787" s="514"/>
    </row>
    <row r="788" spans="1:18" x14ac:dyDescent="0.2">
      <c r="A788" s="439"/>
      <c r="B788" s="509" t="s">
        <v>103</v>
      </c>
      <c r="C788" s="440"/>
      <c r="D788" s="439"/>
      <c r="E788" s="510"/>
      <c r="F788" s="439"/>
      <c r="G788" s="440"/>
      <c r="H788" s="493"/>
      <c r="I788" s="493"/>
      <c r="J788" s="493"/>
      <c r="K788" s="493"/>
      <c r="L788" s="493"/>
      <c r="M788" s="439"/>
      <c r="N788" s="442"/>
      <c r="O788" s="442"/>
      <c r="P788" s="442"/>
      <c r="Q788" s="286"/>
      <c r="R788" s="439"/>
    </row>
    <row r="789" spans="1:18" x14ac:dyDescent="0.2">
      <c r="A789" s="439">
        <v>1</v>
      </c>
      <c r="B789" s="510" t="s">
        <v>1606</v>
      </c>
      <c r="C789" s="440">
        <v>1951</v>
      </c>
      <c r="D789" s="439"/>
      <c r="E789" s="510" t="s">
        <v>60</v>
      </c>
      <c r="F789" s="439">
        <v>2</v>
      </c>
      <c r="G789" s="440">
        <v>2</v>
      </c>
      <c r="H789" s="528">
        <v>580</v>
      </c>
      <c r="I789" s="493"/>
      <c r="J789" s="493"/>
      <c r="K789" s="493">
        <v>550</v>
      </c>
      <c r="L789" s="493">
        <v>214.85</v>
      </c>
      <c r="M789" s="493">
        <v>14</v>
      </c>
      <c r="N789" s="524">
        <v>37536</v>
      </c>
      <c r="O789" s="442">
        <v>0</v>
      </c>
      <c r="P789" s="442">
        <v>0</v>
      </c>
      <c r="Q789" s="295">
        <v>37536</v>
      </c>
      <c r="R789" s="439">
        <v>2019</v>
      </c>
    </row>
    <row r="790" spans="1:18" x14ac:dyDescent="0.2">
      <c r="A790" s="439">
        <v>2</v>
      </c>
      <c r="B790" s="510" t="s">
        <v>1607</v>
      </c>
      <c r="C790" s="440">
        <v>1938</v>
      </c>
      <c r="D790" s="439"/>
      <c r="E790" s="510" t="s">
        <v>60</v>
      </c>
      <c r="F790" s="439">
        <v>2</v>
      </c>
      <c r="G790" s="440">
        <v>2</v>
      </c>
      <c r="H790" s="493">
        <v>560</v>
      </c>
      <c r="I790" s="493"/>
      <c r="J790" s="493"/>
      <c r="K790" s="493">
        <v>530</v>
      </c>
      <c r="L790" s="493">
        <v>282.5</v>
      </c>
      <c r="M790" s="493">
        <v>11</v>
      </c>
      <c r="N790" s="524">
        <v>36242</v>
      </c>
      <c r="O790" s="442">
        <v>0</v>
      </c>
      <c r="P790" s="442">
        <v>0</v>
      </c>
      <c r="Q790" s="295">
        <v>36242</v>
      </c>
      <c r="R790" s="439">
        <v>2019</v>
      </c>
    </row>
    <row r="791" spans="1:18" x14ac:dyDescent="0.2">
      <c r="A791" s="439">
        <v>3</v>
      </c>
      <c r="B791" s="510" t="s">
        <v>1608</v>
      </c>
      <c r="C791" s="440">
        <v>1938</v>
      </c>
      <c r="D791" s="439"/>
      <c r="E791" s="510" t="s">
        <v>60</v>
      </c>
      <c r="F791" s="439">
        <v>2</v>
      </c>
      <c r="G791" s="440">
        <v>1</v>
      </c>
      <c r="H791" s="528">
        <v>555</v>
      </c>
      <c r="I791" s="493"/>
      <c r="J791" s="493"/>
      <c r="K791" s="493">
        <v>525</v>
      </c>
      <c r="L791" s="493">
        <v>287.60000000000002</v>
      </c>
      <c r="M791" s="493">
        <v>14</v>
      </c>
      <c r="N791" s="524">
        <v>35920</v>
      </c>
      <c r="O791" s="442">
        <v>0</v>
      </c>
      <c r="P791" s="442">
        <v>0</v>
      </c>
      <c r="Q791" s="295">
        <v>35920</v>
      </c>
      <c r="R791" s="439">
        <v>2019</v>
      </c>
    </row>
    <row r="792" spans="1:18" x14ac:dyDescent="0.2">
      <c r="A792" s="439">
        <v>4</v>
      </c>
      <c r="B792" s="510" t="s">
        <v>1609</v>
      </c>
      <c r="C792" s="440">
        <v>1938</v>
      </c>
      <c r="D792" s="439"/>
      <c r="E792" s="510" t="s">
        <v>60</v>
      </c>
      <c r="F792" s="439">
        <v>2</v>
      </c>
      <c r="G792" s="440">
        <v>2</v>
      </c>
      <c r="H792" s="528">
        <v>564.79999999999995</v>
      </c>
      <c r="I792" s="493"/>
      <c r="J792" s="493"/>
      <c r="K792" s="493">
        <v>543.79999999999995</v>
      </c>
      <c r="L792" s="493">
        <v>0</v>
      </c>
      <c r="M792" s="493">
        <v>8</v>
      </c>
      <c r="N792" s="524">
        <v>36552</v>
      </c>
      <c r="O792" s="442">
        <v>0</v>
      </c>
      <c r="P792" s="442">
        <v>0</v>
      </c>
      <c r="Q792" s="295">
        <v>36552</v>
      </c>
      <c r="R792" s="439">
        <v>2019</v>
      </c>
    </row>
    <row r="793" spans="1:18" x14ac:dyDescent="0.2">
      <c r="A793" s="439">
        <v>5</v>
      </c>
      <c r="B793" s="510" t="s">
        <v>1610</v>
      </c>
      <c r="C793" s="440">
        <v>1964</v>
      </c>
      <c r="D793" s="439"/>
      <c r="E793" s="510" t="s">
        <v>60</v>
      </c>
      <c r="F793" s="439">
        <v>2</v>
      </c>
      <c r="G793" s="440">
        <v>2</v>
      </c>
      <c r="H793" s="528">
        <v>374</v>
      </c>
      <c r="I793" s="493"/>
      <c r="J793" s="493"/>
      <c r="K793" s="493">
        <v>344</v>
      </c>
      <c r="L793" s="493">
        <v>37.4</v>
      </c>
      <c r="M793" s="493">
        <v>8</v>
      </c>
      <c r="N793" s="524">
        <v>24200</v>
      </c>
      <c r="O793" s="442">
        <v>0</v>
      </c>
      <c r="P793" s="442">
        <v>0</v>
      </c>
      <c r="Q793" s="295">
        <v>24200</v>
      </c>
      <c r="R793" s="439">
        <v>2019</v>
      </c>
    </row>
    <row r="794" spans="1:18" x14ac:dyDescent="0.2">
      <c r="A794" s="439">
        <v>6</v>
      </c>
      <c r="B794" s="510" t="s">
        <v>1611</v>
      </c>
      <c r="C794" s="440">
        <v>1939</v>
      </c>
      <c r="D794" s="439"/>
      <c r="E794" s="510" t="s">
        <v>60</v>
      </c>
      <c r="F794" s="439">
        <v>2</v>
      </c>
      <c r="G794" s="440">
        <v>2</v>
      </c>
      <c r="H794" s="528">
        <v>576.5</v>
      </c>
      <c r="I794" s="493"/>
      <c r="J794" s="493"/>
      <c r="K794" s="493">
        <v>546.5</v>
      </c>
      <c r="L794" s="493">
        <v>39.700000000000003</v>
      </c>
      <c r="M794" s="493">
        <v>8</v>
      </c>
      <c r="N794" s="524">
        <v>37310</v>
      </c>
      <c r="O794" s="442">
        <v>0</v>
      </c>
      <c r="P794" s="442">
        <v>0</v>
      </c>
      <c r="Q794" s="295">
        <v>37310</v>
      </c>
      <c r="R794" s="439">
        <v>2019</v>
      </c>
    </row>
    <row r="795" spans="1:18" x14ac:dyDescent="0.2">
      <c r="A795" s="439">
        <v>7</v>
      </c>
      <c r="B795" s="510" t="s">
        <v>1612</v>
      </c>
      <c r="C795" s="440">
        <v>1939</v>
      </c>
      <c r="D795" s="439"/>
      <c r="E795" s="510" t="s">
        <v>60</v>
      </c>
      <c r="F795" s="439">
        <v>2</v>
      </c>
      <c r="G795" s="440">
        <v>2</v>
      </c>
      <c r="H795" s="528">
        <v>571.9</v>
      </c>
      <c r="I795" s="493"/>
      <c r="J795" s="493"/>
      <c r="K795" s="493">
        <v>541.9</v>
      </c>
      <c r="L795" s="493">
        <v>78.569999999999993</v>
      </c>
      <c r="M795" s="493">
        <v>8</v>
      </c>
      <c r="N795" s="524">
        <v>37020</v>
      </c>
      <c r="O795" s="442">
        <v>0</v>
      </c>
      <c r="P795" s="442">
        <v>0</v>
      </c>
      <c r="Q795" s="295">
        <v>37020</v>
      </c>
      <c r="R795" s="439">
        <v>2019</v>
      </c>
    </row>
    <row r="796" spans="1:18" x14ac:dyDescent="0.2">
      <c r="A796" s="439">
        <v>8</v>
      </c>
      <c r="B796" s="510" t="s">
        <v>1613</v>
      </c>
      <c r="C796" s="440">
        <v>1938</v>
      </c>
      <c r="D796" s="439"/>
      <c r="E796" s="510" t="s">
        <v>60</v>
      </c>
      <c r="F796" s="439">
        <v>2</v>
      </c>
      <c r="G796" s="440">
        <v>2</v>
      </c>
      <c r="H796" s="528">
        <v>571</v>
      </c>
      <c r="I796" s="493"/>
      <c r="J796" s="493"/>
      <c r="K796" s="493">
        <v>543</v>
      </c>
      <c r="L796" s="493">
        <v>0</v>
      </c>
      <c r="M796" s="493">
        <v>8</v>
      </c>
      <c r="N796" s="524">
        <v>36960</v>
      </c>
      <c r="O796" s="442">
        <v>0</v>
      </c>
      <c r="P796" s="442">
        <v>0</v>
      </c>
      <c r="Q796" s="295">
        <v>36960</v>
      </c>
      <c r="R796" s="439">
        <v>2019</v>
      </c>
    </row>
    <row r="797" spans="1:18" x14ac:dyDescent="0.2">
      <c r="A797" s="439">
        <v>9</v>
      </c>
      <c r="B797" s="510" t="s">
        <v>1614</v>
      </c>
      <c r="C797" s="440">
        <v>1960</v>
      </c>
      <c r="D797" s="439"/>
      <c r="E797" s="510" t="s">
        <v>60</v>
      </c>
      <c r="F797" s="439">
        <v>2</v>
      </c>
      <c r="G797" s="440">
        <v>1</v>
      </c>
      <c r="H797" s="528">
        <v>386.5</v>
      </c>
      <c r="I797" s="493"/>
      <c r="J797" s="493"/>
      <c r="K797" s="493">
        <v>324</v>
      </c>
      <c r="L797" s="493">
        <v>0</v>
      </c>
      <c r="M797" s="493">
        <v>8</v>
      </c>
      <c r="N797" s="524">
        <v>25020</v>
      </c>
      <c r="O797" s="442">
        <v>0</v>
      </c>
      <c r="P797" s="442">
        <v>0</v>
      </c>
      <c r="Q797" s="295">
        <v>25020</v>
      </c>
      <c r="R797" s="439">
        <v>2019</v>
      </c>
    </row>
    <row r="798" spans="1:18" x14ac:dyDescent="0.2">
      <c r="A798" s="439">
        <v>10</v>
      </c>
      <c r="B798" s="510" t="s">
        <v>1615</v>
      </c>
      <c r="C798" s="440">
        <v>1960</v>
      </c>
      <c r="D798" s="439"/>
      <c r="E798" s="510" t="s">
        <v>60</v>
      </c>
      <c r="F798" s="439">
        <v>2</v>
      </c>
      <c r="G798" s="440">
        <v>1</v>
      </c>
      <c r="H798" s="528">
        <v>427</v>
      </c>
      <c r="I798" s="493"/>
      <c r="J798" s="493"/>
      <c r="K798" s="493">
        <v>397</v>
      </c>
      <c r="L798" s="493">
        <v>45.7</v>
      </c>
      <c r="M798" s="493">
        <v>8</v>
      </c>
      <c r="N798" s="524">
        <v>27650</v>
      </c>
      <c r="O798" s="442">
        <v>0</v>
      </c>
      <c r="P798" s="442">
        <v>0</v>
      </c>
      <c r="Q798" s="295">
        <v>27650</v>
      </c>
      <c r="R798" s="439">
        <v>2019</v>
      </c>
    </row>
    <row r="799" spans="1:18" x14ac:dyDescent="0.2">
      <c r="A799" s="439">
        <v>11</v>
      </c>
      <c r="B799" s="510" t="s">
        <v>1616</v>
      </c>
      <c r="C799" s="440">
        <v>1963</v>
      </c>
      <c r="D799" s="439"/>
      <c r="E799" s="510" t="s">
        <v>60</v>
      </c>
      <c r="F799" s="439">
        <v>2</v>
      </c>
      <c r="G799" s="440">
        <v>1</v>
      </c>
      <c r="H799" s="528">
        <v>364.29</v>
      </c>
      <c r="I799" s="493"/>
      <c r="J799" s="493"/>
      <c r="K799" s="493">
        <v>314</v>
      </c>
      <c r="L799" s="493">
        <v>167.19</v>
      </c>
      <c r="M799" s="493">
        <v>8</v>
      </c>
      <c r="N799" s="524">
        <v>23580</v>
      </c>
      <c r="O799" s="442">
        <v>0</v>
      </c>
      <c r="P799" s="442">
        <v>0</v>
      </c>
      <c r="Q799" s="295">
        <v>23580</v>
      </c>
      <c r="R799" s="439">
        <v>2019</v>
      </c>
    </row>
    <row r="800" spans="1:18" x14ac:dyDescent="0.2">
      <c r="A800" s="439">
        <v>12</v>
      </c>
      <c r="B800" s="510" t="s">
        <v>1617</v>
      </c>
      <c r="C800" s="440">
        <v>1968</v>
      </c>
      <c r="D800" s="439"/>
      <c r="E800" s="510" t="s">
        <v>60</v>
      </c>
      <c r="F800" s="439">
        <v>2</v>
      </c>
      <c r="G800" s="440">
        <v>2</v>
      </c>
      <c r="H800" s="528">
        <v>712.8</v>
      </c>
      <c r="I800" s="493"/>
      <c r="J800" s="493"/>
      <c r="K800" s="493">
        <v>497</v>
      </c>
      <c r="L800" s="493">
        <v>0</v>
      </c>
      <c r="M800" s="493">
        <v>12</v>
      </c>
      <c r="N800" s="524">
        <v>46130</v>
      </c>
      <c r="O800" s="442">
        <v>0</v>
      </c>
      <c r="P800" s="442">
        <v>0</v>
      </c>
      <c r="Q800" s="295">
        <v>46130</v>
      </c>
      <c r="R800" s="439">
        <v>2019</v>
      </c>
    </row>
    <row r="801" spans="1:18" x14ac:dyDescent="0.2">
      <c r="A801" s="439">
        <v>13</v>
      </c>
      <c r="B801" s="510" t="s">
        <v>1618</v>
      </c>
      <c r="C801" s="440">
        <v>1939</v>
      </c>
      <c r="D801" s="439"/>
      <c r="E801" s="510" t="s">
        <v>60</v>
      </c>
      <c r="F801" s="439">
        <v>2</v>
      </c>
      <c r="G801" s="440">
        <v>1</v>
      </c>
      <c r="H801" s="528">
        <v>527</v>
      </c>
      <c r="I801" s="493"/>
      <c r="J801" s="493"/>
      <c r="K801" s="493">
        <v>497</v>
      </c>
      <c r="L801" s="493">
        <v>0</v>
      </c>
      <c r="M801" s="493">
        <v>12</v>
      </c>
      <c r="N801" s="524">
        <v>34100</v>
      </c>
      <c r="O801" s="442">
        <v>0</v>
      </c>
      <c r="P801" s="442">
        <v>0</v>
      </c>
      <c r="Q801" s="295">
        <v>34100</v>
      </c>
      <c r="R801" s="439">
        <v>2019</v>
      </c>
    </row>
    <row r="802" spans="1:18" x14ac:dyDescent="0.2">
      <c r="A802" s="439">
        <v>14</v>
      </c>
      <c r="B802" s="510" t="s">
        <v>1619</v>
      </c>
      <c r="C802" s="535">
        <v>1962</v>
      </c>
      <c r="D802" s="439"/>
      <c r="E802" s="510" t="s">
        <v>60</v>
      </c>
      <c r="F802" s="439">
        <v>2</v>
      </c>
      <c r="G802" s="440">
        <v>1</v>
      </c>
      <c r="H802" s="528">
        <v>326.52999999999997</v>
      </c>
      <c r="I802" s="493"/>
      <c r="J802" s="493"/>
      <c r="K802" s="493">
        <v>289</v>
      </c>
      <c r="L802" s="493">
        <v>0</v>
      </c>
      <c r="M802" s="493">
        <v>8</v>
      </c>
      <c r="N802" s="524">
        <v>21150</v>
      </c>
      <c r="O802" s="442">
        <v>0</v>
      </c>
      <c r="P802" s="442">
        <v>0</v>
      </c>
      <c r="Q802" s="295">
        <v>21150</v>
      </c>
      <c r="R802" s="439">
        <v>2019</v>
      </c>
    </row>
    <row r="803" spans="1:18" x14ac:dyDescent="0.2">
      <c r="A803" s="439">
        <v>15</v>
      </c>
      <c r="B803" s="510" t="s">
        <v>1620</v>
      </c>
      <c r="C803" s="535">
        <v>1955</v>
      </c>
      <c r="D803" s="439"/>
      <c r="E803" s="510" t="s">
        <v>60</v>
      </c>
      <c r="F803" s="439">
        <v>2</v>
      </c>
      <c r="G803" s="440">
        <v>1</v>
      </c>
      <c r="H803" s="528">
        <v>403.6</v>
      </c>
      <c r="I803" s="493"/>
      <c r="J803" s="493"/>
      <c r="K803" s="493">
        <v>343</v>
      </c>
      <c r="L803" s="493">
        <v>109.6</v>
      </c>
      <c r="M803" s="493">
        <v>8</v>
      </c>
      <c r="N803" s="524">
        <v>26120</v>
      </c>
      <c r="O803" s="442">
        <v>0</v>
      </c>
      <c r="P803" s="442">
        <v>0</v>
      </c>
      <c r="Q803" s="295">
        <v>26120</v>
      </c>
      <c r="R803" s="439">
        <v>2019</v>
      </c>
    </row>
    <row r="804" spans="1:18" x14ac:dyDescent="0.2">
      <c r="A804" s="439">
        <v>16</v>
      </c>
      <c r="B804" s="510" t="s">
        <v>1621</v>
      </c>
      <c r="C804" s="535">
        <v>1970</v>
      </c>
      <c r="D804" s="439"/>
      <c r="E804" s="510" t="s">
        <v>60</v>
      </c>
      <c r="F804" s="439">
        <v>2</v>
      </c>
      <c r="G804" s="440">
        <v>1</v>
      </c>
      <c r="H804" s="528">
        <v>330</v>
      </c>
      <c r="I804" s="493"/>
      <c r="J804" s="493"/>
      <c r="K804" s="493">
        <v>292</v>
      </c>
      <c r="L804" s="493">
        <v>0</v>
      </c>
      <c r="M804" s="493">
        <v>8</v>
      </c>
      <c r="N804" s="524">
        <v>21360</v>
      </c>
      <c r="O804" s="442">
        <v>0</v>
      </c>
      <c r="P804" s="442">
        <v>0</v>
      </c>
      <c r="Q804" s="295">
        <v>21360</v>
      </c>
      <c r="R804" s="439">
        <v>2019</v>
      </c>
    </row>
    <row r="805" spans="1:18" x14ac:dyDescent="0.2">
      <c r="A805" s="439">
        <v>17</v>
      </c>
      <c r="B805" s="510" t="s">
        <v>1622</v>
      </c>
      <c r="C805" s="535">
        <v>1970</v>
      </c>
      <c r="D805" s="439"/>
      <c r="E805" s="510" t="s">
        <v>60</v>
      </c>
      <c r="F805" s="439">
        <v>2</v>
      </c>
      <c r="G805" s="440">
        <v>1</v>
      </c>
      <c r="H805" s="528">
        <v>354</v>
      </c>
      <c r="I805" s="493"/>
      <c r="J805" s="493"/>
      <c r="K805" s="493">
        <v>324</v>
      </c>
      <c r="L805" s="493">
        <v>0</v>
      </c>
      <c r="M805" s="493">
        <v>8</v>
      </c>
      <c r="N805" s="524">
        <v>22900</v>
      </c>
      <c r="O805" s="442">
        <v>0</v>
      </c>
      <c r="P805" s="442">
        <v>0</v>
      </c>
      <c r="Q805" s="295">
        <v>22900</v>
      </c>
      <c r="R805" s="439">
        <v>2019</v>
      </c>
    </row>
    <row r="806" spans="1:18" x14ac:dyDescent="0.2">
      <c r="A806" s="439">
        <v>18</v>
      </c>
      <c r="B806" s="510" t="s">
        <v>1623</v>
      </c>
      <c r="C806" s="535">
        <v>1969</v>
      </c>
      <c r="D806" s="439"/>
      <c r="E806" s="510" t="s">
        <v>60</v>
      </c>
      <c r="F806" s="439">
        <v>2</v>
      </c>
      <c r="G806" s="440">
        <v>1</v>
      </c>
      <c r="H806" s="528">
        <v>328.1</v>
      </c>
      <c r="I806" s="493"/>
      <c r="J806" s="493"/>
      <c r="K806" s="493">
        <v>290</v>
      </c>
      <c r="L806" s="493">
        <v>0</v>
      </c>
      <c r="M806" s="493">
        <v>8</v>
      </c>
      <c r="N806" s="524">
        <v>21250</v>
      </c>
      <c r="O806" s="442">
        <v>0</v>
      </c>
      <c r="P806" s="442">
        <v>0</v>
      </c>
      <c r="Q806" s="295">
        <v>21250</v>
      </c>
      <c r="R806" s="439">
        <v>2019</v>
      </c>
    </row>
    <row r="807" spans="1:18" x14ac:dyDescent="0.2">
      <c r="A807" s="439">
        <v>19</v>
      </c>
      <c r="B807" s="510" t="s">
        <v>1624</v>
      </c>
      <c r="C807" s="535">
        <v>1969</v>
      </c>
      <c r="D807" s="439"/>
      <c r="E807" s="510" t="s">
        <v>60</v>
      </c>
      <c r="F807" s="439">
        <v>2</v>
      </c>
      <c r="G807" s="440">
        <v>1</v>
      </c>
      <c r="H807" s="528">
        <v>368</v>
      </c>
      <c r="I807" s="493"/>
      <c r="J807" s="493"/>
      <c r="K807" s="493">
        <v>328</v>
      </c>
      <c r="L807" s="493">
        <v>0</v>
      </c>
      <c r="M807" s="493">
        <v>8</v>
      </c>
      <c r="N807" s="524">
        <v>23815</v>
      </c>
      <c r="O807" s="442">
        <v>0</v>
      </c>
      <c r="P807" s="442">
        <v>0</v>
      </c>
      <c r="Q807" s="295">
        <v>23815</v>
      </c>
      <c r="R807" s="439">
        <v>2019</v>
      </c>
    </row>
    <row r="808" spans="1:18" x14ac:dyDescent="0.2">
      <c r="A808" s="578" t="s">
        <v>187</v>
      </c>
      <c r="B808" s="579"/>
      <c r="C808" s="507">
        <v>19</v>
      </c>
      <c r="D808" s="505"/>
      <c r="E808" s="506"/>
      <c r="F808" s="505"/>
      <c r="G808" s="507"/>
      <c r="H808" s="508">
        <f>SUM(H789:H807)</f>
        <v>8881.02</v>
      </c>
      <c r="I808" s="508">
        <f t="shared" ref="I808:Q808" si="12">SUM(I789:I807)</f>
        <v>0</v>
      </c>
      <c r="J808" s="508">
        <f t="shared" si="12"/>
        <v>0</v>
      </c>
      <c r="K808" s="508">
        <f t="shared" si="12"/>
        <v>8019.2000000000007</v>
      </c>
      <c r="L808" s="508">
        <f t="shared" si="12"/>
        <v>1263.1100000000001</v>
      </c>
      <c r="M808" s="508">
        <f t="shared" si="12"/>
        <v>175</v>
      </c>
      <c r="N808" s="508">
        <f t="shared" si="12"/>
        <v>574815</v>
      </c>
      <c r="O808" s="508"/>
      <c r="P808" s="508"/>
      <c r="Q808" s="508">
        <f t="shared" si="12"/>
        <v>574815</v>
      </c>
      <c r="R808" s="512"/>
    </row>
    <row r="809" spans="1:18" x14ac:dyDescent="0.2">
      <c r="A809" s="580" t="s">
        <v>104</v>
      </c>
      <c r="B809" s="581"/>
      <c r="C809" s="527"/>
      <c r="D809" s="502"/>
      <c r="E809" s="503"/>
      <c r="F809" s="502"/>
      <c r="G809" s="501"/>
      <c r="H809" s="400"/>
      <c r="I809" s="400"/>
      <c r="J809" s="400"/>
      <c r="K809" s="400"/>
      <c r="L809" s="400"/>
      <c r="M809" s="400"/>
      <c r="N809" s="398"/>
      <c r="O809" s="398"/>
      <c r="P809" s="398"/>
      <c r="Q809" s="284"/>
      <c r="R809" s="514"/>
    </row>
    <row r="810" spans="1:18" x14ac:dyDescent="0.2">
      <c r="A810" s="439"/>
      <c r="B810" s="509" t="s">
        <v>168</v>
      </c>
      <c r="C810" s="440"/>
      <c r="D810" s="439"/>
      <c r="E810" s="510"/>
      <c r="F810" s="439"/>
      <c r="G810" s="440"/>
      <c r="H810" s="493"/>
      <c r="I810" s="493"/>
      <c r="J810" s="493"/>
      <c r="K810" s="493"/>
      <c r="L810" s="493"/>
      <c r="M810" s="439"/>
      <c r="N810" s="442"/>
      <c r="O810" s="442"/>
      <c r="P810" s="442"/>
      <c r="Q810" s="286"/>
      <c r="R810" s="439"/>
    </row>
    <row r="811" spans="1:18" x14ac:dyDescent="0.2">
      <c r="A811" s="439">
        <v>1</v>
      </c>
      <c r="B811" s="510" t="s">
        <v>1625</v>
      </c>
      <c r="C811" s="440">
        <v>1968</v>
      </c>
      <c r="D811" s="439"/>
      <c r="E811" s="510" t="s">
        <v>60</v>
      </c>
      <c r="F811" s="439">
        <v>2</v>
      </c>
      <c r="G811" s="440">
        <v>1</v>
      </c>
      <c r="H811" s="528">
        <v>336.6</v>
      </c>
      <c r="I811" s="493"/>
      <c r="J811" s="493"/>
      <c r="K811" s="493">
        <v>207.2</v>
      </c>
      <c r="L811" s="493">
        <v>322.7</v>
      </c>
      <c r="M811" s="493">
        <v>8</v>
      </c>
      <c r="N811" s="524">
        <v>21790</v>
      </c>
      <c r="O811" s="442">
        <v>0</v>
      </c>
      <c r="P811" s="442">
        <v>0</v>
      </c>
      <c r="Q811" s="295">
        <v>21790</v>
      </c>
      <c r="R811" s="439">
        <v>2019</v>
      </c>
    </row>
    <row r="812" spans="1:18" x14ac:dyDescent="0.2">
      <c r="A812" s="439">
        <v>2</v>
      </c>
      <c r="B812" s="510" t="s">
        <v>1626</v>
      </c>
      <c r="C812" s="440">
        <v>1970</v>
      </c>
      <c r="D812" s="439"/>
      <c r="E812" s="510" t="s">
        <v>60</v>
      </c>
      <c r="F812" s="439">
        <v>2</v>
      </c>
      <c r="G812" s="440">
        <v>1</v>
      </c>
      <c r="H812" s="528">
        <v>337.6</v>
      </c>
      <c r="I812" s="493"/>
      <c r="J812" s="493"/>
      <c r="K812" s="493">
        <v>286.89999999999998</v>
      </c>
      <c r="L812" s="493">
        <v>323.89999999999998</v>
      </c>
      <c r="M812" s="493">
        <v>8</v>
      </c>
      <c r="N812" s="524">
        <v>21850</v>
      </c>
      <c r="O812" s="442">
        <v>0</v>
      </c>
      <c r="P812" s="442">
        <v>0</v>
      </c>
      <c r="Q812" s="295">
        <v>21850</v>
      </c>
      <c r="R812" s="439">
        <v>2019</v>
      </c>
    </row>
    <row r="813" spans="1:18" x14ac:dyDescent="0.2">
      <c r="A813" s="439">
        <v>3</v>
      </c>
      <c r="B813" s="510" t="s">
        <v>1627</v>
      </c>
      <c r="C813" s="440">
        <v>1968</v>
      </c>
      <c r="D813" s="439"/>
      <c r="E813" s="510" t="s">
        <v>60</v>
      </c>
      <c r="F813" s="439">
        <v>2</v>
      </c>
      <c r="G813" s="440">
        <v>1</v>
      </c>
      <c r="H813" s="528">
        <v>331.5</v>
      </c>
      <c r="I813" s="493"/>
      <c r="J813" s="493"/>
      <c r="K813" s="493">
        <v>282.3</v>
      </c>
      <c r="L813" s="493">
        <v>219.5</v>
      </c>
      <c r="M813" s="493">
        <v>8</v>
      </c>
      <c r="N813" s="524">
        <v>21450</v>
      </c>
      <c r="O813" s="442">
        <v>0</v>
      </c>
      <c r="P813" s="442">
        <v>0</v>
      </c>
      <c r="Q813" s="295">
        <v>21450</v>
      </c>
      <c r="R813" s="439">
        <v>2019</v>
      </c>
    </row>
    <row r="814" spans="1:18" x14ac:dyDescent="0.2">
      <c r="A814" s="439">
        <v>4</v>
      </c>
      <c r="B814" s="510" t="s">
        <v>1628</v>
      </c>
      <c r="C814" s="440">
        <v>1967</v>
      </c>
      <c r="D814" s="439"/>
      <c r="E814" s="510" t="s">
        <v>60</v>
      </c>
      <c r="F814" s="439">
        <v>2</v>
      </c>
      <c r="G814" s="440">
        <v>1</v>
      </c>
      <c r="H814" s="528">
        <v>330.9</v>
      </c>
      <c r="I814" s="493"/>
      <c r="J814" s="493"/>
      <c r="K814" s="493">
        <v>204.8</v>
      </c>
      <c r="L814" s="493">
        <v>316.89999999999998</v>
      </c>
      <c r="M814" s="493">
        <v>8</v>
      </c>
      <c r="N814" s="524">
        <v>21420</v>
      </c>
      <c r="O814" s="442">
        <v>0</v>
      </c>
      <c r="P814" s="442">
        <v>0</v>
      </c>
      <c r="Q814" s="295">
        <v>21420</v>
      </c>
      <c r="R814" s="439">
        <v>2019</v>
      </c>
    </row>
    <row r="815" spans="1:18" x14ac:dyDescent="0.2">
      <c r="A815" s="643" t="s">
        <v>1629</v>
      </c>
      <c r="B815" s="643"/>
      <c r="C815" s="507">
        <v>4</v>
      </c>
      <c r="D815" s="505"/>
      <c r="E815" s="506"/>
      <c r="F815" s="505"/>
      <c r="G815" s="507"/>
      <c r="H815" s="508">
        <f>SUM(H811:H814)</f>
        <v>1336.6</v>
      </c>
      <c r="I815" s="508">
        <f t="shared" ref="I815:Q815" si="13">SUM(I811:I814)</f>
        <v>0</v>
      </c>
      <c r="J815" s="508">
        <f t="shared" si="13"/>
        <v>0</v>
      </c>
      <c r="K815" s="508">
        <f t="shared" si="13"/>
        <v>981.2</v>
      </c>
      <c r="L815" s="508">
        <f t="shared" si="13"/>
        <v>1183</v>
      </c>
      <c r="M815" s="508">
        <f t="shared" si="13"/>
        <v>32</v>
      </c>
      <c r="N815" s="508">
        <f t="shared" si="13"/>
        <v>86510</v>
      </c>
      <c r="O815" s="508"/>
      <c r="P815" s="508"/>
      <c r="Q815" s="508">
        <f t="shared" si="13"/>
        <v>86510</v>
      </c>
      <c r="R815" s="505"/>
    </row>
    <row r="816" spans="1:18" x14ac:dyDescent="0.2">
      <c r="A816" s="644" t="s">
        <v>105</v>
      </c>
      <c r="B816" s="644"/>
      <c r="C816" s="527"/>
      <c r="D816" s="502"/>
      <c r="E816" s="503"/>
      <c r="F816" s="502"/>
      <c r="G816" s="501"/>
      <c r="H816" s="400"/>
      <c r="I816" s="400"/>
      <c r="J816" s="400"/>
      <c r="K816" s="400"/>
      <c r="L816" s="400"/>
      <c r="M816" s="400"/>
      <c r="N816" s="398"/>
      <c r="O816" s="398"/>
      <c r="P816" s="398"/>
      <c r="Q816" s="284"/>
      <c r="R816" s="502"/>
    </row>
    <row r="817" spans="1:18" x14ac:dyDescent="0.2">
      <c r="A817" s="439"/>
      <c r="B817" s="509" t="s">
        <v>106</v>
      </c>
      <c r="C817" s="440"/>
      <c r="D817" s="439"/>
      <c r="E817" s="510"/>
      <c r="F817" s="439"/>
      <c r="G817" s="440"/>
      <c r="H817" s="493"/>
      <c r="I817" s="493"/>
      <c r="J817" s="493"/>
      <c r="K817" s="493"/>
      <c r="L817" s="493"/>
      <c r="M817" s="439"/>
      <c r="N817" s="442"/>
      <c r="O817" s="442"/>
      <c r="P817" s="442"/>
      <c r="Q817" s="286"/>
      <c r="R817" s="439"/>
    </row>
    <row r="818" spans="1:18" x14ac:dyDescent="0.2">
      <c r="A818" s="643" t="s">
        <v>189</v>
      </c>
      <c r="B818" s="643"/>
      <c r="C818" s="507"/>
      <c r="D818" s="505"/>
      <c r="E818" s="506"/>
      <c r="F818" s="505"/>
      <c r="G818" s="507"/>
      <c r="H818" s="508"/>
      <c r="I818" s="399"/>
      <c r="J818" s="399"/>
      <c r="K818" s="399"/>
      <c r="L818" s="399"/>
      <c r="M818" s="399"/>
      <c r="N818" s="508"/>
      <c r="O818" s="526"/>
      <c r="P818" s="526"/>
      <c r="Q818" s="285"/>
      <c r="R818" s="505"/>
    </row>
    <row r="819" spans="1:18" x14ac:dyDescent="0.2">
      <c r="A819" s="644" t="s">
        <v>449</v>
      </c>
      <c r="B819" s="644"/>
      <c r="C819" s="527"/>
      <c r="D819" s="502"/>
      <c r="E819" s="503"/>
      <c r="F819" s="502"/>
      <c r="G819" s="501"/>
      <c r="H819" s="400"/>
      <c r="I819" s="400"/>
      <c r="J819" s="400"/>
      <c r="K819" s="400"/>
      <c r="L819" s="400"/>
      <c r="M819" s="400"/>
      <c r="N819" s="398"/>
      <c r="O819" s="398"/>
      <c r="P819" s="398"/>
      <c r="Q819" s="284"/>
      <c r="R819" s="502"/>
    </row>
  </sheetData>
  <mergeCells count="51">
    <mergeCell ref="A306:B306"/>
    <mergeCell ref="A271:B271"/>
    <mergeCell ref="A286:B286"/>
    <mergeCell ref="A287:B287"/>
    <mergeCell ref="A305:B305"/>
    <mergeCell ref="A270:B270"/>
    <mergeCell ref="M4:M5"/>
    <mergeCell ref="N4:Q4"/>
    <mergeCell ref="R4:R6"/>
    <mergeCell ref="C5:C6"/>
    <mergeCell ref="D5:D6"/>
    <mergeCell ref="A698:B698"/>
    <mergeCell ref="A346:B346"/>
    <mergeCell ref="A347:B347"/>
    <mergeCell ref="A398:B398"/>
    <mergeCell ref="Q1:R1"/>
    <mergeCell ref="A2:R2"/>
    <mergeCell ref="A3:R3"/>
    <mergeCell ref="A4:A6"/>
    <mergeCell ref="B4:B6"/>
    <mergeCell ref="C4:D4"/>
    <mergeCell ref="E4:E6"/>
    <mergeCell ref="F4:F6"/>
    <mergeCell ref="G4:G6"/>
    <mergeCell ref="H4:H5"/>
    <mergeCell ref="I4:J4"/>
    <mergeCell ref="K4:L4"/>
    <mergeCell ref="A399:B399"/>
    <mergeCell ref="A8:B8"/>
    <mergeCell ref="A9:B9"/>
    <mergeCell ref="A815:B815"/>
    <mergeCell ref="A816:B816"/>
    <mergeCell ref="A699:B699"/>
    <mergeCell ref="A417:B417"/>
    <mergeCell ref="A418:B418"/>
    <mergeCell ref="A472:B472"/>
    <mergeCell ref="A473:B473"/>
    <mergeCell ref="A552:B552"/>
    <mergeCell ref="A553:B553"/>
    <mergeCell ref="A624:B624"/>
    <mergeCell ref="A625:B625"/>
    <mergeCell ref="A695:B695"/>
    <mergeCell ref="A696:B696"/>
    <mergeCell ref="A818:B818"/>
    <mergeCell ref="A819:B819"/>
    <mergeCell ref="A721:B721"/>
    <mergeCell ref="A722:B722"/>
    <mergeCell ref="A786:B786"/>
    <mergeCell ref="A787:B787"/>
    <mergeCell ref="A808:B808"/>
    <mergeCell ref="A809:B809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Раздел 1</vt:lpstr>
      <vt:lpstr>Раздел 2</vt:lpstr>
      <vt:lpstr>Раздел 3</vt:lpstr>
      <vt:lpstr>Раздел 4</vt:lpstr>
      <vt:lpstr>Раздел 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Анна Дворянская</cp:lastModifiedBy>
  <cp:lastPrinted>2018-08-20T10:20:20Z</cp:lastPrinted>
  <dcterms:created xsi:type="dcterms:W3CDTF">2015-02-13T06:01:09Z</dcterms:created>
  <dcterms:modified xsi:type="dcterms:W3CDTF">2018-10-02T14:18:26Z</dcterms:modified>
</cp:coreProperties>
</file>