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ЭтаКнига"/>
  <mc:AlternateContent xmlns:mc="http://schemas.openxmlformats.org/markup-compatibility/2006">
    <mc:Choice Requires="x15">
      <x15ac:absPath xmlns:x15ac="http://schemas.microsoft.com/office/spreadsheetml/2010/11/ac" url="\\192.168.1.8\fondkr\05_ОТДЕЛ ТЕХНИЧЕСКОГО ЗАКАЗЧИКА\Открытая папка\КРАТКОСРОЧНЫЕ ПЛАНЫ\2022-2024\Приказ от 31.03.2021 № 94\"/>
    </mc:Choice>
  </mc:AlternateContent>
  <xr:revisionPtr revIDLastSave="0" documentId="13_ncr:1_{D9FEB30B-C5D8-4AE4-89D3-210F315BEDC7}" xr6:coauthVersionLast="46" xr6:coauthVersionMax="46" xr10:uidLastSave="{00000000-0000-0000-0000-000000000000}"/>
  <bookViews>
    <workbookView xWindow="-28920" yWindow="-120" windowWidth="29040" windowHeight="15840" tabRatio="591" activeTab="2" xr2:uid="{00000000-000D-0000-FFFF-FFFF00000000}"/>
  </bookViews>
  <sheets>
    <sheet name="Раздел 1" sheetId="1" r:id="rId1"/>
    <sheet name="Раздел 2" sheetId="25" r:id="rId2"/>
    <sheet name="Раздел 3" sheetId="24" r:id="rId3"/>
    <sheet name="Резерв" sheetId="26" r:id="rId4"/>
    <sheet name="не удалять" sheetId="27" r:id="rId5"/>
  </sheets>
  <externalReferences>
    <externalReference r:id="rId6"/>
    <externalReference r:id="rId7"/>
  </externalReferences>
  <definedNames>
    <definedName name="_xlnm._FilterDatabase" localSheetId="0" hidden="1">'Раздел 1'!$A$7:$S$487</definedName>
    <definedName name="_xlnm._FilterDatabase" localSheetId="1" hidden="1">'Раздел 2'!$A$7:$V$487</definedName>
    <definedName name="_xlnm._FilterDatabase" localSheetId="2" hidden="1">'Раздел 3'!$A$6:$J$153</definedName>
    <definedName name="Z_4F0BDF49_A609_43F2_A1D1_6D99D003CEC4_.wvu.FilterData" localSheetId="0" hidden="1">'Раздел 1'!$A$7:$S$487</definedName>
    <definedName name="Z_71B67E1B_B891_4F93_908E_7187847C638D_.wvu.FilterData" localSheetId="0" hidden="1">'Раздел 1'!$A$7:$S$487</definedName>
    <definedName name="Z_9914400A_93D7_44F0_9C2B_2D9BD19EDB2A_.wvu.FilterData" localSheetId="0" hidden="1">'Раздел 1'!$A$7:$S$487</definedName>
    <definedName name="Z_B38E19AB_A25C_412D_B8A7_63B87F7485CB_.wvu.FilterData" localSheetId="0" hidden="1">'Раздел 1'!$A$7:$S$487</definedName>
    <definedName name="Z_D230237E_3FD4_4AFA_9B06_7782AC8D5B69_.wvu.FilterData" localSheetId="0" hidden="1">'Раздел 1'!$A$7:$S$487</definedName>
  </definedNames>
  <calcPr calcId="181029"/>
  <customWorkbookViews>
    <customWorkbookView name="Олег Викторович Мазуро - Личное представление" guid="{D230237E-3FD4-4AFA-9B06-7782AC8D5B69}" mergeInterval="0" personalView="1" maximized="1" xWindow="-8" yWindow="-8" windowWidth="1936" windowHeight="1056" activeSheetId="2"/>
    <customWorkbookView name="Наталья Александровна Кретова - Личное представление" guid="{9914400A-93D7-44F0-9C2B-2D9BD19EDB2A}" mergeInterval="0" personalView="1" maximized="1" xWindow="-9" yWindow="-9" windowWidth="1938" windowHeight="1050" activeSheetId="4"/>
    <customWorkbookView name="Светлана Владимировна Белокрылова - Личное представление" guid="{4F0BDF49-A609-43F2-A1D1-6D99D003CEC4}" mergeInterval="0" personalView="1" maximized="1" xWindow="-8" yWindow="-8" windowWidth="1936" windowHeight="1056" activeSheetId="1" showComments="commIndAndComment"/>
    <customWorkbookView name="Роман Сергеевич Басалаев - Личное представление" guid="{B38E19AB-A25C-412D-B8A7-63B87F7485CB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F6" i="27" l="1"/>
  <c r="I6" i="27" s="1"/>
  <c r="I54" i="27"/>
  <c r="I53" i="27"/>
  <c r="I52" i="27"/>
  <c r="I51" i="27"/>
  <c r="A51" i="27"/>
  <c r="A52" i="27" s="1"/>
  <c r="A53" i="27" s="1"/>
  <c r="A54" i="27" s="1"/>
  <c r="I50" i="27"/>
  <c r="I49" i="27"/>
  <c r="I48" i="27"/>
  <c r="A48" i="27"/>
  <c r="A49" i="27" s="1"/>
  <c r="A50" i="27" s="1"/>
  <c r="I47" i="27"/>
  <c r="A47" i="27"/>
  <c r="I46" i="27"/>
  <c r="I45" i="27"/>
  <c r="I44" i="27"/>
  <c r="I43" i="27"/>
  <c r="A43" i="27"/>
  <c r="A44" i="27" s="1"/>
  <c r="A45" i="27" s="1"/>
  <c r="A46" i="27" s="1"/>
  <c r="I42" i="27"/>
  <c r="I41" i="27"/>
  <c r="I40" i="27"/>
  <c r="I39" i="27"/>
  <c r="I38" i="27"/>
  <c r="I37" i="27"/>
  <c r="I36" i="27"/>
  <c r="I35" i="27"/>
  <c r="A35" i="27"/>
  <c r="A36" i="27" s="1"/>
  <c r="A37" i="27" s="1"/>
  <c r="A38" i="27" s="1"/>
  <c r="A39" i="27" s="1"/>
  <c r="A40" i="27" s="1"/>
  <c r="A41" i="27" s="1"/>
  <c r="A42" i="27" s="1"/>
  <c r="I34" i="27"/>
  <c r="I33" i="27"/>
  <c r="A33" i="27"/>
  <c r="A34" i="27" s="1"/>
  <c r="I32" i="27"/>
  <c r="A32" i="27"/>
  <c r="I31" i="27"/>
  <c r="A31" i="27"/>
  <c r="I30" i="27"/>
  <c r="A30" i="27"/>
  <c r="I29" i="27"/>
  <c r="I28" i="27"/>
  <c r="I27" i="27"/>
  <c r="A27" i="27"/>
  <c r="A28" i="27" s="1"/>
  <c r="A29" i="27" s="1"/>
  <c r="I26" i="27"/>
  <c r="A26" i="27"/>
  <c r="I25" i="27"/>
  <c r="I24" i="27"/>
  <c r="A24" i="27"/>
  <c r="A25" i="27" s="1"/>
  <c r="I23" i="27"/>
  <c r="A23" i="27"/>
  <c r="I22" i="27"/>
  <c r="A22" i="27"/>
  <c r="I21" i="27"/>
  <c r="A21" i="27"/>
  <c r="I20" i="27"/>
  <c r="I19" i="27"/>
  <c r="I18" i="27"/>
  <c r="I17" i="27"/>
  <c r="A17" i="27"/>
  <c r="A18" i="27" s="1"/>
  <c r="A19" i="27" s="1"/>
  <c r="A20" i="27" s="1"/>
  <c r="I16" i="27"/>
  <c r="A16" i="27"/>
  <c r="I15" i="27"/>
  <c r="I14" i="27"/>
  <c r="I13" i="27"/>
  <c r="A13" i="27"/>
  <c r="A14" i="27" s="1"/>
  <c r="A15" i="27" s="1"/>
  <c r="I12" i="27"/>
  <c r="I11" i="27"/>
  <c r="I10" i="27"/>
  <c r="I9" i="27"/>
  <c r="I8" i="27"/>
  <c r="A8" i="27"/>
  <c r="A9" i="27" s="1"/>
  <c r="A10" i="27" s="1"/>
  <c r="A11" i="27" s="1"/>
  <c r="A12" i="27" s="1"/>
  <c r="C6" i="27"/>
  <c r="I5" i="27"/>
  <c r="F5" i="27"/>
  <c r="C5" i="27"/>
  <c r="A20" i="1"/>
  <c r="N42" i="26"/>
  <c r="Q10" i="26"/>
  <c r="R10" i="26" s="1"/>
  <c r="A10" i="26"/>
  <c r="C479" i="25"/>
  <c r="C480" i="25"/>
  <c r="D426" i="25"/>
  <c r="E426" i="25"/>
  <c r="F426" i="25"/>
  <c r="G426" i="25"/>
  <c r="H426" i="25"/>
  <c r="I426" i="25"/>
  <c r="J426" i="25"/>
  <c r="K426" i="25"/>
  <c r="L426" i="25"/>
  <c r="M426" i="25"/>
  <c r="N426" i="25"/>
  <c r="O426" i="25"/>
  <c r="P426" i="25"/>
  <c r="Q426" i="25"/>
  <c r="R426" i="25"/>
  <c r="S426" i="25"/>
  <c r="T426" i="25"/>
  <c r="U426" i="25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395" i="1"/>
  <c r="M426" i="1"/>
  <c r="P426" i="1" s="1"/>
  <c r="F7" i="27" l="1"/>
  <c r="I7" i="27" s="1"/>
  <c r="C7" i="27"/>
  <c r="C481" i="25"/>
  <c r="Q12" i="26"/>
  <c r="R12" i="26" s="1"/>
  <c r="Q13" i="26"/>
  <c r="R13" i="26" s="1"/>
  <c r="Q14" i="26"/>
  <c r="R14" i="26" s="1"/>
  <c r="Q15" i="26"/>
  <c r="R15" i="26" s="1"/>
  <c r="Q16" i="26"/>
  <c r="R16" i="26" s="1"/>
  <c r="Q17" i="26"/>
  <c r="R17" i="26" s="1"/>
  <c r="Q18" i="26"/>
  <c r="Q19" i="26"/>
  <c r="Q20" i="26"/>
  <c r="Q21" i="26"/>
  <c r="Q22" i="26"/>
  <c r="Q23" i="26"/>
  <c r="Q24" i="26"/>
  <c r="Q25" i="26"/>
  <c r="Q26" i="26"/>
  <c r="Q27" i="26"/>
  <c r="Q28" i="26"/>
  <c r="Q29" i="26"/>
  <c r="Q30" i="26"/>
  <c r="Q31" i="26"/>
  <c r="Q32" i="26"/>
  <c r="Q33" i="26"/>
  <c r="Q34" i="26"/>
  <c r="Q35" i="26"/>
  <c r="Q36" i="26"/>
  <c r="Q37" i="26"/>
  <c r="Q38" i="26"/>
  <c r="Q39" i="26"/>
  <c r="Q40" i="26"/>
  <c r="Q41" i="26"/>
  <c r="Q11" i="26"/>
  <c r="R11" i="26" s="1"/>
  <c r="Q42" i="26"/>
  <c r="A20" i="25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12" i="26"/>
  <c r="D91" i="25"/>
  <c r="E91" i="25"/>
  <c r="F91" i="25"/>
  <c r="G91" i="25"/>
  <c r="H91" i="25"/>
  <c r="I91" i="25"/>
  <c r="J91" i="25"/>
  <c r="K91" i="25"/>
  <c r="L91" i="25"/>
  <c r="M91" i="25"/>
  <c r="N91" i="25"/>
  <c r="O91" i="25"/>
  <c r="P91" i="25"/>
  <c r="Q91" i="25"/>
  <c r="R91" i="25"/>
  <c r="S91" i="25"/>
  <c r="T91" i="25"/>
  <c r="U91" i="25"/>
  <c r="M91" i="1"/>
  <c r="D79" i="25"/>
  <c r="E79" i="25"/>
  <c r="F79" i="25"/>
  <c r="G79" i="25"/>
  <c r="H79" i="25"/>
  <c r="I79" i="25"/>
  <c r="J79" i="25"/>
  <c r="K79" i="25"/>
  <c r="L79" i="25"/>
  <c r="M79" i="25"/>
  <c r="N79" i="25"/>
  <c r="O79" i="25"/>
  <c r="P79" i="25"/>
  <c r="Q79" i="25"/>
  <c r="R79" i="25"/>
  <c r="S79" i="25"/>
  <c r="T79" i="25"/>
  <c r="U79" i="25"/>
  <c r="D37" i="25"/>
  <c r="E37" i="25"/>
  <c r="F37" i="25"/>
  <c r="G37" i="25"/>
  <c r="H37" i="25"/>
  <c r="I37" i="25"/>
  <c r="J37" i="25"/>
  <c r="K37" i="25"/>
  <c r="L37" i="25"/>
  <c r="M37" i="25"/>
  <c r="N37" i="25"/>
  <c r="O37" i="25"/>
  <c r="P37" i="25"/>
  <c r="Q37" i="25"/>
  <c r="R37" i="25"/>
  <c r="S37" i="25"/>
  <c r="T37" i="25"/>
  <c r="U37" i="25"/>
  <c r="M79" i="1"/>
  <c r="M37" i="1"/>
  <c r="C8" i="24" l="1"/>
  <c r="F8" i="24"/>
  <c r="C9" i="1" l="1"/>
  <c r="D162" i="25" l="1"/>
  <c r="E162" i="25"/>
  <c r="F162" i="25"/>
  <c r="G162" i="25"/>
  <c r="H162" i="25"/>
  <c r="I162" i="25"/>
  <c r="J162" i="25"/>
  <c r="K162" i="25"/>
  <c r="L162" i="25"/>
  <c r="M162" i="25"/>
  <c r="N162" i="25"/>
  <c r="O162" i="25"/>
  <c r="P162" i="25"/>
  <c r="Q162" i="25"/>
  <c r="R162" i="25"/>
  <c r="S162" i="25"/>
  <c r="T162" i="25"/>
  <c r="U162" i="25"/>
  <c r="M162" i="1"/>
  <c r="P160" i="1"/>
  <c r="P159" i="1"/>
  <c r="Q159" i="1" l="1"/>
  <c r="C159" i="25"/>
  <c r="Q160" i="1"/>
  <c r="C160" i="25"/>
  <c r="A269" i="1"/>
  <c r="A270" i="1" s="1"/>
  <c r="A271" i="1" s="1"/>
  <c r="A272" i="1" s="1"/>
  <c r="A273" i="1" s="1"/>
  <c r="A274" i="1" s="1"/>
  <c r="E132" i="25" l="1"/>
  <c r="F132" i="25"/>
  <c r="G132" i="25"/>
  <c r="H132" i="25"/>
  <c r="I132" i="25"/>
  <c r="J132" i="25"/>
  <c r="K132" i="25"/>
  <c r="L132" i="25"/>
  <c r="M132" i="25"/>
  <c r="N132" i="25"/>
  <c r="O132" i="25"/>
  <c r="P132" i="25"/>
  <c r="Q132" i="25"/>
  <c r="R132" i="25"/>
  <c r="S132" i="25"/>
  <c r="T132" i="25"/>
  <c r="U132" i="25"/>
  <c r="D132" i="25"/>
  <c r="M132" i="1"/>
  <c r="P121" i="1"/>
  <c r="A122" i="25"/>
  <c r="A123" i="25" s="1"/>
  <c r="A124" i="25" s="1"/>
  <c r="A125" i="25" s="1"/>
  <c r="A126" i="25" s="1"/>
  <c r="A127" i="25" s="1"/>
  <c r="A128" i="25" s="1"/>
  <c r="A129" i="25" s="1"/>
  <c r="A130" i="25" s="1"/>
  <c r="A131" i="25" s="1"/>
  <c r="A122" i="1"/>
  <c r="A123" i="1" s="1"/>
  <c r="A124" i="1" s="1"/>
  <c r="A125" i="1" s="1"/>
  <c r="A126" i="1" s="1"/>
  <c r="A127" i="1" s="1"/>
  <c r="A128" i="1" s="1"/>
  <c r="A129" i="1" s="1"/>
  <c r="A130" i="1" s="1"/>
  <c r="A131" i="1" s="1"/>
  <c r="Q121" i="1" l="1"/>
  <c r="C121" i="25"/>
  <c r="Q395" i="1" l="1"/>
  <c r="C395" i="25"/>
  <c r="A396" i="1"/>
  <c r="A396" i="25"/>
  <c r="M478" i="1" l="1"/>
  <c r="P474" i="1" l="1"/>
  <c r="C474" i="25" s="1"/>
  <c r="E114" i="25"/>
  <c r="F114" i="25"/>
  <c r="G114" i="25"/>
  <c r="H114" i="25"/>
  <c r="I114" i="25"/>
  <c r="J114" i="25"/>
  <c r="K114" i="25"/>
  <c r="L114" i="25"/>
  <c r="M114" i="25"/>
  <c r="N114" i="25"/>
  <c r="O114" i="25"/>
  <c r="P114" i="25"/>
  <c r="Q114" i="25"/>
  <c r="R114" i="25"/>
  <c r="S114" i="25"/>
  <c r="T114" i="25"/>
  <c r="U114" i="25"/>
  <c r="D114" i="25"/>
  <c r="Q116" i="25"/>
  <c r="Q474" i="1" l="1"/>
  <c r="P115" i="1"/>
  <c r="P117" i="1"/>
  <c r="P113" i="1"/>
  <c r="C113" i="25" s="1"/>
  <c r="P112" i="1"/>
  <c r="C112" i="25" s="1"/>
  <c r="M116" i="1"/>
  <c r="P116" i="1" s="1"/>
  <c r="M114" i="1"/>
  <c r="P114" i="1" s="1"/>
  <c r="T275" i="25" l="1"/>
  <c r="D275" i="25"/>
  <c r="E275" i="25"/>
  <c r="F275" i="25"/>
  <c r="G275" i="25"/>
  <c r="H275" i="25"/>
  <c r="I275" i="25"/>
  <c r="J275" i="25"/>
  <c r="K275" i="25"/>
  <c r="L275" i="25"/>
  <c r="M275" i="25"/>
  <c r="N275" i="25"/>
  <c r="O275" i="25"/>
  <c r="P275" i="25"/>
  <c r="Q275" i="25"/>
  <c r="R275" i="25"/>
  <c r="S275" i="25"/>
  <c r="U275" i="25"/>
  <c r="M275" i="1"/>
  <c r="P269" i="1"/>
  <c r="C269" i="25" s="1"/>
  <c r="P268" i="1"/>
  <c r="Q268" i="1" l="1"/>
  <c r="C268" i="25"/>
  <c r="Q269" i="1"/>
  <c r="Q167" i="26" l="1"/>
  <c r="A151" i="26"/>
  <c r="A161" i="26"/>
  <c r="Q163" i="26"/>
  <c r="R163" i="26" s="1"/>
  <c r="M14" i="1"/>
  <c r="P14" i="1" s="1"/>
  <c r="K140" i="26" l="1"/>
  <c r="L140" i="26"/>
  <c r="M140" i="26"/>
  <c r="N140" i="26"/>
  <c r="O140" i="26"/>
  <c r="P140" i="26"/>
  <c r="J140" i="26"/>
  <c r="K103" i="26"/>
  <c r="L103" i="26"/>
  <c r="M103" i="26"/>
  <c r="N103" i="26"/>
  <c r="O103" i="26"/>
  <c r="P103" i="26"/>
  <c r="K96" i="26"/>
  <c r="L96" i="26"/>
  <c r="M96" i="26"/>
  <c r="N96" i="26"/>
  <c r="O96" i="26"/>
  <c r="P96" i="26"/>
  <c r="J96" i="26"/>
  <c r="K71" i="26"/>
  <c r="L71" i="26"/>
  <c r="M71" i="26"/>
  <c r="N71" i="26"/>
  <c r="O71" i="26"/>
  <c r="P71" i="26"/>
  <c r="K60" i="26"/>
  <c r="L60" i="26"/>
  <c r="M60" i="26"/>
  <c r="N60" i="26"/>
  <c r="O60" i="26"/>
  <c r="P60" i="26"/>
  <c r="K51" i="26"/>
  <c r="L51" i="26"/>
  <c r="M51" i="26"/>
  <c r="N51" i="26"/>
  <c r="O51" i="26"/>
  <c r="P51" i="26"/>
  <c r="J51" i="26"/>
  <c r="K42" i="26"/>
  <c r="L42" i="26"/>
  <c r="M42" i="26"/>
  <c r="O42" i="26"/>
  <c r="P42" i="26"/>
  <c r="J42" i="26"/>
  <c r="A12" i="24" l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I8" i="24"/>
  <c r="L105" i="25" l="1"/>
  <c r="U486" i="25" l="1"/>
  <c r="S486" i="25"/>
  <c r="R486" i="25"/>
  <c r="Q486" i="25"/>
  <c r="P486" i="25"/>
  <c r="O486" i="25"/>
  <c r="N486" i="25"/>
  <c r="M486" i="25"/>
  <c r="L486" i="25"/>
  <c r="K486" i="25"/>
  <c r="J486" i="25"/>
  <c r="I486" i="25"/>
  <c r="H486" i="25"/>
  <c r="G486" i="25"/>
  <c r="F486" i="25"/>
  <c r="E486" i="25"/>
  <c r="U471" i="25"/>
  <c r="T471" i="25"/>
  <c r="S471" i="25"/>
  <c r="R471" i="25"/>
  <c r="Q471" i="25"/>
  <c r="P471" i="25"/>
  <c r="O471" i="25"/>
  <c r="N471" i="25"/>
  <c r="M471" i="25"/>
  <c r="L471" i="25"/>
  <c r="K471" i="25"/>
  <c r="J471" i="25"/>
  <c r="I471" i="25"/>
  <c r="H471" i="25"/>
  <c r="G471" i="25"/>
  <c r="F471" i="25"/>
  <c r="E471" i="25"/>
  <c r="U392" i="25"/>
  <c r="T392" i="25"/>
  <c r="S392" i="25"/>
  <c r="R392" i="25"/>
  <c r="Q392" i="25"/>
  <c r="P392" i="25"/>
  <c r="O392" i="25"/>
  <c r="N392" i="25"/>
  <c r="M392" i="25"/>
  <c r="L392" i="25"/>
  <c r="K392" i="25"/>
  <c r="J392" i="25"/>
  <c r="I392" i="25"/>
  <c r="H392" i="25"/>
  <c r="G392" i="25"/>
  <c r="F392" i="25"/>
  <c r="E392" i="25"/>
  <c r="U340" i="25"/>
  <c r="T340" i="25"/>
  <c r="S340" i="25"/>
  <c r="R340" i="25"/>
  <c r="Q340" i="25"/>
  <c r="P340" i="25"/>
  <c r="O340" i="25"/>
  <c r="N340" i="25"/>
  <c r="M340" i="25"/>
  <c r="L340" i="25"/>
  <c r="K340" i="25"/>
  <c r="J340" i="25"/>
  <c r="I340" i="25"/>
  <c r="H340" i="25"/>
  <c r="G340" i="25"/>
  <c r="F340" i="25"/>
  <c r="E340" i="25"/>
  <c r="U322" i="25"/>
  <c r="T322" i="25"/>
  <c r="S322" i="25"/>
  <c r="R322" i="25"/>
  <c r="Q322" i="25"/>
  <c r="P322" i="25"/>
  <c r="O322" i="25"/>
  <c r="N322" i="25"/>
  <c r="M322" i="25"/>
  <c r="L322" i="25"/>
  <c r="K322" i="25"/>
  <c r="J322" i="25"/>
  <c r="I322" i="25"/>
  <c r="H322" i="25"/>
  <c r="G322" i="25"/>
  <c r="F322" i="25"/>
  <c r="E322" i="25"/>
  <c r="D322" i="25"/>
  <c r="U309" i="25"/>
  <c r="T309" i="25"/>
  <c r="S309" i="25"/>
  <c r="R309" i="25"/>
  <c r="Q309" i="25"/>
  <c r="P309" i="25"/>
  <c r="O309" i="25"/>
  <c r="N309" i="25"/>
  <c r="M309" i="25"/>
  <c r="L309" i="25"/>
  <c r="K309" i="25"/>
  <c r="J309" i="25"/>
  <c r="I309" i="25"/>
  <c r="H309" i="25"/>
  <c r="G309" i="25"/>
  <c r="F309" i="25"/>
  <c r="E309" i="25"/>
  <c r="D309" i="25"/>
  <c r="U265" i="25"/>
  <c r="S265" i="25"/>
  <c r="R265" i="25"/>
  <c r="Q265" i="25"/>
  <c r="P265" i="25"/>
  <c r="O265" i="25"/>
  <c r="N265" i="25"/>
  <c r="M265" i="25"/>
  <c r="L265" i="25"/>
  <c r="K265" i="25"/>
  <c r="J265" i="25"/>
  <c r="I265" i="25"/>
  <c r="H265" i="25"/>
  <c r="G265" i="25"/>
  <c r="F265" i="25"/>
  <c r="E265" i="25"/>
  <c r="D265" i="25"/>
  <c r="U246" i="25"/>
  <c r="T246" i="25"/>
  <c r="S246" i="25"/>
  <c r="R246" i="25"/>
  <c r="Q246" i="25"/>
  <c r="P246" i="25"/>
  <c r="O246" i="25"/>
  <c r="N246" i="25"/>
  <c r="M246" i="25"/>
  <c r="L246" i="25"/>
  <c r="K246" i="25"/>
  <c r="J246" i="25"/>
  <c r="I246" i="25"/>
  <c r="H246" i="25"/>
  <c r="G246" i="25"/>
  <c r="F246" i="25"/>
  <c r="E246" i="25"/>
  <c r="D246" i="25"/>
  <c r="U235" i="25"/>
  <c r="T235" i="25"/>
  <c r="S235" i="25"/>
  <c r="R235" i="25"/>
  <c r="Q235" i="25"/>
  <c r="P235" i="25"/>
  <c r="O235" i="25"/>
  <c r="N235" i="25"/>
  <c r="M235" i="25"/>
  <c r="L235" i="25"/>
  <c r="K235" i="25"/>
  <c r="J235" i="25"/>
  <c r="I235" i="25"/>
  <c r="H235" i="25"/>
  <c r="G235" i="25"/>
  <c r="F235" i="25"/>
  <c r="E235" i="25"/>
  <c r="D235" i="25"/>
  <c r="U195" i="25"/>
  <c r="T195" i="25"/>
  <c r="S195" i="25"/>
  <c r="R195" i="25"/>
  <c r="Q195" i="25"/>
  <c r="P195" i="25"/>
  <c r="O195" i="25"/>
  <c r="N195" i="25"/>
  <c r="M195" i="25"/>
  <c r="L195" i="25"/>
  <c r="K195" i="25"/>
  <c r="J195" i="25"/>
  <c r="I195" i="25"/>
  <c r="H195" i="25"/>
  <c r="G195" i="25"/>
  <c r="F195" i="25"/>
  <c r="E195" i="25"/>
  <c r="U181" i="25"/>
  <c r="T181" i="25"/>
  <c r="S181" i="25"/>
  <c r="R181" i="25"/>
  <c r="Q181" i="25"/>
  <c r="P181" i="25"/>
  <c r="O181" i="25"/>
  <c r="N181" i="25"/>
  <c r="M181" i="25"/>
  <c r="L181" i="25"/>
  <c r="K181" i="25"/>
  <c r="J181" i="25"/>
  <c r="I181" i="25"/>
  <c r="H181" i="25"/>
  <c r="G181" i="25"/>
  <c r="F181" i="25"/>
  <c r="E181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U109" i="25"/>
  <c r="T109" i="25"/>
  <c r="S109" i="25"/>
  <c r="R109" i="25"/>
  <c r="Q109" i="25"/>
  <c r="P109" i="25"/>
  <c r="O109" i="25"/>
  <c r="N109" i="25"/>
  <c r="M109" i="25"/>
  <c r="L109" i="25"/>
  <c r="K109" i="25"/>
  <c r="J109" i="25"/>
  <c r="I109" i="25"/>
  <c r="H109" i="25"/>
  <c r="G109" i="25"/>
  <c r="F109" i="25"/>
  <c r="U101" i="25"/>
  <c r="T101" i="25"/>
  <c r="S101" i="25"/>
  <c r="R101" i="25"/>
  <c r="Q101" i="25"/>
  <c r="P101" i="25"/>
  <c r="O101" i="25"/>
  <c r="N101" i="25"/>
  <c r="M101" i="25"/>
  <c r="L101" i="25"/>
  <c r="K101" i="25"/>
  <c r="J101" i="25"/>
  <c r="I101" i="25"/>
  <c r="H101" i="25"/>
  <c r="G101" i="25"/>
  <c r="F101" i="25"/>
  <c r="E101" i="25"/>
  <c r="D101" i="25"/>
  <c r="A63" i="26" l="1"/>
  <c r="A64" i="26" s="1"/>
  <c r="A65" i="26" s="1"/>
  <c r="A66" i="26" s="1"/>
  <c r="A67" i="26" s="1"/>
  <c r="A68" i="26" s="1"/>
  <c r="A69" i="26" s="1"/>
  <c r="A70" i="26" s="1"/>
  <c r="A54" i="26"/>
  <c r="A55" i="26" s="1"/>
  <c r="A56" i="26" s="1"/>
  <c r="A57" i="26" s="1"/>
  <c r="A58" i="26" s="1"/>
  <c r="A59" i="26" s="1"/>
  <c r="A45" i="26"/>
  <c r="A46" i="26" s="1"/>
  <c r="A47" i="26" s="1"/>
  <c r="A48" i="26" s="1"/>
  <c r="A49" i="26" s="1"/>
  <c r="A50" i="26" s="1"/>
  <c r="C8" i="26"/>
  <c r="J17" i="1"/>
  <c r="K17" i="1"/>
  <c r="L17" i="1"/>
  <c r="M17" i="1"/>
  <c r="P17" i="1" s="1"/>
  <c r="N17" i="1"/>
  <c r="N16" i="1" s="1"/>
  <c r="O17" i="1"/>
  <c r="O16" i="1" s="1"/>
  <c r="I17" i="1"/>
  <c r="J14" i="1"/>
  <c r="K14" i="1"/>
  <c r="L14" i="1"/>
  <c r="N14" i="1"/>
  <c r="N13" i="1" s="1"/>
  <c r="O14" i="1"/>
  <c r="O13" i="1" s="1"/>
  <c r="I14" i="1"/>
  <c r="J11" i="1"/>
  <c r="K11" i="1"/>
  <c r="L11" i="1"/>
  <c r="M11" i="1"/>
  <c r="P11" i="1" s="1"/>
  <c r="N11" i="1"/>
  <c r="N10" i="1" s="1"/>
  <c r="O11" i="1"/>
  <c r="O10" i="1" s="1"/>
  <c r="I11" i="1"/>
  <c r="D486" i="25" l="1"/>
  <c r="D471" i="25"/>
  <c r="D392" i="25"/>
  <c r="D340" i="25"/>
  <c r="D331" i="25"/>
  <c r="E331" i="25"/>
  <c r="F331" i="25"/>
  <c r="G331" i="25"/>
  <c r="H331" i="25"/>
  <c r="I331" i="25"/>
  <c r="I15" i="25" s="1"/>
  <c r="J331" i="25"/>
  <c r="K331" i="25"/>
  <c r="L331" i="25"/>
  <c r="M331" i="25"/>
  <c r="M15" i="25" s="1"/>
  <c r="N331" i="25"/>
  <c r="O331" i="25"/>
  <c r="P331" i="25"/>
  <c r="Q331" i="25"/>
  <c r="Q15" i="25" s="1"/>
  <c r="R331" i="25"/>
  <c r="S331" i="25"/>
  <c r="T331" i="25"/>
  <c r="U331" i="25"/>
  <c r="U15" i="25" s="1"/>
  <c r="D195" i="25"/>
  <c r="D181" i="25"/>
  <c r="D156" i="25"/>
  <c r="E109" i="25"/>
  <c r="D109" i="25"/>
  <c r="D97" i="25"/>
  <c r="E97" i="25"/>
  <c r="F97" i="25"/>
  <c r="G97" i="25"/>
  <c r="H97" i="25"/>
  <c r="I97" i="25"/>
  <c r="J97" i="25"/>
  <c r="K97" i="25"/>
  <c r="L97" i="25"/>
  <c r="M97" i="25"/>
  <c r="N97" i="25"/>
  <c r="O97" i="25"/>
  <c r="P97" i="25"/>
  <c r="Q97" i="25"/>
  <c r="R97" i="25"/>
  <c r="S97" i="25"/>
  <c r="T97" i="25"/>
  <c r="U97" i="25"/>
  <c r="E15" i="25" l="1"/>
  <c r="L15" i="25"/>
  <c r="S15" i="25"/>
  <c r="O15" i="25"/>
  <c r="K15" i="25"/>
  <c r="G15" i="25"/>
  <c r="P15" i="25"/>
  <c r="H15" i="25"/>
  <c r="R15" i="25"/>
  <c r="N15" i="25"/>
  <c r="J15" i="25"/>
  <c r="F15" i="25"/>
  <c r="U481" i="25"/>
  <c r="T481" i="25"/>
  <c r="S481" i="25"/>
  <c r="R481" i="25"/>
  <c r="Q481" i="25"/>
  <c r="P481" i="25"/>
  <c r="O481" i="25"/>
  <c r="N481" i="25"/>
  <c r="M481" i="25"/>
  <c r="L481" i="25"/>
  <c r="K481" i="25"/>
  <c r="J481" i="25"/>
  <c r="I481" i="25"/>
  <c r="H481" i="25"/>
  <c r="G481" i="25"/>
  <c r="F481" i="25"/>
  <c r="E481" i="25"/>
  <c r="D481" i="25"/>
  <c r="J486" i="1" l="1"/>
  <c r="K486" i="1"/>
  <c r="L486" i="1"/>
  <c r="M486" i="1"/>
  <c r="N486" i="1"/>
  <c r="O486" i="1"/>
  <c r="J481" i="1"/>
  <c r="K481" i="1"/>
  <c r="L481" i="1"/>
  <c r="M481" i="1"/>
  <c r="N481" i="1"/>
  <c r="O481" i="1"/>
  <c r="J478" i="1"/>
  <c r="K478" i="1"/>
  <c r="L478" i="1"/>
  <c r="N478" i="1"/>
  <c r="O478" i="1"/>
  <c r="I478" i="1"/>
  <c r="J471" i="1"/>
  <c r="K471" i="1"/>
  <c r="L471" i="1"/>
  <c r="M471" i="1"/>
  <c r="N471" i="1"/>
  <c r="O471" i="1"/>
  <c r="J456" i="1"/>
  <c r="K456" i="1"/>
  <c r="L456" i="1"/>
  <c r="M456" i="1"/>
  <c r="N456" i="1"/>
  <c r="O456" i="1"/>
  <c r="I456" i="1"/>
  <c r="J426" i="1"/>
  <c r="K426" i="1"/>
  <c r="L426" i="1"/>
  <c r="N426" i="1"/>
  <c r="O426" i="1"/>
  <c r="J392" i="1"/>
  <c r="K392" i="1"/>
  <c r="L392" i="1"/>
  <c r="M392" i="1"/>
  <c r="N392" i="1"/>
  <c r="O392" i="1"/>
  <c r="J374" i="1"/>
  <c r="K374" i="1"/>
  <c r="L374" i="1"/>
  <c r="M374" i="1"/>
  <c r="N374" i="1"/>
  <c r="O374" i="1"/>
  <c r="J355" i="1"/>
  <c r="K355" i="1"/>
  <c r="L355" i="1"/>
  <c r="M355" i="1"/>
  <c r="N355" i="1"/>
  <c r="O355" i="1"/>
  <c r="J336" i="1"/>
  <c r="K336" i="1"/>
  <c r="L336" i="1"/>
  <c r="M336" i="1"/>
  <c r="N336" i="1"/>
  <c r="O336" i="1"/>
  <c r="J322" i="1"/>
  <c r="K322" i="1"/>
  <c r="L322" i="1"/>
  <c r="M322" i="1"/>
  <c r="N322" i="1"/>
  <c r="O322" i="1"/>
  <c r="I322" i="1"/>
  <c r="J316" i="1"/>
  <c r="K316" i="1"/>
  <c r="L316" i="1"/>
  <c r="M316" i="1"/>
  <c r="N316" i="1"/>
  <c r="O316" i="1"/>
  <c r="J309" i="1"/>
  <c r="K309" i="1"/>
  <c r="L309" i="1"/>
  <c r="M309" i="1"/>
  <c r="N309" i="1"/>
  <c r="O309" i="1"/>
  <c r="J286" i="1"/>
  <c r="K286" i="1"/>
  <c r="L286" i="1"/>
  <c r="M286" i="1"/>
  <c r="N286" i="1"/>
  <c r="O286" i="1"/>
  <c r="J275" i="1"/>
  <c r="K275" i="1"/>
  <c r="L275" i="1"/>
  <c r="N275" i="1"/>
  <c r="O275" i="1"/>
  <c r="J265" i="1"/>
  <c r="K265" i="1"/>
  <c r="L265" i="1"/>
  <c r="M265" i="1"/>
  <c r="N265" i="1"/>
  <c r="O265" i="1"/>
  <c r="J256" i="1"/>
  <c r="K256" i="1"/>
  <c r="L256" i="1"/>
  <c r="M256" i="1"/>
  <c r="N256" i="1"/>
  <c r="O256" i="1"/>
  <c r="J253" i="1"/>
  <c r="K253" i="1"/>
  <c r="L253" i="1"/>
  <c r="M253" i="1"/>
  <c r="N253" i="1"/>
  <c r="O253" i="1"/>
  <c r="J246" i="1"/>
  <c r="K246" i="1"/>
  <c r="L246" i="1"/>
  <c r="M246" i="1"/>
  <c r="N246" i="1"/>
  <c r="O246" i="1"/>
  <c r="J240" i="1"/>
  <c r="K240" i="1"/>
  <c r="L240" i="1"/>
  <c r="M240" i="1"/>
  <c r="N240" i="1"/>
  <c r="O240" i="1"/>
  <c r="I240" i="1"/>
  <c r="J242" i="1"/>
  <c r="K242" i="1"/>
  <c r="L242" i="1"/>
  <c r="M242" i="1"/>
  <c r="N242" i="1"/>
  <c r="O242" i="1"/>
  <c r="P242" i="1"/>
  <c r="I242" i="1"/>
  <c r="J235" i="1"/>
  <c r="K235" i="1"/>
  <c r="L235" i="1"/>
  <c r="M235" i="1"/>
  <c r="N235" i="1"/>
  <c r="O235" i="1"/>
  <c r="I235" i="1"/>
  <c r="J225" i="1"/>
  <c r="K225" i="1"/>
  <c r="L225" i="1"/>
  <c r="M225" i="1"/>
  <c r="N225" i="1"/>
  <c r="O225" i="1"/>
  <c r="I225" i="1"/>
  <c r="J208" i="1"/>
  <c r="K208" i="1"/>
  <c r="L208" i="1"/>
  <c r="M208" i="1"/>
  <c r="N208" i="1"/>
  <c r="O208" i="1"/>
  <c r="I208" i="1"/>
  <c r="J195" i="1"/>
  <c r="K195" i="1"/>
  <c r="L195" i="1"/>
  <c r="M195" i="1"/>
  <c r="N195" i="1"/>
  <c r="O195" i="1"/>
  <c r="I195" i="1"/>
  <c r="J189" i="1"/>
  <c r="K189" i="1"/>
  <c r="L189" i="1"/>
  <c r="M189" i="1"/>
  <c r="N189" i="1"/>
  <c r="O189" i="1"/>
  <c r="I189" i="1"/>
  <c r="J192" i="1"/>
  <c r="K192" i="1"/>
  <c r="L192" i="1"/>
  <c r="M192" i="1"/>
  <c r="N192" i="1"/>
  <c r="O192" i="1"/>
  <c r="I192" i="1"/>
  <c r="J181" i="1"/>
  <c r="K181" i="1"/>
  <c r="L181" i="1"/>
  <c r="M181" i="1"/>
  <c r="N181" i="1"/>
  <c r="O181" i="1"/>
  <c r="I181" i="1"/>
  <c r="J169" i="1"/>
  <c r="K169" i="1"/>
  <c r="L169" i="1"/>
  <c r="M169" i="1"/>
  <c r="N169" i="1"/>
  <c r="O169" i="1"/>
  <c r="I169" i="1"/>
  <c r="J156" i="1"/>
  <c r="K156" i="1"/>
  <c r="L156" i="1"/>
  <c r="M156" i="1"/>
  <c r="N156" i="1"/>
  <c r="O156" i="1"/>
  <c r="I156" i="1"/>
  <c r="J145" i="1"/>
  <c r="K145" i="1"/>
  <c r="L145" i="1"/>
  <c r="M145" i="1"/>
  <c r="N145" i="1"/>
  <c r="O145" i="1"/>
  <c r="I145" i="1"/>
  <c r="J91" i="1"/>
  <c r="K91" i="1"/>
  <c r="L91" i="1"/>
  <c r="N91" i="1"/>
  <c r="O91" i="1"/>
  <c r="I91" i="1"/>
  <c r="J79" i="1"/>
  <c r="K79" i="1"/>
  <c r="L79" i="1"/>
  <c r="N79" i="1"/>
  <c r="O79" i="1"/>
  <c r="I79" i="1"/>
  <c r="D145" i="25"/>
  <c r="E145" i="25"/>
  <c r="F145" i="25"/>
  <c r="G145" i="25"/>
  <c r="H145" i="25"/>
  <c r="I145" i="25"/>
  <c r="J145" i="25"/>
  <c r="K145" i="25"/>
  <c r="L145" i="25"/>
  <c r="M145" i="25"/>
  <c r="N145" i="25"/>
  <c r="O145" i="25"/>
  <c r="P145" i="25"/>
  <c r="Q145" i="25"/>
  <c r="R145" i="25"/>
  <c r="S145" i="25"/>
  <c r="T145" i="25"/>
  <c r="U145" i="25"/>
  <c r="A458" i="1" l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58" i="25"/>
  <c r="A459" i="25" s="1"/>
  <c r="A460" i="25" s="1"/>
  <c r="A461" i="25" s="1"/>
  <c r="A462" i="25" s="1"/>
  <c r="A463" i="25" s="1"/>
  <c r="A464" i="25" s="1"/>
  <c r="A465" i="25" s="1"/>
  <c r="A466" i="25" s="1"/>
  <c r="A467" i="25" s="1"/>
  <c r="A468" i="25" s="1"/>
  <c r="A469" i="25" s="1"/>
  <c r="A470" i="25" s="1"/>
  <c r="Q164" i="26"/>
  <c r="R164" i="26" s="1"/>
  <c r="Q166" i="26"/>
  <c r="R166" i="26" s="1"/>
  <c r="Q165" i="26"/>
  <c r="R165" i="26" s="1"/>
  <c r="I486" i="1"/>
  <c r="I481" i="1"/>
  <c r="D456" i="25"/>
  <c r="E456" i="25"/>
  <c r="F456" i="25"/>
  <c r="G456" i="25"/>
  <c r="H456" i="25"/>
  <c r="I456" i="25"/>
  <c r="J456" i="25"/>
  <c r="K456" i="25"/>
  <c r="L456" i="25"/>
  <c r="M456" i="25"/>
  <c r="N456" i="25"/>
  <c r="O456" i="25"/>
  <c r="P456" i="25"/>
  <c r="Q456" i="25"/>
  <c r="R456" i="25"/>
  <c r="S456" i="25"/>
  <c r="T456" i="25"/>
  <c r="U456" i="25"/>
  <c r="C428" i="25"/>
  <c r="C429" i="25"/>
  <c r="C430" i="25"/>
  <c r="C431" i="25"/>
  <c r="C432" i="25"/>
  <c r="C433" i="25"/>
  <c r="C434" i="25"/>
  <c r="C435" i="25"/>
  <c r="C436" i="25"/>
  <c r="C437" i="25"/>
  <c r="C438" i="25"/>
  <c r="C427" i="25"/>
  <c r="C451" i="25"/>
  <c r="C452" i="25"/>
  <c r="C453" i="25"/>
  <c r="C454" i="25"/>
  <c r="C455" i="25"/>
  <c r="C450" i="25"/>
  <c r="A428" i="25"/>
  <c r="A429" i="25" s="1"/>
  <c r="A430" i="25" s="1"/>
  <c r="A431" i="25" s="1"/>
  <c r="A432" i="25" s="1"/>
  <c r="A433" i="25" s="1"/>
  <c r="A434" i="25" s="1"/>
  <c r="A435" i="25" s="1"/>
  <c r="A436" i="25" s="1"/>
  <c r="A437" i="25" s="1"/>
  <c r="A438" i="25" s="1"/>
  <c r="A439" i="25" s="1"/>
  <c r="A440" i="25" s="1"/>
  <c r="A441" i="25" s="1"/>
  <c r="A442" i="25" s="1"/>
  <c r="A443" i="25" s="1"/>
  <c r="A444" i="25" s="1"/>
  <c r="A445" i="25" s="1"/>
  <c r="A446" i="25" s="1"/>
  <c r="A447" i="25" s="1"/>
  <c r="A448" i="25" s="1"/>
  <c r="A449" i="25" s="1"/>
  <c r="A450" i="25" s="1"/>
  <c r="A451" i="25" s="1"/>
  <c r="A452" i="25" s="1"/>
  <c r="A453" i="25" s="1"/>
  <c r="A454" i="25" s="1"/>
  <c r="A455" i="25" s="1"/>
  <c r="A146" i="26"/>
  <c r="A428" i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Q162" i="26"/>
  <c r="R162" i="26" s="1"/>
  <c r="Q161" i="26"/>
  <c r="R161" i="26" s="1"/>
  <c r="Q160" i="26"/>
  <c r="R160" i="26" s="1"/>
  <c r="Q159" i="26"/>
  <c r="R159" i="26" s="1"/>
  <c r="Q158" i="26"/>
  <c r="R158" i="26" s="1"/>
  <c r="Q157" i="26"/>
  <c r="R157" i="26" s="1"/>
  <c r="Q156" i="26"/>
  <c r="R156" i="26" s="1"/>
  <c r="Q155" i="26"/>
  <c r="R155" i="26" s="1"/>
  <c r="Q154" i="26"/>
  <c r="R154" i="26" s="1"/>
  <c r="Q153" i="26"/>
  <c r="R153" i="26" s="1"/>
  <c r="Q152" i="26"/>
  <c r="R152" i="26" s="1"/>
  <c r="Q151" i="26"/>
  <c r="R151" i="26" s="1"/>
  <c r="Q150" i="26"/>
  <c r="R150" i="26" s="1"/>
  <c r="Q149" i="26"/>
  <c r="R149" i="26" s="1"/>
  <c r="Q148" i="26"/>
  <c r="R148" i="26" s="1"/>
  <c r="Q147" i="26"/>
  <c r="R147" i="26" s="1"/>
  <c r="Q146" i="26"/>
  <c r="R146" i="26" s="1"/>
  <c r="Q145" i="26"/>
  <c r="R145" i="26" s="1"/>
  <c r="Q144" i="26"/>
  <c r="R144" i="26" s="1"/>
  <c r="Q143" i="26"/>
  <c r="R143" i="26" s="1"/>
  <c r="Q142" i="26"/>
  <c r="A376" i="25"/>
  <c r="A377" i="25" s="1"/>
  <c r="A378" i="25" s="1"/>
  <c r="A379" i="25" s="1"/>
  <c r="A380" i="25" s="1"/>
  <c r="A381" i="25" s="1"/>
  <c r="A382" i="25" s="1"/>
  <c r="A383" i="25" s="1"/>
  <c r="A384" i="25" s="1"/>
  <c r="A385" i="25" s="1"/>
  <c r="A386" i="25" s="1"/>
  <c r="A387" i="25" s="1"/>
  <c r="A388" i="25" s="1"/>
  <c r="A389" i="25" s="1"/>
  <c r="A390" i="25" s="1"/>
  <c r="A391" i="25" s="1"/>
  <c r="A344" i="25"/>
  <c r="A345" i="25" s="1"/>
  <c r="A346" i="25" s="1"/>
  <c r="A347" i="25" s="1"/>
  <c r="A348" i="25" s="1"/>
  <c r="A349" i="25" s="1"/>
  <c r="A350" i="25" s="1"/>
  <c r="A351" i="25" s="1"/>
  <c r="A352" i="25" s="1"/>
  <c r="A353" i="25" s="1"/>
  <c r="A354" i="25" s="1"/>
  <c r="A357" i="25"/>
  <c r="A358" i="25" s="1"/>
  <c r="A359" i="25" s="1"/>
  <c r="A360" i="25" s="1"/>
  <c r="A361" i="25" s="1"/>
  <c r="A362" i="25" s="1"/>
  <c r="A363" i="25" s="1"/>
  <c r="A364" i="25" s="1"/>
  <c r="A365" i="25" s="1"/>
  <c r="A366" i="25" s="1"/>
  <c r="A367" i="25" s="1"/>
  <c r="A368" i="25" s="1"/>
  <c r="A369" i="25" s="1"/>
  <c r="A370" i="25" s="1"/>
  <c r="A371" i="25" s="1"/>
  <c r="A372" i="25" s="1"/>
  <c r="A373" i="25" s="1"/>
  <c r="A397" i="25"/>
  <c r="A398" i="25" s="1"/>
  <c r="A399" i="25" s="1"/>
  <c r="A400" i="25" s="1"/>
  <c r="A401" i="25" s="1"/>
  <c r="A402" i="25" s="1"/>
  <c r="A403" i="25" s="1"/>
  <c r="A404" i="25" s="1"/>
  <c r="A405" i="25" s="1"/>
  <c r="A406" i="25" s="1"/>
  <c r="A407" i="25" s="1"/>
  <c r="A408" i="25" s="1"/>
  <c r="A409" i="25" s="1"/>
  <c r="A410" i="25" s="1"/>
  <c r="A411" i="25" s="1"/>
  <c r="A412" i="25" s="1"/>
  <c r="A413" i="25" s="1"/>
  <c r="A414" i="25" s="1"/>
  <c r="A415" i="25" s="1"/>
  <c r="A416" i="25" s="1"/>
  <c r="A417" i="25" s="1"/>
  <c r="A418" i="25" s="1"/>
  <c r="A419" i="25" s="1"/>
  <c r="A420" i="25" s="1"/>
  <c r="A421" i="25" s="1"/>
  <c r="A422" i="25" s="1"/>
  <c r="A423" i="25" s="1"/>
  <c r="A424" i="25" s="1"/>
  <c r="A425" i="25" s="1"/>
  <c r="I426" i="1"/>
  <c r="E316" i="25"/>
  <c r="F316" i="25"/>
  <c r="G316" i="25"/>
  <c r="H316" i="25"/>
  <c r="I316" i="25"/>
  <c r="J316" i="25"/>
  <c r="K316" i="25"/>
  <c r="L316" i="25"/>
  <c r="M316" i="25"/>
  <c r="N316" i="25"/>
  <c r="O316" i="25"/>
  <c r="P316" i="25"/>
  <c r="Q316" i="25"/>
  <c r="R316" i="25"/>
  <c r="S316" i="25"/>
  <c r="T316" i="25"/>
  <c r="U316" i="25"/>
  <c r="D316" i="25"/>
  <c r="J318" i="1"/>
  <c r="K318" i="1"/>
  <c r="L318" i="1"/>
  <c r="M318" i="1"/>
  <c r="N318" i="1"/>
  <c r="O318" i="1"/>
  <c r="I318" i="1"/>
  <c r="I316" i="1"/>
  <c r="A288" i="25"/>
  <c r="A289" i="25" s="1"/>
  <c r="A290" i="25" s="1"/>
  <c r="A291" i="25" s="1"/>
  <c r="A292" i="25" s="1"/>
  <c r="A293" i="25" s="1"/>
  <c r="A294" i="25" s="1"/>
  <c r="A295" i="25" s="1"/>
  <c r="A296" i="25" s="1"/>
  <c r="A297" i="25" s="1"/>
  <c r="A298" i="25" s="1"/>
  <c r="A299" i="25" s="1"/>
  <c r="A300" i="25" s="1"/>
  <c r="A301" i="25" s="1"/>
  <c r="A302" i="25" s="1"/>
  <c r="A303" i="25" s="1"/>
  <c r="A304" i="25" s="1"/>
  <c r="A305" i="25" s="1"/>
  <c r="A306" i="25" s="1"/>
  <c r="A307" i="25" s="1"/>
  <c r="A308" i="25" s="1"/>
  <c r="A288" i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J103" i="26"/>
  <c r="Q102" i="26"/>
  <c r="R102" i="26" s="1"/>
  <c r="Q101" i="26"/>
  <c r="R101" i="26" s="1"/>
  <c r="Q100" i="26"/>
  <c r="R100" i="26" s="1"/>
  <c r="Q99" i="26"/>
  <c r="R99" i="26" s="1"/>
  <c r="Q98" i="26"/>
  <c r="A227" i="25"/>
  <c r="A228" i="25" s="1"/>
  <c r="A229" i="25" s="1"/>
  <c r="A230" i="25" s="1"/>
  <c r="A231" i="25" s="1"/>
  <c r="A232" i="25" s="1"/>
  <c r="A233" i="25" s="1"/>
  <c r="A234" i="25" s="1"/>
  <c r="A210" i="25"/>
  <c r="A211" i="25" s="1"/>
  <c r="A212" i="25" s="1"/>
  <c r="A213" i="25" s="1"/>
  <c r="A214" i="25" s="1"/>
  <c r="A215" i="25" s="1"/>
  <c r="A216" i="25" s="1"/>
  <c r="A217" i="25" s="1"/>
  <c r="A218" i="25" s="1"/>
  <c r="A219" i="25" s="1"/>
  <c r="A220" i="25" s="1"/>
  <c r="A221" i="25" s="1"/>
  <c r="A222" i="25" s="1"/>
  <c r="A223" i="25" s="1"/>
  <c r="A224" i="25" s="1"/>
  <c r="Q95" i="26"/>
  <c r="R95" i="26" s="1"/>
  <c r="Q94" i="26"/>
  <c r="R94" i="26" s="1"/>
  <c r="Q93" i="26"/>
  <c r="R93" i="26" s="1"/>
  <c r="Q92" i="26"/>
  <c r="R92" i="26" s="1"/>
  <c r="Q91" i="26"/>
  <c r="R91" i="26" s="1"/>
  <c r="Q90" i="26"/>
  <c r="R90" i="26" s="1"/>
  <c r="Q89" i="26"/>
  <c r="R89" i="26" s="1"/>
  <c r="Q88" i="26"/>
  <c r="R88" i="26" s="1"/>
  <c r="Q87" i="26"/>
  <c r="R87" i="26" s="1"/>
  <c r="A210" i="1"/>
  <c r="Q86" i="26"/>
  <c r="R86" i="26" s="1"/>
  <c r="Q85" i="26"/>
  <c r="R85" i="26" s="1"/>
  <c r="Q84" i="26"/>
  <c r="R84" i="26" s="1"/>
  <c r="Q83" i="26"/>
  <c r="R83" i="26" s="1"/>
  <c r="Q82" i="26"/>
  <c r="R82" i="26" s="1"/>
  <c r="Q81" i="26"/>
  <c r="R81" i="26" s="1"/>
  <c r="Q80" i="26"/>
  <c r="R80" i="26" s="1"/>
  <c r="Q79" i="26"/>
  <c r="R79" i="26" s="1"/>
  <c r="R98" i="26" l="1"/>
  <c r="Q103" i="26"/>
  <c r="R142" i="26"/>
  <c r="A258" i="25"/>
  <c r="A259" i="25" s="1"/>
  <c r="A260" i="25" s="1"/>
  <c r="A261" i="25" s="1"/>
  <c r="A262" i="25" s="1"/>
  <c r="A263" i="25" s="1"/>
  <c r="A264" i="25" s="1"/>
  <c r="A258" i="1"/>
  <c r="A259" i="1" s="1"/>
  <c r="A260" i="1" s="1"/>
  <c r="A261" i="1" s="1"/>
  <c r="A262" i="1" s="1"/>
  <c r="A263" i="1" s="1"/>
  <c r="A264" i="1" s="1"/>
  <c r="I265" i="1"/>
  <c r="A171" i="25"/>
  <c r="A172" i="25" s="1"/>
  <c r="A173" i="25" s="1"/>
  <c r="A174" i="25" s="1"/>
  <c r="A175" i="25" s="1"/>
  <c r="A176" i="25" s="1"/>
  <c r="A177" i="25" s="1"/>
  <c r="A178" i="25" s="1"/>
  <c r="A179" i="25" s="1"/>
  <c r="A180" i="25" s="1"/>
  <c r="P194" i="1"/>
  <c r="C194" i="25" s="1"/>
  <c r="P190" i="1"/>
  <c r="P191" i="1"/>
  <c r="Q191" i="1" s="1"/>
  <c r="D169" i="25"/>
  <c r="E169" i="25"/>
  <c r="F169" i="25"/>
  <c r="G169" i="25"/>
  <c r="H169" i="25"/>
  <c r="I169" i="25"/>
  <c r="J169" i="25"/>
  <c r="K169" i="25"/>
  <c r="L169" i="25"/>
  <c r="M169" i="25"/>
  <c r="N169" i="25"/>
  <c r="O169" i="25"/>
  <c r="P169" i="25"/>
  <c r="Q169" i="25"/>
  <c r="R169" i="25"/>
  <c r="S169" i="25"/>
  <c r="T169" i="25"/>
  <c r="U169" i="25"/>
  <c r="J60" i="26"/>
  <c r="Q59" i="26"/>
  <c r="R59" i="26" s="1"/>
  <c r="Q58" i="26"/>
  <c r="R58" i="26" s="1"/>
  <c r="Q57" i="26"/>
  <c r="R57" i="26" s="1"/>
  <c r="Q56" i="26"/>
  <c r="R56" i="26" s="1"/>
  <c r="Q55" i="26"/>
  <c r="R55" i="26" s="1"/>
  <c r="A171" i="1"/>
  <c r="A172" i="1" s="1"/>
  <c r="A173" i="1" s="1"/>
  <c r="A174" i="1" s="1"/>
  <c r="A175" i="1" s="1"/>
  <c r="A176" i="1" s="1"/>
  <c r="A177" i="1" s="1"/>
  <c r="A178" i="1" s="1"/>
  <c r="A179" i="1" s="1"/>
  <c r="A180" i="1" s="1"/>
  <c r="J162" i="1"/>
  <c r="K162" i="1"/>
  <c r="L162" i="1"/>
  <c r="N162" i="1"/>
  <c r="O162" i="1"/>
  <c r="I162" i="1"/>
  <c r="A134" i="25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7" i="25"/>
  <c r="A148" i="25" s="1"/>
  <c r="A149" i="25" s="1"/>
  <c r="A150" i="25" s="1"/>
  <c r="A151" i="25" s="1"/>
  <c r="A152" i="25" s="1"/>
  <c r="A153" i="25" s="1"/>
  <c r="A154" i="25" s="1"/>
  <c r="A155" i="25" s="1"/>
  <c r="A147" i="1"/>
  <c r="A148" i="1" s="1"/>
  <c r="A149" i="1" s="1"/>
  <c r="A150" i="1" s="1"/>
  <c r="A151" i="1" s="1"/>
  <c r="A152" i="1" s="1"/>
  <c r="A153" i="1" s="1"/>
  <c r="A154" i="1" s="1"/>
  <c r="A155" i="1" s="1"/>
  <c r="Q50" i="26"/>
  <c r="R50" i="26" s="1"/>
  <c r="Q49" i="26"/>
  <c r="R49" i="26" s="1"/>
  <c r="Q48" i="26"/>
  <c r="R48" i="26" s="1"/>
  <c r="A134" i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Q47" i="26"/>
  <c r="R47" i="26" s="1"/>
  <c r="Q46" i="26"/>
  <c r="R46" i="26" s="1"/>
  <c r="Q45" i="26"/>
  <c r="R45" i="26" s="1"/>
  <c r="Q44" i="26"/>
  <c r="Q51" i="26" l="1"/>
  <c r="C190" i="25"/>
  <c r="P192" i="1"/>
  <c r="C191" i="25"/>
  <c r="Q190" i="1"/>
  <c r="Q194" i="1"/>
  <c r="R44" i="26"/>
  <c r="J331" i="1"/>
  <c r="K331" i="1"/>
  <c r="L331" i="1"/>
  <c r="M331" i="1"/>
  <c r="N331" i="1"/>
  <c r="O331" i="1"/>
  <c r="I331" i="1"/>
  <c r="J329" i="1"/>
  <c r="K329" i="1"/>
  <c r="L329" i="1"/>
  <c r="M329" i="1"/>
  <c r="N329" i="1"/>
  <c r="O329" i="1"/>
  <c r="I329" i="1"/>
  <c r="J327" i="1"/>
  <c r="K327" i="1"/>
  <c r="L327" i="1"/>
  <c r="M327" i="1"/>
  <c r="N327" i="1"/>
  <c r="O327" i="1"/>
  <c r="I327" i="1"/>
  <c r="J109" i="1"/>
  <c r="K109" i="1"/>
  <c r="L109" i="1"/>
  <c r="M109" i="1"/>
  <c r="N109" i="1"/>
  <c r="O109" i="1"/>
  <c r="I109" i="1"/>
  <c r="J107" i="1"/>
  <c r="K107" i="1"/>
  <c r="L107" i="1"/>
  <c r="M107" i="1"/>
  <c r="N107" i="1"/>
  <c r="O107" i="1"/>
  <c r="I107" i="1"/>
  <c r="J101" i="1"/>
  <c r="K101" i="1"/>
  <c r="L101" i="1"/>
  <c r="M101" i="1"/>
  <c r="N101" i="1"/>
  <c r="O101" i="1"/>
  <c r="I101" i="1"/>
  <c r="J99" i="1"/>
  <c r="K99" i="1"/>
  <c r="L99" i="1"/>
  <c r="M99" i="1"/>
  <c r="N99" i="1"/>
  <c r="O99" i="1"/>
  <c r="J97" i="1"/>
  <c r="K97" i="1"/>
  <c r="L97" i="1"/>
  <c r="M97" i="1"/>
  <c r="N97" i="1"/>
  <c r="O97" i="1"/>
  <c r="I97" i="1"/>
  <c r="A81" i="25"/>
  <c r="A82" i="25" s="1"/>
  <c r="A83" i="25" s="1"/>
  <c r="A84" i="25" s="1"/>
  <c r="A85" i="25" s="1"/>
  <c r="A86" i="25" s="1"/>
  <c r="A87" i="25" s="1"/>
  <c r="A88" i="25" s="1"/>
  <c r="A89" i="25" s="1"/>
  <c r="A90" i="25" s="1"/>
  <c r="A59" i="25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P39" i="1"/>
  <c r="C39" i="25" s="1"/>
  <c r="P40" i="1"/>
  <c r="C40" i="25" s="1"/>
  <c r="P41" i="1"/>
  <c r="C41" i="25" s="1"/>
  <c r="P42" i="1"/>
  <c r="C42" i="25" s="1"/>
  <c r="P43" i="1"/>
  <c r="C43" i="25" s="1"/>
  <c r="P44" i="1"/>
  <c r="C44" i="25" s="1"/>
  <c r="P45" i="1"/>
  <c r="C45" i="25" s="1"/>
  <c r="P46" i="1"/>
  <c r="C46" i="25" s="1"/>
  <c r="P47" i="1"/>
  <c r="C47" i="25" s="1"/>
  <c r="P48" i="1"/>
  <c r="C48" i="25" s="1"/>
  <c r="P49" i="1"/>
  <c r="C49" i="25" s="1"/>
  <c r="P50" i="1"/>
  <c r="C50" i="25" s="1"/>
  <c r="P51" i="1"/>
  <c r="C51" i="25" s="1"/>
  <c r="P52" i="1"/>
  <c r="C52" i="25" s="1"/>
  <c r="P53" i="1"/>
  <c r="C53" i="25" s="1"/>
  <c r="P54" i="1"/>
  <c r="C54" i="25" s="1"/>
  <c r="P55" i="1"/>
  <c r="C55" i="25" s="1"/>
  <c r="P56" i="1"/>
  <c r="C56" i="25" s="1"/>
  <c r="P57" i="1"/>
  <c r="C57" i="25" s="1"/>
  <c r="P19" i="1"/>
  <c r="C19" i="25" s="1"/>
  <c r="P20" i="1"/>
  <c r="C20" i="25" s="1"/>
  <c r="P21" i="1"/>
  <c r="C21" i="25" s="1"/>
  <c r="P22" i="1"/>
  <c r="C22" i="25" s="1"/>
  <c r="P23" i="1"/>
  <c r="C23" i="25" s="1"/>
  <c r="P24" i="1"/>
  <c r="C24" i="25" s="1"/>
  <c r="P25" i="1"/>
  <c r="C25" i="25" s="1"/>
  <c r="P26" i="1"/>
  <c r="C26" i="25" s="1"/>
  <c r="P27" i="1"/>
  <c r="C27" i="25" s="1"/>
  <c r="P28" i="1"/>
  <c r="C28" i="25" s="1"/>
  <c r="P29" i="1"/>
  <c r="C29" i="25" s="1"/>
  <c r="P30" i="1"/>
  <c r="C30" i="25" s="1"/>
  <c r="P31" i="1"/>
  <c r="C31" i="25" s="1"/>
  <c r="P32" i="1"/>
  <c r="C32" i="25" s="1"/>
  <c r="P33" i="1"/>
  <c r="C33" i="25" s="1"/>
  <c r="P34" i="1"/>
  <c r="C34" i="25" s="1"/>
  <c r="P35" i="1"/>
  <c r="C35" i="25" s="1"/>
  <c r="P36" i="1"/>
  <c r="C36" i="25" s="1"/>
  <c r="P38" i="1"/>
  <c r="C38" i="25" s="1"/>
  <c r="P37" i="1"/>
  <c r="A39" i="25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81" i="1"/>
  <c r="A82" i="1" s="1"/>
  <c r="A83" i="1" s="1"/>
  <c r="A84" i="1" s="1"/>
  <c r="A85" i="1" s="1"/>
  <c r="A86" i="1" s="1"/>
  <c r="A87" i="1" s="1"/>
  <c r="A88" i="1" s="1"/>
  <c r="A89" i="1" s="1"/>
  <c r="A90" i="1" s="1"/>
  <c r="A39" i="1"/>
  <c r="J71" i="26"/>
  <c r="Q70" i="26"/>
  <c r="R70" i="26" s="1"/>
  <c r="Q69" i="26"/>
  <c r="R69" i="26" s="1"/>
  <c r="Q68" i="26"/>
  <c r="R68" i="26" s="1"/>
  <c r="Q67" i="26"/>
  <c r="R67" i="26" s="1"/>
  <c r="Q66" i="26"/>
  <c r="R66" i="26" s="1"/>
  <c r="Q65" i="26"/>
  <c r="R65" i="26" s="1"/>
  <c r="Q64" i="26"/>
  <c r="R64" i="26" s="1"/>
  <c r="R41" i="26"/>
  <c r="R40" i="26"/>
  <c r="R39" i="26"/>
  <c r="R38" i="26"/>
  <c r="Q78" i="26"/>
  <c r="R78" i="26" s="1"/>
  <c r="Q77" i="26"/>
  <c r="R77" i="26" s="1"/>
  <c r="Q76" i="26"/>
  <c r="R76" i="26" s="1"/>
  <c r="Q75" i="26"/>
  <c r="R75" i="26" s="1"/>
  <c r="Q74" i="26"/>
  <c r="R74" i="26" s="1"/>
  <c r="A74" i="26"/>
  <c r="A75" i="26" s="1"/>
  <c r="A76" i="26" s="1"/>
  <c r="A77" i="26" s="1"/>
  <c r="A78" i="26" s="1"/>
  <c r="A79" i="26" s="1"/>
  <c r="A80" i="26" s="1"/>
  <c r="A81" i="26" s="1"/>
  <c r="A82" i="26" s="1"/>
  <c r="A83" i="26" s="1"/>
  <c r="A84" i="26" s="1"/>
  <c r="A85" i="26" s="1"/>
  <c r="A86" i="26" s="1"/>
  <c r="A87" i="26" s="1"/>
  <c r="A88" i="26" s="1"/>
  <c r="A89" i="26" s="1"/>
  <c r="A90" i="26" s="1"/>
  <c r="A91" i="26" s="1"/>
  <c r="A92" i="26" s="1"/>
  <c r="A93" i="26" s="1"/>
  <c r="A94" i="26" s="1"/>
  <c r="A95" i="26" s="1"/>
  <c r="Q73" i="26"/>
  <c r="Q54" i="26"/>
  <c r="R54" i="26" s="1"/>
  <c r="Q53" i="26"/>
  <c r="R37" i="26"/>
  <c r="R36" i="26"/>
  <c r="R35" i="26"/>
  <c r="R34" i="26"/>
  <c r="R33" i="26"/>
  <c r="R32" i="26"/>
  <c r="R31" i="26"/>
  <c r="R30" i="26"/>
  <c r="R29" i="26"/>
  <c r="R28" i="26"/>
  <c r="R27" i="26"/>
  <c r="R26" i="26"/>
  <c r="R25" i="26"/>
  <c r="R24" i="26"/>
  <c r="R23" i="26"/>
  <c r="R22" i="26"/>
  <c r="R21" i="26"/>
  <c r="R20" i="26"/>
  <c r="R19" i="26"/>
  <c r="A344" i="1"/>
  <c r="A357" i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6" i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I392" i="1"/>
  <c r="I374" i="1"/>
  <c r="Q139" i="26"/>
  <c r="R139" i="26" s="1"/>
  <c r="Q138" i="26"/>
  <c r="R138" i="26" s="1"/>
  <c r="Q137" i="26"/>
  <c r="R137" i="26" s="1"/>
  <c r="Q136" i="26"/>
  <c r="R136" i="26" s="1"/>
  <c r="Q135" i="26"/>
  <c r="R135" i="26" s="1"/>
  <c r="Q134" i="26"/>
  <c r="R134" i="26" s="1"/>
  <c r="Q133" i="26"/>
  <c r="R133" i="26" s="1"/>
  <c r="Q132" i="26"/>
  <c r="R132" i="26" s="1"/>
  <c r="Q131" i="26"/>
  <c r="R131" i="26" s="1"/>
  <c r="Q130" i="26"/>
  <c r="R130" i="26" s="1"/>
  <c r="Q129" i="26"/>
  <c r="R129" i="26" s="1"/>
  <c r="Q128" i="26"/>
  <c r="R128" i="26" s="1"/>
  <c r="Q127" i="26"/>
  <c r="R127" i="26" s="1"/>
  <c r="Q126" i="26"/>
  <c r="R126" i="26" s="1"/>
  <c r="Q125" i="26"/>
  <c r="R125" i="26" s="1"/>
  <c r="Q124" i="26"/>
  <c r="R124" i="26" s="1"/>
  <c r="Q105" i="26"/>
  <c r="Q106" i="26"/>
  <c r="Q107" i="26"/>
  <c r="Q108" i="26"/>
  <c r="Q109" i="26"/>
  <c r="Q110" i="26"/>
  <c r="Q111" i="26"/>
  <c r="Q112" i="26"/>
  <c r="Q113" i="26"/>
  <c r="Q114" i="26"/>
  <c r="Q115" i="26"/>
  <c r="R115" i="26" s="1"/>
  <c r="Q116" i="26"/>
  <c r="R116" i="26" s="1"/>
  <c r="Q117" i="26"/>
  <c r="R117" i="26" s="1"/>
  <c r="Q118" i="26"/>
  <c r="R118" i="26" s="1"/>
  <c r="Q119" i="26"/>
  <c r="R119" i="26" s="1"/>
  <c r="Q120" i="26"/>
  <c r="R120" i="26" s="1"/>
  <c r="Q121" i="26"/>
  <c r="R121" i="26" s="1"/>
  <c r="Q122" i="26"/>
  <c r="R122" i="26" s="1"/>
  <c r="Q123" i="26"/>
  <c r="R123" i="26" s="1"/>
  <c r="P357" i="1"/>
  <c r="Q357" i="1" s="1"/>
  <c r="P358" i="1"/>
  <c r="Q358" i="1" s="1"/>
  <c r="P359" i="1"/>
  <c r="Q359" i="1" s="1"/>
  <c r="P360" i="1"/>
  <c r="Q360" i="1" s="1"/>
  <c r="P361" i="1"/>
  <c r="Q361" i="1" s="1"/>
  <c r="P362" i="1"/>
  <c r="Q362" i="1" s="1"/>
  <c r="P363" i="1"/>
  <c r="Q363" i="1" s="1"/>
  <c r="P364" i="1"/>
  <c r="Q364" i="1" s="1"/>
  <c r="P365" i="1"/>
  <c r="Q365" i="1" s="1"/>
  <c r="P366" i="1"/>
  <c r="Q366" i="1" s="1"/>
  <c r="P367" i="1"/>
  <c r="Q367" i="1" s="1"/>
  <c r="P368" i="1"/>
  <c r="Q368" i="1" s="1"/>
  <c r="P369" i="1"/>
  <c r="Q369" i="1" s="1"/>
  <c r="P370" i="1"/>
  <c r="Q370" i="1" s="1"/>
  <c r="P371" i="1"/>
  <c r="Q371" i="1" s="1"/>
  <c r="P372" i="1"/>
  <c r="Q372" i="1" s="1"/>
  <c r="P373" i="1"/>
  <c r="Q373" i="1" s="1"/>
  <c r="Q60" i="26" l="1"/>
  <c r="C37" i="25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Q140" i="26"/>
  <c r="A13" i="26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R73" i="26"/>
  <c r="Q96" i="26"/>
  <c r="R18" i="26"/>
  <c r="N8" i="26"/>
  <c r="Q8" i="26" s="1"/>
  <c r="R53" i="26"/>
  <c r="J8" i="26" l="1"/>
  <c r="K8" i="26"/>
  <c r="L8" i="26"/>
  <c r="M8" i="26"/>
  <c r="O8" i="26"/>
  <c r="P8" i="26"/>
  <c r="R109" i="26"/>
  <c r="R108" i="26"/>
  <c r="R107" i="26"/>
  <c r="R106" i="26"/>
  <c r="R105" i="26"/>
  <c r="A106" i="26"/>
  <c r="A107" i="26" s="1"/>
  <c r="A108" i="26" s="1"/>
  <c r="A109" i="26" s="1"/>
  <c r="A110" i="26" s="1"/>
  <c r="A111" i="26" s="1"/>
  <c r="A112" i="26" s="1"/>
  <c r="A113" i="26" s="1"/>
  <c r="A114" i="26" s="1"/>
  <c r="A115" i="26" s="1"/>
  <c r="A116" i="26" s="1"/>
  <c r="A117" i="26" s="1"/>
  <c r="A118" i="26" s="1"/>
  <c r="A119" i="26" s="1"/>
  <c r="A120" i="26" s="1"/>
  <c r="A121" i="26" s="1"/>
  <c r="A122" i="26" s="1"/>
  <c r="A123" i="26" s="1"/>
  <c r="A124" i="26" s="1"/>
  <c r="A125" i="26" s="1"/>
  <c r="A126" i="26" s="1"/>
  <c r="A127" i="26" s="1"/>
  <c r="A128" i="26" s="1"/>
  <c r="A129" i="26" s="1"/>
  <c r="A130" i="26" s="1"/>
  <c r="A131" i="26" s="1"/>
  <c r="A132" i="26" s="1"/>
  <c r="A133" i="26" s="1"/>
  <c r="A134" i="26" s="1"/>
  <c r="A135" i="26" s="1"/>
  <c r="A136" i="26" s="1"/>
  <c r="A137" i="26" s="1"/>
  <c r="A138" i="26" s="1"/>
  <c r="A139" i="26" s="1"/>
  <c r="Q62" i="26" l="1"/>
  <c r="Q63" i="26"/>
  <c r="R63" i="26" s="1"/>
  <c r="Q71" i="26" l="1"/>
  <c r="R62" i="26"/>
  <c r="Q32" i="1" l="1"/>
  <c r="Q31" i="1" l="1"/>
  <c r="Q30" i="1" l="1"/>
  <c r="Q29" i="1" l="1"/>
  <c r="C339" i="25" l="1"/>
  <c r="P339" i="1"/>
  <c r="M340" i="1" l="1"/>
  <c r="T242" i="25"/>
  <c r="E374" i="25"/>
  <c r="F374" i="25"/>
  <c r="G374" i="25"/>
  <c r="H374" i="25"/>
  <c r="I374" i="25"/>
  <c r="J374" i="25"/>
  <c r="K374" i="25"/>
  <c r="L374" i="25"/>
  <c r="M374" i="25"/>
  <c r="N374" i="25"/>
  <c r="O374" i="25"/>
  <c r="P374" i="25"/>
  <c r="Q374" i="25"/>
  <c r="R374" i="25"/>
  <c r="S374" i="25"/>
  <c r="T374" i="25"/>
  <c r="U374" i="25"/>
  <c r="D374" i="25"/>
  <c r="E355" i="25"/>
  <c r="F355" i="25"/>
  <c r="G355" i="25"/>
  <c r="H355" i="25"/>
  <c r="I355" i="25"/>
  <c r="J355" i="25"/>
  <c r="K355" i="25"/>
  <c r="L355" i="25"/>
  <c r="M355" i="25"/>
  <c r="N355" i="25"/>
  <c r="O355" i="25"/>
  <c r="P355" i="25"/>
  <c r="Q355" i="25"/>
  <c r="R355" i="25"/>
  <c r="S355" i="25"/>
  <c r="T355" i="25"/>
  <c r="U355" i="25"/>
  <c r="D355" i="25"/>
  <c r="E336" i="25"/>
  <c r="F336" i="25"/>
  <c r="G336" i="25"/>
  <c r="H336" i="25"/>
  <c r="I336" i="25"/>
  <c r="J336" i="25"/>
  <c r="K336" i="25"/>
  <c r="L336" i="25"/>
  <c r="M336" i="25"/>
  <c r="N336" i="25"/>
  <c r="O336" i="25"/>
  <c r="P336" i="25"/>
  <c r="R336" i="25"/>
  <c r="S336" i="25"/>
  <c r="T336" i="25"/>
  <c r="U336" i="25"/>
  <c r="D336" i="25"/>
  <c r="E327" i="25"/>
  <c r="F327" i="25"/>
  <c r="G327" i="25"/>
  <c r="H327" i="25"/>
  <c r="I327" i="25"/>
  <c r="J327" i="25"/>
  <c r="K327" i="25"/>
  <c r="L327" i="25"/>
  <c r="M327" i="25"/>
  <c r="N327" i="25"/>
  <c r="O327" i="25"/>
  <c r="P327" i="25"/>
  <c r="R327" i="25"/>
  <c r="S327" i="25"/>
  <c r="T327" i="25"/>
  <c r="U327" i="25"/>
  <c r="D327" i="25"/>
  <c r="E318" i="25"/>
  <c r="F318" i="25"/>
  <c r="G318" i="25"/>
  <c r="H318" i="25"/>
  <c r="I318" i="25"/>
  <c r="J318" i="25"/>
  <c r="K318" i="25"/>
  <c r="L318" i="25"/>
  <c r="M318" i="25"/>
  <c r="N318" i="25"/>
  <c r="O318" i="25"/>
  <c r="P318" i="25"/>
  <c r="Q318" i="25"/>
  <c r="R318" i="25"/>
  <c r="S318" i="25"/>
  <c r="T318" i="25"/>
  <c r="U318" i="25"/>
  <c r="D318" i="25"/>
  <c r="E286" i="25"/>
  <c r="F286" i="25"/>
  <c r="G286" i="25"/>
  <c r="H286" i="25"/>
  <c r="I286" i="25"/>
  <c r="J286" i="25"/>
  <c r="K286" i="25"/>
  <c r="L286" i="25"/>
  <c r="M286" i="25"/>
  <c r="N286" i="25"/>
  <c r="O286" i="25"/>
  <c r="P286" i="25"/>
  <c r="Q286" i="25"/>
  <c r="R286" i="25"/>
  <c r="S286" i="25"/>
  <c r="T286" i="25"/>
  <c r="U286" i="25"/>
  <c r="D286" i="25"/>
  <c r="E256" i="25"/>
  <c r="F256" i="25"/>
  <c r="G256" i="25"/>
  <c r="H256" i="25"/>
  <c r="I256" i="25"/>
  <c r="J256" i="25"/>
  <c r="K256" i="25"/>
  <c r="L256" i="25"/>
  <c r="M256" i="25"/>
  <c r="N256" i="25"/>
  <c r="O256" i="25"/>
  <c r="P256" i="25"/>
  <c r="Q256" i="25"/>
  <c r="R256" i="25"/>
  <c r="S256" i="25"/>
  <c r="T256" i="25"/>
  <c r="U256" i="25"/>
  <c r="D256" i="25"/>
  <c r="E240" i="25"/>
  <c r="F240" i="25"/>
  <c r="G240" i="25"/>
  <c r="H240" i="25"/>
  <c r="I240" i="25"/>
  <c r="J240" i="25"/>
  <c r="K240" i="25"/>
  <c r="L240" i="25"/>
  <c r="M240" i="25"/>
  <c r="N240" i="25"/>
  <c r="O240" i="25"/>
  <c r="P240" i="25"/>
  <c r="Q240" i="25"/>
  <c r="R240" i="25"/>
  <c r="S240" i="25"/>
  <c r="T240" i="25"/>
  <c r="U240" i="25"/>
  <c r="D240" i="25"/>
  <c r="E225" i="25"/>
  <c r="F225" i="25"/>
  <c r="G225" i="25"/>
  <c r="H225" i="25"/>
  <c r="I225" i="25"/>
  <c r="J225" i="25"/>
  <c r="K225" i="25"/>
  <c r="L225" i="25"/>
  <c r="M225" i="25"/>
  <c r="N225" i="25"/>
  <c r="O225" i="25"/>
  <c r="P225" i="25"/>
  <c r="Q225" i="25"/>
  <c r="R225" i="25"/>
  <c r="S225" i="25"/>
  <c r="T225" i="25"/>
  <c r="U225" i="25"/>
  <c r="D225" i="25"/>
  <c r="E208" i="25"/>
  <c r="F208" i="25"/>
  <c r="G208" i="25"/>
  <c r="H208" i="25"/>
  <c r="I208" i="25"/>
  <c r="J208" i="25"/>
  <c r="K208" i="25"/>
  <c r="L208" i="25"/>
  <c r="M208" i="25"/>
  <c r="N208" i="25"/>
  <c r="O208" i="25"/>
  <c r="P208" i="25"/>
  <c r="Q208" i="25"/>
  <c r="R208" i="25"/>
  <c r="S208" i="25"/>
  <c r="T208" i="25"/>
  <c r="U208" i="25"/>
  <c r="D208" i="25"/>
  <c r="E192" i="25"/>
  <c r="F192" i="25"/>
  <c r="G192" i="25"/>
  <c r="H192" i="25"/>
  <c r="I192" i="25"/>
  <c r="J192" i="25"/>
  <c r="K192" i="25"/>
  <c r="L192" i="25"/>
  <c r="M192" i="25"/>
  <c r="N192" i="25"/>
  <c r="O192" i="25"/>
  <c r="P192" i="25"/>
  <c r="Q192" i="25"/>
  <c r="R192" i="25"/>
  <c r="S192" i="25"/>
  <c r="T192" i="25"/>
  <c r="U192" i="25"/>
  <c r="D192" i="25"/>
  <c r="E189" i="25"/>
  <c r="F189" i="25"/>
  <c r="G189" i="25"/>
  <c r="H189" i="25"/>
  <c r="I189" i="25"/>
  <c r="J189" i="25"/>
  <c r="K189" i="25"/>
  <c r="L189" i="25"/>
  <c r="M189" i="25"/>
  <c r="N189" i="25"/>
  <c r="O189" i="25"/>
  <c r="P189" i="25"/>
  <c r="Q189" i="25"/>
  <c r="R189" i="25"/>
  <c r="S189" i="25"/>
  <c r="T189" i="25"/>
  <c r="U189" i="25"/>
  <c r="D189" i="25"/>
  <c r="E116" i="25"/>
  <c r="F116" i="25"/>
  <c r="G116" i="25"/>
  <c r="H116" i="25"/>
  <c r="I116" i="25"/>
  <c r="J116" i="25"/>
  <c r="K116" i="25"/>
  <c r="L116" i="25"/>
  <c r="M116" i="25"/>
  <c r="N116" i="25"/>
  <c r="O116" i="25"/>
  <c r="P116" i="25"/>
  <c r="R116" i="25"/>
  <c r="S116" i="25"/>
  <c r="T116" i="25"/>
  <c r="U116" i="25"/>
  <c r="D116" i="25"/>
  <c r="E99" i="25"/>
  <c r="F99" i="25"/>
  <c r="G99" i="25"/>
  <c r="H99" i="25"/>
  <c r="I99" i="25"/>
  <c r="J99" i="25"/>
  <c r="K99" i="25"/>
  <c r="L99" i="25"/>
  <c r="M99" i="25"/>
  <c r="N99" i="25"/>
  <c r="O99" i="25"/>
  <c r="P99" i="25"/>
  <c r="Q99" i="25"/>
  <c r="R99" i="25"/>
  <c r="S99" i="25"/>
  <c r="T99" i="25"/>
  <c r="U99" i="25"/>
  <c r="D99" i="25"/>
  <c r="D105" i="25"/>
  <c r="E105" i="25"/>
  <c r="F105" i="25"/>
  <c r="G105" i="25"/>
  <c r="H105" i="25"/>
  <c r="I105" i="25"/>
  <c r="J105" i="25"/>
  <c r="K105" i="25"/>
  <c r="M105" i="25"/>
  <c r="N105" i="25"/>
  <c r="O105" i="25"/>
  <c r="P105" i="25"/>
  <c r="Q105" i="25"/>
  <c r="R105" i="25"/>
  <c r="S105" i="25"/>
  <c r="T105" i="25"/>
  <c r="U105" i="25"/>
  <c r="P312" i="1"/>
  <c r="C312" i="25" s="1"/>
  <c r="P313" i="1"/>
  <c r="Q313" i="1" l="1"/>
  <c r="C313" i="25"/>
  <c r="Q312" i="1"/>
  <c r="P239" i="1" l="1"/>
  <c r="C239" i="25" s="1"/>
  <c r="P238" i="1"/>
  <c r="C238" i="25" s="1"/>
  <c r="C240" i="25" l="1"/>
  <c r="P240" i="1"/>
  <c r="D478" i="25" l="1"/>
  <c r="E478" i="25"/>
  <c r="F478" i="25"/>
  <c r="G478" i="25"/>
  <c r="H478" i="25"/>
  <c r="I478" i="25"/>
  <c r="J478" i="25"/>
  <c r="K478" i="25"/>
  <c r="L478" i="25"/>
  <c r="M478" i="25"/>
  <c r="N478" i="25"/>
  <c r="O478" i="25"/>
  <c r="P478" i="25"/>
  <c r="Q478" i="25"/>
  <c r="R478" i="25"/>
  <c r="S478" i="25"/>
  <c r="U478" i="25"/>
  <c r="D338" i="25"/>
  <c r="E338" i="25"/>
  <c r="F338" i="25"/>
  <c r="G338" i="25"/>
  <c r="H338" i="25"/>
  <c r="I338" i="25"/>
  <c r="J338" i="25"/>
  <c r="K338" i="25"/>
  <c r="L338" i="25"/>
  <c r="M338" i="25"/>
  <c r="N338" i="25"/>
  <c r="O338" i="25"/>
  <c r="P338" i="25"/>
  <c r="Q338" i="25"/>
  <c r="R338" i="25"/>
  <c r="S338" i="25"/>
  <c r="T338" i="25"/>
  <c r="U338" i="25"/>
  <c r="D329" i="25"/>
  <c r="E329" i="25"/>
  <c r="F329" i="25"/>
  <c r="G329" i="25"/>
  <c r="H329" i="25"/>
  <c r="I329" i="25"/>
  <c r="J329" i="25"/>
  <c r="K329" i="25"/>
  <c r="L329" i="25"/>
  <c r="M329" i="25"/>
  <c r="N329" i="25"/>
  <c r="O329" i="25"/>
  <c r="P329" i="25"/>
  <c r="Q329" i="25"/>
  <c r="R329" i="25"/>
  <c r="S329" i="25"/>
  <c r="U329" i="25"/>
  <c r="D253" i="25"/>
  <c r="E253" i="25"/>
  <c r="F253" i="25"/>
  <c r="G253" i="25"/>
  <c r="H253" i="25"/>
  <c r="I253" i="25"/>
  <c r="J253" i="25"/>
  <c r="K253" i="25"/>
  <c r="L253" i="25"/>
  <c r="M253" i="25"/>
  <c r="N253" i="25"/>
  <c r="O253" i="25"/>
  <c r="P253" i="25"/>
  <c r="Q253" i="25"/>
  <c r="R253" i="25"/>
  <c r="S253" i="25"/>
  <c r="U253" i="25"/>
  <c r="T118" i="25"/>
  <c r="D107" i="25"/>
  <c r="E107" i="25"/>
  <c r="F107" i="25"/>
  <c r="G107" i="25"/>
  <c r="H107" i="25"/>
  <c r="I107" i="25"/>
  <c r="J107" i="25"/>
  <c r="K107" i="25"/>
  <c r="L107" i="25"/>
  <c r="M107" i="25"/>
  <c r="N107" i="25"/>
  <c r="O107" i="25"/>
  <c r="P107" i="25"/>
  <c r="Q107" i="25"/>
  <c r="R107" i="25"/>
  <c r="S107" i="25"/>
  <c r="T107" i="25"/>
  <c r="U107" i="25"/>
  <c r="N92" i="25"/>
  <c r="N9" i="25" l="1"/>
  <c r="P9" i="25"/>
  <c r="O9" i="25"/>
  <c r="M9" i="25"/>
  <c r="L9" i="25"/>
  <c r="K12" i="25"/>
  <c r="E12" i="25"/>
  <c r="R12" i="25"/>
  <c r="L12" i="25"/>
  <c r="N12" i="25"/>
  <c r="H12" i="25"/>
  <c r="Q12" i="25"/>
  <c r="P12" i="25"/>
  <c r="J12" i="25"/>
  <c r="U12" i="25"/>
  <c r="O12" i="25"/>
  <c r="I12" i="25"/>
  <c r="S12" i="25"/>
  <c r="M12" i="25"/>
  <c r="G12" i="25"/>
  <c r="F12" i="25"/>
  <c r="K92" i="25"/>
  <c r="Q92" i="25"/>
  <c r="P92" i="25"/>
  <c r="J92" i="25"/>
  <c r="E92" i="25"/>
  <c r="D92" i="25"/>
  <c r="O92" i="25"/>
  <c r="H92" i="25"/>
  <c r="T92" i="25"/>
  <c r="R92" i="25"/>
  <c r="F92" i="25"/>
  <c r="U92" i="25"/>
  <c r="S92" i="25"/>
  <c r="M92" i="25"/>
  <c r="G92" i="25"/>
  <c r="L92" i="25"/>
  <c r="I92" i="25"/>
  <c r="C485" i="25"/>
  <c r="T485" i="25" s="1"/>
  <c r="C484" i="25"/>
  <c r="C483" i="25"/>
  <c r="C482" i="25"/>
  <c r="C486" i="25" s="1"/>
  <c r="C337" i="25"/>
  <c r="C338" i="25" s="1"/>
  <c r="F341" i="25"/>
  <c r="S332" i="25"/>
  <c r="G332" i="25"/>
  <c r="C330" i="25"/>
  <c r="C328" i="25"/>
  <c r="C264" i="25"/>
  <c r="T264" i="25" s="1"/>
  <c r="C263" i="25"/>
  <c r="T263" i="25" s="1"/>
  <c r="C262" i="25"/>
  <c r="T262" i="25" s="1"/>
  <c r="C261" i="25"/>
  <c r="T261" i="25" s="1"/>
  <c r="C260" i="25"/>
  <c r="T260" i="25" s="1"/>
  <c r="C259" i="25"/>
  <c r="C245" i="25"/>
  <c r="C244" i="25"/>
  <c r="C241" i="25"/>
  <c r="O247" i="25"/>
  <c r="K236" i="25"/>
  <c r="C167" i="25"/>
  <c r="C166" i="25"/>
  <c r="C165" i="25"/>
  <c r="C164" i="25"/>
  <c r="C163" i="25"/>
  <c r="P157" i="25"/>
  <c r="L157" i="25"/>
  <c r="K157" i="25"/>
  <c r="P119" i="25"/>
  <c r="O119" i="25"/>
  <c r="L119" i="25"/>
  <c r="F119" i="25"/>
  <c r="N110" i="25"/>
  <c r="M110" i="25"/>
  <c r="L110" i="25"/>
  <c r="I110" i="25"/>
  <c r="H110" i="25"/>
  <c r="G110" i="25"/>
  <c r="F110" i="25"/>
  <c r="S110" i="25"/>
  <c r="G102" i="25"/>
  <c r="E102" i="25"/>
  <c r="N247" i="25" l="1"/>
  <c r="T483" i="25"/>
  <c r="C331" i="25"/>
  <c r="T259" i="25"/>
  <c r="S9" i="25"/>
  <c r="J9" i="25"/>
  <c r="K9" i="25"/>
  <c r="D102" i="25"/>
  <c r="I332" i="25"/>
  <c r="G247" i="25"/>
  <c r="L393" i="25"/>
  <c r="L102" i="25"/>
  <c r="J247" i="25"/>
  <c r="F247" i="25"/>
  <c r="L247" i="25"/>
  <c r="S247" i="25"/>
  <c r="S196" i="25"/>
  <c r="S310" i="25"/>
  <c r="H196" i="25"/>
  <c r="S182" i="25"/>
  <c r="L182" i="25"/>
  <c r="N332" i="25"/>
  <c r="P196" i="25"/>
  <c r="S102" i="25"/>
  <c r="F332" i="25"/>
  <c r="L332" i="25"/>
  <c r="J266" i="25"/>
  <c r="K323" i="25"/>
  <c r="H102" i="25"/>
  <c r="H236" i="25"/>
  <c r="N102" i="25"/>
  <c r="S119" i="25"/>
  <c r="O102" i="25"/>
  <c r="H119" i="25"/>
  <c r="N119" i="25"/>
  <c r="N157" i="25"/>
  <c r="H182" i="25"/>
  <c r="N196" i="25"/>
  <c r="K247" i="25"/>
  <c r="R247" i="25"/>
  <c r="P341" i="25"/>
  <c r="J393" i="25"/>
  <c r="J472" i="25"/>
  <c r="K472" i="25"/>
  <c r="L236" i="25"/>
  <c r="K266" i="25"/>
  <c r="K341" i="25"/>
  <c r="H472" i="25"/>
  <c r="O110" i="25"/>
  <c r="P182" i="25"/>
  <c r="F266" i="25"/>
  <c r="L266" i="25"/>
  <c r="J310" i="25"/>
  <c r="P310" i="25"/>
  <c r="J332" i="25"/>
  <c r="L341" i="25"/>
  <c r="S393" i="25"/>
  <c r="K110" i="25"/>
  <c r="K196" i="25"/>
  <c r="J323" i="25"/>
  <c r="E332" i="25"/>
  <c r="K332" i="25"/>
  <c r="N393" i="25"/>
  <c r="P472" i="25"/>
  <c r="S266" i="25"/>
  <c r="J236" i="25"/>
  <c r="H266" i="25"/>
  <c r="N266" i="25"/>
  <c r="S157" i="25"/>
  <c r="U247" i="25"/>
  <c r="J119" i="25"/>
  <c r="M119" i="25"/>
  <c r="J182" i="25"/>
  <c r="K182" i="25"/>
  <c r="H247" i="25"/>
  <c r="L323" i="25"/>
  <c r="H332" i="25"/>
  <c r="P393" i="25"/>
  <c r="N182" i="25"/>
  <c r="F196" i="25"/>
  <c r="N310" i="25"/>
  <c r="K119" i="25"/>
  <c r="I247" i="25"/>
  <c r="K310" i="25"/>
  <c r="U332" i="25"/>
  <c r="N341" i="25"/>
  <c r="T341" i="25"/>
  <c r="N472" i="25"/>
  <c r="L196" i="25"/>
  <c r="F182" i="25"/>
  <c r="P236" i="25"/>
  <c r="C242" i="25"/>
  <c r="P266" i="25"/>
  <c r="L310" i="25"/>
  <c r="P323" i="25"/>
  <c r="P332" i="25"/>
  <c r="F102" i="25"/>
  <c r="C340" i="25"/>
  <c r="E247" i="25"/>
  <c r="T328" i="25"/>
  <c r="C329" i="25"/>
  <c r="I119" i="25"/>
  <c r="M247" i="25"/>
  <c r="J102" i="25"/>
  <c r="P102" i="25"/>
  <c r="J157" i="25"/>
  <c r="K102" i="25"/>
  <c r="J110" i="25"/>
  <c r="P110" i="25"/>
  <c r="G119" i="25"/>
  <c r="R110" i="25"/>
  <c r="E110" i="25"/>
  <c r="U110" i="25"/>
  <c r="R119" i="25"/>
  <c r="E119" i="25"/>
  <c r="U119" i="25"/>
  <c r="J196" i="25"/>
  <c r="S236" i="25"/>
  <c r="N236" i="25"/>
  <c r="T484" i="25"/>
  <c r="O182" i="25"/>
  <c r="P247" i="25"/>
  <c r="H323" i="25"/>
  <c r="O332" i="25"/>
  <c r="J341" i="25"/>
  <c r="S323" i="25"/>
  <c r="S341" i="25"/>
  <c r="N323" i="25"/>
  <c r="F393" i="25"/>
  <c r="K393" i="25"/>
  <c r="S472" i="25"/>
  <c r="L472" i="25"/>
  <c r="F472" i="25"/>
  <c r="T486" i="25" l="1"/>
  <c r="T265" i="25"/>
  <c r="M341" i="25"/>
  <c r="H341" i="25"/>
  <c r="I341" i="25"/>
  <c r="R332" i="25"/>
  <c r="R341" i="25"/>
  <c r="G341" i="25"/>
  <c r="O341" i="25"/>
  <c r="T329" i="25"/>
  <c r="U341" i="25"/>
  <c r="T102" i="25"/>
  <c r="D332" i="25"/>
  <c r="M332" i="25"/>
  <c r="E341" i="25"/>
  <c r="D247" i="25"/>
  <c r="U102" i="25"/>
  <c r="T393" i="25"/>
  <c r="R266" i="25"/>
  <c r="I266" i="25"/>
  <c r="O266" i="25"/>
  <c r="O196" i="25"/>
  <c r="O310" i="25"/>
  <c r="G182" i="25"/>
  <c r="M310" i="25"/>
  <c r="T323" i="25"/>
  <c r="H310" i="25"/>
  <c r="M182" i="25"/>
  <c r="M266" i="25"/>
  <c r="U182" i="25"/>
  <c r="R182" i="25"/>
  <c r="G196" i="25"/>
  <c r="U196" i="25"/>
  <c r="T157" i="25"/>
  <c r="E182" i="25"/>
  <c r="F236" i="25"/>
  <c r="H9" i="25"/>
  <c r="E157" i="25"/>
  <c r="M196" i="25"/>
  <c r="I196" i="25"/>
  <c r="F310" i="25"/>
  <c r="T182" i="25"/>
  <c r="Q119" i="25"/>
  <c r="R196" i="25"/>
  <c r="M102" i="25"/>
  <c r="F9" i="25"/>
  <c r="O236" i="25"/>
  <c r="G266" i="25"/>
  <c r="R102" i="25"/>
  <c r="U266" i="25"/>
  <c r="I182" i="25"/>
  <c r="D157" i="25"/>
  <c r="Q110" i="25"/>
  <c r="T15" i="25" l="1"/>
  <c r="T12" i="25"/>
  <c r="R9" i="25"/>
  <c r="O323" i="25"/>
  <c r="D182" i="25"/>
  <c r="I323" i="25"/>
  <c r="I9" i="25"/>
  <c r="E9" i="25"/>
  <c r="I102" i="25"/>
  <c r="G323" i="25"/>
  <c r="G9" i="25"/>
  <c r="D9" i="25"/>
  <c r="U9" i="25"/>
  <c r="E323" i="25"/>
  <c r="E196" i="25"/>
  <c r="E266" i="25"/>
  <c r="U310" i="25"/>
  <c r="T247" i="25"/>
  <c r="G310" i="25"/>
  <c r="E310" i="25"/>
  <c r="R310" i="25"/>
  <c r="T472" i="25"/>
  <c r="R393" i="25"/>
  <c r="U323" i="25"/>
  <c r="F157" i="25"/>
  <c r="R157" i="25"/>
  <c r="G236" i="25"/>
  <c r="U236" i="25"/>
  <c r="U157" i="25"/>
  <c r="U472" i="25"/>
  <c r="H157" i="25"/>
  <c r="F323" i="25"/>
  <c r="T236" i="25"/>
  <c r="E472" i="25"/>
  <c r="O472" i="25"/>
  <c r="M472" i="25"/>
  <c r="O393" i="25"/>
  <c r="R472" i="25"/>
  <c r="U393" i="25"/>
  <c r="R236" i="25"/>
  <c r="H393" i="25"/>
  <c r="I310" i="25"/>
  <c r="M393" i="25"/>
  <c r="I393" i="25"/>
  <c r="Q182" i="25"/>
  <c r="Q266" i="25"/>
  <c r="O157" i="25"/>
  <c r="T332" i="25"/>
  <c r="E393" i="25"/>
  <c r="I157" i="25"/>
  <c r="D236" i="25"/>
  <c r="M323" i="25"/>
  <c r="M157" i="25"/>
  <c r="T119" i="25"/>
  <c r="T196" i="25"/>
  <c r="D393" i="25"/>
  <c r="D119" i="25"/>
  <c r="D110" i="25"/>
  <c r="D341" i="25"/>
  <c r="E236" i="25"/>
  <c r="T110" i="25"/>
  <c r="R323" i="25"/>
  <c r="T310" i="25"/>
  <c r="G393" i="25"/>
  <c r="M236" i="25"/>
  <c r="I236" i="25"/>
  <c r="Q102" i="25"/>
  <c r="I472" i="25"/>
  <c r="G157" i="25"/>
  <c r="D472" i="25"/>
  <c r="D266" i="25"/>
  <c r="D323" i="25"/>
  <c r="D310" i="25"/>
  <c r="G472" i="25"/>
  <c r="Q196" i="25"/>
  <c r="D15" i="25"/>
  <c r="D196" i="25"/>
  <c r="Q310" i="25" l="1"/>
  <c r="Q157" i="25"/>
  <c r="Q236" i="25"/>
  <c r="Q323" i="25"/>
  <c r="Q393" i="25"/>
  <c r="Q247" i="25"/>
  <c r="Q472" i="25"/>
  <c r="P319" i="1" l="1"/>
  <c r="P320" i="1"/>
  <c r="C320" i="25" s="1"/>
  <c r="P321" i="1"/>
  <c r="C321" i="25" s="1"/>
  <c r="P314" i="1"/>
  <c r="C314" i="25" s="1"/>
  <c r="P315" i="1"/>
  <c r="C315" i="25" s="1"/>
  <c r="C316" i="25" l="1"/>
  <c r="P316" i="1"/>
  <c r="C319" i="25"/>
  <c r="P168" i="1"/>
  <c r="C168" i="25" s="1"/>
  <c r="C169" i="25" s="1"/>
  <c r="P161" i="1"/>
  <c r="C161" i="25" s="1"/>
  <c r="C162" i="25" s="1"/>
  <c r="P162" i="1" l="1"/>
  <c r="P98" i="1"/>
  <c r="P95" i="1"/>
  <c r="C95" i="25" l="1"/>
  <c r="C98" i="25"/>
  <c r="C99" i="25" s="1"/>
  <c r="P99" i="1"/>
  <c r="Q95" i="1"/>
  <c r="P78" i="1" l="1"/>
  <c r="C78" i="25" s="1"/>
  <c r="P69" i="1"/>
  <c r="C69" i="25" s="1"/>
  <c r="P70" i="1"/>
  <c r="C70" i="25" s="1"/>
  <c r="P71" i="1"/>
  <c r="C71" i="25" s="1"/>
  <c r="Q71" i="1" l="1"/>
  <c r="Q69" i="1"/>
  <c r="Q70" i="1"/>
  <c r="I13" i="24"/>
  <c r="K37" i="1" l="1"/>
  <c r="L37" i="1"/>
  <c r="N37" i="1"/>
  <c r="O37" i="1"/>
  <c r="P80" i="1" l="1"/>
  <c r="P81" i="1"/>
  <c r="C81" i="25" s="1"/>
  <c r="P82" i="1"/>
  <c r="C82" i="25" s="1"/>
  <c r="P85" i="1"/>
  <c r="P86" i="1"/>
  <c r="C86" i="25" s="1"/>
  <c r="P87" i="1"/>
  <c r="C87" i="25" s="1"/>
  <c r="P88" i="1"/>
  <c r="C88" i="25" s="1"/>
  <c r="P89" i="1"/>
  <c r="C89" i="25" s="1"/>
  <c r="P90" i="1"/>
  <c r="C90" i="25" s="1"/>
  <c r="P83" i="1"/>
  <c r="C83" i="25" s="1"/>
  <c r="P84" i="1"/>
  <c r="C84" i="25" s="1"/>
  <c r="P58" i="1"/>
  <c r="P59" i="1"/>
  <c r="C59" i="25" s="1"/>
  <c r="P60" i="1"/>
  <c r="C60" i="25" s="1"/>
  <c r="P61" i="1"/>
  <c r="C61" i="25" s="1"/>
  <c r="P62" i="1"/>
  <c r="C62" i="25" s="1"/>
  <c r="P63" i="1"/>
  <c r="C63" i="25" s="1"/>
  <c r="P64" i="1"/>
  <c r="C64" i="25" s="1"/>
  <c r="P65" i="1"/>
  <c r="C65" i="25" s="1"/>
  <c r="P66" i="1"/>
  <c r="C66" i="25" s="1"/>
  <c r="P72" i="1"/>
  <c r="C72" i="25" s="1"/>
  <c r="P73" i="1"/>
  <c r="C73" i="25" s="1"/>
  <c r="P74" i="1"/>
  <c r="C74" i="25" s="1"/>
  <c r="P75" i="1"/>
  <c r="C75" i="25" s="1"/>
  <c r="P76" i="1"/>
  <c r="C76" i="25" s="1"/>
  <c r="P77" i="1"/>
  <c r="C77" i="25" s="1"/>
  <c r="P67" i="1"/>
  <c r="C67" i="25" s="1"/>
  <c r="P68" i="1"/>
  <c r="C68" i="25" s="1"/>
  <c r="P79" i="1" l="1"/>
  <c r="C58" i="25"/>
  <c r="C79" i="25" s="1"/>
  <c r="C85" i="25"/>
  <c r="C80" i="25"/>
  <c r="P91" i="1"/>
  <c r="C91" i="25" l="1"/>
  <c r="C92" i="25" s="1"/>
  <c r="Q28" i="1"/>
  <c r="Q66" i="1"/>
  <c r="Q60" i="1"/>
  <c r="C422" i="25" l="1"/>
  <c r="P387" i="1"/>
  <c r="P353" i="1"/>
  <c r="C353" i="25" s="1"/>
  <c r="Q353" i="1" l="1"/>
  <c r="Q387" i="1"/>
  <c r="C387" i="25"/>
  <c r="Q422" i="1"/>
  <c r="P306" i="1"/>
  <c r="P273" i="1"/>
  <c r="C273" i="25" s="1"/>
  <c r="Q273" i="1" l="1"/>
  <c r="Q306" i="1"/>
  <c r="C306" i="25"/>
  <c r="P154" i="1"/>
  <c r="P130" i="1"/>
  <c r="C130" i="25" s="1"/>
  <c r="P100" i="1"/>
  <c r="P101" i="1" s="1"/>
  <c r="Q82" i="1"/>
  <c r="Q100" i="1" l="1"/>
  <c r="C100" i="25"/>
  <c r="C101" i="25" s="1"/>
  <c r="Q130" i="1"/>
  <c r="Q154" i="1"/>
  <c r="C154" i="25"/>
  <c r="P170" i="1"/>
  <c r="P171" i="1"/>
  <c r="P172" i="1"/>
  <c r="P173" i="1"/>
  <c r="P174" i="1"/>
  <c r="P175" i="1"/>
  <c r="P176" i="1"/>
  <c r="P177" i="1"/>
  <c r="P178" i="1"/>
  <c r="P179" i="1"/>
  <c r="P180" i="1"/>
  <c r="P181" i="1" l="1"/>
  <c r="Q176" i="1"/>
  <c r="C176" i="25"/>
  <c r="Q170" i="1"/>
  <c r="C170" i="25"/>
  <c r="Q180" i="1"/>
  <c r="C180" i="25"/>
  <c r="Q174" i="1"/>
  <c r="C174" i="25"/>
  <c r="Q179" i="1"/>
  <c r="C179" i="25"/>
  <c r="Q173" i="1"/>
  <c r="C173" i="25"/>
  <c r="Q178" i="1"/>
  <c r="C178" i="25"/>
  <c r="Q172" i="1"/>
  <c r="C172" i="25"/>
  <c r="Q177" i="1"/>
  <c r="C177" i="25"/>
  <c r="Q171" i="1"/>
  <c r="C171" i="25"/>
  <c r="Q175" i="1"/>
  <c r="C175" i="25"/>
  <c r="Q339" i="1"/>
  <c r="Q337" i="1"/>
  <c r="C181" i="25" l="1"/>
  <c r="Q241" i="1"/>
  <c r="Q199" i="1"/>
  <c r="Q200" i="1"/>
  <c r="Q201" i="1"/>
  <c r="Q202" i="1"/>
  <c r="Q203" i="1"/>
  <c r="Q204" i="1"/>
  <c r="Q205" i="1"/>
  <c r="Q206" i="1"/>
  <c r="Q207" i="1"/>
  <c r="Q198" i="1"/>
  <c r="Q83" i="1"/>
  <c r="Q84" i="1"/>
  <c r="C182" i="25" l="1"/>
  <c r="I11" i="24"/>
  <c r="C397" i="25" l="1"/>
  <c r="C398" i="25"/>
  <c r="C399" i="25"/>
  <c r="C400" i="25"/>
  <c r="C401" i="25"/>
  <c r="C402" i="25"/>
  <c r="C403" i="25"/>
  <c r="C404" i="25"/>
  <c r="C405" i="25"/>
  <c r="C406" i="25"/>
  <c r="C407" i="25"/>
  <c r="C408" i="25"/>
  <c r="C409" i="25"/>
  <c r="C410" i="25"/>
  <c r="C411" i="25"/>
  <c r="C412" i="25"/>
  <c r="C413" i="25"/>
  <c r="C423" i="25"/>
  <c r="C424" i="25"/>
  <c r="C414" i="25"/>
  <c r="C415" i="25"/>
  <c r="C425" i="25"/>
  <c r="C416" i="25"/>
  <c r="C417" i="25"/>
  <c r="C418" i="25"/>
  <c r="C419" i="25"/>
  <c r="C420" i="25"/>
  <c r="C421" i="25"/>
  <c r="C396" i="25"/>
  <c r="M118" i="1"/>
  <c r="O105" i="1"/>
  <c r="N105" i="1"/>
  <c r="M105" i="1"/>
  <c r="J105" i="1"/>
  <c r="K105" i="1"/>
  <c r="L105" i="1"/>
  <c r="C153" i="24"/>
  <c r="C145" i="24"/>
  <c r="C139" i="24"/>
  <c r="F111" i="24"/>
  <c r="I12" i="24"/>
  <c r="C426" i="25" l="1"/>
  <c r="M15" i="1"/>
  <c r="P118" i="1"/>
  <c r="Q423" i="1"/>
  <c r="Q408" i="1"/>
  <c r="Q398" i="1"/>
  <c r="Q425" i="1"/>
  <c r="Q407" i="1"/>
  <c r="Q397" i="1"/>
  <c r="Q419" i="1"/>
  <c r="Q418" i="1"/>
  <c r="Q414" i="1"/>
  <c r="Q410" i="1"/>
  <c r="Q404" i="1"/>
  <c r="Q400" i="1"/>
  <c r="Q416" i="1"/>
  <c r="Q402" i="1"/>
  <c r="Q421" i="1"/>
  <c r="Q413" i="1"/>
  <c r="Q420" i="1"/>
  <c r="Q415" i="1"/>
  <c r="Q412" i="1"/>
  <c r="Q406" i="1"/>
  <c r="Q401" i="1"/>
  <c r="Q411" i="1"/>
  <c r="Q405" i="1"/>
  <c r="Q417" i="1"/>
  <c r="Q424" i="1"/>
  <c r="Q409" i="1"/>
  <c r="Q403" i="1"/>
  <c r="Q399" i="1"/>
  <c r="Q396" i="1"/>
  <c r="P147" i="1"/>
  <c r="P146" i="1"/>
  <c r="P139" i="1"/>
  <c r="P138" i="1"/>
  <c r="P137" i="1"/>
  <c r="P136" i="1"/>
  <c r="P135" i="1"/>
  <c r="P134" i="1"/>
  <c r="P133" i="1"/>
  <c r="P129" i="1"/>
  <c r="C129" i="25" s="1"/>
  <c r="P128" i="1"/>
  <c r="C128" i="25" s="1"/>
  <c r="P127" i="1"/>
  <c r="C127" i="25" s="1"/>
  <c r="P126" i="1"/>
  <c r="C126" i="25" s="1"/>
  <c r="P125" i="1"/>
  <c r="C125" i="25" s="1"/>
  <c r="P124" i="1"/>
  <c r="C124" i="25" s="1"/>
  <c r="P123" i="1"/>
  <c r="C123" i="25" s="1"/>
  <c r="P122" i="1"/>
  <c r="C122" i="25" s="1"/>
  <c r="M16" i="1" l="1"/>
  <c r="P15" i="1"/>
  <c r="P16" i="1" s="1"/>
  <c r="Q138" i="1"/>
  <c r="C138" i="25"/>
  <c r="Q122" i="1"/>
  <c r="Q123" i="1"/>
  <c r="Q129" i="1"/>
  <c r="Q124" i="1"/>
  <c r="Q125" i="1"/>
  <c r="Q136" i="1"/>
  <c r="C136" i="25"/>
  <c r="Q146" i="1"/>
  <c r="C146" i="25"/>
  <c r="Q127" i="1"/>
  <c r="Q128" i="1"/>
  <c r="Q139" i="1"/>
  <c r="C139" i="25"/>
  <c r="Q133" i="1"/>
  <c r="C133" i="25"/>
  <c r="Q135" i="1"/>
  <c r="C135" i="25"/>
  <c r="Q134" i="1"/>
  <c r="C134" i="25"/>
  <c r="Q126" i="1"/>
  <c r="Q137" i="1"/>
  <c r="C137" i="25"/>
  <c r="Q147" i="1"/>
  <c r="C147" i="25"/>
  <c r="N110" i="1"/>
  <c r="O110" i="1"/>
  <c r="J37" i="1"/>
  <c r="P317" i="1"/>
  <c r="P207" i="1"/>
  <c r="C207" i="25" s="1"/>
  <c r="Q65" i="1"/>
  <c r="Q78" i="1"/>
  <c r="Q77" i="1"/>
  <c r="Q64" i="1"/>
  <c r="Q63" i="1"/>
  <c r="Q76" i="1"/>
  <c r="Q62" i="1"/>
  <c r="Q75" i="1"/>
  <c r="Q74" i="1"/>
  <c r="Q73" i="1"/>
  <c r="Q61" i="1"/>
  <c r="Q27" i="1"/>
  <c r="Q26" i="1"/>
  <c r="Q25" i="1"/>
  <c r="Q24" i="1"/>
  <c r="Q36" i="1"/>
  <c r="Q23" i="1"/>
  <c r="Q317" i="1" l="1"/>
  <c r="C317" i="25"/>
  <c r="N102" i="1"/>
  <c r="J92" i="1"/>
  <c r="L92" i="1"/>
  <c r="K92" i="1"/>
  <c r="L102" i="1"/>
  <c r="K102" i="1"/>
  <c r="M92" i="1"/>
  <c r="O92" i="1"/>
  <c r="N92" i="1"/>
  <c r="M102" i="1"/>
  <c r="J102" i="1"/>
  <c r="M110" i="1"/>
  <c r="O102" i="1"/>
  <c r="I336" i="1"/>
  <c r="P199" i="1"/>
  <c r="C199" i="25" s="1"/>
  <c r="P200" i="1"/>
  <c r="C200" i="25" s="1"/>
  <c r="P201" i="1"/>
  <c r="C201" i="25" s="1"/>
  <c r="P202" i="1"/>
  <c r="C202" i="25" s="1"/>
  <c r="P203" i="1"/>
  <c r="C203" i="25" s="1"/>
  <c r="P204" i="1"/>
  <c r="C204" i="25" s="1"/>
  <c r="P205" i="1"/>
  <c r="C205" i="25" s="1"/>
  <c r="P206" i="1"/>
  <c r="C206" i="25" s="1"/>
  <c r="P198" i="1"/>
  <c r="C198" i="25" s="1"/>
  <c r="I37" i="1"/>
  <c r="C208" i="25" l="1"/>
  <c r="P208" i="1"/>
  <c r="P185" i="1"/>
  <c r="C185" i="25" s="1"/>
  <c r="P186" i="1"/>
  <c r="C186" i="25" s="1"/>
  <c r="P187" i="1"/>
  <c r="C187" i="25" s="1"/>
  <c r="P188" i="1"/>
  <c r="C188" i="25" s="1"/>
  <c r="Q188" i="1" l="1"/>
  <c r="Q185" i="1"/>
  <c r="Q187" i="1"/>
  <c r="Q186" i="1"/>
  <c r="P356" i="1"/>
  <c r="P374" i="1" s="1"/>
  <c r="Q356" i="1" l="1"/>
  <c r="C356" i="25"/>
  <c r="C373" i="25"/>
  <c r="C367" i="25"/>
  <c r="C372" i="25"/>
  <c r="C366" i="25"/>
  <c r="C360" i="25"/>
  <c r="C371" i="25"/>
  <c r="C365" i="25"/>
  <c r="C359" i="25"/>
  <c r="C361" i="25"/>
  <c r="C370" i="25"/>
  <c r="C364" i="25"/>
  <c r="C358" i="25"/>
  <c r="C369" i="25"/>
  <c r="C363" i="25"/>
  <c r="C357" i="25"/>
  <c r="C368" i="25"/>
  <c r="C362" i="25"/>
  <c r="P446" i="1"/>
  <c r="C446" i="25" s="1"/>
  <c r="P386" i="1"/>
  <c r="P385" i="1"/>
  <c r="P391" i="1"/>
  <c r="P390" i="1"/>
  <c r="P384" i="1"/>
  <c r="P389" i="1"/>
  <c r="P388" i="1"/>
  <c r="P383" i="1"/>
  <c r="P382" i="1"/>
  <c r="P381" i="1"/>
  <c r="P380" i="1"/>
  <c r="P379" i="1"/>
  <c r="P378" i="1"/>
  <c r="P377" i="1"/>
  <c r="P376" i="1"/>
  <c r="P352" i="1"/>
  <c r="C352" i="25" s="1"/>
  <c r="P351" i="1"/>
  <c r="C351" i="25" s="1"/>
  <c r="P350" i="1"/>
  <c r="C350" i="25" s="1"/>
  <c r="P354" i="1"/>
  <c r="C354" i="25" s="1"/>
  <c r="P349" i="1"/>
  <c r="C349" i="25" s="1"/>
  <c r="P348" i="1"/>
  <c r="C348" i="25" s="1"/>
  <c r="P347" i="1"/>
  <c r="C347" i="25" s="1"/>
  <c r="P346" i="1"/>
  <c r="C346" i="25" s="1"/>
  <c r="P345" i="1"/>
  <c r="C345" i="25" s="1"/>
  <c r="P344" i="1"/>
  <c r="C344" i="25" s="1"/>
  <c r="P343" i="1"/>
  <c r="C343" i="25" s="1"/>
  <c r="P251" i="1"/>
  <c r="P250" i="1"/>
  <c r="C355" i="25" l="1"/>
  <c r="C374" i="25"/>
  <c r="Q250" i="1"/>
  <c r="C250" i="25"/>
  <c r="T250" i="25" s="1"/>
  <c r="Q251" i="1"/>
  <c r="C251" i="25"/>
  <c r="T251" i="25" s="1"/>
  <c r="P355" i="1"/>
  <c r="Q380" i="1"/>
  <c r="C380" i="25"/>
  <c r="Q347" i="1"/>
  <c r="Q390" i="1"/>
  <c r="C390" i="25"/>
  <c r="Q348" i="1"/>
  <c r="Q376" i="1"/>
  <c r="C376" i="25"/>
  <c r="Q382" i="1"/>
  <c r="C382" i="25"/>
  <c r="Q391" i="1"/>
  <c r="C391" i="25"/>
  <c r="Q384" i="1"/>
  <c r="C384" i="25"/>
  <c r="Q381" i="1"/>
  <c r="C381" i="25"/>
  <c r="Q349" i="1"/>
  <c r="Q377" i="1"/>
  <c r="C377" i="25"/>
  <c r="Q383" i="1"/>
  <c r="C383" i="25"/>
  <c r="Q385" i="1"/>
  <c r="C385" i="25"/>
  <c r="Q346" i="1"/>
  <c r="Q343" i="1"/>
  <c r="Q378" i="1"/>
  <c r="C378" i="25"/>
  <c r="Q351" i="1"/>
  <c r="Q352" i="1"/>
  <c r="Q344" i="1"/>
  <c r="Q354" i="1"/>
  <c r="Q388" i="1"/>
  <c r="C388" i="25"/>
  <c r="Q386" i="1"/>
  <c r="C386" i="25"/>
  <c r="Q345" i="1"/>
  <c r="Q350" i="1"/>
  <c r="Q379" i="1"/>
  <c r="C379" i="25"/>
  <c r="Q389" i="1"/>
  <c r="C389" i="25"/>
  <c r="Q446" i="1"/>
  <c r="P226" i="1" l="1"/>
  <c r="P227" i="1"/>
  <c r="P228" i="1"/>
  <c r="P229" i="1"/>
  <c r="P230" i="1"/>
  <c r="P231" i="1"/>
  <c r="P232" i="1"/>
  <c r="P233" i="1"/>
  <c r="P234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09" i="1"/>
  <c r="P457" i="1"/>
  <c r="P458" i="1"/>
  <c r="P459" i="1"/>
  <c r="P460" i="1"/>
  <c r="P461" i="1"/>
  <c r="P462" i="1"/>
  <c r="P463" i="1"/>
  <c r="P464" i="1"/>
  <c r="P465" i="1"/>
  <c r="P468" i="1"/>
  <c r="P466" i="1"/>
  <c r="P467" i="1"/>
  <c r="P469" i="1"/>
  <c r="P470" i="1"/>
  <c r="P439" i="1"/>
  <c r="P440" i="1"/>
  <c r="C440" i="25" s="1"/>
  <c r="P441" i="1"/>
  <c r="C441" i="25" s="1"/>
  <c r="P442" i="1"/>
  <c r="C442" i="25" s="1"/>
  <c r="P443" i="1"/>
  <c r="C443" i="25" s="1"/>
  <c r="P444" i="1"/>
  <c r="C444" i="25" s="1"/>
  <c r="P450" i="1"/>
  <c r="P451" i="1"/>
  <c r="P445" i="1"/>
  <c r="C445" i="25" s="1"/>
  <c r="P452" i="1"/>
  <c r="P453" i="1"/>
  <c r="P454" i="1"/>
  <c r="P447" i="1"/>
  <c r="C447" i="25" s="1"/>
  <c r="P455" i="1"/>
  <c r="P448" i="1"/>
  <c r="C448" i="25" s="1"/>
  <c r="P449" i="1"/>
  <c r="C449" i="25" s="1"/>
  <c r="P330" i="1"/>
  <c r="P328" i="1"/>
  <c r="Q319" i="1"/>
  <c r="Q320" i="1"/>
  <c r="Q321" i="1"/>
  <c r="P318" i="1"/>
  <c r="P322" i="1"/>
  <c r="P307" i="1"/>
  <c r="P292" i="1"/>
  <c r="P308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291" i="1"/>
  <c r="P480" i="1"/>
  <c r="Q480" i="1" s="1"/>
  <c r="P482" i="1"/>
  <c r="P479" i="1"/>
  <c r="P476" i="1"/>
  <c r="P477" i="1"/>
  <c r="P475" i="1"/>
  <c r="C475" i="25" s="1"/>
  <c r="P484" i="1"/>
  <c r="Q484" i="1" s="1"/>
  <c r="P485" i="1"/>
  <c r="Q485" i="1" s="1"/>
  <c r="P483" i="1"/>
  <c r="Q483" i="1" s="1"/>
  <c r="T475" i="25" l="1"/>
  <c r="Q476" i="1"/>
  <c r="C476" i="25"/>
  <c r="T476" i="25" s="1"/>
  <c r="Q477" i="1"/>
  <c r="C477" i="25"/>
  <c r="T477" i="25" s="1"/>
  <c r="P478" i="1"/>
  <c r="P481" i="1"/>
  <c r="C439" i="25"/>
  <c r="C456" i="25" s="1"/>
  <c r="P456" i="1"/>
  <c r="P486" i="1"/>
  <c r="P471" i="1"/>
  <c r="P225" i="1"/>
  <c r="P235" i="1"/>
  <c r="Q475" i="1"/>
  <c r="Q482" i="1"/>
  <c r="Q479" i="1"/>
  <c r="Q328" i="1"/>
  <c r="P329" i="1"/>
  <c r="Q330" i="1"/>
  <c r="P331" i="1"/>
  <c r="Q470" i="1"/>
  <c r="C470" i="25"/>
  <c r="Q212" i="1"/>
  <c r="C212" i="25"/>
  <c r="Q297" i="1"/>
  <c r="C297" i="25"/>
  <c r="Q445" i="1"/>
  <c r="Q463" i="1"/>
  <c r="C463" i="25"/>
  <c r="Q217" i="1"/>
  <c r="C217" i="25"/>
  <c r="Q302" i="1"/>
  <c r="C302" i="25"/>
  <c r="Q296" i="1"/>
  <c r="C296" i="25"/>
  <c r="Q307" i="1"/>
  <c r="C307" i="25"/>
  <c r="Q455" i="1"/>
  <c r="Q451" i="1"/>
  <c r="Q440" i="1"/>
  <c r="Q467" i="1"/>
  <c r="C467" i="25"/>
  <c r="Q462" i="1"/>
  <c r="C462" i="25"/>
  <c r="Q458" i="1"/>
  <c r="C458" i="25"/>
  <c r="Q222" i="1"/>
  <c r="C222" i="25"/>
  <c r="Q216" i="1"/>
  <c r="C216" i="25"/>
  <c r="Q210" i="1"/>
  <c r="C210" i="25"/>
  <c r="Q227" i="1"/>
  <c r="C227" i="25"/>
  <c r="Q298" i="1"/>
  <c r="C298" i="25"/>
  <c r="Q449" i="1"/>
  <c r="Q452" i="1"/>
  <c r="Q464" i="1"/>
  <c r="C464" i="25"/>
  <c r="Q218" i="1"/>
  <c r="C218" i="25"/>
  <c r="Q229" i="1"/>
  <c r="C229" i="25"/>
  <c r="Q301" i="1"/>
  <c r="C301" i="25"/>
  <c r="Q295" i="1"/>
  <c r="C295" i="25"/>
  <c r="Q447" i="1"/>
  <c r="Q450" i="1"/>
  <c r="Q439" i="1"/>
  <c r="Q466" i="1"/>
  <c r="C466" i="25"/>
  <c r="Q461" i="1"/>
  <c r="C461" i="25"/>
  <c r="Q457" i="1"/>
  <c r="C457" i="25"/>
  <c r="Q221" i="1"/>
  <c r="C221" i="25"/>
  <c r="Q215" i="1"/>
  <c r="C215" i="25"/>
  <c r="Q226" i="1"/>
  <c r="C226" i="25"/>
  <c r="Q308" i="1"/>
  <c r="C308" i="25"/>
  <c r="Q459" i="1"/>
  <c r="C459" i="25"/>
  <c r="Q232" i="1"/>
  <c r="C232" i="25"/>
  <c r="Q303" i="1"/>
  <c r="C303" i="25"/>
  <c r="Q292" i="1"/>
  <c r="C292" i="25"/>
  <c r="Q448" i="1"/>
  <c r="Q441" i="1"/>
  <c r="Q469" i="1"/>
  <c r="C469" i="25"/>
  <c r="Q211" i="1"/>
  <c r="C211" i="25"/>
  <c r="Q291" i="1"/>
  <c r="C291" i="25"/>
  <c r="Q300" i="1"/>
  <c r="C300" i="25"/>
  <c r="Q294" i="1"/>
  <c r="C294" i="25"/>
  <c r="C322" i="25"/>
  <c r="Q454" i="1"/>
  <c r="Q444" i="1"/>
  <c r="Q468" i="1"/>
  <c r="C468" i="25"/>
  <c r="Q220" i="1"/>
  <c r="C220" i="25"/>
  <c r="Q214" i="1"/>
  <c r="C214" i="25"/>
  <c r="Q234" i="1"/>
  <c r="C234" i="25"/>
  <c r="Q231" i="1"/>
  <c r="C231" i="25"/>
  <c r="Q304" i="1"/>
  <c r="C304" i="25"/>
  <c r="Q442" i="1"/>
  <c r="Q224" i="1"/>
  <c r="C224" i="25"/>
  <c r="Q223" i="1"/>
  <c r="C223" i="25"/>
  <c r="Q228" i="1"/>
  <c r="C228" i="25"/>
  <c r="Q305" i="1"/>
  <c r="C305" i="25"/>
  <c r="Q299" i="1"/>
  <c r="C299" i="25"/>
  <c r="Q293" i="1"/>
  <c r="C293" i="25"/>
  <c r="Q453" i="1"/>
  <c r="Q443" i="1"/>
  <c r="Q465" i="1"/>
  <c r="C465" i="25"/>
  <c r="Q460" i="1"/>
  <c r="C460" i="25"/>
  <c r="Q209" i="1"/>
  <c r="C209" i="25"/>
  <c r="Q219" i="1"/>
  <c r="C219" i="25"/>
  <c r="Q213" i="1"/>
  <c r="C213" i="25"/>
  <c r="Q233" i="1"/>
  <c r="C233" i="25"/>
  <c r="Q230" i="1"/>
  <c r="C230" i="25"/>
  <c r="C471" i="25" l="1"/>
  <c r="C235" i="25"/>
  <c r="C225" i="25"/>
  <c r="C478" i="25"/>
  <c r="T478" i="25"/>
  <c r="C318" i="25"/>
  <c r="P288" i="1"/>
  <c r="C288" i="25" s="1"/>
  <c r="P289" i="1"/>
  <c r="C289" i="25" s="1"/>
  <c r="P290" i="1"/>
  <c r="C290" i="25" s="1"/>
  <c r="P287" i="1"/>
  <c r="P277" i="1"/>
  <c r="C277" i="25" s="1"/>
  <c r="P278" i="1"/>
  <c r="C278" i="25" s="1"/>
  <c r="P279" i="1"/>
  <c r="C279" i="25" s="1"/>
  <c r="P280" i="1"/>
  <c r="C280" i="25" s="1"/>
  <c r="P281" i="1"/>
  <c r="C281" i="25" s="1"/>
  <c r="P282" i="1"/>
  <c r="C282" i="25" s="1"/>
  <c r="P283" i="1"/>
  <c r="C283" i="25" s="1"/>
  <c r="P284" i="1"/>
  <c r="C284" i="25" s="1"/>
  <c r="P285" i="1"/>
  <c r="C285" i="25" s="1"/>
  <c r="P276" i="1"/>
  <c r="P274" i="1"/>
  <c r="C274" i="25" s="1"/>
  <c r="P271" i="1"/>
  <c r="C271" i="25" s="1"/>
  <c r="P272" i="1"/>
  <c r="C272" i="25" s="1"/>
  <c r="P270" i="1"/>
  <c r="C270" i="25" s="1"/>
  <c r="C275" i="25" s="1"/>
  <c r="P260" i="1"/>
  <c r="P261" i="1"/>
  <c r="P262" i="1"/>
  <c r="P263" i="1"/>
  <c r="P264" i="1"/>
  <c r="P259" i="1"/>
  <c r="P257" i="1"/>
  <c r="P258" i="1"/>
  <c r="C258" i="25" s="1"/>
  <c r="P255" i="1"/>
  <c r="C255" i="25" s="1"/>
  <c r="P254" i="1"/>
  <c r="P252" i="1"/>
  <c r="C252" i="25" s="1"/>
  <c r="T252" i="25" s="1"/>
  <c r="P249" i="1"/>
  <c r="C249" i="25" s="1"/>
  <c r="P244" i="1"/>
  <c r="P245" i="1"/>
  <c r="P243" i="1"/>
  <c r="T249" i="25" l="1"/>
  <c r="T253" i="25" s="1"/>
  <c r="C253" i="25"/>
  <c r="C323" i="25"/>
  <c r="P275" i="1"/>
  <c r="P253" i="1"/>
  <c r="P256" i="1"/>
  <c r="P265" i="1"/>
  <c r="C287" i="25"/>
  <c r="C309" i="25" s="1"/>
  <c r="P309" i="1"/>
  <c r="C243" i="25"/>
  <c r="C246" i="25" s="1"/>
  <c r="P246" i="1"/>
  <c r="C276" i="25"/>
  <c r="C286" i="25" s="1"/>
  <c r="P286" i="1"/>
  <c r="C257" i="25"/>
  <c r="C265" i="25" s="1"/>
  <c r="C254" i="25"/>
  <c r="C256" i="25" s="1"/>
  <c r="C236" i="25"/>
  <c r="Q278" i="1"/>
  <c r="Q262" i="1"/>
  <c r="Q282" i="1"/>
  <c r="Q249" i="1"/>
  <c r="Q281" i="1"/>
  <c r="Q272" i="1"/>
  <c r="Q277" i="1"/>
  <c r="Q261" i="1"/>
  <c r="Q276" i="1"/>
  <c r="Q290" i="1"/>
  <c r="Q263" i="1"/>
  <c r="Q255" i="1"/>
  <c r="Q258" i="1"/>
  <c r="Q287" i="1"/>
  <c r="Q252" i="1"/>
  <c r="Q259" i="1"/>
  <c r="Q285" i="1"/>
  <c r="Q280" i="1"/>
  <c r="Q289" i="1"/>
  <c r="Q254" i="1"/>
  <c r="Q283" i="1"/>
  <c r="Q244" i="1"/>
  <c r="Q271" i="1"/>
  <c r="Q274" i="1"/>
  <c r="Q257" i="1"/>
  <c r="Q260" i="1"/>
  <c r="Q270" i="1"/>
  <c r="Q264" i="1"/>
  <c r="Q284" i="1"/>
  <c r="Q279" i="1"/>
  <c r="Q288" i="1"/>
  <c r="P193" i="1"/>
  <c r="P195" i="1" s="1"/>
  <c r="P164" i="1"/>
  <c r="P165" i="1"/>
  <c r="P166" i="1"/>
  <c r="P167" i="1"/>
  <c r="P163" i="1"/>
  <c r="C115" i="25"/>
  <c r="P108" i="1"/>
  <c r="P109" i="1" s="1"/>
  <c r="P106" i="1"/>
  <c r="C106" i="25" s="1"/>
  <c r="P94" i="1"/>
  <c r="C94" i="25" s="1"/>
  <c r="P96" i="1"/>
  <c r="C96" i="25" s="1"/>
  <c r="C97" i="25" l="1"/>
  <c r="C102" i="25" s="1"/>
  <c r="T266" i="25"/>
  <c r="T9" i="25"/>
  <c r="P169" i="1"/>
  <c r="C266" i="25"/>
  <c r="C193" i="25"/>
  <c r="C195" i="25" s="1"/>
  <c r="C107" i="25"/>
  <c r="P107" i="1"/>
  <c r="P97" i="1"/>
  <c r="C192" i="25"/>
  <c r="Q108" i="1"/>
  <c r="C108" i="25"/>
  <c r="Q193" i="1"/>
  <c r="Q94" i="1"/>
  <c r="Q113" i="1"/>
  <c r="Q115" i="1"/>
  <c r="Q163" i="1"/>
  <c r="Q106" i="1"/>
  <c r="Q98" i="1"/>
  <c r="Q164" i="1"/>
  <c r="Q166" i="1"/>
  <c r="Q168" i="1"/>
  <c r="Q167" i="1"/>
  <c r="Q96" i="1"/>
  <c r="Q165" i="1"/>
  <c r="C109" i="25"/>
  <c r="F139" i="24"/>
  <c r="C247" i="25" l="1"/>
  <c r="P335" i="1"/>
  <c r="P334" i="1"/>
  <c r="C334" i="25" s="1"/>
  <c r="P326" i="1"/>
  <c r="C326" i="25" s="1"/>
  <c r="Q326" i="25" s="1"/>
  <c r="P325" i="1"/>
  <c r="C325" i="25" s="1"/>
  <c r="Q239" i="1"/>
  <c r="Q238" i="1"/>
  <c r="P104" i="1"/>
  <c r="Q22" i="1"/>
  <c r="Q20" i="1"/>
  <c r="Q19" i="1"/>
  <c r="C327" i="25" l="1"/>
  <c r="C332" i="25" s="1"/>
  <c r="Q325" i="25"/>
  <c r="Q327" i="25" s="1"/>
  <c r="Q334" i="25"/>
  <c r="C104" i="25"/>
  <c r="C105" i="25" s="1"/>
  <c r="Q335" i="1"/>
  <c r="C335" i="25"/>
  <c r="Q335" i="25" s="1"/>
  <c r="P327" i="1"/>
  <c r="Q334" i="1"/>
  <c r="P336" i="1"/>
  <c r="P105" i="1"/>
  <c r="Q104" i="1"/>
  <c r="Q325" i="1"/>
  <c r="Q326" i="1"/>
  <c r="P184" i="1"/>
  <c r="Q39" i="1"/>
  <c r="Q40" i="1"/>
  <c r="Q67" i="1"/>
  <c r="Q41" i="1"/>
  <c r="Q68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33" i="1"/>
  <c r="Q34" i="1"/>
  <c r="Q35" i="1"/>
  <c r="Q21" i="1"/>
  <c r="Q38" i="1"/>
  <c r="Q336" i="25" l="1"/>
  <c r="Q341" i="25" s="1"/>
  <c r="C336" i="25"/>
  <c r="C341" i="25" s="1"/>
  <c r="Q332" i="25"/>
  <c r="P189" i="1"/>
  <c r="C184" i="25"/>
  <c r="C189" i="25" s="1"/>
  <c r="Q184" i="1"/>
  <c r="Q9" i="25" l="1"/>
  <c r="C196" i="25"/>
  <c r="J340" i="1"/>
  <c r="K340" i="1"/>
  <c r="L340" i="1"/>
  <c r="N340" i="1"/>
  <c r="O340" i="1"/>
  <c r="P340" i="1"/>
  <c r="I340" i="1"/>
  <c r="J338" i="1"/>
  <c r="K338" i="1"/>
  <c r="L338" i="1"/>
  <c r="M338" i="1"/>
  <c r="N338" i="1"/>
  <c r="O338" i="1"/>
  <c r="P338" i="1"/>
  <c r="I338" i="1"/>
  <c r="P110" i="1" l="1"/>
  <c r="C110" i="25" l="1"/>
  <c r="A211" i="1" l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C111" i="24" l="1"/>
  <c r="I112" i="24"/>
  <c r="I113" i="24"/>
  <c r="I114" i="24"/>
  <c r="I115" i="24"/>
  <c r="I116" i="24"/>
  <c r="I117" i="24"/>
  <c r="I118" i="24"/>
  <c r="I119" i="24"/>
  <c r="I120" i="24"/>
  <c r="I121" i="24"/>
  <c r="I122" i="24"/>
  <c r="I123" i="24"/>
  <c r="I124" i="24"/>
  <c r="I125" i="24"/>
  <c r="I126" i="24"/>
  <c r="I127" i="24"/>
  <c r="I128" i="24"/>
  <c r="I129" i="24"/>
  <c r="I130" i="24"/>
  <c r="I131" i="24"/>
  <c r="I132" i="24"/>
  <c r="I133" i="24"/>
  <c r="I134" i="24"/>
  <c r="I137" i="24"/>
  <c r="I138" i="24"/>
  <c r="I141" i="24"/>
  <c r="I142" i="24"/>
  <c r="I143" i="24"/>
  <c r="I144" i="24"/>
  <c r="I147" i="24"/>
  <c r="I148" i="24"/>
  <c r="I149" i="24"/>
  <c r="I150" i="24"/>
  <c r="I151" i="24"/>
  <c r="I152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0" i="24"/>
  <c r="I31" i="24"/>
  <c r="I32" i="24"/>
  <c r="I33" i="24"/>
  <c r="I34" i="24"/>
  <c r="I35" i="24"/>
  <c r="I36" i="24"/>
  <c r="I37" i="24"/>
  <c r="I38" i="24"/>
  <c r="I39" i="24"/>
  <c r="I40" i="24"/>
  <c r="I41" i="24"/>
  <c r="I42" i="24"/>
  <c r="I43" i="24"/>
  <c r="I44" i="24"/>
  <c r="I45" i="24"/>
  <c r="I46" i="24"/>
  <c r="I47" i="24"/>
  <c r="I48" i="24"/>
  <c r="I49" i="24"/>
  <c r="I50" i="24"/>
  <c r="I51" i="24"/>
  <c r="I52" i="24"/>
  <c r="I53" i="24"/>
  <c r="I54" i="24"/>
  <c r="I55" i="24"/>
  <c r="I56" i="24"/>
  <c r="I57" i="24"/>
  <c r="I58" i="24"/>
  <c r="I59" i="24"/>
  <c r="I60" i="24"/>
  <c r="I61" i="24"/>
  <c r="I62" i="24"/>
  <c r="I63" i="24"/>
  <c r="I64" i="24"/>
  <c r="I65" i="24"/>
  <c r="I66" i="24"/>
  <c r="I67" i="24"/>
  <c r="I68" i="24"/>
  <c r="I69" i="24"/>
  <c r="I70" i="24"/>
  <c r="I71" i="24"/>
  <c r="I72" i="24"/>
  <c r="I73" i="24"/>
  <c r="I74" i="24"/>
  <c r="I75" i="24"/>
  <c r="I76" i="24"/>
  <c r="I77" i="24"/>
  <c r="I78" i="24"/>
  <c r="I79" i="24"/>
  <c r="I80" i="24"/>
  <c r="I81" i="24"/>
  <c r="I82" i="24"/>
  <c r="I83" i="24"/>
  <c r="I84" i="24"/>
  <c r="I85" i="24"/>
  <c r="I86" i="24"/>
  <c r="I14" i="24"/>
  <c r="I87" i="24"/>
  <c r="I88" i="24"/>
  <c r="I89" i="24"/>
  <c r="I90" i="24"/>
  <c r="I91" i="24"/>
  <c r="I92" i="24"/>
  <c r="I93" i="24"/>
  <c r="I94" i="24"/>
  <c r="I95" i="24"/>
  <c r="I96" i="24"/>
  <c r="I97" i="24"/>
  <c r="I15" i="24"/>
  <c r="I98" i="24"/>
  <c r="I99" i="24"/>
  <c r="I100" i="24"/>
  <c r="I101" i="24"/>
  <c r="I102" i="24"/>
  <c r="I103" i="24"/>
  <c r="I104" i="24"/>
  <c r="I105" i="24"/>
  <c r="I106" i="24"/>
  <c r="I107" i="24"/>
  <c r="I108" i="24"/>
  <c r="I109" i="24"/>
  <c r="I110" i="24"/>
  <c r="F153" i="24"/>
  <c r="I153" i="24" s="1"/>
  <c r="F145" i="24"/>
  <c r="I145" i="24" s="1"/>
  <c r="I139" i="24"/>
  <c r="F135" i="24"/>
  <c r="I135" i="24" s="1"/>
  <c r="C135" i="24"/>
  <c r="H111" i="24"/>
  <c r="G111" i="24"/>
  <c r="C7" i="24" l="1"/>
  <c r="C9" i="24" s="1"/>
  <c r="F7" i="24"/>
  <c r="I111" i="24"/>
  <c r="I7" i="24" l="1"/>
  <c r="F9" i="24"/>
  <c r="I9" i="24" s="1"/>
  <c r="P131" i="1"/>
  <c r="C131" i="25" s="1"/>
  <c r="C132" i="25" s="1"/>
  <c r="P132" i="1" l="1"/>
  <c r="Q131" i="1"/>
  <c r="K132" i="1"/>
  <c r="Q72" i="1" l="1"/>
  <c r="P102" i="1" l="1"/>
  <c r="P375" i="1"/>
  <c r="P392" i="1" s="1"/>
  <c r="P148" i="1"/>
  <c r="P149" i="1"/>
  <c r="C149" i="25" s="1"/>
  <c r="P150" i="1"/>
  <c r="C150" i="25" s="1"/>
  <c r="P155" i="1"/>
  <c r="P151" i="1"/>
  <c r="P152" i="1"/>
  <c r="P153" i="1"/>
  <c r="P143" i="1"/>
  <c r="P144" i="1"/>
  <c r="C144" i="25" s="1"/>
  <c r="P140" i="1"/>
  <c r="P141" i="1"/>
  <c r="C141" i="25" s="1"/>
  <c r="P142" i="1"/>
  <c r="C142" i="25" s="1"/>
  <c r="Q80" i="1"/>
  <c r="C155" i="25" l="1"/>
  <c r="C143" i="25"/>
  <c r="C140" i="25"/>
  <c r="P145" i="1"/>
  <c r="P156" i="1"/>
  <c r="C148" i="25"/>
  <c r="C375" i="25"/>
  <c r="C392" i="25" s="1"/>
  <c r="Q152" i="1"/>
  <c r="C152" i="25"/>
  <c r="Q117" i="1"/>
  <c r="C117" i="25"/>
  <c r="Q153" i="1"/>
  <c r="C153" i="25"/>
  <c r="Q151" i="1"/>
  <c r="C151" i="25"/>
  <c r="Q87" i="1"/>
  <c r="Q58" i="1"/>
  <c r="Q150" i="1"/>
  <c r="Q86" i="1"/>
  <c r="Q149" i="1"/>
  <c r="Q375" i="1"/>
  <c r="Q89" i="1"/>
  <c r="Q155" i="1"/>
  <c r="Q88" i="1"/>
  <c r="Q142" i="1"/>
  <c r="Q59" i="1"/>
  <c r="Q141" i="1"/>
  <c r="Q85" i="1"/>
  <c r="Q140" i="1"/>
  <c r="Q148" i="1"/>
  <c r="Q90" i="1"/>
  <c r="Q81" i="1"/>
  <c r="Q144" i="1"/>
  <c r="Q143" i="1"/>
  <c r="I471" i="1"/>
  <c r="C145" i="25" l="1"/>
  <c r="C156" i="25"/>
  <c r="C310" i="25"/>
  <c r="P92" i="1"/>
  <c r="I355" i="1"/>
  <c r="I286" i="1"/>
  <c r="I309" i="1"/>
  <c r="C393" i="25" l="1"/>
  <c r="C157" i="25"/>
  <c r="I132" i="1"/>
  <c r="J132" i="1"/>
  <c r="L132" i="1"/>
  <c r="C157" i="1" l="1"/>
  <c r="A397" i="1" l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345" i="1"/>
  <c r="A346" i="1" s="1"/>
  <c r="A347" i="1" s="1"/>
  <c r="A348" i="1" s="1"/>
  <c r="A349" i="1" s="1"/>
  <c r="A350" i="1" s="1"/>
  <c r="A351" i="1" s="1"/>
  <c r="A352" i="1" s="1"/>
  <c r="A353" i="1" s="1"/>
  <c r="A354" i="1" s="1"/>
  <c r="C15" i="1"/>
  <c r="C16" i="1" s="1"/>
  <c r="C12" i="1"/>
  <c r="C13" i="1" s="1"/>
  <c r="C10" i="1"/>
  <c r="J116" i="1" l="1"/>
  <c r="I116" i="1"/>
  <c r="I99" i="1"/>
  <c r="C116" i="25" l="1"/>
  <c r="I275" i="1" l="1"/>
  <c r="I256" i="1"/>
  <c r="I253" i="1"/>
  <c r="I246" i="1"/>
  <c r="I118" i="1"/>
  <c r="J114" i="1"/>
  <c r="K114" i="1"/>
  <c r="L114" i="1"/>
  <c r="I114" i="1"/>
  <c r="I105" i="1"/>
  <c r="I102" i="1" l="1"/>
  <c r="A227" i="1"/>
  <c r="A228" i="1" s="1"/>
  <c r="A229" i="1" s="1"/>
  <c r="A230" i="1" s="1"/>
  <c r="A231" i="1" s="1"/>
  <c r="A232" i="1" s="1"/>
  <c r="A233" i="1" s="1"/>
  <c r="A234" i="1" s="1"/>
  <c r="C341" i="1" l="1"/>
  <c r="J118" i="1" l="1"/>
  <c r="K118" i="1"/>
  <c r="L118" i="1"/>
  <c r="K116" i="1"/>
  <c r="L116" i="1"/>
  <c r="J110" i="1"/>
  <c r="K110" i="1"/>
  <c r="L110" i="1"/>
  <c r="C487" i="1"/>
  <c r="C472" i="1"/>
  <c r="C393" i="1"/>
  <c r="C332" i="1"/>
  <c r="C323" i="1"/>
  <c r="C310" i="1"/>
  <c r="C266" i="1"/>
  <c r="C247" i="1"/>
  <c r="C236" i="1"/>
  <c r="C196" i="1"/>
  <c r="C182" i="1"/>
  <c r="C119" i="1"/>
  <c r="C110" i="1"/>
  <c r="C102" i="1"/>
  <c r="C92" i="1"/>
  <c r="M341" i="1" l="1"/>
  <c r="C8" i="1"/>
  <c r="K341" i="1"/>
  <c r="I341" i="1"/>
  <c r="L341" i="1"/>
  <c r="J341" i="1"/>
  <c r="I15" i="1"/>
  <c r="I16" i="1" s="1"/>
  <c r="K15" i="1"/>
  <c r="K16" i="1" s="1"/>
  <c r="J9" i="1"/>
  <c r="J10" i="1" s="1"/>
  <c r="L9" i="1"/>
  <c r="L10" i="1" s="1"/>
  <c r="K9" i="1"/>
  <c r="K10" i="1" s="1"/>
  <c r="L15" i="1"/>
  <c r="L16" i="1" s="1"/>
  <c r="J15" i="1"/>
  <c r="J16" i="1" s="1"/>
  <c r="I9" i="1"/>
  <c r="I10" i="1" s="1"/>
  <c r="M393" i="1"/>
  <c r="M247" i="1"/>
  <c r="I119" i="1"/>
  <c r="I92" i="1"/>
  <c r="I110" i="1"/>
  <c r="L119" i="1"/>
  <c r="K119" i="1"/>
  <c r="J119" i="1"/>
  <c r="I157" i="1"/>
  <c r="L157" i="1"/>
  <c r="K157" i="1"/>
  <c r="J157" i="1"/>
  <c r="I182" i="1"/>
  <c r="L182" i="1"/>
  <c r="K182" i="1"/>
  <c r="J182" i="1"/>
  <c r="L196" i="1"/>
  <c r="K196" i="1"/>
  <c r="J196" i="1"/>
  <c r="I236" i="1"/>
  <c r="L236" i="1"/>
  <c r="K236" i="1"/>
  <c r="J236" i="1"/>
  <c r="I247" i="1"/>
  <c r="L247" i="1"/>
  <c r="K247" i="1"/>
  <c r="J247" i="1"/>
  <c r="I266" i="1"/>
  <c r="L266" i="1"/>
  <c r="K266" i="1"/>
  <c r="J266" i="1"/>
  <c r="I310" i="1"/>
  <c r="L310" i="1"/>
  <c r="K310" i="1"/>
  <c r="J310" i="1"/>
  <c r="I323" i="1"/>
  <c r="L323" i="1"/>
  <c r="K323" i="1"/>
  <c r="J323" i="1"/>
  <c r="I332" i="1"/>
  <c r="L332" i="1"/>
  <c r="K332" i="1"/>
  <c r="J332" i="1"/>
  <c r="I393" i="1"/>
  <c r="L393" i="1"/>
  <c r="K393" i="1"/>
  <c r="J393" i="1"/>
  <c r="I472" i="1"/>
  <c r="L472" i="1"/>
  <c r="K472" i="1"/>
  <c r="J472" i="1"/>
  <c r="Q243" i="1"/>
  <c r="M182" i="1" l="1"/>
  <c r="C114" i="25"/>
  <c r="Q245" i="1"/>
  <c r="P157" i="1"/>
  <c r="M332" i="1"/>
  <c r="M323" i="1"/>
  <c r="M266" i="1"/>
  <c r="M157" i="1"/>
  <c r="M310" i="1"/>
  <c r="M236" i="1"/>
  <c r="M196" i="1"/>
  <c r="M472" i="1"/>
  <c r="C118" i="25"/>
  <c r="C15" i="25" s="1"/>
  <c r="C16" i="25" s="1"/>
  <c r="C9" i="25" l="1"/>
  <c r="C10" i="25" s="1"/>
  <c r="C119" i="25"/>
  <c r="P182" i="1"/>
  <c r="P119" i="1"/>
  <c r="P341" i="1"/>
  <c r="P236" i="1"/>
  <c r="P196" i="1"/>
  <c r="P247" i="1"/>
  <c r="P393" i="1"/>
  <c r="P323" i="1"/>
  <c r="P266" i="1"/>
  <c r="P332" i="1"/>
  <c r="P472" i="1"/>
  <c r="C472" i="25" s="1"/>
  <c r="P310" i="1"/>
  <c r="I487" i="1" l="1"/>
  <c r="P487" i="1"/>
  <c r="L487" i="1"/>
  <c r="J487" i="1"/>
  <c r="L12" i="1"/>
  <c r="M487" i="1"/>
  <c r="K487" i="1"/>
  <c r="J12" i="1"/>
  <c r="K12" i="1"/>
  <c r="L8" i="1" l="1"/>
  <c r="L13" i="1"/>
  <c r="K8" i="1"/>
  <c r="K13" i="1"/>
  <c r="J8" i="1"/>
  <c r="J13" i="1"/>
  <c r="I196" i="1"/>
  <c r="I12" i="1"/>
  <c r="C487" i="25"/>
  <c r="C12" i="25"/>
  <c r="J487" i="25"/>
  <c r="T487" i="25"/>
  <c r="D487" i="25"/>
  <c r="P487" i="25"/>
  <c r="T8" i="25"/>
  <c r="U487" i="25"/>
  <c r="I487" i="25"/>
  <c r="R487" i="25"/>
  <c r="O487" i="25"/>
  <c r="M487" i="25"/>
  <c r="I8" i="25"/>
  <c r="Q487" i="25"/>
  <c r="K487" i="25"/>
  <c r="S487" i="25"/>
  <c r="S8" i="25"/>
  <c r="H487" i="25"/>
  <c r="F487" i="25"/>
  <c r="F8" i="25"/>
  <c r="N8" i="25"/>
  <c r="N487" i="25"/>
  <c r="L487" i="25"/>
  <c r="L8" i="25"/>
  <c r="P8" i="25"/>
  <c r="K8" i="25"/>
  <c r="G487" i="25"/>
  <c r="G8" i="25"/>
  <c r="U8" i="25"/>
  <c r="R8" i="25"/>
  <c r="M8" i="25"/>
  <c r="Q8" i="25"/>
  <c r="D12" i="25"/>
  <c r="E487" i="25"/>
  <c r="E8" i="25"/>
  <c r="O8" i="25"/>
  <c r="H8" i="25"/>
  <c r="J8" i="25"/>
  <c r="C8" i="25" l="1"/>
  <c r="C13" i="25"/>
  <c r="D8" i="25"/>
  <c r="I8" i="1"/>
  <c r="I13" i="1"/>
  <c r="M9" i="1"/>
  <c r="M119" i="1"/>
  <c r="M12" i="1"/>
  <c r="P12" i="1" s="1"/>
  <c r="M8" i="1" l="1"/>
  <c r="P8" i="1" s="1"/>
  <c r="P9" i="1"/>
  <c r="P10" i="1" s="1"/>
  <c r="M10" i="1"/>
  <c r="M13" i="1"/>
  <c r="P13" i="1" s="1"/>
</calcChain>
</file>

<file path=xl/sharedStrings.xml><?xml version="1.0" encoding="utf-8"?>
<sst xmlns="http://schemas.openxmlformats.org/spreadsheetml/2006/main" count="3317" uniqueCount="797">
  <si>
    <t>Раздел № 1.   Перечень многоквартирных домов, которые подлежат капитальному ремонту</t>
  </si>
  <si>
    <t>№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</si>
  <si>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</si>
  <si>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</si>
  <si>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</si>
  <si>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</si>
  <si>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</si>
  <si>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</si>
  <si>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</si>
  <si>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</si>
  <si>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</si>
  <si>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</si>
  <si>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</si>
  <si>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</si>
  <si>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</si>
  <si>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</si>
  <si>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бюджета Республики Карелия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</si>
  <si>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</si>
  <si>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</si>
  <si>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</si>
  <si>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</si>
  <si>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</si>
  <si>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руб./кв.м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</si>
  <si>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</si>
  <si>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</si>
  <si>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</si>
  <si>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</si>
  <si>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</si>
  <si>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</si>
  <si>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</si>
  <si>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</si>
  <si>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</si>
  <si>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</si>
  <si>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</si>
  <si>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</si>
  <si>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</si>
  <si>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</si>
  <si>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</si>
  <si>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</si>
  <si>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</si>
  <si>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</si>
  <si>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Итого по Беломорскому муниципальному району</t>
  </si>
  <si>
    <t>Брусчатые</t>
  </si>
  <si>
    <t>1952</t>
  </si>
  <si>
    <t>1951</t>
  </si>
  <si>
    <t>1963</t>
  </si>
  <si>
    <t>1953</t>
  </si>
  <si>
    <t>1955</t>
  </si>
  <si>
    <t>Итого по Кондопожскому муниципальному району</t>
  </si>
  <si>
    <t>Кирпичные</t>
  </si>
  <si>
    <t>Бревно (брус)</t>
  </si>
  <si>
    <t>Итого по Лахденпохскому муниципальному району</t>
  </si>
  <si>
    <t>1966</t>
  </si>
  <si>
    <t>1956</t>
  </si>
  <si>
    <t>Итого по Медвежьегорскому муниципальному району</t>
  </si>
  <si>
    <t>1958</t>
  </si>
  <si>
    <t>1957</t>
  </si>
  <si>
    <t>1954</t>
  </si>
  <si>
    <t>1960</t>
  </si>
  <si>
    <t>Петрозаводский городской округ</t>
  </si>
  <si>
    <t>1959</t>
  </si>
  <si>
    <t>1962</t>
  </si>
  <si>
    <t>1946</t>
  </si>
  <si>
    <t>1948</t>
  </si>
  <si>
    <t>Деревянные</t>
  </si>
  <si>
    <t>1961</t>
  </si>
  <si>
    <t>1964</t>
  </si>
  <si>
    <t>1965</t>
  </si>
  <si>
    <t>Адрес многоквартирного дома</t>
  </si>
  <si>
    <t>ед.</t>
  </si>
  <si>
    <t>Итого по Кемскому муниципальному району</t>
  </si>
  <si>
    <t>Итого по Пудожскому муниципальному району</t>
  </si>
  <si>
    <t>Итого по Республики Карелия</t>
  </si>
  <si>
    <t>Итого по Республике Карелия</t>
  </si>
  <si>
    <t>Адрес многоквартирного дома (далее - МКД)</t>
  </si>
  <si>
    <t>Беломорский муниципальный район</t>
  </si>
  <si>
    <t>Кемский муниципальный район</t>
  </si>
  <si>
    <t>Кондопожский муниципальный район</t>
  </si>
  <si>
    <t>Лахденпохский муниципальный район</t>
  </si>
  <si>
    <t>Лоухский муниципальный район</t>
  </si>
  <si>
    <t>Итого по Лоухскому муниципальному району</t>
  </si>
  <si>
    <t>Медвежьегорский муниципальный район</t>
  </si>
  <si>
    <t>Муезерский муниципальный район</t>
  </si>
  <si>
    <t>Олонецкий национальный муниципальный район</t>
  </si>
  <si>
    <t>Питкярантский муниципальный район</t>
  </si>
  <si>
    <t>Итого по Питкярантскому муниципальному району</t>
  </si>
  <si>
    <t>Прионежский  муниципальный район</t>
  </si>
  <si>
    <t>Итого по Прионежскому муниципальному району</t>
  </si>
  <si>
    <t>Пудожский муниципальный район</t>
  </si>
  <si>
    <t>Сегежский  муниципальный район</t>
  </si>
  <si>
    <t>Итого по Сегежскому муниципальному району</t>
  </si>
  <si>
    <t>Итого по Сортавальскому муниципальному району</t>
  </si>
  <si>
    <t>Суоярвский муниципальный район</t>
  </si>
  <si>
    <t>Количество жителей, зарегистрированных в МКД на дату утверждения краткосрочного плана</t>
  </si>
  <si>
    <t>Итого по Петрозаводскому г.о.</t>
  </si>
  <si>
    <t>Итого по Калевальскому муниципальному району</t>
  </si>
  <si>
    <t>Итого по Олонецкому муниципальному району</t>
  </si>
  <si>
    <t>Итого по Пряжинскому муниципальному району</t>
  </si>
  <si>
    <t>Пряжинский муниципальный район</t>
  </si>
  <si>
    <t>Сортавальский муниципальный район</t>
  </si>
  <si>
    <t>Брусчатый</t>
  </si>
  <si>
    <t>Калевальский  муниципальный район</t>
  </si>
  <si>
    <t>Ремонт или замена лифтового оборудования, признанного непригодным для эксплуатации, ремонт лифтовых шахт</t>
  </si>
  <si>
    <t>Год ввода в эксплуатацию лифтового оборудования</t>
  </si>
  <si>
    <t>Стоимость работ и (или) услуг, в том числе разработка проектно-сметной документации и выполнение работ по строительному контролю</t>
  </si>
  <si>
    <t>Плановый период проведения работ</t>
  </si>
  <si>
    <t>Итого по Петрозаводскому городскому округу</t>
  </si>
  <si>
    <t xml:space="preserve">  </t>
  </si>
  <si>
    <t>1938</t>
  </si>
  <si>
    <t>Итого по Суоярвскому муниципальному району</t>
  </si>
  <si>
    <t>Сегежский муниципальный район</t>
  </si>
  <si>
    <t>Итого по Муезерскому муниципальному район</t>
  </si>
  <si>
    <t>Кирпичный</t>
  </si>
  <si>
    <t>Деревянный</t>
  </si>
  <si>
    <t>Блочный</t>
  </si>
  <si>
    <t>1934</t>
  </si>
  <si>
    <t>Панельный</t>
  </si>
  <si>
    <t>Бревно(брус)</t>
  </si>
  <si>
    <t>Петрозаводский ГО, г. Петрозаводск, пр-кт Александра Невского, д. 51А</t>
  </si>
  <si>
    <t>Петрозаводский ГО, г. Петрозаводск, ул. Максима Горького, д. 21а</t>
  </si>
  <si>
    <t>Петрозаводский ГО, г. Петрозаводск, просп.Октябрьский, д. 25</t>
  </si>
  <si>
    <t>Петрозаводский ГО, г. Петрозаводск, ул. Октября, д. 7</t>
  </si>
  <si>
    <t>Лахденпохский р-н, Лахденпохское г/п, г. Лахденпохья, ул. Малиновского, д. 6</t>
  </si>
  <si>
    <t>Лахденпохский р-н, Лахденпохское г/п, г. Лахденпохья, ул. Малиновского, д. 10</t>
  </si>
  <si>
    <t>Лоухский р-н, Лоухское г/п, пгт Лоухи, ул. Им 23 Гвардейской стрелковой дивизии, д. 1</t>
  </si>
  <si>
    <t>Лоухский р-н, Лоухское г/п, пгт Лоухи, ул. Им 23 Гвардейской стрелковой дивизии, д. 3</t>
  </si>
  <si>
    <t>Лоухский р-н, Лоухское г/п, пгт Лоухи, ул. Им 23 Гвардейской стрелковой дивизии, д. 5</t>
  </si>
  <si>
    <t>Лоухский р-н, Лоухское г/п, пгт Лоухи, ул. Им 23 Гвардейской стрелковой дивизии, д. 7</t>
  </si>
  <si>
    <t>Лоухский р-н, Лоухское г/п, пгт Лоухи, ул. Им 23 Гвардейской стрелковой дивизии, д. 11</t>
  </si>
  <si>
    <t>Лоухский р-н, Лоухское г/п, пгт Лоухи, ул. Им 23 Гвардейской стрелковой дивизии, д. 12</t>
  </si>
  <si>
    <t>Лоухский р-н, Лоухское г/п, пгт Лоухи, ул Советская, д. 2</t>
  </si>
  <si>
    <t>Медвежьегорский р-н, Толвуйское с/п, дер. Толвуя, ул. Школьная, д. 1</t>
  </si>
  <si>
    <t>Медвежьегорский р-н, Толвуйское с/п, дер. Толвуя, ул. Школьная, д. 4</t>
  </si>
  <si>
    <t>Медвежьегорский р-н, Толвуйское с/п, дер. Толвуя, ул. Школьная, д. 6</t>
  </si>
  <si>
    <t>Медвежьегорский р-н, Толвуйское с/п, дер. Толвуя, ул. Школьная, д. 8</t>
  </si>
  <si>
    <t>Медвежьегорский р-н, Толвуйское с/п, дер. Толвуя, пер. Школьный, д. 6</t>
  </si>
  <si>
    <t>Медвежьегорский р-н, Толвуйское с/п, дер. Толвуя, ул. Пушкина, д. 1</t>
  </si>
  <si>
    <t>1968</t>
  </si>
  <si>
    <t>нет данных</t>
  </si>
  <si>
    <t>нет</t>
  </si>
  <si>
    <t>1939</t>
  </si>
  <si>
    <t>Раздел № 3.   Перечень многоквартирных домов, в отношении которых запланированы работы по замене лифтового оборудования и ремонту лифтовых шахт (замена лифтов)</t>
  </si>
  <si>
    <t>Сегежский р-н, Сегежское г/п, г. Сегежа, ул. Ленина, д. 17</t>
  </si>
  <si>
    <t>Год региональной программы</t>
  </si>
  <si>
    <t>1994</t>
  </si>
  <si>
    <t>Общий счет регионального оператора/Спецсчет</t>
  </si>
  <si>
    <t>Спецсчет</t>
  </si>
  <si>
    <t>Регоператор</t>
  </si>
  <si>
    <t>2021</t>
  </si>
  <si>
    <t>2023</t>
  </si>
  <si>
    <t>2020</t>
  </si>
  <si>
    <t>2022</t>
  </si>
  <si>
    <t>Петрозаводский ГО, г. Петрозаводск, ул. Чернышевского, д. 20</t>
  </si>
  <si>
    <t>Сортавальский р-н, Сортавальское г/п, г. Сортавала, ул. 40 лет ВЛКСМ, д. 6/10</t>
  </si>
  <si>
    <t>Сортавальский р-н, Сортавальское г/п, г. Сортавала, ул. Куйбышева, д. 14</t>
  </si>
  <si>
    <t>Сортавальский р-н, Сортавальское г/п, г. Сортавала, ул. Первомайская, д. 50</t>
  </si>
  <si>
    <t>Сортавальский р-н, Сортавальское г/п, г. Сортавала, ул. Фанерная, д. 1</t>
  </si>
  <si>
    <t>Сортавальский р-н, Хелюльское г/п, пгт Хелюля (г Сортавала), ул. Октябрьская, д. 4</t>
  </si>
  <si>
    <r>
      <t>Сортавальский р-н, Сортавальское г/п, г. Сортавала, ул. Комсомольская, д. 8</t>
    </r>
    <r>
      <rPr>
        <b/>
        <sz val="9"/>
        <rFont val="Times New Roman"/>
        <family val="1"/>
        <charset val="204"/>
      </rPr>
      <t xml:space="preserve"> (ОКН)</t>
    </r>
  </si>
  <si>
    <t>Прионежский р-н, Гарнизонное с/п, пос. Чална-1, ул. Завражнова, д. 45</t>
  </si>
  <si>
    <t>Итого по Петрозаводскому г.о. в 2022г.</t>
  </si>
  <si>
    <t>Итого по Петрозаводскому г.о. в 2023г.</t>
  </si>
  <si>
    <t>Итого по Петрозаводскому г.о. в 2024г.</t>
  </si>
  <si>
    <t>Петрозаводский ГО, г. Петрозаводск, просп. Александра Невского, д. 10</t>
  </si>
  <si>
    <t>Петрозаводский ГО, г. Петрозаводск, ул. Анохина, д. 29</t>
  </si>
  <si>
    <t>Петрозаводский ГО, г. Петрозаводск, ул. Загородная, д. 15</t>
  </si>
  <si>
    <t>Петрозаводский ГО, г. Петрозаводск, ул. Калинина, д. 55б</t>
  </si>
  <si>
    <t>1974</t>
  </si>
  <si>
    <t>Петрозаводский ГО, г. Петрозаводск, ул. Ключевая, д. 7</t>
  </si>
  <si>
    <t>Петрозаводский ГО, г. Петрозаводск, ул. Кооперативная, д. 3а</t>
  </si>
  <si>
    <t>Петрозаводский ГО, г. Петрозаводск, ул. Красноармейская, д. 20</t>
  </si>
  <si>
    <t>Петрозаводский ГО, г. Петрозаводск, ул. Краснофлотская, д. 2</t>
  </si>
  <si>
    <t>Петрозаводский ГО, г. Петрозаводск, ул. Кузьмина, д. 41</t>
  </si>
  <si>
    <t>Петрозаводский ГО, г. Петрозаводск, ул. Луначарского, д. 37</t>
  </si>
  <si>
    <t>Петрозаводский ГО, г. Петрозаводск, ул. Московская, д. 20</t>
  </si>
  <si>
    <t>Петрозаводский ГО, г. Петрозаводск, ул. Правды, д. 3</t>
  </si>
  <si>
    <t>Петрозаводский ГО, г. Петрозаводск, ул. Правды, д. 11</t>
  </si>
  <si>
    <t>Петрозаводский ГО, г. Петрозаводск, ул. Птицефабрика, д. 13</t>
  </si>
  <si>
    <t>Петрозаводский ГО, г. Петрозаводск, ул. Свердлова, д. 1</t>
  </si>
  <si>
    <t>Петрозаводский ГО, г. Петрозаводск, ул. Советская, д. 45</t>
  </si>
  <si>
    <t>Петрозаводский ГО, г. Петрозаводск, ул. Сулажгорского Кирпичного завода, д. 16</t>
  </si>
  <si>
    <t>Петрозаводский ГО, г. Петрозаводск, ул. Фрунзе, д. 18</t>
  </si>
  <si>
    <t>Петрозаводский ГО, г. Петрозаводск, ул. Фрунзе, д. 21</t>
  </si>
  <si>
    <t>Петрозаводский ГО, г. Петрозаводск, ул. Фурманова, д. 3</t>
  </si>
  <si>
    <t>Петрозаводский ГО, г. Петрозаводск, ул. Чернышевского, д. 11</t>
  </si>
  <si>
    <t>Петрозаводский ГО, г. Петрозаводск, ул. Шотмана, д. 4</t>
  </si>
  <si>
    <t>1967</t>
  </si>
  <si>
    <t>Петрозаводский ГО, ст. Томицы (г Петрозаводск), д. 10</t>
  </si>
  <si>
    <t>Петрозаводский ГО, г. Петрозаводск, ул. Загородная, д. 17</t>
  </si>
  <si>
    <t>Петрозаводский ГО, г. Петрозаводск, ул. Загородная, д. 22</t>
  </si>
  <si>
    <t>Беломорский р-н, Беломорское г/п, г. Беломорск, ул. Портовое шоссе, д. 20</t>
  </si>
  <si>
    <t>Итого по Беломорскому муниципальному району в 2022г.</t>
  </si>
  <si>
    <t>Итого по Беломорскому муниципальному району в 2023г.</t>
  </si>
  <si>
    <t>Итого по Беломорскому муниципальному району в 2024г.</t>
  </si>
  <si>
    <t>Итого по Калевальскому муниципальному району в 2022г.</t>
  </si>
  <si>
    <t>Итого по Калевальскому муниципальному району в 2023г.</t>
  </si>
  <si>
    <t>Итого по Калевальскому муниципальному району в 2024г.</t>
  </si>
  <si>
    <t>Калевальский р-н, Боровское с/п, пос. Боровой, ул. Гористая, д. 9</t>
  </si>
  <si>
    <t>Кемский р-н, Кемское г/п, г. Кемь, просп. Пролетарский, д. 63</t>
  </si>
  <si>
    <t>Итого по Кемскому муниципальному району в 2022г.</t>
  </si>
  <si>
    <t>Итого по Кемскому муниципальному району в 2023г.</t>
  </si>
  <si>
    <t>Итого по Кемскому муниципальному району в 2024г.</t>
  </si>
  <si>
    <t>Кондопожский р-н, Кондопожское г/п, г. Кондопога, ул. Коммунальная, д. 13</t>
  </si>
  <si>
    <t>Кондопожский р-н, Кондопожское г/п, г. Кондопога, ул. Комсомольская, д. 4</t>
  </si>
  <si>
    <t>Кондопожский р-н, Кондопожское г/п, г. Кондопога, ул. Советов, д. 3</t>
  </si>
  <si>
    <t>Кондопожский р-н, Кондопожское г/п, г. Кондопога, ул. Советов, д. 8</t>
  </si>
  <si>
    <t>Кондопожский р-н, Кондопожское г/п, г. Кондопога, ул. Советов, д. 22</t>
  </si>
  <si>
    <t>Кондопожский р-н, Кондопожское г/п, г. Кондопога, ул. Советов, д. 31</t>
  </si>
  <si>
    <t>Итого по Кондопожскому муниципальному району в 2022г.</t>
  </si>
  <si>
    <t>Итого по Кондопожскому муниципальному району в 2023г.</t>
  </si>
  <si>
    <t>Итого по Кондопожскому муниципальному району в 2024г.</t>
  </si>
  <si>
    <t>Петрозаводский ГО, г. Петрозаводск, ул. Мурманская, д. 16</t>
  </si>
  <si>
    <t>Петрозаводский ГО, г. Петрозаводск, ул. Фрунзе, д. 6</t>
  </si>
  <si>
    <t>Кондопожский р-н, Кончезерское с/п, с. Кончезеро, ул. Советов, д. 52а</t>
  </si>
  <si>
    <t>1989</t>
  </si>
  <si>
    <t>Лахденпохский р-н, Куркиёкское с/п, пос. Куркиеки, ул. Новая, д. 5а</t>
  </si>
  <si>
    <t>1982</t>
  </si>
  <si>
    <t>Лахденпохский р-н, Куркиёкское с/п, пос. Куркиеки, ул. Новая, д. 13</t>
  </si>
  <si>
    <t>1971</t>
  </si>
  <si>
    <t>Лахденпохский р-н, Куркиёкское с/п, пос. Куркиеки, ул. Новая, д. 19</t>
  </si>
  <si>
    <t>1975</t>
  </si>
  <si>
    <t>Лахденпохский р-н, Мийнальское с/п, пос. Ихала, ул. Центральная, д. 42</t>
  </si>
  <si>
    <t>Лахденпохский р-н, Хийтольское с/п, пос. Тиурула, ул. Солнечная, д. 6</t>
  </si>
  <si>
    <t>Итого по Лахденпохскому муниципальному району в 2022г.</t>
  </si>
  <si>
    <t>Итого по Лахденпохскому муниципальному району в 2023г.</t>
  </si>
  <si>
    <t>Итого по Лахденпохскому муниципальному району в 2024г.</t>
  </si>
  <si>
    <t>Лоухский р-н, Малиновараккское с/п, пос. Малиновая Варакка, ул. Слюдяная, д. 15</t>
  </si>
  <si>
    <t>1984</t>
  </si>
  <si>
    <t>1980</t>
  </si>
  <si>
    <t>Итого по Лоухскому муниципальному району в 2022г.</t>
  </si>
  <si>
    <t>Итого по Лоухскому муниципальному району в 2023г.</t>
  </si>
  <si>
    <t>Итого по Лоухскому муниципальному району в 2024г.</t>
  </si>
  <si>
    <t>Медвежьегорский р-н, Медвежьегорское г/п, г. Медвежьегорск, ул. Дзержинского, д. 16</t>
  </si>
  <si>
    <t>Медвежьегорский р-н, Медвежьегорское г/п, г. Медвежьегорск, ул. К.Маркса, д. 4</t>
  </si>
  <si>
    <t>Медвежьегорский р-н, Медвежьегорское г/п, г. Медвежьегорск, ул. Лесная, д. 6а</t>
  </si>
  <si>
    <t>Медвежьегорский р-н, Медвежьегорское г/п, г. Медвежьегорск, ул. М.Горького, д. 6</t>
  </si>
  <si>
    <t>Медвежьегорский р-н, Медвежьегорское г/п, г. Медвежьегорск, ул. Онежская, д. 4а</t>
  </si>
  <si>
    <t>Медвежьегорский р-н, Медвежьегорское г/п, г. Медвежьегорск, ул. Первомайская, д. 26</t>
  </si>
  <si>
    <t>Медвежьегорский р-н, Медвежьегорское г/п, г. Медвежьегорск, ул. Санаторная, д. 1</t>
  </si>
  <si>
    <t>Медвежьегорский р-н, Медвежьегорское г/п, г. Медвежьегорск, ул. Северная, д. 47</t>
  </si>
  <si>
    <t>Медвежьегорский р-н, Медвежьегорское г/п, г. Медвежьегорск, ул. Фанягина, д. 9</t>
  </si>
  <si>
    <t>Итого по Медвежьегорскому муниципальному району в 2022г.</t>
  </si>
  <si>
    <t>Итого по Медвежьегорскому муниципальному району в 2023г.</t>
  </si>
  <si>
    <t>Итого по Медвежьегорскому муниципальному району в 2024г.</t>
  </si>
  <si>
    <t>Муезерский р-н, Воломское с/п, пос. Волома, ул. Школьная, д. 21</t>
  </si>
  <si>
    <t>Муезерский р-н, Муезерское г/п, пгт Муезерский, ул. 8 Марта, д. 4</t>
  </si>
  <si>
    <t>Итого по Муезерскому муниципальному району в 2022г.</t>
  </si>
  <si>
    <t>Итого по Муезерскому муниципальному району в 2023г.</t>
  </si>
  <si>
    <t>Итого по Муезерскому муниципальному району в 2024г.</t>
  </si>
  <si>
    <t>Олонецкий р-н, Мегрегское с/п, дер. Мегрега, пер. Школьный, д. 5</t>
  </si>
  <si>
    <t>Олонецкий р-н, Олонецкое г/п, г. Олонец, ул. Октябрьская, д. 24</t>
  </si>
  <si>
    <t>Олонецкий р-н, Олонецкое г/п, г. Олонец, ул. Октябрьская, д. 25</t>
  </si>
  <si>
    <t>Олонецкий р-н, Олонецкое г/п, дер. Рыпушкалицы, д. 20а</t>
  </si>
  <si>
    <t>Итого по Олонецкому муниципальному району в 2022г.</t>
  </si>
  <si>
    <t>Итого по Олонецкому муниципальному району в 2023г.</t>
  </si>
  <si>
    <t>Итого по Олонецкому муниципальному району в 2024г.</t>
  </si>
  <si>
    <t>Питкярантский р-н, Ляскельское с/п, дер. Хийденсельга, ул. Лесопильщиков, д. 5</t>
  </si>
  <si>
    <t>Питкярантский р-н, Питкярантское г/п, г. Питкяранта, ул. Горького, д. 4</t>
  </si>
  <si>
    <t>Питкярантский р-н, Питкярантское г/п, г. Питкяранта, ул. Привокзальная, д. 28</t>
  </si>
  <si>
    <t>Питкярантский р-н, Питкярантское г/п, г. Питкяранта, ул. Пушкина, д. 4</t>
  </si>
  <si>
    <t>Питкярантский р-н, Харлуское с/п, пос. Харлу, ш. Главное, д. 36</t>
  </si>
  <si>
    <t>Итого по Питкярантскому муниципальному району в 2022г.</t>
  </si>
  <si>
    <t>Итого по Питкярантскому муниципальному району в 2023г.</t>
  </si>
  <si>
    <t>Итого по Прионежскому муниципальному району в 2022г.</t>
  </si>
  <si>
    <t>Итого по Прионежскому муниципальному району в 2023г.</t>
  </si>
  <si>
    <t>Итого по Прионежскому муниципальному району в 2024г.</t>
  </si>
  <si>
    <t>Пряжинский р-н, Эссойльское с/п, пос. Сяпся, ул. Ягодная, д. 9</t>
  </si>
  <si>
    <t>Пряжинский р-н, Эссойльское с/п, пос. Эссойла, ул. Центральная, д. 13</t>
  </si>
  <si>
    <t>Итого по Пряжинскому муниципальному району в 2022г.</t>
  </si>
  <si>
    <t>Итого по Пряжинскому муниципальному району в 2023г.</t>
  </si>
  <si>
    <t>Пудожский р-н, Пудожское г/п, г. Пудож, ул. К.Маркса, д. 65а</t>
  </si>
  <si>
    <t>Пудожский р-н, Пудожское г/п, г. Пудож, ул. Ленина, д. 57</t>
  </si>
  <si>
    <t>Итого по Пряжинскому муниципальному району в 2024г.</t>
  </si>
  <si>
    <t>Итого по Пудожскому муниципальному району в 2022г.</t>
  </si>
  <si>
    <t>Итого по Пудожскому муниципальному району в 2023г.</t>
  </si>
  <si>
    <t>Итого по Пудожскому муниципальному району в 2024г.</t>
  </si>
  <si>
    <t>Итого по Сегежскому муниципальному району в 2022г.</t>
  </si>
  <si>
    <t>Итого по Сегежскому муниципальному району в 2023г.</t>
  </si>
  <si>
    <t>Итого по Сегежскому муниципальному району в 2024г.</t>
  </si>
  <si>
    <t>Итого по Сортавальскому муниципальному району в 2022г.</t>
  </si>
  <si>
    <t>Итого по Сортавальскому муниципальному району в 2023г.</t>
  </si>
  <si>
    <t>Итого по Сортавальскому муниципальному району в 2024г.</t>
  </si>
  <si>
    <t>Итого по Суоярвскому муниципальному району в 2022г.</t>
  </si>
  <si>
    <t>Итого по Суоярвскому муниципальному району в 2023г.</t>
  </si>
  <si>
    <t>Итого по Суоярвскому муниципальному району в 2024г.</t>
  </si>
  <si>
    <t>Итого по Питкярантскому муниципальному району в 2024г.</t>
  </si>
  <si>
    <t>Сегежский р-н, Надвоицкое г/п, пгт Надвоицы, ул. Ленина, д. 6/3</t>
  </si>
  <si>
    <t>Сегежский р-н, Надвоицкое г/п, пгт Надвоицы, ул. Спиридонова, д. 27</t>
  </si>
  <si>
    <t>Сегежский р-н, Надвоицкое г/п, пгт Надвоицы, ул. Спиридонова, д. 28</t>
  </si>
  <si>
    <t>Сегежский р-н, Надвоицкое г/п, пгт Надвоицы, ул. Строителей, д. 8</t>
  </si>
  <si>
    <t>1949</t>
  </si>
  <si>
    <t>Сегежский р-н, Сегежское г/п, г. Сегежа, ул. Гагарина, д. 17</t>
  </si>
  <si>
    <t>Сегежский р-н, Сегежское г/п, г. Сегежа, ул. Ленина, д. 19</t>
  </si>
  <si>
    <t>Сегежский р-н, Сегежское г/п, г. Сегежа, ул. Мира, д. 20</t>
  </si>
  <si>
    <t>Сегежский р-н, Сегежское г/п, г. Сегежа, ул. Мира, д. 30</t>
  </si>
  <si>
    <t>Сегежский р-н, Сегежское г/п, г. Сегежа, ул. Советская, д. 12</t>
  </si>
  <si>
    <t>1937</t>
  </si>
  <si>
    <t>1950</t>
  </si>
  <si>
    <t>Сортавальский р-н, Вяртсильское г/п, пгт Вяртсиля (г Сортавала), ул. Мира, д. 3</t>
  </si>
  <si>
    <t>Сортавальский р-н, Вяртсильское г/п, пгт Вяртсиля (г Сортавала), ул. Мира, д. 4</t>
  </si>
  <si>
    <t>Сортавальский р-н, Сортавальское г/п, г. Сортавала, ул. Загородная, д. 50</t>
  </si>
  <si>
    <t>Сортавальский р-н, Сортавальское г/п, г. Сортавала, ул. Комсомольская, д. 7</t>
  </si>
  <si>
    <t>Сортавальский р-н, Сортавальское г/п, г. Сортавала, ул. Маяковского, д. 7</t>
  </si>
  <si>
    <t>Сортавальский р-н, Сортавальское г/п, г. Сортавала, ул. 2-я Гористая, д. 3</t>
  </si>
  <si>
    <t>Суоярвский р-н, Суоярвское г/п, г. Суоярви, ул. Гагарина, д. 4</t>
  </si>
  <si>
    <t>2026</t>
  </si>
  <si>
    <t>Суоярвский р-н, Суоярвское г/п, г. Суоярви, ул. Гагарина, д. 6</t>
  </si>
  <si>
    <t>Суоярвский р-н, Суоярвское г/п, г. Суоярви, ул. Ленина, д. 29</t>
  </si>
  <si>
    <t>Петрозаводский ГО, г. Петрозаводск, ул. Онежский Разъезд, д. 6</t>
  </si>
  <si>
    <t>Петрозаводский ГО, г. Петрозаводск, ул. Онежский Разъезд, д. 9</t>
  </si>
  <si>
    <t>1973</t>
  </si>
  <si>
    <t>Петрозаводский ГО, г. Петрозаводск, ул. Володарского, д. 25</t>
  </si>
  <si>
    <t>Петрозаводский ГО, г. Петрозаводск, ул. Лесная, д. 24</t>
  </si>
  <si>
    <t>Петрозаводский ГО, г. Петрозаводск, ул. Лизы Чайкиной, д. 2</t>
  </si>
  <si>
    <t>Петрозаводский ГО, г. Петрозаводск, ул. Лизы Чайкиной, д. 8</t>
  </si>
  <si>
    <t>Петрозаводский ГО, г. Петрозаводск, ул. Пробная, д. 22</t>
  </si>
  <si>
    <t>Петрозаводский ГО, г. Петрозаводск, ул. Сорокская, д. 5</t>
  </si>
  <si>
    <t>1969</t>
  </si>
  <si>
    <t>1970</t>
  </si>
  <si>
    <t>1972</t>
  </si>
  <si>
    <t>Кемский р-н, Кемское г/п, г. Кемь, ул. Каменева, д. 8</t>
  </si>
  <si>
    <t>Кондопожский р-н, Кондопожское г/п, г. Кондопога, пер. Октябрьский, д. 2</t>
  </si>
  <si>
    <t>Кондопожский р-н, Кондопожское г/п, г. Кондопога, пер. Октябрьский, д. 6</t>
  </si>
  <si>
    <t>Кондопожский р-н, Кондопожское г/п, г. Кондопога, ул. Пролетарская, д. 34</t>
  </si>
  <si>
    <t>Кондопожский р-н, Кондопожское г/п, г. Кондопога, ул. Бумажников, д. 6</t>
  </si>
  <si>
    <t>Кондопожский р-н, Кондопожское г/п, г. Кондопога, ул. Заводская, д. 20</t>
  </si>
  <si>
    <t>Кондопожский р-н, Кондопожское г/п, г. Кондопога, ул. Пролетарская, д. 7</t>
  </si>
  <si>
    <t>Кондопожский р-н, Кондопожское г/п, г. Кондопога, ул. Пролетарская, д. 22</t>
  </si>
  <si>
    <t>Кондопожский р-н, Кондопожское г/п, г. Кондопога, ул. Пролетарская, д. 24а</t>
  </si>
  <si>
    <t>Кондопожский р-н, Кондопожское г/п, г. Кондопога, ул. Пролетарская, д. 29</t>
  </si>
  <si>
    <t>Кондопожский р-н, Кондопожское г/п, г. Кондопога, ул. Пролетарская, д. 42</t>
  </si>
  <si>
    <t>Кондопожский р-н, Кондопожское г/п, г. Кондопога, ул. Советов, д. 130</t>
  </si>
  <si>
    <t>Кондопожский р-н, Кончезерское с/п, с. Кончезеро, ул. Советов, д. 61</t>
  </si>
  <si>
    <t>Кондопожский р-н, Кончезерское с/п, с. Кончезеро, ул. Советов, д. 63</t>
  </si>
  <si>
    <t>Кондопожский р-н, Кондопожское г/п, г. Кондопога, ул. Бумажников, д. 12</t>
  </si>
  <si>
    <t>Кондопожский р-н, Кондопожское г/п, г. Кондопога, ул. Советов, д. 130б</t>
  </si>
  <si>
    <t>Кондопожский р-н, Курортное с/п, пос. Марциальные Воды, д. 1</t>
  </si>
  <si>
    <t>Кондопожский р-н, Курортное с/п, пос. Марциальные Воды, д. 2</t>
  </si>
  <si>
    <t>Лахденпохский р-н, Лахденпохское г/п, г. Лахденпохья, ул. Красноармейская, д. 4</t>
  </si>
  <si>
    <t>Лахденпохский р-н, Куркиёкское с/п, пос. Куркиеки, ул. Новая, д. 6</t>
  </si>
  <si>
    <t>Лахденпохский р-н, Куркиёкское с/п, пос. Куркиеки, ул. Новая, д. 6а</t>
  </si>
  <si>
    <t>Лахденпохский р-н, Куркиёкское с/п, пос. Куркиеки, ул. Новая, д. 7а</t>
  </si>
  <si>
    <t>Лахденпохский р-н, Куркиёкское с/п, пос. Куркиеки, ул. Новая, д. 8</t>
  </si>
  <si>
    <t>Лахденпохский р-н, Куркиёкское с/п, пос. Куркиеки, ул. Новая, д. 15</t>
  </si>
  <si>
    <t>Лахденпохский р-н, Куркиёкское с/п, пос. Куркиеки, ул. Новая, д. 22</t>
  </si>
  <si>
    <t>Лахденпохский р-н, Лахденпохское г/п, г. Лахденпохья, ул. Ленина, д. 5а</t>
  </si>
  <si>
    <t>Лахденпохский р-н, Лахденпохское г/п, г. Лахденпохья, ул. Ленина, д. 5б</t>
  </si>
  <si>
    <t>Лахденпохский р-н, Мийнальское с/п, пос. Ихала, ул. Центральная, д. 36</t>
  </si>
  <si>
    <t>Лахденпохский р-н, Элисенваарское с/п, пос. Элисенваара, ул. Гагарина, д. 8</t>
  </si>
  <si>
    <t>1986</t>
  </si>
  <si>
    <t>1977</t>
  </si>
  <si>
    <t>1978</t>
  </si>
  <si>
    <t>Медвежьегорский р-н, Медвежьегорское г/п, г. Медвежьегорск, ул. Верхняя, д. 4</t>
  </si>
  <si>
    <t>Медвежьегорский р-н, Медвежьегорское г/п, г. Медвежьегорск, ул. Верхняя, д. 45</t>
  </si>
  <si>
    <t>Медвежьегорский р-н, Медвежьегорское г/п, г. Медвежьегорск, ул. Дзержинского, д. 12</t>
  </si>
  <si>
    <t>Медвежьегорский р-н, Медвежьегорское г/п, г. Медвежьегорск, ул. Кирова, д. 4</t>
  </si>
  <si>
    <t>Медвежьегорский р-н, Медвежьегорское г/п, г. Медвежьегорск, ул. Коммунаров, д. 3</t>
  </si>
  <si>
    <t>Медвежьегорский р-н, Медвежьегорское г/п, г. Медвежьегорск, ул. Коммунаров, д. 10</t>
  </si>
  <si>
    <t>Медвежьегорский р-н, Медвежьегорское г/п, г. Медвежьегорск, ул. М.Горького, д. 11</t>
  </si>
  <si>
    <t>Медвежьегорский р-н, Медвежьегорское г/п, г. Медвежьегорск, ул. М.Горького, д. 18</t>
  </si>
  <si>
    <t>Медвежьегорский р-н, Медвежьегорское г/п, г. Медвежьегорск, ул. Набережная, д. 15а</t>
  </si>
  <si>
    <t>Медвежьегорский р-н, Медвежьегорское г/п, г. Медвежьегорск, ул. Пионерская, д. 2</t>
  </si>
  <si>
    <t>Медвежьегорский р-н, Медвежьегорское г/п, г. Медвежьегорск, ул. Свердлова, д. 4</t>
  </si>
  <si>
    <t>Медвежьегорский р-н, Медвежьегорское г/п, г. Медвежьегорск, ул. Свердлова, д. 6</t>
  </si>
  <si>
    <t>Медвежьегорский р-н, Медвежьегорское г/п, г. Медвежьегорск, ул. Свердлова, д. 8</t>
  </si>
  <si>
    <t>Медвежьегорский р-н, Медвежьегорское г/п, г. Медвежьегорск, ул. Советская, д. 3</t>
  </si>
  <si>
    <t>Медвежьегорский р-н, Пиндушское г/п, дер. Лумбуши, ул. Совхозная, д. 2</t>
  </si>
  <si>
    <t>Медвежьегорский р-н, Медвежьегорское г/п, г. Медвежьегорск, ул. Дзержинского, д. 19</t>
  </si>
  <si>
    <t>Медвежьегорский р-н, Медвежьегорское г/п, г. Медвежьегорск, ул. М.Горького, д. 27</t>
  </si>
  <si>
    <t>Медвежьегорский р-н, Медвежьегорское г/п, г. Медвежьегорск, ул. Повенецкая, д. 12</t>
  </si>
  <si>
    <t>Муезерский р-н, Воломское с/п, пос. Волома, ул. Строителей, д. 25</t>
  </si>
  <si>
    <t>Муезерский р-н, Воломское с/п, пос. Волома, ул. Гагарина, д. 13</t>
  </si>
  <si>
    <t>Муезерский р-н, Воломское с/п, пос. Волома, ул. Гагарина, д. 15</t>
  </si>
  <si>
    <t>Олонецкий р-н, Олонецкое г/п, г. Олонец, ул. Володарского, д. 14а</t>
  </si>
  <si>
    <t>Олонецкий р-н, Олонецкое г/п, г. Олонец, ул. Карла Либкнехта, д. 46а</t>
  </si>
  <si>
    <t>Олонецкий р-н, Олонецкое г/п, г. Олонец, ул. Коммунальная, д. 2а</t>
  </si>
  <si>
    <t>Олонецкий р-н, Олонецкое г/п, г. Олонец, ул. Коммунальная, д. 14</t>
  </si>
  <si>
    <t>Олонецкий р-н, Олонецкое г/п, г. Олонец, ул. Коммунальная, д. 16</t>
  </si>
  <si>
    <t>Олонецкий р-н, Олонецкое г/п, г. Олонец, ул. Совхозная, д. 6</t>
  </si>
  <si>
    <t>Питкярантский р-н, Ляскельское с/п, дер. Хийденсельга, ул. Лесопильщиков, д. 4</t>
  </si>
  <si>
    <t>Питкярантский р-н, Питкярантское г/п, г. Питкяранта, ул. Гоголя, д. 14</t>
  </si>
  <si>
    <t>Питкярантский р-н, Питкярантское г/п, г. Питкяранта, ул. Горького, д. 2</t>
  </si>
  <si>
    <t>Питкярантский р-н, Питкярантское г/п, г. Питкяранта, ул. Ленина, д. 35</t>
  </si>
  <si>
    <t>Питкярантский р-н, Питкярантское г/п, г. Питкяранта, ул. Ленина, д. 37</t>
  </si>
  <si>
    <t>Питкярантский р-н, Питкярантское г/п, г. Питкяранта, ул. Ленина, д. 42</t>
  </si>
  <si>
    <t>Питкярантский р-н, Ляскельское с/п, дер. Хийденсельга, пер. Клубный, д. 7</t>
  </si>
  <si>
    <t>Питкярантский р-н, Ляскельское с/п, дер. Хийденсельга, ул. Лесопильщиков, д. 12</t>
  </si>
  <si>
    <t>Питкярантский р-н, Ляскельское с/п, пос. Ляскеля, ул. Советская, д. 31</t>
  </si>
  <si>
    <t>Питкярантский р-н, Питкярантское г/п, г. Питкяранта, кв-л 2-й Строительный, д. 12</t>
  </si>
  <si>
    <t>Питкярантский р-н, Питкярантское г/п, г. Питкяранта, ул. Гоголя, д. 2</t>
  </si>
  <si>
    <t>Питкярантский р-н, Питкярантское г/п, г. Питкяранта, ул. Гоголя, д. 7</t>
  </si>
  <si>
    <t>Питкярантский р-н, Питкярантское г/п, г. Питкяранта, ул. Гоголя, д. 12</t>
  </si>
  <si>
    <t>Питкярантский р-н, Питкярантское г/п, г. Питкяранта, ул. Ленина, д. 17</t>
  </si>
  <si>
    <t>Питкярантский р-н, Питкярантское г/п, г. Питкяранта, ул. Ленина, д. 21</t>
  </si>
  <si>
    <t>Питкярантский р-н, Питкярантское г/п, г. Питкяранта, ул. Ленина, д. 31</t>
  </si>
  <si>
    <t>Питкярантский р-н, Питкярантское г/п, г. Питкяранта, ул. Ленина, д. 33</t>
  </si>
  <si>
    <t>Питкярантский р-н, Питкярантское г/п, г. Питкяранта, ул. Ленина, д. 48</t>
  </si>
  <si>
    <t>Питкярантский р-н, Питкярантское г/п, г. Питкяранта, ул. Ленина, д. 70</t>
  </si>
  <si>
    <t>Питкярантский р-н, Питкярантское г/п, г. Питкяранта, ул. Победы, д. 4</t>
  </si>
  <si>
    <t>Питкярантский р-н, Салминское с/п, дер. Мийнала, ул. Совхозная, д. 7</t>
  </si>
  <si>
    <t>Питкярантский р-н, Салминское с/п, дер. Ряймяля, ул. Советская, д. 13</t>
  </si>
  <si>
    <t>Питкярантский р-н, Салминское с/п, дер. Ряймяля, ул. Совхозная, д. 10</t>
  </si>
  <si>
    <t>Питкярантский р-н, Салминское с/п, дер. Ряймяля, ул. Совхозная, д. 12</t>
  </si>
  <si>
    <t>Питкярантский р-н, Салминское с/п, пос. Салми, ул. Совхозная, д. 10</t>
  </si>
  <si>
    <t>Питкярантский р-н, Харлуское с/п, пос. Харлу, ул. Горького, д. 18а</t>
  </si>
  <si>
    <t>Питкярантский р-н, Харлуское с/п, пос. Харлу, ш. Главное, д. 38</t>
  </si>
  <si>
    <t>Сегежский р-н, Надвоицкое г/п, пгт Надвоицы, ул. Ленина, д. 1/4</t>
  </si>
  <si>
    <t>Сегежский р-н, Надвоицкое г/п, пгт Надвоицы, ул. Ленина, д. 2</t>
  </si>
  <si>
    <t>Сегежский р-н, Надвоицкое г/п, пгт Надвоицы, ул. Ленина, д. 7</t>
  </si>
  <si>
    <t>Сегежский р-н, Надвоицкое г/п, пгт Надвоицы, ул. Ленина, д. 10</t>
  </si>
  <si>
    <t>Сегежский р-н, Сегежское г/п, г. Сегежа, ул. Гагарина, д. 19</t>
  </si>
  <si>
    <t>Сегежский р-н, Сегежское г/п, г. Сегежа, ул. Мира, д. 2</t>
  </si>
  <si>
    <t>Сегежский р-н, Сегежское г/п, г. Сегежа, ул. Мира, д. 26</t>
  </si>
  <si>
    <t>Сегежский р-н, Сегежское г/п, г. Сегежа, ул. Пионерская, д. 6</t>
  </si>
  <si>
    <t>Сегежский р-н, Сегежское г/п, г. Сегежа, ул. Советская, д. 13</t>
  </si>
  <si>
    <t>Сегежский р-н, Сегежское г/п, г. Сегежа, ул. Советская, д. 17</t>
  </si>
  <si>
    <t>1940</t>
  </si>
  <si>
    <t>Сегежский р-н, Надвоицкое г/п, пгт Надвоицы, ул. Ленина, д. 5</t>
  </si>
  <si>
    <t>Сегежский р-н, Надвоицкое г/п, пгт Надвоицы, ул. Ленина, д. 7а</t>
  </si>
  <si>
    <t>Сегежский р-н, Надвоицкое г/п, пгт Надвоицы, ул. Мира, д. 2</t>
  </si>
  <si>
    <t>Сегежский р-н, Надвоицкое г/п, пгт Надвоицы, ул. Мира, д. 5</t>
  </si>
  <si>
    <t>Сегежский р-н, Надвоицкое г/п, пгт Надвоицы, ул. Мира, д. 6</t>
  </si>
  <si>
    <t>Сегежский р-н, Надвоицкое г/п, пгт Надвоицы, ул. Спиридонова, д. 20</t>
  </si>
  <si>
    <t>Сегежский р-н, Сегежское г/п, г. Сегежа, ул. Анны Лисициной, д. 9</t>
  </si>
  <si>
    <t>Сегежский р-н, Сегежское г/п, г. Сегежа, ул. Гагарина, д. 9</t>
  </si>
  <si>
    <t>Сегежский р-н, Сегежское г/п, г. Сегежа, ул. Гагарина, д. 9а</t>
  </si>
  <si>
    <t>Сегежский р-н, Сегежское г/п, г. Сегежа, ул. Гагарина, д. 13</t>
  </si>
  <si>
    <t>Сегежский р-н, Сегежское г/п, г. Сегежа, ул. Ленина, д. 4</t>
  </si>
  <si>
    <t>Сегежский р-н, Сегежское г/п, г. Сегежа, ул. Линдозерская, д. 6</t>
  </si>
  <si>
    <t>Сегежский р-н, Сегежское г/п, г. Сегежа, ул. Линдозерская, д. 8</t>
  </si>
  <si>
    <t>Сегежский р-н, Сегежское г/п, г. Сегежа, ул. Маяковского, д. 12а</t>
  </si>
  <si>
    <t>Сегежский р-н, Сегежское г/п, г. Сегежа, ул. Пионерская, д. 8</t>
  </si>
  <si>
    <t>Сегежский р-н, Сегежское г/п, г. Сегежа, ул. Щербакова, д. 4</t>
  </si>
  <si>
    <t>Сегежский р-н, Сегежское г/п, г. Сегежа, ул. Щербакова, д. 5</t>
  </si>
  <si>
    <t>Сегежский р-н, Идельское с/п, пос. Идель, ул. Славная, д. 1</t>
  </si>
  <si>
    <t>Сегежский р-н, Идельское с/п, пос. Идель, ул. Славная, д. 2</t>
  </si>
  <si>
    <t>Сегежский р-н, Идельское с/п, пос. Идель, ул. Славная, д. 3</t>
  </si>
  <si>
    <t>Сегежский р-н, Идельское с/п, пос. Идель, ул. Славная, д. 4</t>
  </si>
  <si>
    <t>Сегежский р-н, Идельское с/п, пос. Идель, ул. Советская, д. 17</t>
  </si>
  <si>
    <t>Сегежский р-н, Идельское с/п, пос. Идель, ул. Школьная, д. 6</t>
  </si>
  <si>
    <t>Сегежский р-н, Надвоицкое г/п, пгт Надвоицы, ул. Ленина, д. 9</t>
  </si>
  <si>
    <t>Сегежский р-н, Поповпорожское с/п, пос. Волдозеро, ул. Школьная, д. 8</t>
  </si>
  <si>
    <t>Сегежский р-н, Сегежское г/п, г. Сегежа, ул. Владимирская, д. 6</t>
  </si>
  <si>
    <t>Сегежский р-н, Сегежское г/п, г. Сегежа, ул. Гагарина, д. 5</t>
  </si>
  <si>
    <t>Сегежский р-н, Сегежское г/п, г. Сегежа, ул. Гагарина, д. 27</t>
  </si>
  <si>
    <t>Сегежский р-н, Сегежское г/п, г. Сегежа, ул. Калинина, д. 4</t>
  </si>
  <si>
    <t>Сегежский р-н, Сегежское г/п, г. Сегежа, ул. Мира, д. 4</t>
  </si>
  <si>
    <t>Сегежский р-н, Сегежское г/п, г. Сегежа, ул. Рихарда Зорге, д. 3</t>
  </si>
  <si>
    <t>Сегежский р-н, Сегежское г/п, г. Сегежа, ул. Щербакова, д. 1</t>
  </si>
  <si>
    <t>Сегежский р-н, Сегежское г/п, г. Сегежа, ул. Щербакова, д. 2</t>
  </si>
  <si>
    <t>1932</t>
  </si>
  <si>
    <t>Сортавальский р-н, Вяртсильское г/п, пгт Вяртсиля (г Сортавала), ул. Мира, д. 12</t>
  </si>
  <si>
    <t>Сортавальский р-н, Сортавальское г/п, г. Сортавала, ул. 40 лет ВЛКСМ, д. 20/14</t>
  </si>
  <si>
    <t>Сортавальский р-н, Сортавальское г/п, г. Сортавала, ул. Каменистая, д. 14</t>
  </si>
  <si>
    <t>Сортавальский р-н, Сортавальское г/п, г. Сортавала, ул. Карельская, д. 56а</t>
  </si>
  <si>
    <t>Сортавальский р-н, Сортавальское г/п, г. Сортавала, ул. Ленина, д. 22</t>
  </si>
  <si>
    <t>Сортавальский р-н, Сортавальское г/п, г. Сортавала, ул. Промышленная, д. 24</t>
  </si>
  <si>
    <t>Сортавальский р-н, Хелюльское г/п, пгт Хелюля (г Сортавала), пер. Заречный, д. 3</t>
  </si>
  <si>
    <t>Сортавальский р-н, Хелюльское г/п, пгт Хелюля (г Сортавала), ул. Вокзальная, д. 18</t>
  </si>
  <si>
    <t>Сортавальский р-н, Хелюльское г/п, пгт Хелюля (г Сортавала), ул. Вокзальная, д. 24</t>
  </si>
  <si>
    <t>Сортавальский р-н, Хелюльское г/п, пос. Раутакангас (г Сортавала), д. 1</t>
  </si>
  <si>
    <t>Сортавальский р-н, Сортавальское г/п, г. Сортавала, ул. Карельская, д. 31/15 (ОКН)</t>
  </si>
  <si>
    <t>Сортавальский р-н, Сортавальское г/п, г. Сортавала, ул. 40 лет ВЛКСМ, д. 2 (ОКН)</t>
  </si>
  <si>
    <t>Сортавальский р-н, Сортавальское г/п, г. Сортавала, ул. Гагарина, д. 5 (ОКН)</t>
  </si>
  <si>
    <t>Сортавальский р-н, Сортавальское г/п, г. Сортавала, ул. Карельская, д. 10/15 (ОКН)</t>
  </si>
  <si>
    <r>
      <t>Сортавальский р-н, Сортавальское г/п, г. Сортавала, ул. Ленина, д. 28</t>
    </r>
    <r>
      <rPr>
        <b/>
        <sz val="9"/>
        <rFont val="Times New Roman"/>
        <family val="1"/>
        <charset val="204"/>
      </rPr>
      <t xml:space="preserve"> (ОКН)</t>
    </r>
  </si>
  <si>
    <r>
      <t>Сортавальский р-н, Сортавальское г/п, г. Сортавала, ул. Гагарина, д. 5</t>
    </r>
    <r>
      <rPr>
        <b/>
        <sz val="9"/>
        <rFont val="Times New Roman"/>
        <family val="1"/>
        <charset val="204"/>
      </rPr>
      <t xml:space="preserve"> (ОКН)</t>
    </r>
  </si>
  <si>
    <r>
      <t xml:space="preserve">Сортавальский р-н, Сортавальское г/п, г. Сортавала, ул. 40 лет ВЛКСМ, д. 2 </t>
    </r>
    <r>
      <rPr>
        <b/>
        <sz val="9"/>
        <rFont val="Times New Roman"/>
        <family val="1"/>
        <charset val="204"/>
      </rPr>
      <t>(ОКН)</t>
    </r>
  </si>
  <si>
    <r>
      <t>Сортавальский р-н, Сортавальское г/п, г. Сортавала, ул. Карельская, д. 10/15</t>
    </r>
    <r>
      <rPr>
        <b/>
        <sz val="9"/>
        <rFont val="Times New Roman"/>
        <family val="1"/>
        <charset val="204"/>
      </rPr>
      <t xml:space="preserve"> (ОКН)</t>
    </r>
  </si>
  <si>
    <r>
      <t xml:space="preserve">Сортавальский р-н, Сортавальское г/п, г. Сортавала, ул. Советская, д. 16 </t>
    </r>
    <r>
      <rPr>
        <b/>
        <sz val="9"/>
        <rFont val="Times New Roman"/>
        <family val="1"/>
        <charset val="204"/>
      </rPr>
      <t>(ОКН)</t>
    </r>
  </si>
  <si>
    <t>Сортавальский р-н, Сортавальское г/п, г. Сортавала, ул. Ленина, д. 28 (ОКН)</t>
  </si>
  <si>
    <t>Сортавальский р-н, Сортавальское г/п, г. Сортавала, м/р-н Гидрогородок, д. 14</t>
  </si>
  <si>
    <t>Сортавальский р-н, Сортавальское г/п, г. Сортавала, ул. Антикайнена, д. 3</t>
  </si>
  <si>
    <t>Сортавальский р-н, Сортавальское г/п, г. Сортавала, ул. Горького, д. 21</t>
  </si>
  <si>
    <t>Сортавальский р-н, Сортавальское г/п, г. Сортавала, ул. Железнодорожная, д. 14</t>
  </si>
  <si>
    <t>Сортавальский р-н, Сортавальское г/п, г. Сортавала, ул. Загородная, д. 23</t>
  </si>
  <si>
    <t>Сортавальский р-н, Сортавальское г/п, г. Сортавала, ул. Комсомольская, д. 6а</t>
  </si>
  <si>
    <t>Сортавальский р-н, Сортавальское г/п, г. Сортавала, ул. Ленина, д. 20</t>
  </si>
  <si>
    <t>Сортавальский р-н, Сортавальское г/п, г. Сортавала, ул. Маяковского, д. 17</t>
  </si>
  <si>
    <t>Сортавальский р-н, Сортавальское г/п, г. Сортавала, ул. Промышленная, д. 37а</t>
  </si>
  <si>
    <t>Сортавальский р-н, Сортавальское г/п, г. Сортавала, ул. Садовая, д. 18</t>
  </si>
  <si>
    <t>Сортавальский р-н, Сортавальское г/п, г. Сортавала, ул. Садовая, д. 22/19</t>
  </si>
  <si>
    <t>Сортавальский р-н, Сортавальское г/п, г. Сортавала, ул. Советская, д. 12</t>
  </si>
  <si>
    <t>Сортавальский р-н, Сортавальское г/п, г. Сортавала, ул. Кирова, д. 6 (ОКН)</t>
  </si>
  <si>
    <r>
      <t xml:space="preserve">Сортавальский р-н, Сортавальское г/п, г. Сортавала, ул. Антикайнена, д. 13 </t>
    </r>
    <r>
      <rPr>
        <b/>
        <sz val="9"/>
        <rFont val="Times New Roman"/>
        <family val="1"/>
        <charset val="204"/>
      </rPr>
      <t>(ОКН)</t>
    </r>
  </si>
  <si>
    <r>
      <t xml:space="preserve">Сортавальский р-н, Сортавальское г/п, г. Сортавала, ул. Комсомольская, д. 3 </t>
    </r>
    <r>
      <rPr>
        <b/>
        <sz val="9"/>
        <rFont val="Times New Roman"/>
        <family val="1"/>
        <charset val="204"/>
      </rPr>
      <t>(ОКН)</t>
    </r>
  </si>
  <si>
    <t>Сортавальский р-н, Вяртсильское г/п, пгт Вяртсиля (г Сортавала), ул. Мира, д. 10</t>
  </si>
  <si>
    <t>Сортавальский р-н, Сортавальское г/п, г. Сортавала, ул. Зеленая, д. 2</t>
  </si>
  <si>
    <t>Сортавальский р-н, Сортавальское г/п, г. Сортавала, ул. Победы, д. 17</t>
  </si>
  <si>
    <t>Сортавальский р-н, Сортавальское г/п, г. Сортавала, ул. Пушкина, д. 4</t>
  </si>
  <si>
    <r>
      <t>Сортавальский р-н, Сортавальское г/п, г. Сортавала, ул. Карельская, д. 21</t>
    </r>
    <r>
      <rPr>
        <b/>
        <sz val="9"/>
        <rFont val="Times New Roman"/>
        <family val="1"/>
        <charset val="204"/>
      </rPr>
      <t xml:space="preserve"> (ОКН)</t>
    </r>
  </si>
  <si>
    <r>
      <t xml:space="preserve">Сортавальский р-н, Сортавальское г/п, г. Сортавала, ул. Комсомольская, д. 5 </t>
    </r>
    <r>
      <rPr>
        <b/>
        <sz val="9"/>
        <rFont val="Times New Roman"/>
        <family val="1"/>
        <charset val="204"/>
      </rPr>
      <t>(ОКН)</t>
    </r>
  </si>
  <si>
    <t>Панелные</t>
  </si>
  <si>
    <t>Каменный</t>
  </si>
  <si>
    <t>Калевальский р-н, Калевальское г/п, пгт Калевала, ул. Стрельникова, д. 13</t>
  </si>
  <si>
    <t>Пряжинский р-н, Чалнинское с/п, ст. Падозеро, ул. Железнодорожная, д. 1</t>
  </si>
  <si>
    <t>Брус</t>
  </si>
  <si>
    <t>Суоярвский р-н, Суоярвское г/п, г. Суоярви, ул. Набережная, д. 3</t>
  </si>
  <si>
    <t>Суоярвский р-н, Суоярвское г/п, г. Суоярви, ул. Советская, д. 20</t>
  </si>
  <si>
    <t>Суоярвский р-н, Поросозерское с/п, пос. Поросозеро, ул. Гагарина, д. 1</t>
  </si>
  <si>
    <t>Сортавальский р-н, Сортавальское г/п, г. Сортавала, ул. Комсомольская, д. 1 (ОКН)</t>
  </si>
  <si>
    <r>
      <t>Сортавальский р-н, Сортавальское г/п, г. Сортавала, ул. Антикайнена, д. 13</t>
    </r>
    <r>
      <rPr>
        <b/>
        <sz val="9"/>
        <rFont val="Times New Roman"/>
        <family val="1"/>
        <charset val="204"/>
      </rPr>
      <t xml:space="preserve"> (ОКН)</t>
    </r>
  </si>
  <si>
    <t>1992</t>
  </si>
  <si>
    <t>1991</t>
  </si>
  <si>
    <t>Петрозаводский ГО, г. Петрозаводск, б-р Интернационалистов, д. 9</t>
  </si>
  <si>
    <t>Петрозаводский ГО, г. Петрозаводск, б-р Интернационалистов, д. 11</t>
  </si>
  <si>
    <t>Петрозаводский ГО, г. Петрозаводск, б-р Интернационалистов, д. 15</t>
  </si>
  <si>
    <t>Петрозаводский ГО, г. Петрозаводск, б-р Интернационалистов, д. 19</t>
  </si>
  <si>
    <t>1988</t>
  </si>
  <si>
    <t>Петрозаводский ГО, г. Петрозаводск, пер. Ругозерский, д. 5</t>
  </si>
  <si>
    <t>Петрозаводский ГО, г. Петрозаводск, пер. Ругозерский, д. 7</t>
  </si>
  <si>
    <t>Петрозаводский ГО, г. Петрозаводск, пер. Ругозерский, д. 11</t>
  </si>
  <si>
    <t>Петрозаводский ГО, г. Петрозаводск, просп. Карельский, д. 4</t>
  </si>
  <si>
    <t>1985</t>
  </si>
  <si>
    <t>Петрозаводский ГО, г. Петрозаводск, просп. Карельский, д. 18</t>
  </si>
  <si>
    <t>1983</t>
  </si>
  <si>
    <t>Петрозаводский ГО, г. Петрозаводск, просп. Карельский, д. 18б</t>
  </si>
  <si>
    <t>1990</t>
  </si>
  <si>
    <t>Петрозаводский ГО, г. Петрозаводск, просп. Комсомольский, д. 17</t>
  </si>
  <si>
    <t>1981</t>
  </si>
  <si>
    <t>Петрозаводский ГО, г. Петрозаводск, просп. Комсомольский, д. 25</t>
  </si>
  <si>
    <t>Петрозаводский ГО, г. Петрозаводск, просп. Лесной, д. 5</t>
  </si>
  <si>
    <t>Петрозаводский ГО, г. Петрозаводск, просп. Лесной, д. 7</t>
  </si>
  <si>
    <t>Петрозаводский ГО, г. Петрозаводск, просп. Лесной, д. 9</t>
  </si>
  <si>
    <t>Петрозаводский ГО, г. Петрозаводск, просп. Лесной, д. 11</t>
  </si>
  <si>
    <t>Петрозаводский ГО, г. Петрозаводск, просп. Лесной, д. 15</t>
  </si>
  <si>
    <t>Петрозаводский ГО, г. Петрозаводск, просп. Лесной, д. 27</t>
  </si>
  <si>
    <t>Петрозаводский ГО, г. Петрозаводск, просп. Лесной, д. 29</t>
  </si>
  <si>
    <t>Петрозаводский ГО, г. Петрозаводск, просп. Лесной, д. 31</t>
  </si>
  <si>
    <t>Петрозаводский ГО, г. Петрозаводск, просп. Лесной, д. 33</t>
  </si>
  <si>
    <t>Петрозаводский ГО, г. Петрозаводск, просп. Лесной, д. 39</t>
  </si>
  <si>
    <t>Петрозаводский ГО, г. Петрозаводск, просп. Октябрьский, д. 61б</t>
  </si>
  <si>
    <t>Петрозаводский ГО, г. Петрозаводск, ул. Архипова, д. 10</t>
  </si>
  <si>
    <t>Петрозаводский ГО, г. Петрозаводск, ул. Архипова, д. 12</t>
  </si>
  <si>
    <t>Петрозаводский ГО, г. Петрозаводск, ул. Архипова, д. 14</t>
  </si>
  <si>
    <t>Петрозаводский ГО, г. Петрозаводск, ул. Балтийская, д. 57</t>
  </si>
  <si>
    <t>1979</t>
  </si>
  <si>
    <t>Петрозаводский ГО, г. Петрозаводск, ул. Балтийская, д. 59</t>
  </si>
  <si>
    <t>Петрозаводский ГО, г. Петрозаводск, ул. Березовая аллея, д. 25</t>
  </si>
  <si>
    <t>Петрозаводский ГО, г. Петрозаводск, ул. Генерала Фролова, д. 14</t>
  </si>
  <si>
    <t>Петрозаводский ГО, г. Петрозаводск, ул. Древлянка, д. 1</t>
  </si>
  <si>
    <t>Петрозаводский ГО, г. Петрозаводск, ул. Древлянка, д. 3</t>
  </si>
  <si>
    <t>1987</t>
  </si>
  <si>
    <t>Петрозаводский ГО, г. Петрозаводск, ул. Древлянка, д. 10</t>
  </si>
  <si>
    <t>Петрозаводский ГО, г. Петрозаводск, ул. Древлянка, д. 13</t>
  </si>
  <si>
    <t>Петрозаводский ГО, г. Петрозаводск, ул. Зеленая, д. 8</t>
  </si>
  <si>
    <t>Петрозаводский ГО, г. Петрозаводск, ул. Зеленая, д. 10</t>
  </si>
  <si>
    <t>Петрозаводский ГО, г. Петрозаводск, ул. Зеленая, д. 12</t>
  </si>
  <si>
    <t>Петрозаводский ГО, г. Петрозаводск, ул. Кемская, д. 5</t>
  </si>
  <si>
    <t>Петрозаводский ГО, г. Петрозаводск, ул. Кутузова, д. 55</t>
  </si>
  <si>
    <t>Петрозаводский ГО, г. Петрозаводск, ул. Лыжная, д. 12</t>
  </si>
  <si>
    <t>Петрозаводский ГО, г. Петрозаводск, ул. Лыжная, д. 28</t>
  </si>
  <si>
    <t>Петрозаводский ГО, г. Петрозаводск, ул. Лыжная, д. 30</t>
  </si>
  <si>
    <t>Петрозаводский ГО, г. Петрозаводск, ул. Лыжная, д. 32</t>
  </si>
  <si>
    <t>Петрозаводский ГО, г. Петрозаводск, ул. Островского, д. 38</t>
  </si>
  <si>
    <t>Петрозаводский ГО, г. Петрозаводск, ул. Парфенова, д. 12</t>
  </si>
  <si>
    <t>Петрозаводский ГО, г. Петрозаводск, ул. Питкярантская, д. 16</t>
  </si>
  <si>
    <t>Петрозаводский ГО, г. Петрозаводск, ул. Питкярантская, д. 18</t>
  </si>
  <si>
    <t>Петрозаводский ГО, г. Петрозаводск, ул. Питкярантская, д. 24</t>
  </si>
  <si>
    <t>Петрозаводский ГО, г. Петрозаводск, ул. Питкярантская, д. 28</t>
  </si>
  <si>
    <t>Петрозаводский ГО, г. Петрозаводск, ул. Питкярантская, д. 32</t>
  </si>
  <si>
    <t>Петрозаводский ГО, г. Петрозаводск, ул. Пограничная, д. 9</t>
  </si>
  <si>
    <t>Петрозаводский ГО, г. Петрозаводск, ул. Попова, д. 10</t>
  </si>
  <si>
    <t>Петрозаводский ГО, г. Петрозаводск, ул. Репникова, д. 1</t>
  </si>
  <si>
    <t>Петрозаводский ГО, г. Петрозаводск, ул. Ровио, д. 5</t>
  </si>
  <si>
    <t>Петрозаводский ГО, г. Петрозаводск, ул. Ровио, д. 6</t>
  </si>
  <si>
    <t>Петрозаводский ГО, г. Петрозаводск, ул. Ровио, д. 7</t>
  </si>
  <si>
    <t>Петрозаводский ГО, г. Петрозаводск, ул. Ровио, д. 10</t>
  </si>
  <si>
    <t>Петрозаводский ГО, г. Петрозаводск, ул. Ровио, д. 17/2</t>
  </si>
  <si>
    <t>Петрозаводский ГО, г. Петрозаводск, ул. Ровио, д. 19</t>
  </si>
  <si>
    <t>Петрозаводский ГО, г. Петрозаводск, ул. Ровио, д. 32</t>
  </si>
  <si>
    <t>Петрозаводский ГО, г. Петрозаводск, ул. Ровио, д. 34</t>
  </si>
  <si>
    <t>Петрозаводский ГО, г. Петрозаводск, ул. Сегежская, д. 15</t>
  </si>
  <si>
    <t>Петрозаводский ГО, г. Петрозаводск, ул. Сегежская, д. 21</t>
  </si>
  <si>
    <t>Петрозаводский ГО, г. Петрозаводск, ул. Сортавальская, д. 6</t>
  </si>
  <si>
    <t>Петрозаводский ГО, г. Петрозаводск, ул. Сортавальская, д. 10</t>
  </si>
  <si>
    <t>Петрозаводский ГО, г. Петрозаводск, ул. Сортавальская, д. 13</t>
  </si>
  <si>
    <t>Петрозаводский ГО, г. Петрозаводск, ул. Сортавальская, д. 14</t>
  </si>
  <si>
    <t>Петрозаводский ГО, г. Петрозаводск, ул. Софьи Ковалевской, д. 3</t>
  </si>
  <si>
    <t>Петрозаводский ГО, г. Петрозаводск, ул. Софьи Ковалевской, д. 5</t>
  </si>
  <si>
    <t>Петрозаводский ГО, г. Петрозаводск, ул. Софьи Ковалевской, д. 7</t>
  </si>
  <si>
    <t>Петрозаводский ГО, г. Петрозаводск, ул. Софьи Ковалевской, д. 9</t>
  </si>
  <si>
    <t>Петрозаводский ГО, г. Петрозаводск, ул. Сыктывкарская, д. 6</t>
  </si>
  <si>
    <t>1995</t>
  </si>
  <si>
    <t>Петрозаводский ГО, г. Петрозаводск, ул. Сыктывкарская, д. 29</t>
  </si>
  <si>
    <t>Петрозаводский ГО, г. Петрозаводск, ул. Торнева, д. 1</t>
  </si>
  <si>
    <t>Петрозаводский ГО, г. Петрозаводск, ул. Торнева, д. 3</t>
  </si>
  <si>
    <t>Петрозаводский ГО, г. Петрозаводск, ул. Торнева, д. 5</t>
  </si>
  <si>
    <t>Петрозаводский ГО, г. Петрозаводск, ул. Торнева, д. 11</t>
  </si>
  <si>
    <t>Петрозаводский ГО, г. Петрозаводск, ул. Торнева, д. 17</t>
  </si>
  <si>
    <t>Петрозаводский ГО, г. Петрозаводск, ул. Чапаева, д. 43</t>
  </si>
  <si>
    <t>1993</t>
  </si>
  <si>
    <t>Петрозаводский ГО, г. Петрозаводск, ул. Чкалова, д. 47</t>
  </si>
  <si>
    <t>Петрозаводский ГО, г. Петрозаводск, ул. Чкалова, д. 50</t>
  </si>
  <si>
    <t>Петрозаводский ГО, г. Петрозаводск, ул. Чкалова, д. 58</t>
  </si>
  <si>
    <t>Костомукшский муниципальный район</t>
  </si>
  <si>
    <t>Костомукшский ГО, г. Костомукша, ул. Героев, д. 1</t>
  </si>
  <si>
    <t>Костомукшский ГО, г. Костомукша, ул. Героев, д. 2</t>
  </si>
  <si>
    <t>Костомукшский ГО, г. Костомукша, ул. Героев, д. 9</t>
  </si>
  <si>
    <t>Костомукшский ГО, г. Костомукша, ул. Героев, д. 11</t>
  </si>
  <si>
    <t>Костомукшский ГО, г. Костомукша, ул. Интернациональная, д. 1</t>
  </si>
  <si>
    <t>Костомукшский ГО, г. Костомукша, ул. Калевала, д. 4</t>
  </si>
  <si>
    <t>Костомукшский ГО, г. Костомукша, ул. Калевала, д. 5</t>
  </si>
  <si>
    <t>Костомукшский ГО, г. Костомукша, ул. Калевала, д. 10</t>
  </si>
  <si>
    <t>Костомукшский ГО, г. Костомукша, ул. Калевала, д. 12</t>
  </si>
  <si>
    <t>Костомукшский ГО, г. Костомукша, ул. Калевала, д. 21</t>
  </si>
  <si>
    <t>Костомукшский ГО, г. Костомукша, ул. Калевала, д. 23</t>
  </si>
  <si>
    <t>Костомукшский ГО, г. Костомукша, ул. Калевала, д. 25</t>
  </si>
  <si>
    <t>Костомукшский ГО, г. Костомукша, ул. Калевала, д. 27</t>
  </si>
  <si>
    <t>Костомукшский ГО, г. Костомукша, ул. Карельская, д. 7</t>
  </si>
  <si>
    <t>Костомукшский ГО, г. Костомукша, ул. Ленина, д. 14а</t>
  </si>
  <si>
    <t>Костомукшский ГО, г. Костомукша, ул. Ленина, д. 21</t>
  </si>
  <si>
    <t>Костомукшский ГО, г. Костомукша, ул. Мира, д. 5</t>
  </si>
  <si>
    <t>Костомукшский ГО, г. Костомукша, ул. Мира, д. 7</t>
  </si>
  <si>
    <t>Костомукшский ГО, г. Костомукша, ул. Октябрьская, д. 6</t>
  </si>
  <si>
    <t>Костомукшский ГО, г. Костомукша, ул. Первомайская, д. 6</t>
  </si>
  <si>
    <t>Костомукшский ГО, г. Костомукша, ул. Первомайская, д. 8</t>
  </si>
  <si>
    <t>Костомукшский ГО, г. Костомукша, ул. Первомайская, д. 10</t>
  </si>
  <si>
    <t>Итого по Костомукшскому муниципальному району</t>
  </si>
  <si>
    <t>Кондопожский р-н, Кондопожское г/п, г. Кондопога, ул. Бумажников, д. 14/4</t>
  </si>
  <si>
    <t>Кондопожский р-н, Кондопожское г/п, г. Кондопога, ул. Советов, д. 15а</t>
  </si>
  <si>
    <t>Питкярантский р-н, Питкярантское г/п, г. Питкяранта, ул. Рудакова, д. 10</t>
  </si>
  <si>
    <t>Питкярантский р-н, Питкярантское г/п, г. Питкяранта, ул. Рудакова, д. 11</t>
  </si>
  <si>
    <t>Питкярантский р-н, Питкярантское г/п, г. Питкяранта, ул. Титова, д. 1</t>
  </si>
  <si>
    <t>2003</t>
  </si>
  <si>
    <t>Питкярантский р-н, Питкярантское г/п, г. Питкяранта, ул. Титова, д. 3</t>
  </si>
  <si>
    <t>1996</t>
  </si>
  <si>
    <t>Сегежский р-н, Сегежское г/п, г. Сегежа, проезд Бумажников, д. 10</t>
  </si>
  <si>
    <t>Сегежский р-н, Сегежское г/п, г. Сегежа, ул. Антикайнена, д. 13</t>
  </si>
  <si>
    <t>Сегежский р-н, Сегежское г/п, г. Сегежа, ул. Солунина, д. 1</t>
  </si>
  <si>
    <t>Сегежский р-н, Сегежское г/п, г. Сегежа, ул. Спиридонова, д. 25</t>
  </si>
  <si>
    <t>Сегежский р-н, Сегежское г/п, г. Сегежа, ул. Спиридонова, д. 37</t>
  </si>
  <si>
    <t>Сегежский р-н, Сегежское г/п, г. Сегежа, ул. Строителей, д. 3</t>
  </si>
  <si>
    <t>Петрозаводский ГО, г. Петрозаводск, ул. Анохина, д. 8 (ОКН)</t>
  </si>
  <si>
    <t>Петрозаводский ГО, г. Петрозаводск, б-р Интернационалистов, д. 6 кор.2</t>
  </si>
  <si>
    <t>Петрозаводский ГО, г. Петрозаводск, б-р Интернационалистов, д. 6 кор.4</t>
  </si>
  <si>
    <t>Петрозаводский ГО, г. Петрозаводск, ул. Древлянка, д. 4 кор.1</t>
  </si>
  <si>
    <t>Петрозаводский ГО, г. Петрозаводск, ул. Древлянка, д. 4 кор.3</t>
  </si>
  <si>
    <t>Петрозаводский ГО, г. Петрозаводск, ул. Древлянка, д. 4 кор.4</t>
  </si>
  <si>
    <t>Петрозаводский ГО, г. Петрозаводск, ул. Древлянка, д. 12 кор.1</t>
  </si>
  <si>
    <t>Петрозаводский ГО, г. Петрозаводск, ул. Древлянка, д. 23 кор.1</t>
  </si>
  <si>
    <t>Петрозаводский ГО, г. Петрозаводск, ш. Лососинское, д. 21 кор.2</t>
  </si>
  <si>
    <t>Петрозаводский ГО, г. Петрозаводск, ш. Лососинское, д. 21 кор.4</t>
  </si>
  <si>
    <t>Петрозаводский ГО, г. Петрозаводск, ш. Лососинское, д. 21 кор.6</t>
  </si>
  <si>
    <t>Петрозаводский ГО, г. Петрозаводск, ш. Лососинское, д. 21 кор.8</t>
  </si>
  <si>
    <t>Петрозаводский ГО, г. Петрозаводск, ш. Лососинское, д. 21 кор.9</t>
  </si>
  <si>
    <t>Петрозаводский ГО, г. Петрозаводск, ш. Лососинское, д. 23 кор.1</t>
  </si>
  <si>
    <t>Петрозаводский ГО, г. Петрозаводск, ш. Лососинское, д. 31 кор.4</t>
  </si>
  <si>
    <t>Петрозаводский ГО, г. Петрозаводск, ш. Лососинское, д. 33 кор.3</t>
  </si>
  <si>
    <t>Петрозаводский ГО, г. Петрозаводск, ул. Антикайнена, д. 5</t>
  </si>
  <si>
    <r>
      <t>Сортавальский р-н, Сортавальское г/п, г. Сортавала, ул. Советская, д. 16</t>
    </r>
    <r>
      <rPr>
        <b/>
        <sz val="9"/>
        <rFont val="Times New Roman"/>
        <family val="1"/>
        <charset val="204"/>
      </rPr>
      <t xml:space="preserve"> (ОКН)</t>
    </r>
  </si>
  <si>
    <t>Сортавальский р-н, Сортавальское г/п, г. Сортавала, ул. Карельская, д. 16 (ОКН)</t>
  </si>
  <si>
    <t>Петрозаводский ГО, г. Петрозаводск, ул. Хейкконена, д. 10</t>
  </si>
  <si>
    <t>Петрозаводский ГО, г. Петрозаводск, ул. Советская, д. 19</t>
  </si>
  <si>
    <t>Нет</t>
  </si>
  <si>
    <t>Беломорский р-н, Беломорское г/п, г. Беломорск, ул. Пашкова, д. 1</t>
  </si>
  <si>
    <t>Прионежский р-н, Заозерское с/п, с. Заозерье, ул. Новоручейная, д. 5</t>
  </si>
  <si>
    <t>Прионежский р-н, Рыборецкое вепсское, с. Рыбрека, ул. Школьная, д. 18</t>
  </si>
  <si>
    <t>Прионежский р-н, Рыборецкое вепсское, с. Рыбрека, ул. Школьная, д. 20</t>
  </si>
  <si>
    <t>Пудожский р-н, Пудожское г/п, г. Пудож, ул. Ленина, д. 88</t>
  </si>
  <si>
    <t>Лоухский р-н, Амбарнское с/п, пос. Энгозеро, ул. Парахина, д. 9</t>
  </si>
  <si>
    <t>Лоухский р-н, Амбарнское с/п, пос. Энгозеро, ул. Парахина, д. 10</t>
  </si>
  <si>
    <t>Петрозаводский ГО, г. Петрозаводск, ул.Мелентьевой, д. 30</t>
  </si>
  <si>
    <t>Лоухский р-н, Чупинское г/п, пгт Чупа, ул. Вокзальная, д. 7</t>
  </si>
  <si>
    <t>Лоухский р-н, Чупинское г/п, пгт Чупа, ул. Советская, д. 54</t>
  </si>
  <si>
    <t>Лоухский р-н, Чупинское г/п, пгт Чупа, ул. Пионерская, д. 7</t>
  </si>
  <si>
    <t>Петрозаводский ГО, г. Петрозаводск, наб. Древлянская, д. 20</t>
  </si>
  <si>
    <t>Петрозаводский ГО, г. Петрозаводск, наб. Лососинская, д. 17</t>
  </si>
  <si>
    <t>Петрозаводский ГО, г. Петрозаводск, просп. Александра Невского, д. 16</t>
  </si>
  <si>
    <t>Петрозаводский ГО, г. Петрозаводск, просп. Александра Невского, д. 46</t>
  </si>
  <si>
    <t>Петрозаводский ГО, г. Петрозаводск, просп. Ленина, д. 26</t>
  </si>
  <si>
    <t>Петрозаводский ГО, г. Петрозаводск, ул. Анохина, д. 35</t>
  </si>
  <si>
    <t>Петрозаводский ГО, г. Петрозаводск, ул. Володарского, д. 43</t>
  </si>
  <si>
    <t>Петрозаводский ГО, г. Петрозаводск, ул. Коммунистов, д. 3</t>
  </si>
  <si>
    <t>Петрозаводский ГО, г. Петрозаводск, ул. Куйбышева, д. 20</t>
  </si>
  <si>
    <t>Петрозаводский ГО, г. Петрозаводск, ул. Машезерская, д. 3</t>
  </si>
  <si>
    <t>Петрозаводский ГО, г. Петрозаводск, ул. Советская, д. 16а</t>
  </si>
  <si>
    <t>Петрозаводский ГО, г. Петрозаводск, ул. Подсочная, д. 1</t>
  </si>
  <si>
    <t>Петрозаводский ГО, г. Петрозаводск, ул. Пушкинская, д. 1</t>
  </si>
  <si>
    <t>Петрозаводский ГО, г. Петрозаводск, ул. Фридриха Энгельса, д. 17</t>
  </si>
  <si>
    <t>Беломорский р-н, Летнереченское с/п, пос. Летнереченский, ул. Больничная, д. 19</t>
  </si>
  <si>
    <t>Кондопожский р-н, Кончезерское с/п, с. Кончезеро, ул. Юности, д. 11а</t>
  </si>
  <si>
    <t>Медвежьегорский р-н, Медвежьегорское г/п, г. Медвежьегорск, ул. Пригородная, д. 1</t>
  </si>
  <si>
    <t>Прионежский р-н, Деревянское с/п, дер. Педасельга, ул. Радиоцентр, д. 2</t>
  </si>
  <si>
    <t>Сортавальский р-н, Кааламское с/п, пос. Рускеала (г Сортавала), ш. Сортавальское, д. 21</t>
  </si>
  <si>
    <t>Сортавальский р-н, Сортавальское г/п, г. Сортавала, ул. Советская, д. 19</t>
  </si>
  <si>
    <t xml:space="preserve">Сортавальский р-н, Сортавальское г/п, г. Сортавала, ул. Комсомольская, д. 10 (ОКН) </t>
  </si>
  <si>
    <t>Краткосрочный план реализации региональной программы капитального ремонта в 2022-2024г.г. общего имущества в многоквартирных домах, расположенных на территории Республики Карелия, на 2015-2045 годы</t>
  </si>
  <si>
    <t>Петрозаводский ГО, г. Петрозаводск, ул. Балтийская, д. 29</t>
  </si>
  <si>
    <t>Петрозаводский ГО, г. Петрозаводск, ул. Гоголя, д. 3</t>
  </si>
  <si>
    <t>Петрозаводский ГО, г. Петрозаводск, ул. Гоголя, д. 14</t>
  </si>
  <si>
    <t>Петрозаводский ГО, г. Петрозаводск, ул. Гоголя, д. 22 (ОКН)</t>
  </si>
  <si>
    <t>Беломорский р-н, Беломорское г/п, г. Беломорск, ул. Портовое шоссе, д. 21</t>
  </si>
  <si>
    <t>Лахденпохский р-н, Лахденпохское г/п, г. Лахденпохья, ул. Ладожской флотилии, д.14</t>
  </si>
  <si>
    <t>Прионежский р-н, Нововилговское с/п, пос. Новая Вилга, ул. Центральная, д. 10</t>
  </si>
  <si>
    <t>Прионежский р-н, Шуйское с/п, ст. Шуйская, ул. Привокзальная, д. 15а</t>
  </si>
  <si>
    <t>Сегежский р-н, Надвоицкое г/п, дер. Каменный Бор, ул. Набережная, д. 5</t>
  </si>
  <si>
    <t>Брусчаты</t>
  </si>
  <si>
    <t>Сегежский р-н, Надвоицкое г/п, дер. Каменный Бор, ул. Спортивная, д. 11а</t>
  </si>
  <si>
    <t xml:space="preserve">Раздел № 2.   Реестр многоквартирных домов, которые подлежат капитальному ремонту, по видам ремонта </t>
  </si>
  <si>
    <t>стоимость капитального ремонта, ВСЕГО</t>
  </si>
  <si>
    <t>Ремонт внутридомовых инженерных систем</t>
  </si>
  <si>
    <t>ремонт или замена лифтового оборудования, признанного непригодным для эксплуатации, ремонт лифтовых шахт</t>
  </si>
  <si>
    <t>ремонт крыши, в том числе переустройство невентилируемой крыши на вентилируемую крышу, устройство выходов на кровлю</t>
  </si>
  <si>
    <t>ремонт подвальных помещений</t>
  </si>
  <si>
    <t>утепление и ремонт фасада</t>
  </si>
  <si>
    <t>ремонт фундамента</t>
  </si>
  <si>
    <t>установка коллективных (общедомовых) ПУ и УУ</t>
  </si>
  <si>
    <t>другие виды (проектная документация)</t>
  </si>
  <si>
    <t>Строительный контроль</t>
  </si>
  <si>
    <t>электро-снабжения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</si>
  <si>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</si>
  <si>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</si>
  <si>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</si>
  <si>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</si>
  <si>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</si>
  <si>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кв.м.</t>
  </si>
  <si>
    <t>Калевальский муниципальный район</t>
  </si>
  <si>
    <t>Олонецкий муниципальный район</t>
  </si>
  <si>
    <t>Прионежский муниципальный район</t>
  </si>
  <si>
    <t>Сортавальский р-н, Сортавальское г/п, г. Сортавала, ул. Комсомольская, д. 8 (ОКН)</t>
  </si>
  <si>
    <t>Сортавальский р-н, Сортавальское г/п, г. Сортавала, ул. Советская, д. 16 (ОКН)</t>
  </si>
  <si>
    <t>Сортавальский р-н, Сортавальское г/п, г. Сортавала, ул. Антикайнена, д. 13 (ОКН)</t>
  </si>
  <si>
    <t>Сортавальский р-н, Сортавальское г/п, г. Сортавала, ул. Комсомольская, д. 3 (ОКН)</t>
  </si>
  <si>
    <t>Сортавальский р-н, Сортавальское г/п, г. Сортавала, ул. Карельская, д. 21 (ОКН)</t>
  </si>
  <si>
    <t>Сортавальский р-н, Сортавальское г/п, г. Сортавала, ул. Комсомольская, д. 5 (ОКН)</t>
  </si>
  <si>
    <t>Петрозаводский ГО, г. Петрозаводск, ул. Ключевая, д. 11</t>
  </si>
  <si>
    <t>Петрозаводский ГО, г. Петрозаводск, ул. Куйбышева, д. 18а</t>
  </si>
  <si>
    <t>Петрозаводский ГО, г. Петрозаводск, ул. Луначарского, д. 61</t>
  </si>
  <si>
    <t>Петрозаводский ГО, г. Петрозаводск, ул. Мичуринская, д. 15</t>
  </si>
  <si>
    <t>Петрозаводский ГО, г. Петрозаводск, ул. Нойбранденбургская, д. 9</t>
  </si>
  <si>
    <t>Петрозаводский ГО, г. Петрозаводск, ул. Ригачина, д. 56а</t>
  </si>
  <si>
    <t>Петрозаводский ГО, г. Петрозаводск, ул. Черняховского, д. 45</t>
  </si>
  <si>
    <t>Петрозаводский ГО, г. Петрозаводск, ул. Чернышевского, д. 28</t>
  </si>
  <si>
    <t>Петрозаводский ГО, г. Петрозаводск, ул. Луначарского, д. 22</t>
  </si>
  <si>
    <t>Петрозаводский ГО, г. Петрозаводск, ул. Луначарского, д. 29/15</t>
  </si>
  <si>
    <t>Лоухский р-н, Чупинское г/п, пгт Чупа, ул. Пионерская, д. 82</t>
  </si>
  <si>
    <t>Лоухский р-н, Чупинское г/п, пгт Чупа, ул. Пионерская, д. 86</t>
  </si>
  <si>
    <t>Петрозаводский ГО, г. Петрозаводск, ул. Чернышевского, д. 17</t>
  </si>
  <si>
    <t>Раздел: "Резервный список"</t>
  </si>
  <si>
    <t>Год ввода в эксплуатацию</t>
  </si>
  <si>
    <t>Вид работ*</t>
  </si>
  <si>
    <t xml:space="preserve">Итого по Кондопожскому муниципальному району </t>
  </si>
  <si>
    <t xml:space="preserve">Итого по Лахденпохскому муниципальному району </t>
  </si>
  <si>
    <t xml:space="preserve">Итого по Медвежьегорскому муниципальному району </t>
  </si>
  <si>
    <t xml:space="preserve">Итого по Питкярантскому муниципальному району </t>
  </si>
  <si>
    <t xml:space="preserve">Итого по Сегежскому муниципальному району </t>
  </si>
  <si>
    <t xml:space="preserve">Итого по Сортавальскому муниципальному району </t>
  </si>
  <si>
    <t xml:space="preserve">Итого по Лоухскому муниципальному району </t>
  </si>
  <si>
    <t>Всего по Республике Карелия в 2022г. МКД</t>
  </si>
  <si>
    <t xml:space="preserve">Итого по РО Республике Карелия в 2022г. </t>
  </si>
  <si>
    <t xml:space="preserve">Итого по СС Республике Карелия в 2022г. </t>
  </si>
  <si>
    <t xml:space="preserve">Итого по РО Республике Карелия в 2023г. </t>
  </si>
  <si>
    <t xml:space="preserve">Итого по СС Республике Карелия в 2023г. </t>
  </si>
  <si>
    <t xml:space="preserve">Итого по РО Республике Карелия в 2024г. </t>
  </si>
  <si>
    <t xml:space="preserve">Итого по СС Республике Карелия в 2024г. </t>
  </si>
  <si>
    <t>Всего по Республике Карелия в 2023г. МКД</t>
  </si>
  <si>
    <t>Всего по Республике Карелия в 2024г. МКД</t>
  </si>
  <si>
    <t>Всего по Республики Карелия в 2022г.</t>
  </si>
  <si>
    <t>Всего по Республики Карелия в 2023г.</t>
  </si>
  <si>
    <t>Всего по Республики Карелия в 2024г.</t>
  </si>
  <si>
    <t>1199.57</t>
  </si>
  <si>
    <t>1523.78</t>
  </si>
  <si>
    <t>945.2</t>
  </si>
  <si>
    <t>400.1</t>
  </si>
  <si>
    <t>546.59</t>
  </si>
  <si>
    <t>1139.28</t>
  </si>
  <si>
    <t>442.02</t>
  </si>
  <si>
    <t>486.56</t>
  </si>
  <si>
    <t>182.6</t>
  </si>
  <si>
    <t>2596.4</t>
  </si>
  <si>
    <t>785.72</t>
  </si>
  <si>
    <t>785.9</t>
  </si>
  <si>
    <t>368.25</t>
  </si>
  <si>
    <t>302.9</t>
  </si>
  <si>
    <t>241.8</t>
  </si>
  <si>
    <t>353.64</t>
  </si>
  <si>
    <t>171.84</t>
  </si>
  <si>
    <t>1955.55</t>
  </si>
  <si>
    <t>1907.2</t>
  </si>
  <si>
    <t>600.08</t>
  </si>
  <si>
    <t>1514.72</t>
  </si>
  <si>
    <t>478.04</t>
  </si>
  <si>
    <t>289.2</t>
  </si>
  <si>
    <t>Всего по Республики Карелия</t>
  </si>
  <si>
    <t>Краткосрочный план реализации региональной программы капитального ремонта в 2022-2024г.г. общего имущества в многоквартирных домах , расположенных на территории Республики Карелия, на 2015-2045 годы</t>
  </si>
  <si>
    <t>Питкярантский р-н, Салминское с/п, пос. Салми, ул. Садовая, д. 4</t>
  </si>
  <si>
    <t>Питкярантский р-н, Салминское с/п, пос. Салми, ул. Комсомольская, д. 6</t>
  </si>
  <si>
    <t>Кирпичные со сбор ж/б каркас</t>
  </si>
  <si>
    <t>Кемский р-н, Кривопорожское с/п, пос. Кривой Порог, ул. Кольцевая, д. 17</t>
  </si>
  <si>
    <t>Каменные</t>
  </si>
  <si>
    <t>Суоярвский р-н, Суоярвское г/п, г. Суоярви, ул. Гагарина, д. 2</t>
  </si>
  <si>
    <t>Сортавальский р-н, Сортавальское г/п, г. Сортавала, ул. Горького, д. 24</t>
  </si>
  <si>
    <t>Кондопожский р-н, Кондопожское г/п, г. Кондопога, ул. М.Горького, д. 11</t>
  </si>
  <si>
    <t>Лахденпохский р-н, Хийтольское с/п, пос. Куликово, ул. Центральная, д. 50</t>
  </si>
  <si>
    <t>Лахденпохский р-н, Хийтольское с/п, пос. Куликово, ул. Центральная, д. 51</t>
  </si>
  <si>
    <t>Приложение к приказу Министерства строительства, жилищно-коммунального хозяйства и энергетики Республики Карелия от 31.03.2021 года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</si>
</sst>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56">
    <xf numFmtId="0" fontId="0" fillId="0" borderId="0" applyNumberFormat="0" applyBorder="0" applyProtection="0">
      <alignment horizontal="left" vertical="center" wrapText="1"/>
    </xf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701">
    <xf numFmtId="0" fontId="0" fillId="0" borderId="0" xfId="0">
      <alignment horizontal="left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Border="1">
      <alignment horizontal="left" vertical="center" wrapText="1"/>
    </xf>
    <xf numFmtId="4" fontId="21" fillId="33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4" fontId="21" fillId="34" borderId="10" xfId="0" applyNumberFormat="1" applyFont="1" applyFill="1" applyBorder="1" applyAlignment="1">
      <alignment horizontal="center" vertical="center" wrapText="1"/>
    </xf>
    <xf numFmtId="0" fontId="21" fillId="33" borderId="10" xfId="0" applyNumberFormat="1" applyFont="1" applyFill="1" applyBorder="1" applyAlignment="1">
      <alignment horizontal="center" vertical="center" wrapText="1"/>
    </xf>
    <xf numFmtId="0" fontId="21" fillId="34" borderId="10" xfId="0" applyNumberFormat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wrapText="1"/>
    </xf>
    <xf numFmtId="4" fontId="21" fillId="0" borderId="10" xfId="0" applyNumberFormat="1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left" wrapText="1"/>
    </xf>
    <xf numFmtId="4" fontId="20" fillId="0" borderId="10" xfId="0" applyNumberFormat="1" applyFont="1" applyFill="1" applyBorder="1">
      <alignment horizontal="left" vertical="center" wrapText="1"/>
    </xf>
    <xf numFmtId="0" fontId="20" fillId="0" borderId="10" xfId="0" applyFont="1" applyFill="1" applyBorder="1">
      <alignment horizontal="left" vertical="center" wrapText="1"/>
    </xf>
    <xf numFmtId="0" fontId="21" fillId="33" borderId="10" xfId="0" applyFont="1" applyFill="1" applyBorder="1">
      <alignment horizontal="left" vertical="center" wrapText="1"/>
    </xf>
    <xf numFmtId="0" fontId="21" fillId="34" borderId="10" xfId="0" applyFont="1" applyFill="1" applyBorder="1" applyAlignment="1">
      <alignment horizontal="center" vertical="center"/>
    </xf>
    <xf numFmtId="0" fontId="21" fillId="34" borderId="10" xfId="0" applyFont="1" applyFill="1" applyBorder="1">
      <alignment horizontal="left" vertical="center" wrapText="1"/>
    </xf>
    <xf numFmtId="0" fontId="20" fillId="33" borderId="0" xfId="0" applyFont="1" applyFill="1">
      <alignment horizontal="left" vertical="center" wrapText="1"/>
    </xf>
    <xf numFmtId="0" fontId="20" fillId="33" borderId="10" xfId="0" applyFont="1" applyFill="1" applyBorder="1">
      <alignment horizontal="left" vertical="center" wrapText="1"/>
    </xf>
    <xf numFmtId="0" fontId="22" fillId="0" borderId="0" xfId="0" applyFont="1" applyFill="1">
      <alignment horizontal="left" vertical="center" wrapText="1"/>
    </xf>
    <xf numFmtId="0" fontId="21" fillId="33" borderId="0" xfId="0" applyFont="1" applyFill="1">
      <alignment horizontal="left" vertical="center" wrapText="1"/>
    </xf>
    <xf numFmtId="0" fontId="21" fillId="34" borderId="0" xfId="0" applyFont="1" applyFill="1">
      <alignment horizontal="left" vertical="center" wrapText="1"/>
    </xf>
    <xf numFmtId="0" fontId="20" fillId="34" borderId="0" xfId="0" applyFont="1" applyFill="1">
      <alignment horizontal="left" vertical="center" wrapText="1"/>
    </xf>
    <xf numFmtId="0" fontId="20" fillId="0" borderId="0" xfId="0" applyFont="1" applyFill="1" applyBorder="1">
      <alignment horizontal="left" vertical="center" wrapText="1"/>
    </xf>
    <xf numFmtId="0" fontId="21" fillId="0" borderId="0" xfId="0" applyFont="1" applyFill="1">
      <alignment horizontal="left" vertical="center" wrapText="1"/>
    </xf>
    <xf numFmtId="0" fontId="21" fillId="0" borderId="1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textRotation="90" wrapText="1"/>
    </xf>
    <xf numFmtId="0" fontId="21" fillId="33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textRotation="90" wrapText="1"/>
    </xf>
    <xf numFmtId="4" fontId="20" fillId="0" borderId="10" xfId="0" applyNumberFormat="1" applyFont="1" applyFill="1" applyBorder="1" applyAlignment="1">
      <alignment horizontal="center" vertical="center" textRotation="90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wrapText="1"/>
    </xf>
    <xf numFmtId="0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2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Border="1" applyAlignment="1">
      <alignment horizontal="center" wrapText="1"/>
    </xf>
    <xf numFmtId="0" fontId="21" fillId="33" borderId="10" xfId="0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 wrapText="1"/>
    </xf>
    <xf numFmtId="4" fontId="21" fillId="33" borderId="11" xfId="0" applyNumberFormat="1" applyFont="1" applyFill="1" applyBorder="1" applyAlignment="1">
      <alignment horizontal="center" vertical="center" wrapText="1"/>
    </xf>
    <xf numFmtId="0" fontId="21" fillId="33" borderId="11" xfId="0" applyNumberFormat="1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0" fontId="21" fillId="33" borderId="11" xfId="0" applyFont="1" applyFill="1" applyBorder="1">
      <alignment horizontal="left" vertical="center" wrapText="1"/>
    </xf>
    <xf numFmtId="0" fontId="21" fillId="33" borderId="11" xfId="0" applyFont="1" applyFill="1" applyBorder="1" applyAlignment="1">
      <alignment horizont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wrapText="1"/>
    </xf>
    <xf numFmtId="0" fontId="21" fillId="34" borderId="11" xfId="0" applyNumberFormat="1" applyFont="1" applyFill="1" applyBorder="1" applyAlignment="1">
      <alignment horizontal="center" vertical="center" wrapText="1"/>
    </xf>
    <xf numFmtId="0" fontId="21" fillId="34" borderId="11" xfId="0" applyFont="1" applyFill="1" applyBorder="1">
      <alignment horizontal="left" vertical="center" wrapText="1"/>
    </xf>
    <xf numFmtId="0" fontId="21" fillId="33" borderId="20" xfId="0" applyFont="1" applyFill="1" applyBorder="1" applyAlignment="1">
      <alignment horizontal="center" vertical="center" wrapText="1"/>
    </xf>
    <xf numFmtId="0" fontId="21" fillId="33" borderId="20" xfId="0" applyFont="1" applyFill="1" applyBorder="1" applyAlignment="1">
      <alignment horizontal="center" wrapText="1"/>
    </xf>
    <xf numFmtId="4" fontId="21" fillId="33" borderId="20" xfId="0" applyNumberFormat="1" applyFont="1" applyFill="1" applyBorder="1" applyAlignment="1">
      <alignment horizontal="center" vertical="center" wrapText="1"/>
    </xf>
    <xf numFmtId="0" fontId="20" fillId="33" borderId="20" xfId="0" applyFont="1" applyFill="1" applyBorder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33" borderId="11" xfId="0" applyFont="1" applyFill="1" applyBorder="1">
      <alignment horizontal="left" vertical="center" wrapText="1"/>
    </xf>
    <xf numFmtId="0" fontId="21" fillId="33" borderId="21" xfId="0" applyFont="1" applyFill="1" applyBorder="1" applyAlignment="1">
      <alignment horizontal="left" vertical="center" wrapText="1"/>
    </xf>
    <xf numFmtId="0" fontId="21" fillId="33" borderId="14" xfId="0" applyFont="1" applyFill="1" applyBorder="1" applyAlignment="1">
      <alignment horizontal="center" vertical="center" wrapText="1"/>
    </xf>
    <xf numFmtId="0" fontId="21" fillId="33" borderId="14" xfId="0" applyFont="1" applyFill="1" applyBorder="1" applyAlignment="1">
      <alignment horizontal="center" wrapText="1"/>
    </xf>
    <xf numFmtId="0" fontId="20" fillId="33" borderId="14" xfId="0" applyFont="1" applyFill="1" applyBorder="1">
      <alignment horizontal="left" vertical="center" wrapText="1"/>
    </xf>
    <xf numFmtId="0" fontId="21" fillId="33" borderId="21" xfId="0" applyFont="1" applyFill="1" applyBorder="1" applyAlignment="1">
      <alignment horizontal="center" vertical="center" wrapText="1"/>
    </xf>
    <xf numFmtId="4" fontId="21" fillId="33" borderId="21" xfId="0" applyNumberFormat="1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left" vertical="center" wrapText="1"/>
    </xf>
    <xf numFmtId="0" fontId="21" fillId="33" borderId="21" xfId="0" applyFont="1" applyFill="1" applyBorder="1" applyAlignment="1">
      <alignment horizontal="center" wrapText="1"/>
    </xf>
    <xf numFmtId="0" fontId="21" fillId="33" borderId="21" xfId="0" applyNumberFormat="1" applyFont="1" applyFill="1" applyBorder="1" applyAlignment="1">
      <alignment horizontal="center" vertical="center" wrapText="1"/>
    </xf>
    <xf numFmtId="0" fontId="21" fillId="33" borderId="21" xfId="0" applyFont="1" applyFill="1" applyBorder="1">
      <alignment horizontal="left" vertical="center" wrapText="1"/>
    </xf>
    <xf numFmtId="0" fontId="20" fillId="33" borderId="21" xfId="0" applyFont="1" applyFill="1" applyBorder="1">
      <alignment horizontal="left" vertical="center" wrapText="1"/>
    </xf>
    <xf numFmtId="0" fontId="20" fillId="33" borderId="0" xfId="0" applyFont="1" applyFill="1" applyBorder="1">
      <alignment horizontal="left" vertical="center" wrapText="1"/>
    </xf>
    <xf numFmtId="0" fontId="21" fillId="33" borderId="17" xfId="0" applyFont="1" applyFill="1" applyBorder="1" applyAlignment="1">
      <alignment horizontal="left" vertical="center" wrapText="1"/>
    </xf>
    <xf numFmtId="0" fontId="20" fillId="33" borderId="21" xfId="0" applyFont="1" applyFill="1" applyBorder="1" applyAlignment="1">
      <alignment horizontal="center" vertical="center" wrapText="1"/>
    </xf>
    <xf numFmtId="0" fontId="20" fillId="33" borderId="21" xfId="0" applyFont="1" applyFill="1" applyBorder="1" applyAlignment="1">
      <alignment horizontal="left" vertical="center" wrapText="1"/>
    </xf>
    <xf numFmtId="0" fontId="20" fillId="33" borderId="11" xfId="0" applyFont="1" applyFill="1" applyBorder="1" applyAlignment="1">
      <alignment horizontal="left" vertical="center" wrapText="1"/>
    </xf>
    <xf numFmtId="0" fontId="20" fillId="33" borderId="11" xfId="0" applyFont="1" applyFill="1" applyBorder="1" applyAlignment="1">
      <alignment horizontal="center" wrapText="1"/>
    </xf>
    <xf numFmtId="4" fontId="21" fillId="34" borderId="30" xfId="0" applyNumberFormat="1" applyFont="1" applyFill="1" applyBorder="1" applyAlignment="1">
      <alignment horizontal="center" vertical="center" wrapText="1"/>
    </xf>
    <xf numFmtId="0" fontId="21" fillId="34" borderId="30" xfId="0" applyFont="1" applyFill="1" applyBorder="1" applyAlignment="1">
      <alignment horizontal="center" wrapText="1"/>
    </xf>
    <xf numFmtId="0" fontId="21" fillId="34" borderId="30" xfId="0" applyFont="1" applyFill="1" applyBorder="1" applyAlignment="1">
      <alignment horizontal="center" vertical="center" wrapText="1"/>
    </xf>
    <xf numFmtId="4" fontId="21" fillId="33" borderId="10" xfId="0" applyNumberFormat="1" applyFont="1" applyFill="1" applyBorder="1" applyAlignment="1">
      <alignment horizontal="center"/>
    </xf>
    <xf numFmtId="0" fontId="21" fillId="33" borderId="26" xfId="0" applyFont="1" applyFill="1" applyBorder="1" applyAlignment="1">
      <alignment horizontal="center" vertical="center" wrapText="1"/>
    </xf>
    <xf numFmtId="0" fontId="21" fillId="33" borderId="31" xfId="0" applyFont="1" applyFill="1" applyBorder="1" applyAlignment="1">
      <alignment horizontal="center" vertical="center" wrapText="1"/>
    </xf>
    <xf numFmtId="0" fontId="21" fillId="33" borderId="31" xfId="0" applyFont="1" applyFill="1" applyBorder="1" applyAlignment="1">
      <alignment horizontal="center" wrapText="1"/>
    </xf>
    <xf numFmtId="4" fontId="21" fillId="33" borderId="31" xfId="0" applyNumberFormat="1" applyFont="1" applyFill="1" applyBorder="1" applyAlignment="1">
      <alignment horizontal="center" vertical="center" wrapText="1"/>
    </xf>
    <xf numFmtId="0" fontId="20" fillId="33" borderId="31" xfId="0" applyFont="1" applyFill="1" applyBorder="1">
      <alignment horizontal="left" vertical="center" wrapText="1"/>
    </xf>
    <xf numFmtId="0" fontId="21" fillId="33" borderId="31" xfId="0" applyFont="1" applyFill="1" applyBorder="1">
      <alignment horizontal="left" vertical="center" wrapText="1"/>
    </xf>
    <xf numFmtId="4" fontId="21" fillId="33" borderId="26" xfId="0" applyNumberFormat="1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center" wrapText="1"/>
    </xf>
    <xf numFmtId="0" fontId="20" fillId="33" borderId="17" xfId="0" applyFont="1" applyFill="1" applyBorder="1">
      <alignment horizontal="left" vertical="center" wrapText="1"/>
    </xf>
    <xf numFmtId="0" fontId="21" fillId="33" borderId="26" xfId="0" applyFont="1" applyFill="1" applyBorder="1" applyAlignment="1">
      <alignment horizontal="center" wrapText="1"/>
    </xf>
    <xf numFmtId="0" fontId="20" fillId="33" borderId="26" xfId="0" applyFont="1" applyFill="1" applyBorder="1">
      <alignment horizontal="left" vertical="center" wrapText="1"/>
    </xf>
    <xf numFmtId="0" fontId="21" fillId="33" borderId="26" xfId="0" applyFont="1" applyFill="1" applyBorder="1">
      <alignment horizontal="left" vertical="center" wrapText="1"/>
    </xf>
    <xf numFmtId="0" fontId="21" fillId="0" borderId="26" xfId="0" applyFont="1" applyFill="1" applyBorder="1">
      <alignment horizontal="left" vertical="center" wrapText="1"/>
    </xf>
    <xf numFmtId="4" fontId="21" fillId="34" borderId="10" xfId="0" applyNumberFormat="1" applyFont="1" applyFill="1" applyBorder="1" applyAlignment="1">
      <alignment horizontal="center" vertical="center"/>
    </xf>
    <xf numFmtId="4" fontId="21" fillId="34" borderId="11" xfId="0" applyNumberFormat="1" applyFont="1" applyFill="1" applyBorder="1" applyAlignment="1">
      <alignment horizontal="center" vertical="center" wrapText="1"/>
    </xf>
    <xf numFmtId="4" fontId="21" fillId="33" borderId="14" xfId="0" applyNumberFormat="1" applyFont="1" applyFill="1" applyBorder="1" applyAlignment="1">
      <alignment horizontal="center" vertical="center" wrapText="1"/>
    </xf>
    <xf numFmtId="4" fontId="21" fillId="33" borderId="17" xfId="0" applyNumberFormat="1" applyFont="1" applyFill="1" applyBorder="1" applyAlignment="1">
      <alignment horizontal="center" vertical="center" wrapText="1"/>
    </xf>
    <xf numFmtId="0" fontId="21" fillId="34" borderId="30" xfId="0" applyFont="1" applyFill="1" applyBorder="1" applyAlignment="1">
      <alignment horizontal="left" vertical="center" wrapText="1"/>
    </xf>
    <xf numFmtId="0" fontId="20" fillId="0" borderId="10" xfId="0" applyNumberFormat="1" applyFont="1" applyFill="1" applyBorder="1" applyAlignment="1">
      <alignment horizont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0" fontId="21" fillId="33" borderId="36" xfId="0" applyFont="1" applyFill="1" applyBorder="1" applyAlignment="1">
      <alignment horizontal="left" vertical="center" wrapText="1"/>
    </xf>
    <xf numFmtId="0" fontId="21" fillId="33" borderId="36" xfId="0" applyFont="1" applyFill="1" applyBorder="1" applyAlignment="1">
      <alignment horizontal="center" vertical="center" wrapText="1"/>
    </xf>
    <xf numFmtId="0" fontId="21" fillId="33" borderId="36" xfId="0" applyFont="1" applyFill="1" applyBorder="1" applyAlignment="1">
      <alignment horizontal="center" wrapText="1"/>
    </xf>
    <xf numFmtId="0" fontId="20" fillId="33" borderId="36" xfId="0" applyFont="1" applyFill="1" applyBorder="1" applyAlignment="1">
      <alignment horizontal="center" vertical="center" wrapText="1"/>
    </xf>
    <xf numFmtId="0" fontId="21" fillId="33" borderId="36" xfId="0" applyFont="1" applyFill="1" applyBorder="1" applyAlignment="1">
      <alignment vertical="center"/>
    </xf>
    <xf numFmtId="0" fontId="21" fillId="33" borderId="36" xfId="0" applyFont="1" applyFill="1" applyBorder="1" applyAlignment="1">
      <alignment horizontal="center" vertical="center"/>
    </xf>
    <xf numFmtId="4" fontId="21" fillId="33" borderId="36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textRotation="90" wrapText="1"/>
    </xf>
    <xf numFmtId="4" fontId="20" fillId="0" borderId="0" xfId="0" applyNumberFormat="1" applyFont="1" applyFill="1" applyAlignment="1">
      <alignment horizontal="center" vertical="center" wrapText="1"/>
    </xf>
    <xf numFmtId="0" fontId="20" fillId="0" borderId="47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horizontal="center" vertical="center" wrapText="1"/>
    </xf>
    <xf numFmtId="0" fontId="25" fillId="33" borderId="2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34" borderId="47" xfId="0" applyFont="1" applyFill="1" applyBorder="1" applyAlignment="1">
      <alignment horizontal="center" vertical="center" wrapText="1"/>
    </xf>
    <xf numFmtId="0" fontId="21" fillId="33" borderId="47" xfId="0" applyFont="1" applyFill="1" applyBorder="1" applyAlignment="1">
      <alignment horizontal="center" vertical="center" wrapText="1"/>
    </xf>
    <xf numFmtId="0" fontId="21" fillId="34" borderId="47" xfId="0" applyNumberFormat="1" applyFont="1" applyFill="1" applyBorder="1" applyAlignment="1">
      <alignment horizontal="center" vertical="center" wrapText="1"/>
    </xf>
    <xf numFmtId="0" fontId="21" fillId="34" borderId="47" xfId="0" applyFont="1" applyFill="1" applyBorder="1" applyAlignment="1">
      <alignment horizontal="center" vertical="center"/>
    </xf>
    <xf numFmtId="0" fontId="21" fillId="34" borderId="31" xfId="0" applyNumberFormat="1" applyFont="1" applyFill="1" applyBorder="1" applyAlignment="1">
      <alignment horizontal="center" vertical="center" wrapText="1"/>
    </xf>
    <xf numFmtId="0" fontId="21" fillId="33" borderId="27" xfId="0" applyFont="1" applyFill="1" applyBorder="1" applyAlignment="1">
      <alignment horizontal="center" vertical="center" wrapText="1"/>
    </xf>
    <xf numFmtId="0" fontId="20" fillId="0" borderId="49" xfId="0" applyFont="1" applyFill="1" applyBorder="1" applyAlignment="1">
      <alignment horizontal="center" vertical="center" wrapText="1"/>
    </xf>
    <xf numFmtId="0" fontId="21" fillId="33" borderId="49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left" vertical="center" wrapText="1"/>
    </xf>
    <xf numFmtId="0" fontId="21" fillId="33" borderId="34" xfId="0" applyFont="1" applyFill="1" applyBorder="1" applyAlignment="1">
      <alignment horizontal="center" vertical="center" wrapText="1"/>
    </xf>
    <xf numFmtId="0" fontId="20" fillId="0" borderId="50" xfId="0" applyNumberFormat="1" applyFont="1" applyFill="1" applyBorder="1" applyAlignment="1">
      <alignment horizontal="center" vertical="center" wrapText="1"/>
    </xf>
    <xf numFmtId="4" fontId="20" fillId="0" borderId="50" xfId="0" applyNumberFormat="1" applyFont="1" applyFill="1" applyBorder="1" applyAlignment="1">
      <alignment horizontal="center" vertical="center" textRotation="90" wrapText="1"/>
    </xf>
    <xf numFmtId="0" fontId="20" fillId="0" borderId="50" xfId="0" applyFont="1" applyFill="1" applyBorder="1" applyAlignment="1">
      <alignment horizontal="center" vertical="center" textRotation="90" wrapText="1"/>
    </xf>
    <xf numFmtId="4" fontId="20" fillId="0" borderId="50" xfId="0" applyNumberFormat="1" applyFont="1" applyFill="1" applyBorder="1" applyAlignment="1">
      <alignment horizontal="center" vertical="center" wrapText="1"/>
    </xf>
    <xf numFmtId="4" fontId="21" fillId="0" borderId="50" xfId="0" applyNumberFormat="1" applyFont="1" applyFill="1" applyBorder="1" applyAlignment="1">
      <alignment horizontal="center" vertical="center" wrapText="1"/>
    </xf>
    <xf numFmtId="0" fontId="21" fillId="0" borderId="50" xfId="0" applyFont="1" applyFill="1" applyBorder="1" applyAlignment="1">
      <alignment horizontal="center" vertical="center" wrapText="1"/>
    </xf>
    <xf numFmtId="0" fontId="21" fillId="33" borderId="50" xfId="0" applyNumberFormat="1" applyFont="1" applyFill="1" applyBorder="1" applyAlignment="1">
      <alignment horizontal="center" vertical="center" wrapText="1"/>
    </xf>
    <xf numFmtId="4" fontId="21" fillId="33" borderId="50" xfId="0" applyNumberFormat="1" applyFont="1" applyFill="1" applyBorder="1" applyAlignment="1">
      <alignment horizontal="center" vertical="center" wrapText="1"/>
    </xf>
    <xf numFmtId="0" fontId="21" fillId="33" borderId="50" xfId="0" applyFont="1" applyFill="1" applyBorder="1" applyAlignment="1">
      <alignment horizontal="center" vertical="center" wrapText="1"/>
    </xf>
    <xf numFmtId="4" fontId="20" fillId="0" borderId="50" xfId="0" applyNumberFormat="1" applyFont="1" applyFill="1" applyBorder="1">
      <alignment horizontal="left" vertical="center" wrapText="1"/>
    </xf>
    <xf numFmtId="0" fontId="20" fillId="0" borderId="50" xfId="0" applyFont="1" applyFill="1" applyBorder="1" applyAlignment="1">
      <alignment horizontal="left" vertical="center" wrapText="1"/>
    </xf>
    <xf numFmtId="4" fontId="20" fillId="33" borderId="50" xfId="0" applyNumberFormat="1" applyFont="1" applyFill="1" applyBorder="1" applyAlignment="1">
      <alignment horizontal="center" vertical="center" wrapText="1"/>
    </xf>
    <xf numFmtId="4" fontId="21" fillId="33" borderId="34" xfId="0" applyNumberFormat="1" applyFont="1" applyFill="1" applyBorder="1" applyAlignment="1">
      <alignment horizontal="center" vertical="center" wrapText="1"/>
    </xf>
    <xf numFmtId="0" fontId="20" fillId="33" borderId="34" xfId="0" applyFont="1" applyFill="1" applyBorder="1">
      <alignment horizontal="left" vertical="center" wrapText="1"/>
    </xf>
    <xf numFmtId="0" fontId="21" fillId="33" borderId="34" xfId="0" applyFont="1" applyFill="1" applyBorder="1" applyAlignment="1">
      <alignment horizontal="center" wrapText="1"/>
    </xf>
    <xf numFmtId="0" fontId="21" fillId="33" borderId="10" xfId="0" applyNumberFormat="1" applyFont="1" applyFill="1" applyBorder="1" applyAlignment="1">
      <alignment horizontal="center"/>
    </xf>
    <xf numFmtId="0" fontId="21" fillId="34" borderId="30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center" wrapText="1"/>
    </xf>
    <xf numFmtId="0" fontId="21" fillId="0" borderId="10" xfId="0" applyNumberFormat="1" applyFont="1" applyFill="1" applyBorder="1" applyAlignment="1">
      <alignment horizontal="center" wrapText="1"/>
    </xf>
    <xf numFmtId="0" fontId="21" fillId="34" borderId="10" xfId="0" applyNumberFormat="1" applyFont="1" applyFill="1" applyBorder="1" applyAlignment="1">
      <alignment horizontal="center" vertical="center"/>
    </xf>
    <xf numFmtId="0" fontId="21" fillId="33" borderId="2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wrapText="1"/>
    </xf>
    <xf numFmtId="0" fontId="20" fillId="0" borderId="0" xfId="0" applyNumberFormat="1" applyFont="1" applyFill="1" applyAlignment="1">
      <alignment horizontal="center" wrapText="1"/>
    </xf>
    <xf numFmtId="0" fontId="21" fillId="34" borderId="34" xfId="0" applyNumberFormat="1" applyFont="1" applyFill="1" applyBorder="1" applyAlignment="1">
      <alignment horizontal="center" vertical="center" wrapText="1"/>
    </xf>
    <xf numFmtId="4" fontId="21" fillId="34" borderId="34" xfId="0" applyNumberFormat="1" applyFont="1" applyFill="1" applyBorder="1" applyAlignment="1">
      <alignment horizontal="center" vertical="center" wrapText="1"/>
    </xf>
    <xf numFmtId="0" fontId="21" fillId="34" borderId="34" xfId="0" applyFont="1" applyFill="1" applyBorder="1">
      <alignment horizontal="left" vertical="center" wrapText="1"/>
    </xf>
    <xf numFmtId="0" fontId="20" fillId="0" borderId="34" xfId="0" applyFont="1" applyFill="1" applyBorder="1">
      <alignment horizontal="left" vertical="center" wrapText="1"/>
    </xf>
    <xf numFmtId="0" fontId="20" fillId="0" borderId="53" xfId="0" applyFont="1" applyFill="1" applyBorder="1" applyAlignment="1">
      <alignment horizontal="left" vertical="center" wrapText="1"/>
    </xf>
    <xf numFmtId="4" fontId="20" fillId="0" borderId="53" xfId="0" applyNumberFormat="1" applyFont="1" applyFill="1" applyBorder="1" applyAlignment="1">
      <alignment horizontal="center" vertical="center" wrapText="1"/>
    </xf>
    <xf numFmtId="0" fontId="20" fillId="0" borderId="53" xfId="0" applyNumberFormat="1" applyFont="1" applyFill="1" applyBorder="1" applyAlignment="1">
      <alignment horizontal="center" vertical="center" wrapText="1"/>
    </xf>
    <xf numFmtId="0" fontId="20" fillId="0" borderId="53" xfId="0" applyFont="1" applyFill="1" applyBorder="1">
      <alignment horizontal="left" vertical="center" wrapText="1"/>
    </xf>
    <xf numFmtId="4" fontId="24" fillId="0" borderId="50" xfId="0" applyNumberFormat="1" applyFont="1" applyFill="1" applyBorder="1" applyAlignment="1">
      <alignment horizontal="center" vertical="center" wrapText="1"/>
    </xf>
    <xf numFmtId="0" fontId="0" fillId="0" borderId="55" xfId="0" applyFill="1" applyBorder="1">
      <alignment horizontal="left" vertical="center" wrapText="1"/>
    </xf>
    <xf numFmtId="0" fontId="0" fillId="0" borderId="55" xfId="0" applyNumberFormat="1" applyFill="1" applyBorder="1" applyAlignment="1">
      <alignment horizontal="center" vertical="center" wrapText="1"/>
    </xf>
    <xf numFmtId="0" fontId="0" fillId="0" borderId="55" xfId="0" applyNumberFormat="1" applyFill="1" applyBorder="1">
      <alignment horizontal="left" vertical="center" wrapText="1"/>
    </xf>
    <xf numFmtId="0" fontId="0" fillId="0" borderId="55" xfId="0" applyFill="1" applyBorder="1" applyAlignment="1">
      <alignment horizontal="center" vertical="center" wrapText="1"/>
    </xf>
    <xf numFmtId="0" fontId="21" fillId="33" borderId="53" xfId="0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vertical="center" wrapText="1"/>
    </xf>
    <xf numFmtId="4" fontId="21" fillId="33" borderId="53" xfId="0" applyNumberFormat="1" applyFont="1" applyFill="1" applyBorder="1" applyAlignment="1">
      <alignment horizontal="center" vertical="center" wrapText="1"/>
    </xf>
    <xf numFmtId="0" fontId="0" fillId="0" borderId="0" xfId="0" applyFont="1">
      <alignment horizontal="left" vertical="center" wrapText="1"/>
    </xf>
    <xf numFmtId="0" fontId="20" fillId="0" borderId="62" xfId="0" applyNumberFormat="1" applyFont="1" applyFill="1" applyBorder="1" applyAlignment="1">
      <alignment horizontal="center" vertical="center" wrapText="1"/>
    </xf>
    <xf numFmtId="4" fontId="20" fillId="33" borderId="21" xfId="0" applyNumberFormat="1" applyFont="1" applyFill="1" applyBorder="1" applyAlignment="1">
      <alignment horizontal="center" vertical="center" wrapText="1"/>
    </xf>
    <xf numFmtId="0" fontId="20" fillId="0" borderId="44" xfId="0" applyNumberFormat="1" applyFont="1" applyFill="1" applyBorder="1" applyAlignment="1">
      <alignment horizontal="center" vertical="center" wrapText="1"/>
    </xf>
    <xf numFmtId="4" fontId="20" fillId="0" borderId="62" xfId="0" applyNumberFormat="1" applyFon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20" fillId="0" borderId="59" xfId="0" applyNumberFormat="1" applyFont="1" applyFill="1" applyBorder="1" applyAlignment="1">
      <alignment horizontal="center" vertical="center" wrapText="1"/>
    </xf>
    <xf numFmtId="0" fontId="20" fillId="0" borderId="63" xfId="0" applyNumberFormat="1" applyFont="1" applyFill="1" applyBorder="1" applyAlignment="1">
      <alignment horizontal="center" vertical="center" wrapText="1"/>
    </xf>
    <xf numFmtId="0" fontId="21" fillId="33" borderId="62" xfId="0" applyNumberFormat="1" applyFont="1" applyFill="1" applyBorder="1" applyAlignment="1">
      <alignment horizontal="center" vertical="center" wrapText="1"/>
    </xf>
    <xf numFmtId="4" fontId="20" fillId="33" borderId="31" xfId="0" applyNumberFormat="1" applyFont="1" applyFill="1" applyBorder="1" applyAlignment="1">
      <alignment horizontal="center" vertical="center" wrapText="1"/>
    </xf>
    <xf numFmtId="4" fontId="20" fillId="33" borderId="26" xfId="0" applyNumberFormat="1" applyFont="1" applyFill="1" applyBorder="1" applyAlignment="1">
      <alignment horizontal="center" vertical="center" wrapText="1"/>
    </xf>
    <xf numFmtId="4" fontId="20" fillId="33" borderId="34" xfId="0" applyNumberFormat="1" applyFont="1" applyFill="1" applyBorder="1" applyAlignment="1">
      <alignment horizontal="center" vertical="center" wrapText="1"/>
    </xf>
    <xf numFmtId="4" fontId="20" fillId="33" borderId="17" xfId="0" applyNumberFormat="1" applyFont="1" applyFill="1" applyBorder="1" applyAlignment="1">
      <alignment horizontal="center" vertical="center" wrapText="1"/>
    </xf>
    <xf numFmtId="4" fontId="20" fillId="33" borderId="36" xfId="0" applyNumberFormat="1" applyFont="1" applyFill="1" applyBorder="1" applyAlignment="1">
      <alignment horizontal="center" vertical="center" wrapText="1"/>
    </xf>
    <xf numFmtId="0" fontId="20" fillId="33" borderId="40" xfId="0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center" vertical="center" wrapText="1"/>
    </xf>
    <xf numFmtId="0" fontId="24" fillId="0" borderId="0" xfId="0" applyFont="1" applyFill="1">
      <alignment horizontal="left" vertical="center" wrapText="1"/>
    </xf>
    <xf numFmtId="0" fontId="21" fillId="0" borderId="62" xfId="0" applyFont="1" applyFill="1" applyBorder="1" applyAlignment="1">
      <alignment horizontal="center" vertical="center" wrapText="1"/>
    </xf>
    <xf numFmtId="0" fontId="20" fillId="0" borderId="62" xfId="0" applyNumberFormat="1" applyFont="1" applyFill="1" applyBorder="1" applyAlignment="1">
      <alignment horizontal="center" wrapText="1"/>
    </xf>
    <xf numFmtId="0" fontId="20" fillId="0" borderId="59" xfId="0" applyFont="1" applyFill="1" applyBorder="1" applyAlignment="1">
      <alignment horizontal="center" vertical="center" wrapText="1"/>
    </xf>
    <xf numFmtId="0" fontId="20" fillId="0" borderId="59" xfId="0" applyFont="1" applyFill="1" applyBorder="1" applyAlignment="1">
      <alignment horizontal="left" vertical="center" wrapText="1"/>
    </xf>
    <xf numFmtId="0" fontId="20" fillId="0" borderId="59" xfId="0" applyFont="1" applyFill="1" applyBorder="1" applyAlignment="1">
      <alignment horizontal="center" wrapText="1"/>
    </xf>
    <xf numFmtId="4" fontId="20" fillId="0" borderId="59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0" fillId="0" borderId="0" xfId="0" applyFont="1" applyFill="1">
      <alignment horizontal="left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51" xfId="0" applyFont="1" applyFill="1" applyBorder="1" applyAlignment="1">
      <alignment horizontal="center" vertical="center" wrapText="1"/>
    </xf>
    <xf numFmtId="0" fontId="21" fillId="33" borderId="31" xfId="0" applyFont="1" applyFill="1" applyBorder="1" applyAlignment="1">
      <alignment horizontal="left" vertical="center" wrapText="1"/>
    </xf>
    <xf numFmtId="0" fontId="21" fillId="33" borderId="20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left" vertical="center" wrapText="1"/>
    </xf>
    <xf numFmtId="0" fontId="21" fillId="33" borderId="26" xfId="0" applyFont="1" applyFill="1" applyBorder="1" applyAlignment="1">
      <alignment horizontal="left" vertical="center" wrapText="1"/>
    </xf>
    <xf numFmtId="0" fontId="21" fillId="33" borderId="34" xfId="0" applyFont="1" applyFill="1" applyBorder="1" applyAlignment="1">
      <alignment horizontal="left" vertical="center" wrapText="1"/>
    </xf>
    <xf numFmtId="0" fontId="21" fillId="33" borderId="14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20" fillId="0" borderId="59" xfId="0" applyNumberFormat="1" applyFont="1" applyFill="1" applyBorder="1" applyAlignment="1">
      <alignment horizontal="center" vertical="center" wrapText="1"/>
    </xf>
    <xf numFmtId="0" fontId="20" fillId="0" borderId="59" xfId="0" applyFont="1" applyFill="1" applyBorder="1">
      <alignment horizontal="left" vertical="center" wrapText="1"/>
    </xf>
    <xf numFmtId="0" fontId="21" fillId="0" borderId="59" xfId="0" applyFont="1" applyFill="1" applyBorder="1" applyAlignment="1">
      <alignment vertical="center" wrapText="1"/>
    </xf>
    <xf numFmtId="0" fontId="20" fillId="0" borderId="59" xfId="0" applyFont="1" applyFill="1" applyBorder="1" applyAlignment="1">
      <alignment horizontal="left" wrapText="1"/>
    </xf>
    <xf numFmtId="0" fontId="20" fillId="0" borderId="59" xfId="0" applyNumberFormat="1" applyFont="1" applyFill="1" applyBorder="1" applyAlignment="1">
      <alignment horizontal="center" wrapText="1"/>
    </xf>
    <xf numFmtId="4" fontId="20" fillId="0" borderId="59" xfId="0" applyNumberFormat="1" applyFont="1" applyFill="1" applyBorder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vertical="center" wrapText="1"/>
    </xf>
    <xf numFmtId="0" fontId="21" fillId="33" borderId="62" xfId="0" applyFont="1" applyFill="1" applyBorder="1" applyAlignment="1">
      <alignment horizontal="center" vertical="center" wrapText="1"/>
    </xf>
    <xf numFmtId="0" fontId="21" fillId="33" borderId="62" xfId="0" applyFont="1" applyFill="1" applyBorder="1" applyAlignment="1">
      <alignment horizontal="left" vertical="center" wrapText="1"/>
    </xf>
    <xf numFmtId="0" fontId="21" fillId="33" borderId="62" xfId="0" applyFont="1" applyFill="1" applyBorder="1" applyAlignment="1">
      <alignment horizontal="center" wrapText="1"/>
    </xf>
    <xf numFmtId="4" fontId="21" fillId="33" borderId="62" xfId="0" applyNumberFormat="1" applyFont="1" applyFill="1" applyBorder="1" applyAlignment="1">
      <alignment horizontal="center" vertical="center" wrapText="1"/>
    </xf>
    <xf numFmtId="4" fontId="20" fillId="33" borderId="62" xfId="0" applyNumberFormat="1" applyFont="1" applyFill="1" applyBorder="1" applyAlignment="1">
      <alignment horizontal="center" vertical="center" wrapText="1"/>
    </xf>
    <xf numFmtId="0" fontId="20" fillId="33" borderId="62" xfId="0" applyFont="1" applyFill="1" applyBorder="1">
      <alignment horizontal="left" vertical="center" wrapText="1"/>
    </xf>
    <xf numFmtId="0" fontId="20" fillId="0" borderId="62" xfId="0" applyFont="1" applyFill="1" applyBorder="1">
      <alignment horizontal="left" vertical="center" wrapText="1"/>
    </xf>
    <xf numFmtId="0" fontId="0" fillId="0" borderId="62" xfId="0" applyFill="1" applyBorder="1" applyAlignment="1">
      <alignment horizontal="center" vertical="center" wrapText="1"/>
    </xf>
    <xf numFmtId="0" fontId="0" fillId="0" borderId="62" xfId="0" applyFill="1" applyBorder="1">
      <alignment horizontal="left" vertical="center" wrapText="1"/>
    </xf>
    <xf numFmtId="3" fontId="0" fillId="0" borderId="62" xfId="0" applyNumberFormat="1" applyFill="1" applyBorder="1" applyAlignment="1">
      <alignment horizontal="center" vertical="center" wrapText="1"/>
    </xf>
    <xf numFmtId="3" fontId="0" fillId="0" borderId="62" xfId="0" applyNumberFormat="1" applyFill="1" applyBorder="1">
      <alignment horizontal="left" vertical="center" wrapText="1"/>
    </xf>
    <xf numFmtId="4" fontId="0" fillId="0" borderId="62" xfId="0" applyNumberFormat="1" applyFill="1" applyBorder="1" applyAlignment="1">
      <alignment horizontal="center" vertical="center" wrapText="1"/>
    </xf>
    <xf numFmtId="4" fontId="0" fillId="0" borderId="62" xfId="0" applyNumberFormat="1" applyFill="1" applyBorder="1">
      <alignment horizontal="left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 wrapText="1"/>
    </xf>
    <xf numFmtId="4" fontId="0" fillId="0" borderId="62" xfId="0" applyNumberFormat="1" applyFont="1" applyFill="1" applyBorder="1">
      <alignment horizontal="left" vertical="center" wrapText="1"/>
    </xf>
    <xf numFmtId="3" fontId="0" fillId="0" borderId="62" xfId="0" applyNumberFormat="1" applyFont="1" applyFill="1" applyBorder="1">
      <alignment horizontal="left" vertical="center" wrapText="1"/>
    </xf>
    <xf numFmtId="0" fontId="0" fillId="0" borderId="62" xfId="0" applyFont="1" applyFill="1" applyBorder="1">
      <alignment horizontal="left" vertical="center" wrapText="1"/>
    </xf>
    <xf numFmtId="3" fontId="0" fillId="0" borderId="62" xfId="0" applyNumberFormat="1" applyFont="1" applyFill="1" applyBorder="1" applyAlignment="1">
      <alignment horizontal="center" vertical="center" wrapText="1"/>
    </xf>
    <xf numFmtId="2" fontId="0" fillId="0" borderId="62" xfId="0" applyNumberFormat="1" applyFont="1" applyFill="1" applyBorder="1">
      <alignment horizontal="left" vertical="center" wrapText="1"/>
    </xf>
    <xf numFmtId="4" fontId="0" fillId="0" borderId="62" xfId="0" applyNumberFormat="1" applyFont="1" applyFill="1" applyBorder="1" applyAlignment="1">
      <alignment horizontal="center" vertical="center" wrapText="1"/>
    </xf>
    <xf numFmtId="4" fontId="0" fillId="0" borderId="62" xfId="0" applyNumberFormat="1" applyFont="1" applyFill="1" applyBorder="1" applyAlignment="1">
      <alignment horizontal="center" vertical="center" wrapText="1"/>
    </xf>
    <xf numFmtId="2" fontId="0" fillId="0" borderId="62" xfId="0" applyNumberFormat="1" applyFont="1" applyFill="1" applyBorder="1" applyAlignment="1">
      <alignment horizontal="center" vertical="center" wrapText="1"/>
    </xf>
    <xf numFmtId="4" fontId="28" fillId="34" borderId="62" xfId="0" applyNumberFormat="1" applyFont="1" applyFill="1" applyBorder="1" applyAlignment="1">
      <alignment horizontal="center" vertical="center" wrapText="1"/>
    </xf>
    <xf numFmtId="4" fontId="20" fillId="34" borderId="62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>
      <alignment horizontal="left" vertical="center" wrapText="1"/>
    </xf>
    <xf numFmtId="4" fontId="28" fillId="33" borderId="62" xfId="0" applyNumberFormat="1" applyFont="1" applyFill="1" applyBorder="1" applyAlignment="1">
      <alignment horizontal="center" vertical="center" wrapText="1"/>
    </xf>
    <xf numFmtId="0" fontId="0" fillId="0" borderId="62" xfId="0" applyNumberFormat="1" applyFont="1" applyFill="1" applyBorder="1" applyAlignment="1">
      <alignment horizontal="center" vertical="center" wrapText="1"/>
    </xf>
    <xf numFmtId="4" fontId="28" fillId="33" borderId="63" xfId="0" applyNumberFormat="1" applyFont="1" applyFill="1" applyBorder="1" applyAlignment="1">
      <alignment horizontal="center" vertical="center" wrapText="1"/>
    </xf>
    <xf numFmtId="0" fontId="20" fillId="33" borderId="62" xfId="0" applyNumberFormat="1" applyFont="1" applyFill="1" applyBorder="1" applyAlignment="1">
      <alignment horizontal="center" vertical="center" wrapText="1"/>
    </xf>
    <xf numFmtId="0" fontId="21" fillId="34" borderId="62" xfId="0" applyNumberFormat="1" applyFont="1" applyFill="1" applyBorder="1" applyAlignment="1">
      <alignment horizontal="center" vertical="center" wrapText="1"/>
    </xf>
    <xf numFmtId="4" fontId="28" fillId="34" borderId="63" xfId="0" applyNumberFormat="1" applyFont="1" applyFill="1" applyBorder="1" applyAlignment="1">
      <alignment horizontal="center" vertical="center" wrapText="1"/>
    </xf>
    <xf numFmtId="4" fontId="0" fillId="0" borderId="37" xfId="0" applyNumberFormat="1" applyFont="1" applyFill="1" applyBorder="1" applyAlignment="1">
      <alignment horizontal="center" vertical="center" wrapText="1"/>
    </xf>
    <xf numFmtId="3" fontId="0" fillId="0" borderId="37" xfId="0" applyNumberFormat="1" applyFont="1" applyFill="1" applyBorder="1" applyAlignment="1">
      <alignment horizontal="center" vertical="center" wrapText="1"/>
    </xf>
    <xf numFmtId="2" fontId="0" fillId="0" borderId="37" xfId="0" applyNumberFormat="1" applyFont="1" applyFill="1" applyBorder="1" applyAlignment="1">
      <alignment horizontal="center" vertical="center" wrapText="1"/>
    </xf>
    <xf numFmtId="0" fontId="20" fillId="0" borderId="37" xfId="0" applyNumberFormat="1" applyFont="1" applyFill="1" applyBorder="1" applyAlignment="1">
      <alignment horizontal="center" vertical="center" wrapText="1"/>
    </xf>
    <xf numFmtId="4" fontId="28" fillId="33" borderId="37" xfId="0" applyNumberFormat="1" applyFont="1" applyFill="1" applyBorder="1" applyAlignment="1">
      <alignment horizontal="center" vertical="center" wrapText="1"/>
    </xf>
    <xf numFmtId="0" fontId="21" fillId="33" borderId="37" xfId="0" applyNumberFormat="1" applyFont="1" applyFill="1" applyBorder="1" applyAlignment="1">
      <alignment horizontal="center" vertical="center" wrapText="1"/>
    </xf>
    <xf numFmtId="4" fontId="28" fillId="34" borderId="37" xfId="0" applyNumberFormat="1" applyFont="1" applyFill="1" applyBorder="1" applyAlignment="1">
      <alignment horizontal="center" vertical="center" wrapText="1"/>
    </xf>
    <xf numFmtId="0" fontId="21" fillId="34" borderId="37" xfId="0" applyNumberFormat="1" applyFont="1" applyFill="1" applyBorder="1" applyAlignment="1">
      <alignment horizontal="center" vertical="center" wrapText="1"/>
    </xf>
    <xf numFmtId="4" fontId="28" fillId="0" borderId="62" xfId="0" applyNumberFormat="1" applyFont="1" applyFill="1" applyBorder="1" applyAlignment="1">
      <alignment horizontal="center" vertical="center" wrapText="1"/>
    </xf>
    <xf numFmtId="0" fontId="21" fillId="0" borderId="62" xfId="0" applyNumberFormat="1" applyFont="1" applyFill="1" applyBorder="1" applyAlignment="1">
      <alignment horizontal="center" vertical="center" wrapText="1"/>
    </xf>
    <xf numFmtId="0" fontId="28" fillId="33" borderId="61" xfId="0" applyFont="1" applyFill="1" applyBorder="1" applyAlignment="1">
      <alignment vertical="center"/>
    </xf>
    <xf numFmtId="0" fontId="28" fillId="33" borderId="57" xfId="0" applyFont="1" applyFill="1" applyBorder="1" applyAlignment="1">
      <alignment vertical="center"/>
    </xf>
    <xf numFmtId="4" fontId="0" fillId="0" borderId="0" xfId="0" applyNumberForma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62" xfId="0" applyNumberFormat="1" applyFont="1" applyFill="1" applyBorder="1" applyAlignment="1">
      <alignment horizontal="center" vertical="center" wrapText="1"/>
    </xf>
    <xf numFmtId="4" fontId="0" fillId="0" borderId="6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0" fillId="0" borderId="37" xfId="0" applyNumberFormat="1" applyFont="1" applyFill="1" applyBorder="1" applyAlignment="1">
      <alignment horizontal="center" vertical="center" wrapText="1"/>
    </xf>
    <xf numFmtId="4" fontId="20" fillId="0" borderId="62" xfId="0" applyNumberFormat="1" applyFont="1" applyFill="1" applyBorder="1" applyAlignment="1">
      <alignment horizontal="center" vertical="center" textRotation="90" wrapText="1"/>
    </xf>
    <xf numFmtId="0" fontId="20" fillId="0" borderId="62" xfId="0" applyNumberFormat="1" applyFont="1" applyFill="1" applyBorder="1" applyAlignment="1">
      <alignment horizontal="center" vertical="center" textRotation="90" wrapText="1"/>
    </xf>
    <xf numFmtId="0" fontId="20" fillId="0" borderId="62" xfId="0" applyFont="1" applyFill="1" applyBorder="1" applyAlignment="1">
      <alignment horizontal="center" vertical="center" textRotation="90" wrapText="1"/>
    </xf>
    <xf numFmtId="2" fontId="20" fillId="0" borderId="62" xfId="0" applyNumberFormat="1" applyFont="1" applyFill="1" applyBorder="1" applyAlignment="1">
      <alignment horizontal="center" vertical="center" wrapText="1"/>
    </xf>
    <xf numFmtId="0" fontId="21" fillId="0" borderId="62" xfId="0" applyFont="1" applyFill="1" applyBorder="1" applyAlignment="1">
      <alignment horizontal="center" wrapText="1"/>
    </xf>
    <xf numFmtId="3" fontId="21" fillId="0" borderId="62" xfId="0" applyNumberFormat="1" applyFont="1" applyFill="1" applyBorder="1" applyAlignment="1">
      <alignment horizontal="center" vertical="center" wrapText="1"/>
    </xf>
    <xf numFmtId="3" fontId="21" fillId="0" borderId="62" xfId="0" applyNumberFormat="1" applyFont="1" applyFill="1" applyBorder="1" applyAlignment="1">
      <alignment horizontal="center" wrapText="1"/>
    </xf>
    <xf numFmtId="3" fontId="21" fillId="34" borderId="62" xfId="0" applyNumberFormat="1" applyFont="1" applyFill="1" applyBorder="1" applyAlignment="1">
      <alignment horizontal="center" vertical="center" wrapText="1"/>
    </xf>
    <xf numFmtId="4" fontId="21" fillId="34" borderId="62" xfId="0" applyNumberFormat="1" applyFont="1" applyFill="1" applyBorder="1" applyAlignment="1">
      <alignment horizontal="center" vertical="center" wrapText="1"/>
    </xf>
    <xf numFmtId="2" fontId="21" fillId="34" borderId="62" xfId="0" applyNumberFormat="1" applyFont="1" applyFill="1" applyBorder="1" applyAlignment="1">
      <alignment horizontal="center" vertical="center" wrapText="1"/>
    </xf>
    <xf numFmtId="0" fontId="21" fillId="34" borderId="62" xfId="0" applyFont="1" applyFill="1" applyBorder="1" applyAlignment="1">
      <alignment horizontal="center" vertical="center" wrapText="1"/>
    </xf>
    <xf numFmtId="4" fontId="20" fillId="0" borderId="62" xfId="0" applyNumberFormat="1" applyFont="1" applyFill="1" applyBorder="1">
      <alignment horizontal="left" vertical="center" wrapText="1"/>
    </xf>
    <xf numFmtId="0" fontId="0" fillId="0" borderId="62" xfId="0" applyBorder="1">
      <alignment horizontal="left" vertical="center" wrapText="1"/>
    </xf>
    <xf numFmtId="0" fontId="0" fillId="33" borderId="62" xfId="0" applyFill="1" applyBorder="1">
      <alignment horizontal="left" vertical="center" wrapText="1"/>
    </xf>
    <xf numFmtId="0" fontId="20" fillId="33" borderId="37" xfId="0" applyNumberFormat="1" applyFont="1" applyFill="1" applyBorder="1" applyAlignment="1">
      <alignment horizontal="center" vertical="center" wrapText="1"/>
    </xf>
    <xf numFmtId="4" fontId="21" fillId="33" borderId="37" xfId="0" applyNumberFormat="1" applyFont="1" applyFill="1" applyBorder="1" applyAlignment="1">
      <alignment horizontal="center" vertical="center" wrapText="1"/>
    </xf>
    <xf numFmtId="4" fontId="20" fillId="33" borderId="37" xfId="0" applyNumberFormat="1" applyFont="1" applyFill="1" applyBorder="1" applyAlignment="1">
      <alignment horizontal="center" vertical="center" wrapText="1"/>
    </xf>
    <xf numFmtId="0" fontId="0" fillId="33" borderId="37" xfId="0" applyFill="1" applyBorder="1">
      <alignment horizontal="left" vertical="center" wrapText="1"/>
    </xf>
    <xf numFmtId="0" fontId="0" fillId="0" borderId="37" xfId="0" applyBorder="1">
      <alignment horizontal="left" vertical="center" wrapText="1"/>
    </xf>
    <xf numFmtId="0" fontId="20" fillId="0" borderId="75" xfId="0" applyFont="1" applyFill="1" applyBorder="1" applyAlignment="1">
      <alignment horizontal="center" vertical="center" wrapText="1"/>
    </xf>
    <xf numFmtId="0" fontId="20" fillId="0" borderId="75" xfId="0" applyFont="1" applyFill="1" applyBorder="1" applyAlignment="1">
      <alignment horizontal="left" vertical="center" wrapText="1"/>
    </xf>
    <xf numFmtId="0" fontId="20" fillId="0" borderId="75" xfId="0" applyFont="1" applyFill="1" applyBorder="1" applyAlignment="1">
      <alignment horizontal="center" wrapText="1"/>
    </xf>
    <xf numFmtId="4" fontId="20" fillId="0" borderId="75" xfId="0" applyNumberFormat="1" applyFont="1" applyFill="1" applyBorder="1" applyAlignment="1">
      <alignment horizontal="center" vertical="center" wrapText="1"/>
    </xf>
    <xf numFmtId="0" fontId="20" fillId="0" borderId="75" xfId="0" applyNumberFormat="1" applyFont="1" applyFill="1" applyBorder="1" applyAlignment="1">
      <alignment horizontal="center" wrapText="1"/>
    </xf>
    <xf numFmtId="2" fontId="20" fillId="0" borderId="75" xfId="0" applyNumberFormat="1" applyFont="1" applyFill="1" applyBorder="1" applyAlignment="1">
      <alignment horizontal="center" vertical="center" wrapText="1"/>
    </xf>
    <xf numFmtId="0" fontId="21" fillId="33" borderId="75" xfId="0" applyNumberFormat="1" applyFont="1" applyFill="1" applyBorder="1" applyAlignment="1">
      <alignment horizontal="center" vertical="center" wrapText="1"/>
    </xf>
    <xf numFmtId="0" fontId="20" fillId="33" borderId="75" xfId="0" applyNumberFormat="1" applyFont="1" applyFill="1" applyBorder="1" applyAlignment="1">
      <alignment horizontal="center" vertical="center" wrapText="1"/>
    </xf>
    <xf numFmtId="4" fontId="21" fillId="33" borderId="75" xfId="0" applyNumberFormat="1" applyFont="1" applyFill="1" applyBorder="1" applyAlignment="1">
      <alignment horizontal="center" vertical="center" wrapText="1"/>
    </xf>
    <xf numFmtId="4" fontId="20" fillId="33" borderId="75" xfId="0" applyNumberFormat="1" applyFont="1" applyFill="1" applyBorder="1" applyAlignment="1">
      <alignment horizontal="center" vertical="center" wrapText="1"/>
    </xf>
    <xf numFmtId="0" fontId="0" fillId="33" borderId="75" xfId="0" applyFill="1" applyBorder="1">
      <alignment horizontal="left" vertical="center" wrapText="1"/>
    </xf>
    <xf numFmtId="0" fontId="21" fillId="0" borderId="75" xfId="0" applyFont="1" applyFill="1" applyBorder="1" applyAlignment="1">
      <alignment vertical="center" wrapText="1"/>
    </xf>
    <xf numFmtId="0" fontId="20" fillId="0" borderId="75" xfId="0" applyFont="1" applyFill="1" applyBorder="1" applyAlignment="1">
      <alignment horizontal="left" wrapText="1"/>
    </xf>
    <xf numFmtId="4" fontId="20" fillId="0" borderId="75" xfId="0" applyNumberFormat="1" applyFont="1" applyFill="1" applyBorder="1">
      <alignment horizontal="left" vertical="center" wrapText="1"/>
    </xf>
    <xf numFmtId="0" fontId="20" fillId="0" borderId="75" xfId="0" applyFont="1" applyFill="1" applyBorder="1">
      <alignment horizontal="left" vertical="center" wrapText="1"/>
    </xf>
    <xf numFmtId="0" fontId="21" fillId="33" borderId="75" xfId="0" applyFont="1" applyFill="1" applyBorder="1" applyAlignment="1">
      <alignment horizontal="center" vertical="center" wrapText="1"/>
    </xf>
    <xf numFmtId="0" fontId="20" fillId="33" borderId="75" xfId="0" applyFont="1" applyFill="1" applyBorder="1" applyAlignment="1">
      <alignment horizontal="center" vertical="center" wrapText="1"/>
    </xf>
    <xf numFmtId="0" fontId="21" fillId="33" borderId="75" xfId="0" applyFont="1" applyFill="1" applyBorder="1" applyAlignment="1">
      <alignment horizontal="left" vertical="center" wrapText="1"/>
    </xf>
    <xf numFmtId="0" fontId="21" fillId="33" borderId="75" xfId="0" applyFont="1" applyFill="1" applyBorder="1" applyAlignment="1">
      <alignment horizontal="center" wrapText="1"/>
    </xf>
    <xf numFmtId="0" fontId="20" fillId="33" borderId="75" xfId="0" applyFont="1" applyFill="1" applyBorder="1">
      <alignment horizontal="left" vertical="center" wrapText="1"/>
    </xf>
    <xf numFmtId="0" fontId="21" fillId="35" borderId="75" xfId="0" applyFont="1" applyFill="1" applyBorder="1" applyAlignment="1">
      <alignment horizontal="center" vertical="center" wrapText="1"/>
    </xf>
    <xf numFmtId="3" fontId="0" fillId="0" borderId="62" xfId="0" applyNumberFormat="1" applyFont="1" applyFill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 wrapText="1"/>
    </xf>
    <xf numFmtId="4" fontId="0" fillId="0" borderId="62" xfId="0" applyNumberFormat="1" applyFont="1" applyFill="1" applyBorder="1" applyAlignment="1">
      <alignment horizontal="center" vertical="center" wrapText="1"/>
    </xf>
    <xf numFmtId="0" fontId="21" fillId="33" borderId="75" xfId="0" applyFont="1" applyFill="1" applyBorder="1" applyAlignment="1">
      <alignment horizontal="left" vertical="center" wrapText="1"/>
    </xf>
    <xf numFmtId="0" fontId="21" fillId="33" borderId="75" xfId="0" applyFont="1" applyFill="1" applyBorder="1" applyAlignment="1">
      <alignment horizontal="center"/>
    </xf>
    <xf numFmtId="4" fontId="21" fillId="33" borderId="75" xfId="0" applyNumberFormat="1" applyFont="1" applyFill="1" applyBorder="1" applyAlignment="1">
      <alignment horizontal="center"/>
    </xf>
    <xf numFmtId="0" fontId="21" fillId="36" borderId="75" xfId="0" applyFont="1" applyFill="1" applyBorder="1" applyAlignment="1">
      <alignment horizontal="left" vertical="center" wrapText="1"/>
    </xf>
    <xf numFmtId="0" fontId="21" fillId="36" borderId="75" xfId="0" applyFont="1" applyFill="1" applyBorder="1" applyAlignment="1">
      <alignment horizontal="center"/>
    </xf>
    <xf numFmtId="0" fontId="21" fillId="36" borderId="75" xfId="0" applyFont="1" applyFill="1" applyBorder="1" applyAlignment="1">
      <alignment horizontal="center" vertical="center" wrapText="1"/>
    </xf>
    <xf numFmtId="0" fontId="21" fillId="36" borderId="75" xfId="0" applyFont="1" applyFill="1" applyBorder="1" applyAlignment="1">
      <alignment horizontal="center" wrapText="1"/>
    </xf>
    <xf numFmtId="4" fontId="21" fillId="36" borderId="75" xfId="0" applyNumberFormat="1" applyFont="1" applyFill="1" applyBorder="1" applyAlignment="1">
      <alignment horizontal="center"/>
    </xf>
    <xf numFmtId="4" fontId="21" fillId="36" borderId="75" xfId="0" applyNumberFormat="1" applyFont="1" applyFill="1" applyBorder="1" applyAlignment="1">
      <alignment horizontal="center" vertical="center" wrapText="1"/>
    </xf>
    <xf numFmtId="0" fontId="20" fillId="36" borderId="0" xfId="0" applyFont="1" applyFill="1">
      <alignment horizontal="left" vertical="center" wrapText="1"/>
    </xf>
    <xf numFmtId="0" fontId="21" fillId="36" borderId="75" xfId="0" applyNumberFormat="1" applyFont="1" applyFill="1" applyBorder="1" applyAlignment="1">
      <alignment horizontal="center" vertical="center" wrapText="1"/>
    </xf>
    <xf numFmtId="4" fontId="28" fillId="33" borderId="75" xfId="0" applyNumberFormat="1" applyFont="1" applyFill="1" applyBorder="1" applyAlignment="1">
      <alignment horizontal="left" vertical="center" wrapText="1"/>
    </xf>
    <xf numFmtId="4" fontId="28" fillId="33" borderId="75" xfId="0" applyNumberFormat="1" applyFont="1" applyFill="1" applyBorder="1" applyAlignment="1">
      <alignment horizontal="center" vertical="center" wrapText="1"/>
    </xf>
    <xf numFmtId="4" fontId="28" fillId="36" borderId="75" xfId="0" applyNumberFormat="1" applyFont="1" applyFill="1" applyBorder="1" applyAlignment="1">
      <alignment horizontal="left" vertical="center" wrapText="1"/>
    </xf>
    <xf numFmtId="4" fontId="28" fillId="36" borderId="75" xfId="0" applyNumberFormat="1" applyFont="1" applyFill="1" applyBorder="1" applyAlignment="1">
      <alignment horizontal="center" vertical="center" wrapText="1"/>
    </xf>
    <xf numFmtId="0" fontId="0" fillId="36" borderId="0" xfId="0" applyFill="1">
      <alignment horizontal="left" vertical="center" wrapText="1"/>
    </xf>
    <xf numFmtId="0" fontId="21" fillId="33" borderId="75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8" fillId="0" borderId="62" xfId="0" applyFont="1" applyFill="1" applyBorder="1" applyAlignment="1">
      <alignment horizontal="left" vertical="center" wrapText="1"/>
    </xf>
    <xf numFmtId="3" fontId="0" fillId="0" borderId="62" xfId="0" applyNumberFormat="1" applyFont="1" applyFill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 wrapText="1"/>
    </xf>
    <xf numFmtId="4" fontId="0" fillId="0" borderId="62" xfId="0" applyNumberFormat="1" applyFont="1" applyFill="1" applyBorder="1" applyAlignment="1">
      <alignment horizontal="center" vertical="center" wrapText="1"/>
    </xf>
    <xf numFmtId="0" fontId="21" fillId="0" borderId="50" xfId="0" applyFont="1" applyFill="1" applyBorder="1" applyAlignment="1">
      <alignment horizontal="left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59" xfId="0" applyNumberFormat="1" applyFont="1" applyFill="1" applyBorder="1" applyAlignment="1">
      <alignment horizontal="center" vertical="center" wrapText="1"/>
    </xf>
    <xf numFmtId="0" fontId="20" fillId="0" borderId="44" xfId="0" applyNumberFormat="1" applyFont="1" applyFill="1" applyBorder="1" applyAlignment="1">
      <alignment horizontal="center" vertical="center" wrapText="1"/>
    </xf>
    <xf numFmtId="0" fontId="20" fillId="0" borderId="63" xfId="0" applyNumberFormat="1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center" vertical="center" wrapText="1"/>
    </xf>
    <xf numFmtId="0" fontId="20" fillId="0" borderId="59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0" fontId="20" fillId="0" borderId="62" xfId="0" applyNumberFormat="1" applyFont="1" applyFill="1" applyBorder="1" applyAlignment="1">
      <alignment horizontal="center" vertical="center" wrapText="1"/>
    </xf>
    <xf numFmtId="0" fontId="21" fillId="0" borderId="62" xfId="0" applyFont="1" applyFill="1" applyBorder="1" applyAlignment="1">
      <alignment horizontal="left" vertical="center" wrapText="1"/>
    </xf>
    <xf numFmtId="0" fontId="21" fillId="35" borderId="75" xfId="0" applyFont="1" applyFill="1" applyBorder="1" applyAlignment="1">
      <alignment horizontal="left" vertical="center" wrapText="1"/>
    </xf>
    <xf numFmtId="0" fontId="21" fillId="35" borderId="75" xfId="0" applyNumberFormat="1" applyFont="1" applyFill="1" applyBorder="1" applyAlignment="1">
      <alignment horizontal="center" vertical="center" wrapText="1"/>
    </xf>
    <xf numFmtId="4" fontId="21" fillId="35" borderId="75" xfId="0" applyNumberFormat="1" applyFont="1" applyFill="1" applyBorder="1" applyAlignment="1">
      <alignment horizontal="center" vertical="center" wrapText="1"/>
    </xf>
    <xf numFmtId="4" fontId="21" fillId="35" borderId="50" xfId="0" applyNumberFormat="1" applyFont="1" applyFill="1" applyBorder="1" applyAlignment="1">
      <alignment horizontal="center" vertical="center" wrapText="1"/>
    </xf>
    <xf numFmtId="0" fontId="21" fillId="0" borderId="34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left" vertical="center" wrapText="1"/>
    </xf>
    <xf numFmtId="0" fontId="20" fillId="0" borderId="34" xfId="0" applyFont="1" applyFill="1" applyBorder="1" applyAlignment="1">
      <alignment horizontal="center" wrapText="1"/>
    </xf>
    <xf numFmtId="4" fontId="20" fillId="0" borderId="34" xfId="0" applyNumberFormat="1" applyFont="1" applyFill="1" applyBorder="1" applyAlignment="1">
      <alignment horizontal="center" vertical="center" wrapText="1"/>
    </xf>
    <xf numFmtId="3" fontId="20" fillId="0" borderId="34" xfId="0" applyNumberFormat="1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vertical="center" wrapText="1"/>
    </xf>
    <xf numFmtId="0" fontId="20" fillId="0" borderId="34" xfId="0" applyNumberFormat="1" applyFont="1" applyFill="1" applyBorder="1" applyAlignment="1">
      <alignment horizontal="center" wrapText="1"/>
    </xf>
    <xf numFmtId="4" fontId="20" fillId="0" borderId="31" xfId="0" applyNumberFormat="1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left" vertical="center" wrapText="1"/>
    </xf>
    <xf numFmtId="0" fontId="20" fillId="0" borderId="40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vertical="center" wrapText="1"/>
    </xf>
    <xf numFmtId="0" fontId="20" fillId="0" borderId="58" xfId="0" applyFont="1" applyFill="1" applyBorder="1" applyAlignment="1">
      <alignment horizontal="left" vertical="center" wrapText="1"/>
    </xf>
    <xf numFmtId="0" fontId="20" fillId="0" borderId="58" xfId="0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left" vertical="center" wrapText="1"/>
    </xf>
    <xf numFmtId="0" fontId="20" fillId="0" borderId="63" xfId="0" applyFont="1" applyFill="1" applyBorder="1" applyAlignment="1">
      <alignment horizontal="center" vertical="center" wrapText="1"/>
    </xf>
    <xf numFmtId="0" fontId="21" fillId="0" borderId="63" xfId="0" applyFont="1" applyFill="1" applyBorder="1" applyAlignment="1">
      <alignment horizontal="center" vertical="center" wrapText="1"/>
    </xf>
    <xf numFmtId="0" fontId="20" fillId="0" borderId="63" xfId="0" applyFont="1" applyFill="1" applyBorder="1" applyAlignment="1">
      <alignment vertical="center" wrapText="1"/>
    </xf>
    <xf numFmtId="0" fontId="20" fillId="0" borderId="63" xfId="0" applyFont="1" applyFill="1" applyBorder="1" applyAlignment="1">
      <alignment horizontal="center" wrapText="1"/>
    </xf>
    <xf numFmtId="4" fontId="20" fillId="0" borderId="63" xfId="0" applyNumberFormat="1" applyFont="1" applyFill="1" applyBorder="1" applyAlignment="1">
      <alignment horizontal="center" vertical="center" wrapText="1"/>
    </xf>
    <xf numFmtId="0" fontId="20" fillId="0" borderId="63" xfId="0" applyNumberFormat="1" applyFont="1" applyFill="1" applyBorder="1" applyAlignment="1">
      <alignment horizontal="center" wrapText="1"/>
    </xf>
    <xf numFmtId="0" fontId="20" fillId="0" borderId="60" xfId="0" applyFont="1" applyFill="1" applyBorder="1" applyAlignment="1">
      <alignment horizontal="left" vertical="center" wrapText="1"/>
    </xf>
    <xf numFmtId="0" fontId="20" fillId="0" borderId="63" xfId="0" applyFont="1" applyFill="1" applyBorder="1" applyAlignment="1">
      <alignment horizontal="left" vertical="center" wrapText="1"/>
    </xf>
    <xf numFmtId="4" fontId="24" fillId="0" borderId="63" xfId="0" applyNumberFormat="1" applyFont="1" applyFill="1" applyBorder="1" applyAlignment="1">
      <alignment horizontal="center" vertical="center" wrapText="1"/>
    </xf>
    <xf numFmtId="0" fontId="20" fillId="0" borderId="39" xfId="0" applyFont="1" applyFill="1" applyBorder="1" applyAlignment="1">
      <alignment horizontal="left" vertical="center" wrapText="1"/>
    </xf>
    <xf numFmtId="0" fontId="20" fillId="0" borderId="71" xfId="0" applyFont="1" applyFill="1" applyBorder="1" applyAlignment="1">
      <alignment horizontal="left" vertical="center" wrapText="1"/>
    </xf>
    <xf numFmtId="0" fontId="20" fillId="0" borderId="70" xfId="0" applyFont="1" applyFill="1" applyBorder="1" applyAlignment="1">
      <alignment horizontal="center" vertical="center" wrapText="1"/>
    </xf>
    <xf numFmtId="2" fontId="20" fillId="0" borderId="70" xfId="0" applyNumberFormat="1" applyFont="1" applyFill="1" applyBorder="1" applyAlignment="1">
      <alignment horizontal="center" vertical="center" wrapText="1"/>
    </xf>
    <xf numFmtId="0" fontId="20" fillId="0" borderId="70" xfId="0" applyFont="1" applyFill="1" applyBorder="1" applyAlignment="1">
      <alignment horizontal="left" vertical="center" wrapText="1"/>
    </xf>
    <xf numFmtId="0" fontId="20" fillId="0" borderId="0" xfId="0" applyFont="1" applyFill="1" applyAlignment="1"/>
    <xf numFmtId="0" fontId="21" fillId="0" borderId="53" xfId="0" applyFont="1" applyFill="1" applyBorder="1" applyAlignment="1">
      <alignment horizontal="left" vertical="center" wrapText="1"/>
    </xf>
    <xf numFmtId="0" fontId="20" fillId="0" borderId="53" xfId="0" applyFont="1" applyFill="1" applyBorder="1" applyAlignment="1">
      <alignment horizontal="center" vertical="center" wrapText="1"/>
    </xf>
    <xf numFmtId="0" fontId="21" fillId="0" borderId="53" xfId="0" applyFont="1" applyFill="1" applyBorder="1" applyAlignment="1">
      <alignment horizontal="center" vertical="center" wrapText="1"/>
    </xf>
    <xf numFmtId="0" fontId="21" fillId="0" borderId="63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4" fillId="0" borderId="50" xfId="0" applyFont="1" applyFill="1" applyBorder="1" applyAlignment="1">
      <alignment horizontal="center" vertical="center" wrapText="1"/>
    </xf>
    <xf numFmtId="4" fontId="20" fillId="0" borderId="11" xfId="0" applyNumberFormat="1" applyFont="1" applyFill="1" applyBorder="1" applyAlignment="1">
      <alignment horizontal="center" vertical="center" wrapText="1"/>
    </xf>
    <xf numFmtId="0" fontId="24" fillId="0" borderId="62" xfId="0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wrapText="1"/>
    </xf>
    <xf numFmtId="0" fontId="21" fillId="0" borderId="58" xfId="0" applyFont="1" applyFill="1" applyBorder="1" applyAlignment="1">
      <alignment horizontal="center" vertical="center" wrapText="1"/>
    </xf>
    <xf numFmtId="0" fontId="21" fillId="0" borderId="58" xfId="0" applyFont="1" applyFill="1" applyBorder="1" applyAlignment="1">
      <alignment horizontal="left" vertical="center" wrapText="1"/>
    </xf>
    <xf numFmtId="0" fontId="20" fillId="0" borderId="58" xfId="0" applyFont="1" applyFill="1" applyBorder="1" applyAlignment="1">
      <alignment horizontal="center" wrapText="1"/>
    </xf>
    <xf numFmtId="4" fontId="20" fillId="0" borderId="58" xfId="0" applyNumberFormat="1" applyFont="1" applyFill="1" applyBorder="1" applyAlignment="1">
      <alignment horizontal="center" vertical="center" wrapText="1"/>
    </xf>
    <xf numFmtId="0" fontId="20" fillId="0" borderId="58" xfId="0" applyNumberFormat="1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left" vertical="center" wrapText="1"/>
    </xf>
    <xf numFmtId="0" fontId="20" fillId="0" borderId="21" xfId="0" applyFont="1" applyFill="1" applyBorder="1" applyAlignment="1">
      <alignment horizontal="center" wrapText="1"/>
    </xf>
    <xf numFmtId="4" fontId="20" fillId="0" borderId="21" xfId="0" applyNumberFormat="1" applyFont="1" applyFill="1" applyBorder="1" applyAlignment="1">
      <alignment horizontal="center" vertical="center" wrapText="1"/>
    </xf>
    <xf numFmtId="0" fontId="20" fillId="0" borderId="21" xfId="0" applyNumberFormat="1" applyFont="1" applyFill="1" applyBorder="1" applyAlignment="1">
      <alignment horizontal="center" vertical="center" wrapText="1"/>
    </xf>
    <xf numFmtId="0" fontId="20" fillId="0" borderId="21" xfId="0" applyNumberFormat="1" applyFont="1" applyFill="1" applyBorder="1" applyAlignment="1">
      <alignment horizontal="center" wrapText="1"/>
    </xf>
    <xf numFmtId="0" fontId="20" fillId="0" borderId="53" xfId="0" applyFont="1" applyFill="1" applyBorder="1" applyAlignment="1">
      <alignment horizontal="center" wrapText="1"/>
    </xf>
    <xf numFmtId="0" fontId="20" fillId="0" borderId="3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left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left" vertical="center" wrapText="1"/>
    </xf>
    <xf numFmtId="0" fontId="20" fillId="0" borderId="28" xfId="0" applyFont="1" applyFill="1" applyBorder="1" applyAlignment="1">
      <alignment horizontal="center" wrapText="1"/>
    </xf>
    <xf numFmtId="4" fontId="20" fillId="0" borderId="28" xfId="0" applyNumberFormat="1" applyFont="1" applyFill="1" applyBorder="1" applyAlignment="1">
      <alignment horizontal="center" vertical="center" wrapText="1"/>
    </xf>
    <xf numFmtId="0" fontId="20" fillId="0" borderId="28" xfId="0" applyNumberFormat="1" applyFont="1" applyFill="1" applyBorder="1" applyAlignment="1">
      <alignment horizont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center" wrapText="1"/>
    </xf>
    <xf numFmtId="4" fontId="20" fillId="0" borderId="40" xfId="0" applyNumberFormat="1" applyFont="1" applyFill="1" applyBorder="1" applyAlignment="1">
      <alignment horizontal="center" vertical="center" wrapText="1"/>
    </xf>
    <xf numFmtId="0" fontId="20" fillId="0" borderId="40" xfId="0" applyNumberFormat="1" applyFont="1" applyFill="1" applyBorder="1" applyAlignment="1">
      <alignment horizontal="center" vertical="center" wrapText="1"/>
    </xf>
    <xf numFmtId="0" fontId="21" fillId="0" borderId="40" xfId="0" applyFont="1" applyFill="1" applyBorder="1" applyAlignment="1">
      <alignment horizontal="center" vertical="center" wrapText="1"/>
    </xf>
    <xf numFmtId="0" fontId="20" fillId="0" borderId="40" xfId="0" applyNumberFormat="1" applyFont="1" applyFill="1" applyBorder="1" applyAlignment="1">
      <alignment horizontal="center" wrapText="1"/>
    </xf>
    <xf numFmtId="4" fontId="20" fillId="0" borderId="27" xfId="0" applyNumberFormat="1" applyFont="1" applyFill="1" applyBorder="1" applyAlignment="1">
      <alignment horizontal="center" vertical="center" wrapText="1"/>
    </xf>
    <xf numFmtId="0" fontId="20" fillId="0" borderId="50" xfId="0" applyNumberFormat="1" applyFont="1" applyFill="1" applyBorder="1" applyAlignment="1">
      <alignment horizontal="center" wrapText="1"/>
    </xf>
    <xf numFmtId="4" fontId="20" fillId="0" borderId="45" xfId="0" applyNumberFormat="1" applyFont="1" applyFill="1" applyBorder="1" applyAlignment="1">
      <alignment horizontal="center" vertical="center" wrapText="1"/>
    </xf>
    <xf numFmtId="0" fontId="24" fillId="0" borderId="40" xfId="0" applyFont="1" applyFill="1" applyBorder="1" applyAlignment="1">
      <alignment horizontal="left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4" fillId="0" borderId="50" xfId="0" applyFont="1" applyFill="1" applyBorder="1" applyAlignment="1">
      <alignment horizontal="left" vertical="center" wrapText="1"/>
    </xf>
    <xf numFmtId="0" fontId="24" fillId="0" borderId="37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4" fontId="24" fillId="0" borderId="26" xfId="0" applyNumberFormat="1" applyFont="1" applyFill="1" applyBorder="1" applyAlignment="1">
      <alignment horizontal="center" vertical="center" wrapText="1"/>
    </xf>
    <xf numFmtId="0" fontId="24" fillId="0" borderId="26" xfId="0" applyNumberFormat="1" applyFont="1" applyFill="1" applyBorder="1" applyAlignment="1">
      <alignment horizontal="center" wrapText="1"/>
    </xf>
    <xf numFmtId="4" fontId="24" fillId="0" borderId="17" xfId="0" applyNumberFormat="1" applyFont="1" applyFill="1" applyBorder="1" applyAlignment="1">
      <alignment horizontal="center" vertical="center" wrapText="1"/>
    </xf>
    <xf numFmtId="0" fontId="25" fillId="0" borderId="50" xfId="0" applyFont="1" applyFill="1" applyBorder="1" applyAlignment="1">
      <alignment horizontal="center" vertical="center" wrapText="1"/>
    </xf>
    <xf numFmtId="0" fontId="24" fillId="0" borderId="50" xfId="0" applyFont="1" applyFill="1" applyBorder="1" applyAlignment="1">
      <alignment horizontal="center" wrapText="1"/>
    </xf>
    <xf numFmtId="0" fontId="24" fillId="0" borderId="50" xfId="0" applyNumberFormat="1" applyFont="1" applyFill="1" applyBorder="1" applyAlignment="1">
      <alignment horizontal="center" wrapText="1"/>
    </xf>
    <xf numFmtId="4" fontId="24" fillId="0" borderId="4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0" fontId="24" fillId="0" borderId="62" xfId="0" applyFont="1" applyFill="1" applyBorder="1" applyAlignment="1">
      <alignment horizontal="left" vertical="center" wrapText="1"/>
    </xf>
    <xf numFmtId="0" fontId="25" fillId="0" borderId="62" xfId="0" applyFont="1" applyFill="1" applyBorder="1" applyAlignment="1">
      <alignment horizontal="center" vertical="center" wrapText="1"/>
    </xf>
    <xf numFmtId="0" fontId="24" fillId="0" borderId="62" xfId="0" applyFont="1" applyFill="1" applyBorder="1" applyAlignment="1">
      <alignment horizontal="center" wrapText="1"/>
    </xf>
    <xf numFmtId="0" fontId="25" fillId="0" borderId="50" xfId="0" applyFont="1" applyFill="1" applyBorder="1" applyAlignment="1">
      <alignment horizontal="left" vertical="center" wrapText="1"/>
    </xf>
    <xf numFmtId="4" fontId="20" fillId="0" borderId="44" xfId="0" applyNumberFormat="1" applyFont="1" applyFill="1" applyBorder="1" applyAlignment="1">
      <alignment horizontal="center" vertical="center" wrapText="1"/>
    </xf>
    <xf numFmtId="0" fontId="20" fillId="0" borderId="34" xfId="0" applyNumberFormat="1" applyFont="1" applyFill="1" applyBorder="1" applyAlignment="1">
      <alignment horizontal="center" vertical="center" wrapText="1"/>
    </xf>
    <xf numFmtId="0" fontId="26" fillId="0" borderId="50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vertical="center" wrapText="1"/>
    </xf>
    <xf numFmtId="0" fontId="20" fillId="0" borderId="40" xfId="0" applyFont="1" applyFill="1" applyBorder="1">
      <alignment horizontal="left" vertical="center" wrapText="1"/>
    </xf>
    <xf numFmtId="0" fontId="20" fillId="0" borderId="46" xfId="0" applyFont="1" applyFill="1" applyBorder="1" applyAlignment="1">
      <alignment horizontal="left" vertical="center" wrapText="1"/>
    </xf>
    <xf numFmtId="0" fontId="20" fillId="0" borderId="52" xfId="0" applyFont="1" applyFill="1" applyBorder="1" applyAlignment="1">
      <alignment horizontal="center" vertical="center" wrapText="1"/>
    </xf>
    <xf numFmtId="0" fontId="21" fillId="0" borderId="52" xfId="0" applyFont="1" applyFill="1" applyBorder="1" applyAlignment="1">
      <alignment horizontal="center" vertical="center" wrapText="1"/>
    </xf>
    <xf numFmtId="0" fontId="20" fillId="0" borderId="52" xfId="0" applyFont="1" applyFill="1" applyBorder="1" applyAlignment="1">
      <alignment horizontal="left" vertical="center" wrapText="1"/>
    </xf>
    <xf numFmtId="0" fontId="20" fillId="0" borderId="52" xfId="0" applyFont="1" applyFill="1" applyBorder="1" applyAlignment="1">
      <alignment horizontal="center" wrapText="1"/>
    </xf>
    <xf numFmtId="4" fontId="20" fillId="0" borderId="52" xfId="0" applyNumberFormat="1" applyFont="1" applyFill="1" applyBorder="1" applyAlignment="1">
      <alignment horizontal="center" vertical="center" wrapText="1"/>
    </xf>
    <xf numFmtId="0" fontId="20" fillId="0" borderId="52" xfId="0" applyNumberFormat="1" applyFont="1" applyFill="1" applyBorder="1" applyAlignment="1">
      <alignment horizontal="center" wrapText="1"/>
    </xf>
    <xf numFmtId="0" fontId="21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11" xfId="0" applyNumberFormat="1" applyFont="1" applyFill="1" applyBorder="1" applyAlignment="1">
      <alignment horizontal="center" wrapText="1"/>
    </xf>
    <xf numFmtId="0" fontId="21" fillId="0" borderId="40" xfId="0" applyFont="1" applyFill="1" applyBorder="1" applyAlignment="1">
      <alignment horizontal="left" vertical="center" wrapText="1"/>
    </xf>
    <xf numFmtId="0" fontId="20" fillId="0" borderId="53" xfId="0" applyNumberFormat="1" applyFont="1" applyFill="1" applyBorder="1" applyAlignment="1">
      <alignment horizontal="center" wrapText="1"/>
    </xf>
    <xf numFmtId="0" fontId="26" fillId="0" borderId="53" xfId="0" applyFont="1" applyFill="1" applyBorder="1" applyAlignment="1">
      <alignment horizontal="center" vertical="center" wrapText="1"/>
    </xf>
    <xf numFmtId="0" fontId="20" fillId="0" borderId="58" xfId="0" applyNumberFormat="1" applyFont="1" applyFill="1" applyBorder="1" applyAlignment="1">
      <alignment horizontal="center" wrapText="1"/>
    </xf>
    <xf numFmtId="0" fontId="20" fillId="0" borderId="61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center" vertical="center" wrapText="1"/>
    </xf>
    <xf numFmtId="4" fontId="24" fillId="0" borderId="53" xfId="0" applyNumberFormat="1" applyFont="1" applyFill="1" applyBorder="1" applyAlignment="1">
      <alignment horizontal="center" vertical="center" wrapText="1"/>
    </xf>
    <xf numFmtId="0" fontId="21" fillId="0" borderId="75" xfId="0" applyFont="1" applyFill="1" applyBorder="1" applyAlignment="1">
      <alignment horizontal="center" vertical="center" wrapText="1"/>
    </xf>
    <xf numFmtId="0" fontId="24" fillId="0" borderId="53" xfId="0" applyFont="1" applyFill="1" applyBorder="1" applyAlignment="1">
      <alignment horizontal="left" vertical="center" wrapText="1"/>
    </xf>
    <xf numFmtId="0" fontId="23" fillId="0" borderId="0" xfId="0" applyFont="1" applyFill="1">
      <alignment horizontal="left" vertical="center" wrapText="1"/>
    </xf>
    <xf numFmtId="0" fontId="27" fillId="0" borderId="0" xfId="0" applyFont="1" applyFill="1" applyBorder="1" applyAlignment="1">
      <alignment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left" vertical="center" wrapText="1"/>
    </xf>
    <xf numFmtId="4" fontId="20" fillId="0" borderId="24" xfId="0" applyNumberFormat="1" applyFont="1" applyFill="1" applyBorder="1" applyAlignment="1">
      <alignment horizontal="center" vertical="center" wrapText="1"/>
    </xf>
    <xf numFmtId="0" fontId="20" fillId="0" borderId="24" xfId="0" applyNumberFormat="1" applyFont="1" applyFill="1" applyBorder="1" applyAlignment="1">
      <alignment horizontal="center" vertical="center" wrapText="1"/>
    </xf>
    <xf numFmtId="4" fontId="20" fillId="0" borderId="29" xfId="0" applyNumberFormat="1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left" vertical="center" wrapText="1"/>
    </xf>
    <xf numFmtId="0" fontId="20" fillId="0" borderId="54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4" fontId="20" fillId="0" borderId="54" xfId="0" applyNumberFormat="1" applyFont="1" applyFill="1" applyBorder="1" applyAlignment="1">
      <alignment horizontal="center" vertical="center" wrapText="1"/>
    </xf>
    <xf numFmtId="0" fontId="20" fillId="0" borderId="54" xfId="0" applyNumberFormat="1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left" vertical="center" wrapText="1"/>
    </xf>
    <xf numFmtId="4" fontId="24" fillId="0" borderId="75" xfId="0" applyNumberFormat="1" applyFont="1" applyFill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left" vertical="center" wrapText="1"/>
    </xf>
    <xf numFmtId="0" fontId="0" fillId="0" borderId="75" xfId="0" applyFont="1" applyFill="1" applyBorder="1" applyAlignment="1">
      <alignment horizontal="left" vertical="center" wrapText="1"/>
    </xf>
    <xf numFmtId="0" fontId="28" fillId="0" borderId="75" xfId="0" applyFont="1" applyFill="1" applyBorder="1" applyAlignment="1">
      <alignment horizontal="left" vertical="center" wrapText="1"/>
    </xf>
    <xf numFmtId="3" fontId="0" fillId="0" borderId="34" xfId="0" applyNumberFormat="1" applyFont="1" applyFill="1" applyBorder="1" applyAlignment="1">
      <alignment horizontal="center" vertical="center" wrapText="1"/>
    </xf>
    <xf numFmtId="2" fontId="0" fillId="0" borderId="34" xfId="0" applyNumberFormat="1" applyFont="1" applyFill="1" applyBorder="1" applyAlignment="1">
      <alignment horizontal="center" vertical="center" wrapText="1"/>
    </xf>
    <xf numFmtId="4" fontId="0" fillId="0" borderId="34" xfId="0" applyNumberFormat="1" applyFont="1" applyFill="1" applyBorder="1" applyAlignment="1">
      <alignment horizontal="center" vertical="center" wrapText="1"/>
    </xf>
    <xf numFmtId="3" fontId="20" fillId="0" borderId="75" xfId="0" applyNumberFormat="1" applyFont="1" applyFill="1" applyBorder="1" applyAlignment="1">
      <alignment horizontal="center" vertical="center" wrapText="1"/>
    </xf>
    <xf numFmtId="3" fontId="0" fillId="0" borderId="75" xfId="0" applyNumberFormat="1" applyFont="1" applyFill="1" applyBorder="1" applyAlignment="1">
      <alignment horizontal="center" vertical="center" wrapText="1"/>
    </xf>
    <xf numFmtId="2" fontId="0" fillId="0" borderId="75" xfId="0" applyNumberFormat="1" applyFont="1" applyFill="1" applyBorder="1" applyAlignment="1">
      <alignment horizontal="center" vertical="center" wrapText="1"/>
    </xf>
    <xf numFmtId="4" fontId="0" fillId="0" borderId="75" xfId="0" applyNumberFormat="1" applyFont="1" applyFill="1" applyBorder="1" applyAlignment="1">
      <alignment horizontal="center" vertical="center" wrapText="1"/>
    </xf>
    <xf numFmtId="4" fontId="0" fillId="0" borderId="63" xfId="0" applyNumberFormat="1" applyFont="1" applyFill="1" applyBorder="1" applyAlignment="1">
      <alignment horizontal="center" vertical="center" wrapText="1"/>
    </xf>
    <xf numFmtId="3" fontId="0" fillId="0" borderId="63" xfId="0" applyNumberFormat="1" applyFont="1" applyFill="1" applyBorder="1" applyAlignment="1">
      <alignment horizontal="center" vertical="center" wrapText="1"/>
    </xf>
    <xf numFmtId="2" fontId="0" fillId="0" borderId="63" xfId="0" applyNumberFormat="1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left" vertical="center" wrapText="1"/>
    </xf>
    <xf numFmtId="0" fontId="0" fillId="0" borderId="39" xfId="0" applyFont="1" applyFill="1" applyBorder="1" applyAlignment="1">
      <alignment horizontal="left" vertical="center" wrapText="1"/>
    </xf>
    <xf numFmtId="0" fontId="28" fillId="0" borderId="39" xfId="0" applyFont="1" applyFill="1" applyBorder="1" applyAlignment="1">
      <alignment horizontal="left" vertical="center" wrapText="1"/>
    </xf>
    <xf numFmtId="0" fontId="28" fillId="0" borderId="60" xfId="0" applyFont="1" applyFill="1" applyBorder="1" applyAlignment="1">
      <alignment horizontal="left" vertical="center" wrapText="1"/>
    </xf>
    <xf numFmtId="3" fontId="0" fillId="0" borderId="59" xfId="0" applyNumberFormat="1" applyFont="1" applyFill="1" applyBorder="1" applyAlignment="1">
      <alignment horizontal="center" vertical="center" wrapText="1"/>
    </xf>
    <xf numFmtId="2" fontId="0" fillId="0" borderId="59" xfId="0" applyNumberFormat="1" applyFont="1" applyFill="1" applyBorder="1" applyAlignment="1">
      <alignment horizontal="center" vertical="center" wrapText="1"/>
    </xf>
    <xf numFmtId="4" fontId="0" fillId="0" borderId="59" xfId="0" applyNumberFormat="1" applyFont="1" applyFill="1" applyBorder="1" applyAlignment="1">
      <alignment horizontal="center" vertical="center" wrapText="1"/>
    </xf>
    <xf numFmtId="0" fontId="0" fillId="0" borderId="61" xfId="0" applyFont="1" applyFill="1" applyBorder="1" applyAlignment="1">
      <alignment horizontal="center" vertical="center" wrapText="1"/>
    </xf>
    <xf numFmtId="0" fontId="0" fillId="0" borderId="57" xfId="0" applyFont="1" applyFill="1" applyBorder="1" applyAlignment="1">
      <alignment horizontal="left" vertical="center" wrapText="1"/>
    </xf>
    <xf numFmtId="4" fontId="29" fillId="0" borderId="62" xfId="0" applyNumberFormat="1" applyFont="1" applyFill="1" applyBorder="1" applyAlignment="1">
      <alignment horizontal="center"/>
    </xf>
    <xf numFmtId="0" fontId="28" fillId="0" borderId="62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20" fillId="0" borderId="66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left" vertical="center" wrapText="1"/>
    </xf>
    <xf numFmtId="0" fontId="28" fillId="0" borderId="37" xfId="0" applyFont="1" applyFill="1" applyBorder="1" applyAlignment="1">
      <alignment horizontal="left" vertical="center" wrapText="1"/>
    </xf>
    <xf numFmtId="0" fontId="0" fillId="0" borderId="37" xfId="0" applyNumberFormat="1" applyFont="1" applyFill="1" applyBorder="1" applyAlignment="1">
      <alignment horizontal="center" vertical="center" wrapText="1"/>
    </xf>
    <xf numFmtId="4" fontId="28" fillId="0" borderId="37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horizontal="left" vertical="center" wrapText="1"/>
    </xf>
    <xf numFmtId="0" fontId="0" fillId="0" borderId="59" xfId="0" applyFont="1" applyFill="1" applyBorder="1" applyAlignment="1">
      <alignment horizontal="center" vertical="center" wrapText="1"/>
    </xf>
    <xf numFmtId="0" fontId="0" fillId="0" borderId="60" xfId="0" applyFont="1" applyFill="1" applyBorder="1" applyAlignment="1">
      <alignment horizontal="left" vertical="center" wrapText="1"/>
    </xf>
    <xf numFmtId="1" fontId="0" fillId="0" borderId="62" xfId="0" applyNumberFormat="1" applyFont="1" applyFill="1" applyBorder="1" applyAlignment="1">
      <alignment horizontal="center" vertical="center" wrapText="1"/>
    </xf>
    <xf numFmtId="0" fontId="0" fillId="0" borderId="69" xfId="0" applyFont="1" applyFill="1" applyBorder="1" applyAlignment="1">
      <alignment horizontal="left" vertical="center" wrapText="1"/>
    </xf>
    <xf numFmtId="0" fontId="0" fillId="0" borderId="68" xfId="0" applyFont="1" applyFill="1" applyBorder="1" applyAlignment="1">
      <alignment horizontal="left" vertical="center" wrapText="1"/>
    </xf>
    <xf numFmtId="0" fontId="29" fillId="0" borderId="62" xfId="0" applyFont="1" applyFill="1" applyBorder="1" applyAlignment="1">
      <alignment horizontal="center" vertical="center" wrapText="1"/>
    </xf>
    <xf numFmtId="0" fontId="29" fillId="0" borderId="62" xfId="0" applyFont="1" applyFill="1" applyBorder="1" applyAlignment="1">
      <alignment horizontal="left" vertical="center" wrapText="1"/>
    </xf>
    <xf numFmtId="4" fontId="29" fillId="0" borderId="62" xfId="0" applyNumberFormat="1" applyFont="1" applyFill="1" applyBorder="1" applyAlignment="1">
      <alignment horizontal="center" vertical="center" wrapText="1"/>
    </xf>
    <xf numFmtId="4" fontId="30" fillId="0" borderId="62" xfId="0" applyNumberFormat="1" applyFont="1" applyFill="1" applyBorder="1" applyAlignment="1">
      <alignment horizontal="center" vertical="center" wrapText="1"/>
    </xf>
    <xf numFmtId="0" fontId="24" fillId="0" borderId="62" xfId="0" applyNumberFormat="1" applyFont="1" applyFill="1" applyBorder="1" applyAlignment="1">
      <alignment horizontal="center" vertical="center" wrapText="1"/>
    </xf>
    <xf numFmtId="0" fontId="29" fillId="0" borderId="0" xfId="0" applyFont="1" applyFill="1">
      <alignment horizontal="left" vertical="center" wrapText="1"/>
    </xf>
    <xf numFmtId="0" fontId="0" fillId="0" borderId="75" xfId="0" applyFont="1" applyFill="1" applyBorder="1" applyAlignment="1">
      <alignment horizontal="center" vertical="center" wrapText="1"/>
    </xf>
    <xf numFmtId="0" fontId="20" fillId="0" borderId="73" xfId="0" applyFont="1" applyFill="1" applyBorder="1" applyAlignment="1">
      <alignment horizontal="center" vertical="center" wrapText="1"/>
    </xf>
    <xf numFmtId="0" fontId="20" fillId="0" borderId="72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horizontal="center" vertical="center" wrapText="1"/>
    </xf>
    <xf numFmtId="0" fontId="20" fillId="0" borderId="37" xfId="0" applyFont="1" applyFill="1" applyBorder="1" applyAlignment="1">
      <alignment horizontal="center" wrapText="1"/>
    </xf>
    <xf numFmtId="0" fontId="24" fillId="0" borderId="37" xfId="0" applyNumberFormat="1" applyFont="1" applyFill="1" applyBorder="1" applyAlignment="1">
      <alignment horizontal="center" vertical="center" wrapText="1"/>
    </xf>
    <xf numFmtId="0" fontId="20" fillId="0" borderId="37" xfId="0" applyNumberFormat="1" applyFont="1" applyFill="1" applyBorder="1" applyAlignment="1">
      <alignment horizontal="center" wrapText="1"/>
    </xf>
    <xf numFmtId="2" fontId="20" fillId="0" borderId="37" xfId="0" applyNumberFormat="1" applyFont="1" applyFill="1" applyBorder="1" applyAlignment="1">
      <alignment horizontal="center" vertical="center" wrapText="1"/>
    </xf>
    <xf numFmtId="0" fontId="20" fillId="0" borderId="47" xfId="0" applyFont="1" applyFill="1" applyBorder="1" applyAlignment="1">
      <alignment horizontal="center" wrapText="1"/>
    </xf>
    <xf numFmtId="4" fontId="20" fillId="0" borderId="47" xfId="0" applyNumberFormat="1" applyFont="1" applyFill="1" applyBorder="1" applyAlignment="1">
      <alignment horizontal="center" vertical="center" wrapText="1"/>
    </xf>
    <xf numFmtId="0" fontId="20" fillId="0" borderId="47" xfId="0" applyNumberFormat="1" applyFont="1" applyFill="1" applyBorder="1" applyAlignment="1">
      <alignment horizontal="center" wrapText="1"/>
    </xf>
    <xf numFmtId="0" fontId="20" fillId="0" borderId="11" xfId="0" applyFont="1" applyFill="1" applyBorder="1" applyAlignment="1">
      <alignment horizontal="center" wrapText="1"/>
    </xf>
    <xf numFmtId="0" fontId="20" fillId="0" borderId="28" xfId="0" applyNumberFormat="1" applyFont="1" applyFill="1" applyBorder="1" applyAlignment="1">
      <alignment horizontal="center" vertical="center" wrapText="1"/>
    </xf>
    <xf numFmtId="0" fontId="20" fillId="0" borderId="11" xfId="0" applyNumberFormat="1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left" vertical="center" wrapText="1"/>
    </xf>
    <xf numFmtId="0" fontId="20" fillId="37" borderId="62" xfId="0" applyFont="1" applyFill="1" applyBorder="1">
      <alignment horizontal="left" vertical="center" wrapText="1"/>
    </xf>
    <xf numFmtId="4" fontId="0" fillId="37" borderId="62" xfId="0" applyNumberFormat="1" applyFont="1" applyFill="1" applyBorder="1" applyAlignment="1">
      <alignment horizontal="center" vertical="center" wrapText="1"/>
    </xf>
    <xf numFmtId="3" fontId="0" fillId="37" borderId="62" xfId="0" applyNumberFormat="1" applyFont="1" applyFill="1" applyBorder="1" applyAlignment="1">
      <alignment horizontal="center" vertical="center" wrapText="1"/>
    </xf>
    <xf numFmtId="4" fontId="0" fillId="37" borderId="34" xfId="0" applyNumberFormat="1" applyFont="1" applyFill="1" applyBorder="1" applyAlignment="1">
      <alignment horizontal="center" vertical="center" wrapText="1"/>
    </xf>
    <xf numFmtId="4" fontId="0" fillId="37" borderId="63" xfId="0" applyNumberFormat="1" applyFont="1" applyFill="1" applyBorder="1" applyAlignment="1">
      <alignment horizontal="center" vertical="center" wrapText="1"/>
    </xf>
    <xf numFmtId="3" fontId="0" fillId="37" borderId="63" xfId="0" applyNumberFormat="1" applyFont="1" applyFill="1" applyBorder="1" applyAlignment="1">
      <alignment horizontal="center" vertical="center" wrapText="1"/>
    </xf>
    <xf numFmtId="4" fontId="0" fillId="37" borderId="59" xfId="0" applyNumberFormat="1" applyFont="1" applyFill="1" applyBorder="1" applyAlignment="1">
      <alignment horizontal="center" vertical="center" wrapText="1"/>
    </xf>
    <xf numFmtId="3" fontId="0" fillId="37" borderId="59" xfId="0" applyNumberFormat="1" applyFont="1" applyFill="1" applyBorder="1" applyAlignment="1">
      <alignment horizontal="center" vertical="center" wrapText="1"/>
    </xf>
    <xf numFmtId="0" fontId="0" fillId="37" borderId="62" xfId="0" applyNumberFormat="1" applyFont="1" applyFill="1" applyBorder="1" applyAlignment="1">
      <alignment horizontal="center" vertical="center" wrapText="1"/>
    </xf>
    <xf numFmtId="4" fontId="0" fillId="37" borderId="37" xfId="0" applyNumberFormat="1" applyFont="1" applyFill="1" applyBorder="1" applyAlignment="1">
      <alignment horizontal="center" vertical="center" wrapText="1"/>
    </xf>
    <xf numFmtId="4" fontId="29" fillId="37" borderId="37" xfId="0" applyNumberFormat="1" applyFont="1" applyFill="1" applyBorder="1" applyAlignment="1">
      <alignment horizontal="center" vertical="center" wrapText="1"/>
    </xf>
    <xf numFmtId="3" fontId="0" fillId="37" borderId="37" xfId="0" applyNumberFormat="1" applyFont="1" applyFill="1" applyBorder="1" applyAlignment="1">
      <alignment horizontal="center" vertical="center" wrapText="1"/>
    </xf>
    <xf numFmtId="4" fontId="28" fillId="37" borderId="37" xfId="0" applyNumberFormat="1" applyFont="1" applyFill="1" applyBorder="1" applyAlignment="1">
      <alignment horizontal="center" vertical="center" wrapText="1"/>
    </xf>
    <xf numFmtId="0" fontId="28" fillId="37" borderId="37" xfId="0" applyNumberFormat="1" applyFont="1" applyFill="1" applyBorder="1" applyAlignment="1">
      <alignment horizontal="center" vertical="center" wrapText="1"/>
    </xf>
    <xf numFmtId="0" fontId="0" fillId="37" borderId="37" xfId="0" applyNumberFormat="1" applyFont="1" applyFill="1" applyBorder="1" applyAlignment="1">
      <alignment horizontal="center" vertical="center" wrapText="1"/>
    </xf>
    <xf numFmtId="0" fontId="28" fillId="37" borderId="62" xfId="0" applyNumberFormat="1" applyFont="1" applyFill="1" applyBorder="1" applyAlignment="1">
      <alignment horizontal="center" vertical="center" wrapText="1"/>
    </xf>
    <xf numFmtId="4" fontId="28" fillId="37" borderId="62" xfId="0" applyNumberFormat="1" applyFont="1" applyFill="1" applyBorder="1" applyAlignment="1">
      <alignment horizontal="center" vertical="center" wrapText="1"/>
    </xf>
    <xf numFmtId="4" fontId="29" fillId="37" borderId="62" xfId="0" applyNumberFormat="1" applyFont="1" applyFill="1" applyBorder="1" applyAlignment="1">
      <alignment horizontal="center" vertical="center" wrapText="1"/>
    </xf>
    <xf numFmtId="3" fontId="0" fillId="37" borderId="62" xfId="0" applyNumberFormat="1" applyFont="1" applyFill="1" applyBorder="1">
      <alignment horizontal="left" vertical="center" wrapText="1"/>
    </xf>
    <xf numFmtId="4" fontId="21" fillId="33" borderId="30" xfId="0" applyNumberFormat="1" applyFont="1" applyFill="1" applyBorder="1" applyAlignment="1">
      <alignment horizontal="center" vertical="center" wrapText="1"/>
    </xf>
    <xf numFmtId="4" fontId="21" fillId="36" borderId="30" xfId="0" applyNumberFormat="1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 wrapText="1"/>
    </xf>
    <xf numFmtId="0" fontId="21" fillId="0" borderId="75" xfId="0" applyFont="1" applyFill="1" applyBorder="1" applyAlignment="1">
      <alignment horizontal="left" vertical="center" wrapText="1"/>
    </xf>
    <xf numFmtId="4" fontId="0" fillId="0" borderId="62" xfId="0" applyNumberFormat="1" applyFont="1" applyFill="1" applyBorder="1" applyAlignment="1">
      <alignment horizontal="center" vertical="center" wrapText="1"/>
    </xf>
    <xf numFmtId="0" fontId="24" fillId="0" borderId="75" xfId="0" applyFont="1" applyFill="1" applyBorder="1" applyAlignment="1">
      <alignment horizontal="center" vertical="center" wrapText="1"/>
    </xf>
    <xf numFmtId="4" fontId="24" fillId="0" borderId="62" xfId="0" applyNumberFormat="1" applyFont="1" applyFill="1" applyBorder="1" applyAlignment="1">
      <alignment horizontal="center" vertical="center" wrapText="1"/>
    </xf>
    <xf numFmtId="0" fontId="24" fillId="0" borderId="62" xfId="0" applyNumberFormat="1" applyFont="1" applyFill="1" applyBorder="1" applyAlignment="1">
      <alignment horizontal="center" wrapText="1"/>
    </xf>
    <xf numFmtId="2" fontId="24" fillId="0" borderId="62" xfId="0" applyNumberFormat="1" applyFont="1" applyFill="1" applyBorder="1" applyAlignment="1">
      <alignment horizontal="center" vertical="center" wrapText="1"/>
    </xf>
    <xf numFmtId="0" fontId="24" fillId="0" borderId="78" xfId="0" applyFont="1" applyFill="1" applyBorder="1" applyAlignment="1">
      <alignment horizontal="left" vertical="center" wrapText="1"/>
    </xf>
    <xf numFmtId="0" fontId="20" fillId="0" borderId="44" xfId="0" applyFont="1" applyFill="1" applyBorder="1" applyAlignment="1">
      <alignment horizontal="left" vertical="center" wrapText="1"/>
    </xf>
    <xf numFmtId="0" fontId="20" fillId="0" borderId="75" xfId="0" applyNumberFormat="1" applyFont="1" applyFill="1" applyBorder="1" applyAlignment="1">
      <alignment horizontal="center" vertical="center" wrapText="1"/>
    </xf>
    <xf numFmtId="0" fontId="20" fillId="0" borderId="74" xfId="0" applyFont="1" applyFill="1" applyBorder="1" applyAlignment="1">
      <alignment horizontal="center" vertical="center" wrapText="1"/>
    </xf>
    <xf numFmtId="0" fontId="20" fillId="0" borderId="78" xfId="0" applyFont="1" applyFill="1" applyBorder="1" applyAlignment="1">
      <alignment horizontal="left" vertical="center" wrapText="1"/>
    </xf>
    <xf numFmtId="0" fontId="24" fillId="0" borderId="75" xfId="0" applyNumberFormat="1" applyFont="1" applyFill="1" applyBorder="1" applyAlignment="1">
      <alignment horizontal="center" vertical="center" wrapText="1"/>
    </xf>
    <xf numFmtId="0" fontId="20" fillId="0" borderId="71" xfId="0" applyFont="1" applyFill="1" applyBorder="1" applyAlignment="1">
      <alignment horizontal="center" vertical="center" wrapText="1"/>
    </xf>
    <xf numFmtId="0" fontId="20" fillId="0" borderId="77" xfId="0" applyFont="1" applyFill="1" applyBorder="1" applyAlignment="1">
      <alignment horizontal="left" vertical="center" wrapText="1"/>
    </xf>
    <xf numFmtId="4" fontId="20" fillId="0" borderId="71" xfId="0" applyNumberFormat="1" applyFont="1" applyFill="1" applyBorder="1" applyAlignment="1">
      <alignment horizontal="center" vertical="center" wrapText="1"/>
    </xf>
    <xf numFmtId="0" fontId="20" fillId="0" borderId="71" xfId="0" applyNumberFormat="1" applyFont="1" applyFill="1" applyBorder="1" applyAlignment="1">
      <alignment horizontal="center" vertical="center" wrapText="1"/>
    </xf>
    <xf numFmtId="0" fontId="20" fillId="0" borderId="67" xfId="0" applyFont="1" applyFill="1" applyBorder="1" applyAlignment="1">
      <alignment horizontal="left" vertical="center" wrapText="1"/>
    </xf>
    <xf numFmtId="0" fontId="28" fillId="0" borderId="62" xfId="0" applyFont="1" applyFill="1" applyBorder="1" applyAlignment="1">
      <alignment horizontal="left" vertical="center" wrapText="1"/>
    </xf>
    <xf numFmtId="4" fontId="0" fillId="0" borderId="62" xfId="0" applyNumberFormat="1" applyFont="1" applyFill="1" applyBorder="1" applyAlignment="1">
      <alignment horizontal="center" vertical="center" wrapText="1"/>
    </xf>
    <xf numFmtId="3" fontId="0" fillId="0" borderId="62" xfId="0" applyNumberFormat="1" applyFont="1" applyFill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 wrapText="1"/>
    </xf>
    <xf numFmtId="0" fontId="21" fillId="0" borderId="50" xfId="0" applyFont="1" applyFill="1" applyBorder="1" applyAlignment="1">
      <alignment horizontal="left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0" fontId="20" fillId="0" borderId="62" xfId="0" applyNumberFormat="1" applyFont="1" applyFill="1" applyBorder="1" applyAlignment="1">
      <alignment horizontal="center" vertical="center" wrapText="1"/>
    </xf>
    <xf numFmtId="0" fontId="21" fillId="0" borderId="62" xfId="0" applyFont="1" applyFill="1" applyBorder="1" applyAlignment="1">
      <alignment horizontal="left" vertical="center" wrapText="1"/>
    </xf>
    <xf numFmtId="4" fontId="25" fillId="33" borderId="62" xfId="0" applyNumberFormat="1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center" vertical="center" wrapText="1"/>
    </xf>
    <xf numFmtId="0" fontId="20" fillId="0" borderId="62" xfId="0" applyNumberFormat="1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44" xfId="0" applyNumberFormat="1" applyFont="1" applyFill="1" applyBorder="1" applyAlignment="1">
      <alignment horizontal="center" vertical="center" wrapText="1"/>
    </xf>
    <xf numFmtId="0" fontId="20" fillId="0" borderId="59" xfId="0" applyNumberFormat="1" applyFont="1" applyFill="1" applyBorder="1" applyAlignment="1">
      <alignment horizontal="center" vertical="center" wrapText="1"/>
    </xf>
    <xf numFmtId="0" fontId="20" fillId="0" borderId="63" xfId="0" applyNumberFormat="1" applyFont="1" applyFill="1" applyBorder="1" applyAlignment="1">
      <alignment horizontal="center" vertical="center" wrapText="1"/>
    </xf>
    <xf numFmtId="0" fontId="21" fillId="33" borderId="75" xfId="0" applyFont="1" applyFill="1" applyBorder="1" applyAlignment="1">
      <alignment horizontal="left" vertical="center" wrapText="1"/>
    </xf>
    <xf numFmtId="0" fontId="20" fillId="0" borderId="62" xfId="0" applyFont="1" applyFill="1" applyBorder="1" applyAlignment="1">
      <alignment horizontal="center" vertical="center" wrapText="1"/>
    </xf>
    <xf numFmtId="0" fontId="20" fillId="0" borderId="62" xfId="0" applyNumberFormat="1" applyFont="1" applyFill="1" applyBorder="1" applyAlignment="1">
      <alignment horizontal="center" vertical="center" wrapText="1"/>
    </xf>
    <xf numFmtId="0" fontId="20" fillId="0" borderId="20" xfId="0" applyFont="1" applyFill="1" applyBorder="1">
      <alignment horizontal="left" vertical="center" wrapText="1"/>
    </xf>
    <xf numFmtId="0" fontId="20" fillId="0" borderId="26" xfId="0" applyFont="1" applyFill="1" applyBorder="1">
      <alignment horizontal="left" vertical="center" wrapText="1"/>
    </xf>
    <xf numFmtId="0" fontId="20" fillId="0" borderId="14" xfId="0" applyFont="1" applyFill="1" applyBorder="1">
      <alignment horizontal="left" vertical="center" wrapText="1"/>
    </xf>
    <xf numFmtId="0" fontId="21" fillId="0" borderId="76" xfId="0" applyFont="1" applyFill="1" applyBorder="1">
      <alignment horizontal="left" vertical="center" wrapText="1"/>
    </xf>
    <xf numFmtId="0" fontId="20" fillId="0" borderId="76" xfId="0" applyFont="1" applyFill="1" applyBorder="1">
      <alignment horizontal="left" vertical="center" wrapText="1"/>
    </xf>
    <xf numFmtId="0" fontId="20" fillId="0" borderId="67" xfId="0" applyFont="1" applyFill="1" applyBorder="1">
      <alignment horizontal="left" vertical="center" wrapText="1"/>
    </xf>
    <xf numFmtId="0" fontId="21" fillId="0" borderId="0" xfId="0" applyFont="1" applyFill="1" applyBorder="1">
      <alignment horizontal="left" vertical="center" wrapText="1"/>
    </xf>
    <xf numFmtId="0" fontId="24" fillId="0" borderId="0" xfId="0" applyFont="1" applyFill="1" applyBorder="1">
      <alignment horizontal="left" vertical="center" wrapText="1"/>
    </xf>
    <xf numFmtId="0" fontId="23" fillId="0" borderId="0" xfId="0" applyFont="1" applyFill="1" applyBorder="1">
      <alignment horizontal="left" vertical="center" wrapText="1"/>
    </xf>
    <xf numFmtId="0" fontId="22" fillId="0" borderId="0" xfId="0" applyFont="1" applyFill="1" applyBorder="1">
      <alignment horizontal="left" vertical="center" wrapText="1"/>
    </xf>
    <xf numFmtId="0" fontId="21" fillId="36" borderId="62" xfId="0" applyFont="1" applyFill="1" applyBorder="1" applyAlignment="1">
      <alignment horizontal="center" vertical="center" wrapText="1"/>
    </xf>
    <xf numFmtId="0" fontId="20" fillId="33" borderId="62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left" vertical="center" wrapText="1"/>
    </xf>
    <xf numFmtId="0" fontId="21" fillId="33" borderId="13" xfId="0" applyFont="1" applyFill="1" applyBorder="1" applyAlignment="1">
      <alignment horizontal="left" vertical="center" wrapText="1"/>
    </xf>
    <xf numFmtId="0" fontId="21" fillId="34" borderId="10" xfId="0" applyFont="1" applyFill="1" applyBorder="1" applyAlignment="1">
      <alignment horizontal="left" vertical="center" wrapText="1"/>
    </xf>
    <xf numFmtId="0" fontId="21" fillId="34" borderId="15" xfId="0" applyFont="1" applyFill="1" applyBorder="1" applyAlignment="1">
      <alignment horizontal="left" vertical="center" wrapText="1"/>
    </xf>
    <xf numFmtId="0" fontId="21" fillId="34" borderId="16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left" vertical="center" wrapText="1"/>
    </xf>
    <xf numFmtId="0" fontId="21" fillId="34" borderId="12" xfId="0" applyFont="1" applyFill="1" applyBorder="1" applyAlignment="1">
      <alignment horizontal="left" vertical="center" wrapText="1"/>
    </xf>
    <xf numFmtId="0" fontId="21" fillId="34" borderId="13" xfId="0" applyFont="1" applyFill="1" applyBorder="1" applyAlignment="1">
      <alignment horizontal="left" vertical="center" wrapText="1"/>
    </xf>
    <xf numFmtId="0" fontId="21" fillId="33" borderId="15" xfId="0" applyFont="1" applyFill="1" applyBorder="1" applyAlignment="1">
      <alignment horizontal="left" vertical="center" wrapText="1"/>
    </xf>
    <xf numFmtId="0" fontId="21" fillId="33" borderId="16" xfId="0" applyFont="1" applyFill="1" applyBorder="1" applyAlignment="1">
      <alignment horizontal="left" vertical="center" wrapText="1"/>
    </xf>
    <xf numFmtId="0" fontId="21" fillId="33" borderId="34" xfId="0" applyFont="1" applyFill="1" applyBorder="1" applyAlignment="1">
      <alignment horizontal="left" vertical="center" wrapText="1"/>
    </xf>
    <xf numFmtId="0" fontId="21" fillId="33" borderId="14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textRotation="90" wrapText="1"/>
    </xf>
    <xf numFmtId="0" fontId="20" fillId="0" borderId="38" xfId="0" applyFont="1" applyFill="1" applyBorder="1" applyAlignment="1">
      <alignment horizontal="center" textRotation="90"/>
    </xf>
    <xf numFmtId="0" fontId="20" fillId="0" borderId="44" xfId="0" applyFont="1" applyFill="1" applyBorder="1" applyAlignment="1">
      <alignment horizontal="center" textRotation="90"/>
    </xf>
    <xf numFmtId="0" fontId="20" fillId="0" borderId="34" xfId="0" applyFont="1" applyFill="1" applyBorder="1" applyAlignment="1">
      <alignment horizontal="center" textRotation="90"/>
    </xf>
    <xf numFmtId="4" fontId="20" fillId="0" borderId="10" xfId="0" applyNumberFormat="1" applyFont="1" applyFill="1" applyBorder="1" applyAlignment="1">
      <alignment horizontal="center" vertical="center" textRotation="90" wrapText="1"/>
    </xf>
    <xf numFmtId="0" fontId="20" fillId="0" borderId="62" xfId="0" applyFont="1" applyFill="1" applyBorder="1" applyAlignment="1">
      <alignment horizontal="center" vertical="center" textRotation="90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textRotation="90" wrapText="1"/>
    </xf>
    <xf numFmtId="0" fontId="20" fillId="0" borderId="44" xfId="0" applyFont="1" applyFill="1" applyBorder="1" applyAlignment="1">
      <alignment horizontal="center" vertical="center" textRotation="90" wrapText="1"/>
    </xf>
    <xf numFmtId="0" fontId="20" fillId="0" borderId="31" xfId="0" applyFont="1" applyFill="1" applyBorder="1" applyAlignment="1">
      <alignment horizontal="center" vertical="center" textRotation="90" wrapText="1"/>
    </xf>
    <xf numFmtId="0" fontId="20" fillId="0" borderId="10" xfId="0" applyNumberFormat="1" applyFont="1" applyFill="1" applyBorder="1" applyAlignment="1">
      <alignment horizontal="center" textRotation="90" wrapText="1"/>
    </xf>
    <xf numFmtId="0" fontId="21" fillId="33" borderId="26" xfId="0" applyFont="1" applyFill="1" applyBorder="1" applyAlignment="1">
      <alignment horizontal="left" vertical="center" wrapText="1"/>
    </xf>
    <xf numFmtId="0" fontId="21" fillId="34" borderId="30" xfId="0" applyFont="1" applyFill="1" applyBorder="1" applyAlignment="1">
      <alignment horizontal="left" vertical="center" wrapText="1"/>
    </xf>
    <xf numFmtId="0" fontId="21" fillId="33" borderId="31" xfId="0" applyFont="1" applyFill="1" applyBorder="1" applyAlignment="1">
      <alignment horizontal="left" vertical="center" wrapText="1"/>
    </xf>
    <xf numFmtId="0" fontId="21" fillId="33" borderId="20" xfId="0" applyFont="1" applyFill="1" applyBorder="1" applyAlignment="1">
      <alignment horizontal="left" vertical="center" wrapText="1"/>
    </xf>
    <xf numFmtId="0" fontId="21" fillId="33" borderId="62" xfId="0" applyFont="1" applyFill="1" applyBorder="1" applyAlignment="1">
      <alignment horizontal="left" vertical="center" wrapText="1"/>
    </xf>
    <xf numFmtId="0" fontId="21" fillId="33" borderId="18" xfId="0" applyFont="1" applyFill="1" applyBorder="1" applyAlignment="1">
      <alignment horizontal="left" vertical="center" wrapText="1"/>
    </xf>
    <xf numFmtId="0" fontId="21" fillId="33" borderId="19" xfId="0" applyFont="1" applyFill="1" applyBorder="1" applyAlignment="1">
      <alignment horizontal="left" vertical="center" wrapText="1"/>
    </xf>
    <xf numFmtId="0" fontId="21" fillId="34" borderId="35" xfId="0" applyFont="1" applyFill="1" applyBorder="1" applyAlignment="1">
      <alignment horizontal="left" vertical="center" wrapText="1"/>
    </xf>
    <xf numFmtId="0" fontId="21" fillId="34" borderId="32" xfId="0" applyFont="1" applyFill="1" applyBorder="1" applyAlignment="1">
      <alignment horizontal="left" vertical="center" wrapText="1"/>
    </xf>
    <xf numFmtId="3" fontId="0" fillId="0" borderId="62" xfId="0" applyNumberFormat="1" applyFont="1" applyFill="1" applyBorder="1" applyAlignment="1">
      <alignment horizontal="center" vertical="center" wrapText="1"/>
    </xf>
    <xf numFmtId="0" fontId="21" fillId="0" borderId="62" xfId="0" applyNumberFormat="1" applyFont="1" applyFill="1" applyBorder="1" applyAlignment="1">
      <alignment horizontal="center" vertical="center" textRotation="90" wrapText="1"/>
    </xf>
    <xf numFmtId="3" fontId="0" fillId="0" borderId="62" xfId="0" applyNumberFormat="1" applyFont="1" applyFill="1" applyBorder="1" applyAlignment="1">
      <alignment vertical="top" wrapText="1"/>
    </xf>
    <xf numFmtId="4" fontId="0" fillId="0" borderId="62" xfId="0" applyNumberFormat="1" applyFont="1" applyFill="1" applyBorder="1" applyAlignment="1">
      <alignment horizontal="center" vertical="top" wrapText="1"/>
    </xf>
    <xf numFmtId="4" fontId="0" fillId="0" borderId="62" xfId="0" applyNumberFormat="1" applyFont="1" applyFill="1" applyBorder="1" applyAlignment="1">
      <alignment vertical="top" wrapText="1"/>
    </xf>
    <xf numFmtId="0" fontId="0" fillId="0" borderId="62" xfId="0" applyFont="1" applyFill="1" applyBorder="1" applyAlignment="1">
      <alignment horizontal="center" vertical="center" wrapText="1"/>
    </xf>
    <xf numFmtId="4" fontId="0" fillId="0" borderId="62" xfId="0" applyNumberFormat="1" applyFont="1" applyFill="1" applyBorder="1" applyAlignment="1">
      <alignment horizontal="center" vertical="center" wrapText="1"/>
    </xf>
    <xf numFmtId="4" fontId="28" fillId="34" borderId="62" xfId="0" applyNumberFormat="1" applyFont="1" applyFill="1" applyBorder="1" applyAlignment="1">
      <alignment horizontal="left" vertical="center" wrapText="1"/>
    </xf>
    <xf numFmtId="4" fontId="28" fillId="33" borderId="62" xfId="0" applyNumberFormat="1" applyFont="1" applyFill="1" applyBorder="1" applyAlignment="1">
      <alignment horizontal="left" vertical="center" wrapText="1"/>
    </xf>
    <xf numFmtId="0" fontId="28" fillId="0" borderId="62" xfId="0" applyFont="1" applyFill="1" applyBorder="1" applyAlignment="1">
      <alignment horizontal="left" vertical="center" wrapText="1"/>
    </xf>
    <xf numFmtId="0" fontId="28" fillId="33" borderId="65" xfId="0" applyFont="1" applyFill="1" applyBorder="1" applyAlignment="1">
      <alignment horizontal="left" vertical="center" wrapText="1"/>
    </xf>
    <xf numFmtId="0" fontId="28" fillId="33" borderId="67" xfId="0" applyFont="1" applyFill="1" applyBorder="1" applyAlignment="1">
      <alignment horizontal="left" vertical="center" wrapText="1"/>
    </xf>
    <xf numFmtId="0" fontId="28" fillId="34" borderId="61" xfId="0" applyFont="1" applyFill="1" applyBorder="1" applyAlignment="1">
      <alignment horizontal="left" vertical="center" wrapText="1"/>
    </xf>
    <xf numFmtId="0" fontId="28" fillId="34" borderId="57" xfId="0" applyFont="1" applyFill="1" applyBorder="1" applyAlignment="1">
      <alignment horizontal="left" vertical="center" wrapText="1"/>
    </xf>
    <xf numFmtId="0" fontId="28" fillId="0" borderId="61" xfId="0" applyFont="1" applyFill="1" applyBorder="1" applyAlignment="1">
      <alignment horizontal="left" vertical="center" wrapText="1"/>
    </xf>
    <xf numFmtId="0" fontId="28" fillId="0" borderId="57" xfId="0" applyFont="1" applyFill="1" applyBorder="1" applyAlignment="1">
      <alignment horizontal="left" vertical="center" wrapText="1"/>
    </xf>
    <xf numFmtId="0" fontId="28" fillId="33" borderId="62" xfId="0" applyFont="1" applyFill="1" applyBorder="1" applyAlignment="1">
      <alignment horizontal="left" vertical="center" wrapText="1"/>
    </xf>
    <xf numFmtId="0" fontId="28" fillId="33" borderId="64" xfId="0" applyFont="1" applyFill="1" applyBorder="1" applyAlignment="1">
      <alignment horizontal="left" vertical="center" wrapText="1"/>
    </xf>
    <xf numFmtId="0" fontId="28" fillId="33" borderId="61" xfId="0" applyFont="1" applyFill="1" applyBorder="1" applyAlignment="1">
      <alignment horizontal="left" vertical="center" wrapText="1"/>
    </xf>
    <xf numFmtId="0" fontId="28" fillId="33" borderId="57" xfId="0" applyFont="1" applyFill="1" applyBorder="1" applyAlignment="1">
      <alignment horizontal="left" vertical="center" wrapText="1"/>
    </xf>
    <xf numFmtId="0" fontId="28" fillId="34" borderId="65" xfId="0" applyFont="1" applyFill="1" applyBorder="1" applyAlignment="1">
      <alignment horizontal="left" vertical="center" wrapText="1"/>
    </xf>
    <xf numFmtId="0" fontId="28" fillId="34" borderId="67" xfId="0" applyFont="1" applyFill="1" applyBorder="1" applyAlignment="1">
      <alignment horizontal="left" vertical="center" wrapText="1"/>
    </xf>
    <xf numFmtId="0" fontId="28" fillId="33" borderId="37" xfId="0" applyFont="1" applyFill="1" applyBorder="1" applyAlignment="1">
      <alignment horizontal="left" vertical="center" wrapText="1"/>
    </xf>
    <xf numFmtId="0" fontId="21" fillId="33" borderId="50" xfId="0" applyFont="1" applyFill="1" applyBorder="1" applyAlignment="1">
      <alignment horizontal="left" vertical="center" wrapText="1"/>
    </xf>
    <xf numFmtId="0" fontId="21" fillId="0" borderId="50" xfId="0" applyFont="1" applyFill="1" applyBorder="1" applyAlignment="1">
      <alignment horizontal="left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56" xfId="0" applyNumberFormat="1" applyFont="1" applyFill="1" applyBorder="1" applyAlignment="1">
      <alignment horizontal="center" vertical="center" wrapText="1"/>
    </xf>
    <xf numFmtId="0" fontId="20" fillId="0" borderId="44" xfId="0" applyNumberFormat="1" applyFont="1" applyFill="1" applyBorder="1" applyAlignment="1">
      <alignment horizontal="center" vertical="center" wrapText="1"/>
    </xf>
    <xf numFmtId="0" fontId="20" fillId="0" borderId="31" xfId="0" applyNumberFormat="1" applyFont="1" applyFill="1" applyBorder="1" applyAlignment="1">
      <alignment horizontal="center" vertical="center" wrapText="1"/>
    </xf>
    <xf numFmtId="0" fontId="21" fillId="33" borderId="51" xfId="0" applyFont="1" applyFill="1" applyBorder="1" applyAlignment="1">
      <alignment horizontal="left" vertical="center" wrapText="1"/>
    </xf>
    <xf numFmtId="0" fontId="21" fillId="33" borderId="57" xfId="0" applyFont="1" applyFill="1" applyBorder="1" applyAlignment="1">
      <alignment horizontal="left" vertical="center" wrapText="1"/>
    </xf>
    <xf numFmtId="0" fontId="20" fillId="0" borderId="59" xfId="0" applyNumberFormat="1" applyFont="1" applyFill="1" applyBorder="1" applyAlignment="1">
      <alignment horizontal="center" vertical="center" wrapText="1"/>
    </xf>
    <xf numFmtId="0" fontId="20" fillId="0" borderId="63" xfId="0" applyNumberFormat="1" applyFont="1" applyFill="1" applyBorder="1" applyAlignment="1">
      <alignment horizontal="center" vertical="center" wrapText="1"/>
    </xf>
    <xf numFmtId="2" fontId="20" fillId="0" borderId="62" xfId="0" applyNumberFormat="1" applyFont="1" applyFill="1" applyBorder="1" applyAlignment="1">
      <alignment horizontal="center" vertical="center" textRotation="90" wrapText="1"/>
    </xf>
    <xf numFmtId="4" fontId="20" fillId="0" borderId="62" xfId="0" applyNumberFormat="1" applyFont="1" applyFill="1" applyBorder="1" applyAlignment="1">
      <alignment horizontal="center" vertical="center" textRotation="90" wrapText="1"/>
    </xf>
    <xf numFmtId="0" fontId="21" fillId="33" borderId="75" xfId="0" applyFont="1" applyFill="1" applyBorder="1" applyAlignment="1">
      <alignment horizontal="left" vertical="center" wrapText="1"/>
    </xf>
    <xf numFmtId="0" fontId="21" fillId="34" borderId="62" xfId="0" applyFont="1" applyFill="1" applyBorder="1" applyAlignment="1">
      <alignment horizontal="left" vertical="center" wrapText="1"/>
    </xf>
    <xf numFmtId="0" fontId="21" fillId="0" borderId="62" xfId="0" applyFont="1" applyFill="1" applyBorder="1" applyAlignment="1">
      <alignment horizontal="left" vertical="center" wrapText="1"/>
    </xf>
    <xf numFmtId="0" fontId="21" fillId="33" borderId="37" xfId="0" applyFont="1" applyFill="1" applyBorder="1" applyAlignment="1">
      <alignment horizontal="left" vertical="center" wrapText="1"/>
    </xf>
    <xf numFmtId="0" fontId="21" fillId="0" borderId="37" xfId="0" applyFont="1" applyFill="1" applyBorder="1" applyAlignment="1">
      <alignment horizontal="left" vertical="center" wrapText="1"/>
    </xf>
    <xf numFmtId="0" fontId="21" fillId="33" borderId="74" xfId="0" applyFont="1" applyFill="1" applyBorder="1" applyAlignment="1">
      <alignment horizontal="left" vertical="center" wrapText="1"/>
    </xf>
    <xf numFmtId="0" fontId="21" fillId="33" borderId="76" xfId="0" applyFont="1" applyFill="1" applyBorder="1" applyAlignment="1">
      <alignment horizontal="left" vertical="center" wrapText="1"/>
    </xf>
    <xf numFmtId="0" fontId="20" fillId="0" borderId="62" xfId="0" applyFont="1" applyFill="1" applyBorder="1" applyAlignment="1">
      <alignment horizontal="center" vertical="center" wrapText="1"/>
    </xf>
    <xf numFmtId="0" fontId="20" fillId="0" borderId="59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0" fontId="20" fillId="0" borderId="59" xfId="0" applyFont="1" applyFill="1" applyBorder="1" applyAlignment="1">
      <alignment horizontal="center" vertical="center" textRotation="90" wrapText="1"/>
    </xf>
    <xf numFmtId="0" fontId="20" fillId="0" borderId="34" xfId="0" applyFont="1" applyFill="1" applyBorder="1" applyAlignment="1">
      <alignment horizontal="center" vertical="center" textRotation="90" wrapText="1"/>
    </xf>
    <xf numFmtId="0" fontId="20" fillId="0" borderId="59" xfId="0" applyFont="1" applyFill="1" applyBorder="1" applyAlignment="1">
      <alignment horizontal="center" textRotation="90"/>
    </xf>
    <xf numFmtId="0" fontId="20" fillId="0" borderId="62" xfId="0" applyNumberFormat="1" applyFont="1" applyFill="1" applyBorder="1" applyAlignment="1">
      <alignment horizontal="center" vertical="center" wrapText="1"/>
    </xf>
    <xf numFmtId="0" fontId="20" fillId="0" borderId="62" xfId="0" applyNumberFormat="1" applyFont="1" applyFill="1" applyBorder="1" applyAlignment="1">
      <alignment horizontal="center" textRotation="90" wrapText="1"/>
    </xf>
  </cellXfs>
  <cellStyles count="56">
    <cellStyle name="20% — акцент1" xfId="19" builtinId="30" customBuiltin="1"/>
    <cellStyle name="20% — акцент1 2" xfId="44" xr:uid="{00000000-0005-0000-0000-000001000000}"/>
    <cellStyle name="20% — акцент2" xfId="23" builtinId="34" customBuiltin="1"/>
    <cellStyle name="20% — акцент2 2" xfId="46" xr:uid="{00000000-0005-0000-0000-000003000000}"/>
    <cellStyle name="20% — акцент3" xfId="27" builtinId="38" customBuiltin="1"/>
    <cellStyle name="20% — акцент3 2" xfId="48" xr:uid="{00000000-0005-0000-0000-000005000000}"/>
    <cellStyle name="20% — акцент4" xfId="31" builtinId="42" customBuiltin="1"/>
    <cellStyle name="20% — акцент4 2" xfId="50" xr:uid="{00000000-0005-0000-0000-000007000000}"/>
    <cellStyle name="20% — акцент5" xfId="35" builtinId="46" customBuiltin="1"/>
    <cellStyle name="20% — акцент5 2" xfId="52" xr:uid="{00000000-0005-0000-0000-000009000000}"/>
    <cellStyle name="20% — акцент6" xfId="39" builtinId="50" customBuiltin="1"/>
    <cellStyle name="20% — акцент6 2" xfId="54" xr:uid="{00000000-0005-0000-0000-00000B000000}"/>
    <cellStyle name="40% — акцент1" xfId="20" builtinId="31" customBuiltin="1"/>
    <cellStyle name="40% — акцент1 2" xfId="45" xr:uid="{00000000-0005-0000-0000-00000D000000}"/>
    <cellStyle name="40% — акцент2" xfId="24" builtinId="35" customBuiltin="1"/>
    <cellStyle name="40% — акцент2 2" xfId="47" xr:uid="{00000000-0005-0000-0000-00000F000000}"/>
    <cellStyle name="40% — акцент3" xfId="28" builtinId="39" customBuiltin="1"/>
    <cellStyle name="40% — акцент3 2" xfId="49" xr:uid="{00000000-0005-0000-0000-000011000000}"/>
    <cellStyle name="40% — акцент4" xfId="32" builtinId="43" customBuiltin="1"/>
    <cellStyle name="40% — акцент4 2" xfId="51" xr:uid="{00000000-0005-0000-0000-000013000000}"/>
    <cellStyle name="40% — акцент5" xfId="36" builtinId="47" customBuiltin="1"/>
    <cellStyle name="40% — акцент5 2" xfId="53" xr:uid="{00000000-0005-0000-0000-000015000000}"/>
    <cellStyle name="40% — акцент6" xfId="40" builtinId="51" customBuiltin="1"/>
    <cellStyle name="40% — акцент6 2" xfId="55" xr:uid="{00000000-0005-0000-0000-000017000000}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 xr:uid="{00000000-0005-0000-0000-000030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43" xr:uid="{00000000-0005-0000-0000-000034000000}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99FFCC"/>
      <color rgb="FFCC99FF"/>
      <color rgb="FFFF5050"/>
      <color rgb="FFFF9999"/>
      <color rgb="FFF9AB9B"/>
      <color rgb="FF99FF33"/>
      <color rgb="FFFF66FF"/>
      <color rgb="FFCCFF66"/>
      <color rgb="FFFF66CC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torage.fondkr.local\fondkr\Users\filina\Desktop\05.08.2019\&#1052;&#1091;&#1079;&#1086;&#1085;\&#1053;&#1086;&#1074;&#1072;&#1103;%20&#1087;&#1072;&#1087;&#1082;&#1072;%2029.11.18\&#1050;&#1055;%202020%20&#1074;%20&#1088;&#1072;&#1073;&#1086;&#1090;&#1091;\&#1055;&#1088;&#1080;&#1082;&#1072;&#1079;%20127%20&#1086;&#1090;%2015.05.2020\&#1050;&#1055;%202019-2021%20&#1053;&#1040;%2015.05.2020%20&#1056;&#1040;&#1041;&#1054;&#1063;&#1048;&#1049;%20&#1042;&#1040;&#1056;&#1048;&#1040;&#1053;&#105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8\Users\filina\Desktop\05.08.2019\&#1052;&#1091;&#1079;&#1086;&#1085;\&#1053;&#1086;&#1074;&#1072;&#1103;%20&#1087;&#1072;&#1087;&#1082;&#1072;%2029.11.18\&#1040;&#1082;&#1090;&#1091;&#1072;&#1083;&#1080;&#1079;&#1072;&#1094;&#1080;&#1103;%202022-2024\&#1050;&#1055;%202022-2024\2022-2024%20%20&#1085;&#1072;%2020.11.2020%20&#1052;&#1080;&#1085;&#1089;&#1090;&#1088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  <sheetName val="Раздел 2"/>
      <sheetName val="Лифты"/>
      <sheetName val="Газ"/>
      <sheetName val="Обследование"/>
      <sheetName val="Резерв"/>
      <sheetName val="Пояснение"/>
    </sheetNames>
    <sheetDataSet>
      <sheetData sheetId="0" refreshError="1">
        <row r="312">
          <cell r="J312">
            <v>568.4</v>
          </cell>
          <cell r="K312">
            <v>556.5</v>
          </cell>
          <cell r="L312">
            <v>487.8</v>
          </cell>
          <cell r="M312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  <sheetName val="Раздел 2 не готов"/>
      <sheetName val="Раздел 3"/>
    </sheetNames>
    <sheetDataSet>
      <sheetData sheetId="0">
        <row r="113">
          <cell r="Q113">
            <v>1425901.72</v>
          </cell>
        </row>
        <row r="197">
          <cell r="Q197">
            <v>625699.28</v>
          </cell>
        </row>
        <row r="198">
          <cell r="Q198">
            <v>430290.28</v>
          </cell>
        </row>
        <row r="199">
          <cell r="Q199">
            <v>697910.3</v>
          </cell>
        </row>
        <row r="200">
          <cell r="Q200">
            <v>266586.40999999997</v>
          </cell>
        </row>
        <row r="201">
          <cell r="Q201">
            <v>186750.56</v>
          </cell>
        </row>
        <row r="319">
          <cell r="Q319">
            <v>227149.01</v>
          </cell>
        </row>
        <row r="322">
          <cell r="Q322">
            <v>434329.41</v>
          </cell>
        </row>
        <row r="323">
          <cell r="Q323">
            <v>446383.31</v>
          </cell>
        </row>
        <row r="331"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I331">
            <v>0</v>
          </cell>
        </row>
        <row r="337">
          <cell r="Q337">
            <v>267716.02</v>
          </cell>
        </row>
        <row r="338">
          <cell r="Q338">
            <v>452164.12</v>
          </cell>
        </row>
        <row r="339">
          <cell r="Q339">
            <v>418356.7</v>
          </cell>
        </row>
        <row r="340">
          <cell r="Q340">
            <v>310495.39</v>
          </cell>
        </row>
        <row r="341">
          <cell r="Q341">
            <v>403833.23</v>
          </cell>
        </row>
        <row r="342">
          <cell r="Q342">
            <v>396490.81</v>
          </cell>
        </row>
        <row r="433">
          <cell r="Q433">
            <v>167350.67783999999</v>
          </cell>
        </row>
        <row r="435">
          <cell r="Q435">
            <v>2848866.3724295995</v>
          </cell>
        </row>
        <row r="445">
          <cell r="Q445">
            <v>1280277.1799999995</v>
          </cell>
        </row>
        <row r="651">
          <cell r="N651">
            <v>11245298.5375458</v>
          </cell>
        </row>
        <row r="652">
          <cell r="N652">
            <v>11810620.355744321</v>
          </cell>
        </row>
        <row r="653">
          <cell r="N653">
            <v>11788840.096910799</v>
          </cell>
        </row>
        <row r="655">
          <cell r="N655">
            <v>250245.75575999997</v>
          </cell>
        </row>
        <row r="656">
          <cell r="N656">
            <v>343204.28532000002</v>
          </cell>
        </row>
        <row r="657">
          <cell r="N657">
            <v>276051.28824000002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9" tint="0.39997558519241921"/>
  </sheetPr>
  <dimension ref="A1:AF492"/>
  <sheetViews>
    <sheetView topLeftCell="A442" zoomScale="90" zoomScaleNormal="90" zoomScaleSheetLayoutView="100" workbookViewId="0">
      <selection sqref="A1:S487"/>
    </sheetView>
  </sheetViews>
  <sheetFormatPr defaultColWidth="9.33203125" defaultRowHeight="12.75" x14ac:dyDescent="0.2"/>
  <cols>
    <col min="1" max="1" width="5.33203125" style="44" customWidth="1"/>
    <col min="2" max="2" width="85.5" style="4" customWidth="1"/>
    <col min="3" max="3" width="14.83203125" style="39" customWidth="1"/>
    <col min="4" max="4" width="9.33203125" style="44" customWidth="1"/>
    <col min="5" max="5" width="15.5" style="44" customWidth="1"/>
    <col min="6" max="6" width="19.6640625" style="44" customWidth="1"/>
    <col min="7" max="7" width="18.5" style="44" customWidth="1"/>
    <col min="8" max="8" width="9.5" style="56" customWidth="1"/>
    <col min="9" max="9" width="11.5" style="116" customWidth="1"/>
    <col min="10" max="10" width="12.83203125" style="116" customWidth="1"/>
    <col min="11" max="11" width="12.83203125" style="45" customWidth="1"/>
    <col min="12" max="12" width="9.5" style="153" customWidth="1"/>
    <col min="13" max="13" width="20" style="44" customWidth="1"/>
    <col min="14" max="15" width="9.6640625" style="44" customWidth="1"/>
    <col min="16" max="16" width="20" style="4" customWidth="1"/>
    <col min="17" max="17" width="11.83203125" style="116" customWidth="1"/>
    <col min="18" max="18" width="11.5" style="193" customWidth="1"/>
    <col min="19" max="19" width="9.5" style="195" customWidth="1"/>
    <col min="20" max="29" width="9.33203125" style="2"/>
    <col min="30" max="16384" width="9.33203125" style="1"/>
  </cols>
  <sheetData>
    <row r="1" spans="1:32" s="2" customFormat="1" ht="36" customHeight="1" x14ac:dyDescent="0.2">
      <c r="A1" s="64"/>
      <c r="B1" s="28"/>
      <c r="C1" s="39"/>
      <c r="D1" s="38"/>
      <c r="E1" s="120"/>
      <c r="F1" s="43"/>
      <c r="G1" s="43"/>
      <c r="H1" s="46"/>
      <c r="I1" s="107"/>
      <c r="J1" s="107"/>
      <c r="K1" s="40"/>
      <c r="L1" s="148"/>
      <c r="M1" s="38"/>
      <c r="N1" s="38"/>
      <c r="O1" s="38"/>
      <c r="P1" s="626" t="s">
        <v>796</v>
      </c>
      <c r="Q1" s="626"/>
      <c r="R1" s="627"/>
      <c r="S1" s="627"/>
    </row>
    <row r="2" spans="1:32" s="2" customFormat="1" ht="28.5" customHeight="1" x14ac:dyDescent="0.2">
      <c r="A2" s="628" t="s">
        <v>687</v>
      </c>
      <c r="B2" s="628"/>
      <c r="C2" s="628"/>
      <c r="D2" s="628"/>
      <c r="E2" s="628"/>
      <c r="F2" s="628"/>
      <c r="G2" s="628"/>
      <c r="H2" s="628"/>
      <c r="I2" s="628"/>
      <c r="J2" s="628"/>
      <c r="K2" s="628"/>
      <c r="L2" s="628"/>
      <c r="M2" s="628"/>
      <c r="N2" s="628"/>
      <c r="O2" s="628"/>
      <c r="P2" s="628"/>
      <c r="Q2" s="628"/>
      <c r="R2" s="628"/>
      <c r="S2" s="628"/>
    </row>
    <row r="3" spans="1:32" s="2" customFormat="1" ht="15" customHeight="1" x14ac:dyDescent="0.2">
      <c r="A3" s="627" t="s">
        <v>0</v>
      </c>
      <c r="B3" s="627"/>
      <c r="C3" s="627"/>
      <c r="D3" s="627"/>
      <c r="E3" s="627"/>
      <c r="F3" s="627"/>
      <c r="G3" s="627"/>
      <c r="H3" s="627"/>
      <c r="I3" s="627"/>
      <c r="J3" s="627"/>
      <c r="K3" s="627"/>
      <c r="L3" s="627"/>
      <c r="M3" s="627"/>
      <c r="N3" s="627"/>
      <c r="O3" s="627"/>
      <c r="P3" s="627"/>
      <c r="Q3" s="627"/>
      <c r="R3" s="627"/>
      <c r="S3" s="627"/>
    </row>
    <row r="4" spans="1:32" ht="26.25" customHeight="1" x14ac:dyDescent="0.2">
      <c r="A4" s="629" t="s">
        <v>1</v>
      </c>
      <c r="B4" s="629" t="s">
        <v>74</v>
      </c>
      <c r="C4" s="629" t="s">
        <v>2</v>
      </c>
      <c r="D4" s="629"/>
      <c r="E4" s="637" t="s">
        <v>145</v>
      </c>
      <c r="F4" s="630" t="s">
        <v>3</v>
      </c>
      <c r="G4" s="630" t="s">
        <v>4</v>
      </c>
      <c r="H4" s="631" t="s">
        <v>5</v>
      </c>
      <c r="I4" s="634" t="s">
        <v>6</v>
      </c>
      <c r="J4" s="636" t="s">
        <v>7</v>
      </c>
      <c r="K4" s="636"/>
      <c r="L4" s="640" t="s">
        <v>93</v>
      </c>
      <c r="M4" s="629" t="s">
        <v>8</v>
      </c>
      <c r="N4" s="629"/>
      <c r="O4" s="629"/>
      <c r="P4" s="629"/>
      <c r="Q4" s="634" t="s">
        <v>9</v>
      </c>
      <c r="R4" s="634" t="s">
        <v>10</v>
      </c>
      <c r="S4" s="635" t="s">
        <v>11</v>
      </c>
    </row>
    <row r="5" spans="1:32" ht="126" customHeight="1" x14ac:dyDescent="0.2">
      <c r="A5" s="629"/>
      <c r="B5" s="629"/>
      <c r="C5" s="630" t="s">
        <v>12</v>
      </c>
      <c r="D5" s="630" t="s">
        <v>13</v>
      </c>
      <c r="E5" s="638"/>
      <c r="F5" s="630"/>
      <c r="G5" s="630"/>
      <c r="H5" s="632"/>
      <c r="I5" s="634"/>
      <c r="J5" s="115" t="s">
        <v>14</v>
      </c>
      <c r="K5" s="35" t="s">
        <v>15</v>
      </c>
      <c r="L5" s="640"/>
      <c r="M5" s="36" t="s">
        <v>14</v>
      </c>
      <c r="N5" s="32" t="s">
        <v>16</v>
      </c>
      <c r="O5" s="32" t="s">
        <v>17</v>
      </c>
      <c r="P5" s="36" t="s">
        <v>18</v>
      </c>
      <c r="Q5" s="634"/>
      <c r="R5" s="634"/>
      <c r="S5" s="635"/>
    </row>
    <row r="6" spans="1:32" ht="39" customHeight="1" x14ac:dyDescent="0.2">
      <c r="A6" s="629"/>
      <c r="B6" s="629"/>
      <c r="C6" s="630"/>
      <c r="D6" s="630"/>
      <c r="E6" s="639"/>
      <c r="F6" s="630"/>
      <c r="G6" s="630"/>
      <c r="H6" s="633"/>
      <c r="I6" s="6" t="s">
        <v>19</v>
      </c>
      <c r="J6" s="6" t="s">
        <v>19</v>
      </c>
      <c r="K6" s="37" t="s">
        <v>19</v>
      </c>
      <c r="L6" s="106" t="s">
        <v>20</v>
      </c>
      <c r="M6" s="6" t="s">
        <v>21</v>
      </c>
      <c r="N6" s="34" t="s">
        <v>21</v>
      </c>
      <c r="O6" s="34" t="s">
        <v>21</v>
      </c>
      <c r="P6" s="6" t="s">
        <v>21</v>
      </c>
      <c r="Q6" s="6" t="s">
        <v>22</v>
      </c>
      <c r="R6" s="6" t="s">
        <v>22</v>
      </c>
      <c r="S6" s="635"/>
    </row>
    <row r="7" spans="1:32" s="4" customFormat="1" ht="13.5" customHeight="1" x14ac:dyDescent="0.2">
      <c r="A7" s="10" t="s">
        <v>23</v>
      </c>
      <c r="B7" s="10" t="s">
        <v>24</v>
      </c>
      <c r="C7" s="11" t="s">
        <v>25</v>
      </c>
      <c r="D7" s="10" t="s">
        <v>26</v>
      </c>
      <c r="E7" s="118"/>
      <c r="F7" s="10" t="s">
        <v>27</v>
      </c>
      <c r="G7" s="10" t="s">
        <v>28</v>
      </c>
      <c r="H7" s="11" t="s">
        <v>29</v>
      </c>
      <c r="I7" s="12" t="s">
        <v>30</v>
      </c>
      <c r="J7" s="12" t="s">
        <v>31</v>
      </c>
      <c r="K7" s="30" t="s">
        <v>32</v>
      </c>
      <c r="L7" s="149" t="s">
        <v>33</v>
      </c>
      <c r="M7" s="12" t="s">
        <v>34</v>
      </c>
      <c r="N7" s="10" t="s">
        <v>35</v>
      </c>
      <c r="O7" s="10" t="s">
        <v>36</v>
      </c>
      <c r="P7" s="12" t="s">
        <v>37</v>
      </c>
      <c r="Q7" s="12" t="s">
        <v>38</v>
      </c>
      <c r="R7" s="12" t="s">
        <v>39</v>
      </c>
      <c r="S7" s="187" t="s">
        <v>40</v>
      </c>
      <c r="T7" s="28"/>
      <c r="U7" s="28"/>
      <c r="V7" s="28"/>
      <c r="W7" s="28"/>
      <c r="X7" s="28"/>
      <c r="Y7" s="28"/>
      <c r="Z7" s="28"/>
      <c r="AA7" s="28"/>
      <c r="AB7" s="28"/>
      <c r="AC7" s="28"/>
    </row>
    <row r="8" spans="1:32" s="27" customFormat="1" ht="13.35" customHeight="1" x14ac:dyDescent="0.2">
      <c r="A8" s="642" t="s">
        <v>73</v>
      </c>
      <c r="B8" s="642"/>
      <c r="C8" s="84">
        <f>C9+C12+C15</f>
        <v>385</v>
      </c>
      <c r="D8" s="85"/>
      <c r="E8" s="121"/>
      <c r="F8" s="105"/>
      <c r="G8" s="85"/>
      <c r="H8" s="84"/>
      <c r="I8" s="83">
        <f>I9+I12+I15</f>
        <v>449504.61</v>
      </c>
      <c r="J8" s="83">
        <f>J9+J12+J15</f>
        <v>389709.83999999997</v>
      </c>
      <c r="K8" s="83">
        <f>K9+K12+K15</f>
        <v>176999.62</v>
      </c>
      <c r="L8" s="147">
        <f>L9+L12+L15</f>
        <v>7390</v>
      </c>
      <c r="M8" s="83">
        <f>M9+M12+M15</f>
        <v>2200604906.7011194</v>
      </c>
      <c r="N8" s="85"/>
      <c r="O8" s="85"/>
      <c r="P8" s="83">
        <f>M8</f>
        <v>2200604906.7011194</v>
      </c>
      <c r="Q8" s="83"/>
      <c r="R8" s="83"/>
      <c r="S8" s="281"/>
      <c r="T8" s="28"/>
      <c r="U8" s="28"/>
      <c r="V8" s="28"/>
      <c r="W8" s="28"/>
      <c r="X8" s="28"/>
      <c r="Y8" s="28"/>
      <c r="Z8" s="28"/>
      <c r="AA8" s="28"/>
      <c r="AB8" s="28"/>
      <c r="AC8" s="28"/>
      <c r="AD8" s="4"/>
      <c r="AE8" s="4"/>
      <c r="AF8" s="4"/>
    </row>
    <row r="9" spans="1:32" s="22" customFormat="1" ht="13.35" customHeight="1" x14ac:dyDescent="0.2">
      <c r="A9" s="619" t="s">
        <v>749</v>
      </c>
      <c r="B9" s="619"/>
      <c r="C9" s="13">
        <f>C37+C97+C105+C114+C132+C162+C189+C208+C240+C253+C275+C316+C327+C336+C355+C426+C478</f>
        <v>121</v>
      </c>
      <c r="D9" s="14"/>
      <c r="E9" s="122"/>
      <c r="F9" s="33"/>
      <c r="G9" s="14"/>
      <c r="H9" s="47"/>
      <c r="I9" s="86">
        <f>I79+I97+I105+I114+I132+I162+I189+I208+I240+I253+I275+I316+I327+I336+I355+I426+I478</f>
        <v>152872.63999999998</v>
      </c>
      <c r="J9" s="86">
        <f>J79+J97+J105+J114+J132+J162+J189+J208+J240+J253+J275+J316+J327+J336+J355+J426+J478</f>
        <v>134635.19</v>
      </c>
      <c r="K9" s="13">
        <f>K79+K97+K105+K114+K132+K162+K189+K208+K240+K253+K275+K316+K327+K336+K355+K426+K478</f>
        <v>55772.28</v>
      </c>
      <c r="L9" s="146">
        <f>L79+L97+L105+L114+L132+L162+L189+L208+L240+L253+L275+L316+L327+L336+L355+L426+L478</f>
        <v>2634</v>
      </c>
      <c r="M9" s="86">
        <f>M37+M97+M105+M114+M132+M162+M189+M208+M240+M253+M275+M316+M327+M336+M355+M426+M478</f>
        <v>624890129.86128819</v>
      </c>
      <c r="N9" s="14"/>
      <c r="O9" s="14"/>
      <c r="P9" s="560">
        <f>M9</f>
        <v>624890129.86128819</v>
      </c>
      <c r="Q9" s="3"/>
      <c r="R9" s="3"/>
      <c r="S9" s="221">
        <v>2022</v>
      </c>
      <c r="T9" s="28"/>
      <c r="U9" s="28"/>
      <c r="V9" s="28"/>
      <c r="W9" s="28"/>
      <c r="X9" s="28"/>
      <c r="Y9" s="28"/>
      <c r="Z9" s="28"/>
      <c r="AA9" s="28"/>
      <c r="AB9" s="28"/>
      <c r="AC9" s="28"/>
      <c r="AD9" s="4"/>
      <c r="AE9" s="4"/>
      <c r="AF9" s="4"/>
    </row>
    <row r="10" spans="1:32" s="22" customFormat="1" ht="13.35" customHeight="1" x14ac:dyDescent="0.2">
      <c r="A10" s="314"/>
      <c r="B10" s="314" t="s">
        <v>750</v>
      </c>
      <c r="C10" s="315">
        <f>C9-C11</f>
        <v>110</v>
      </c>
      <c r="D10" s="305"/>
      <c r="E10" s="305"/>
      <c r="F10" s="314"/>
      <c r="G10" s="305"/>
      <c r="H10" s="308"/>
      <c r="I10" s="316">
        <f t="shared" ref="I10:P10" si="0">I9-I11</f>
        <v>130657.63999999998</v>
      </c>
      <c r="J10" s="316">
        <f t="shared" si="0"/>
        <v>117111.49</v>
      </c>
      <c r="K10" s="316">
        <f t="shared" si="0"/>
        <v>55772.28</v>
      </c>
      <c r="L10" s="316">
        <f t="shared" si="0"/>
        <v>2363</v>
      </c>
      <c r="M10" s="316">
        <f t="shared" si="0"/>
        <v>440598763.73635542</v>
      </c>
      <c r="N10" s="316">
        <f t="shared" si="0"/>
        <v>0</v>
      </c>
      <c r="O10" s="316">
        <f t="shared" si="0"/>
        <v>0</v>
      </c>
      <c r="P10" s="560">
        <f t="shared" si="0"/>
        <v>440598763.73635542</v>
      </c>
      <c r="Q10" s="298"/>
      <c r="R10" s="298"/>
      <c r="S10" s="221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4"/>
      <c r="AE10" s="4"/>
      <c r="AF10" s="4"/>
    </row>
    <row r="11" spans="1:32" s="323" customFormat="1" ht="13.35" customHeight="1" x14ac:dyDescent="0.2">
      <c r="A11" s="317"/>
      <c r="B11" s="317" t="s">
        <v>751</v>
      </c>
      <c r="C11" s="318">
        <v>11</v>
      </c>
      <c r="D11" s="319"/>
      <c r="E11" s="319"/>
      <c r="F11" s="317"/>
      <c r="G11" s="319"/>
      <c r="H11" s="320"/>
      <c r="I11" s="321">
        <f t="shared" ref="I11:O11" si="1">I33+I34+I35+I36+I96+I131+I274+I354+I423+I424+I425</f>
        <v>22215.000000000004</v>
      </c>
      <c r="J11" s="321">
        <f t="shared" si="1"/>
        <v>17523.7</v>
      </c>
      <c r="K11" s="321">
        <f t="shared" si="1"/>
        <v>0</v>
      </c>
      <c r="L11" s="321">
        <f t="shared" si="1"/>
        <v>271</v>
      </c>
      <c r="M11" s="321">
        <f t="shared" si="1"/>
        <v>184291366.1249328</v>
      </c>
      <c r="N11" s="321">
        <f t="shared" si="1"/>
        <v>0</v>
      </c>
      <c r="O11" s="321">
        <f t="shared" si="1"/>
        <v>0</v>
      </c>
      <c r="P11" s="561">
        <f>M11</f>
        <v>184291366.1249328</v>
      </c>
      <c r="Q11" s="322"/>
      <c r="R11" s="322"/>
      <c r="S11" s="612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4"/>
      <c r="AE11" s="4"/>
      <c r="AF11" s="4"/>
    </row>
    <row r="12" spans="1:32" s="22" customFormat="1" ht="13.35" customHeight="1" x14ac:dyDescent="0.2">
      <c r="A12" s="619" t="s">
        <v>756</v>
      </c>
      <c r="B12" s="619"/>
      <c r="C12" s="13">
        <f>C79+C99+C107+C116+C145+C169+C192+C225+C242+C256+C286+C318+C329+C338+C374+C456+C481</f>
        <v>145</v>
      </c>
      <c r="D12" s="14"/>
      <c r="E12" s="122"/>
      <c r="F12" s="33"/>
      <c r="G12" s="14"/>
      <c r="H12" s="47"/>
      <c r="I12" s="86">
        <f>I91+I99+I107+I116+I145+I169+I192+I225+I242+I256+I286+I318+I329+I338+I374+I456+I481</f>
        <v>143826.80000000002</v>
      </c>
      <c r="J12" s="86">
        <f>J91+J99+J107+J116+J145+J169+J192+J225+J242+J256+J286+J318+J329+J338+J374+J456+J481</f>
        <v>122997.38999999997</v>
      </c>
      <c r="K12" s="86">
        <f>K91+K99+K107+K116+K145+K169+K192+K225+K242+K256+K286+K318+K329+K338+K374+K456+K481</f>
        <v>55074.76</v>
      </c>
      <c r="L12" s="146">
        <f>L91+L99+L107+L116+L145+L169+L192+L225+L242+L256+L286+L318+L329+L338+L374+L456+L481</f>
        <v>2241</v>
      </c>
      <c r="M12" s="86">
        <f>M79+M99+M107+M116+M145+M169+M192+M225+M242+M256+M286+M318+M329+M338+M374+M456+M481</f>
        <v>840137320.84590971</v>
      </c>
      <c r="N12" s="8"/>
      <c r="O12" s="8"/>
      <c r="P12" s="560">
        <f>M12</f>
        <v>840137320.84590971</v>
      </c>
      <c r="Q12" s="3"/>
      <c r="R12" s="3"/>
      <c r="S12" s="221">
        <v>2023</v>
      </c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4"/>
      <c r="AE12" s="4"/>
      <c r="AF12" s="4"/>
    </row>
    <row r="13" spans="1:32" s="22" customFormat="1" ht="13.35" customHeight="1" x14ac:dyDescent="0.2">
      <c r="A13" s="314"/>
      <c r="B13" s="314" t="s">
        <v>752</v>
      </c>
      <c r="C13" s="315">
        <f>C12-C14</f>
        <v>130</v>
      </c>
      <c r="D13" s="305"/>
      <c r="E13" s="305"/>
      <c r="F13" s="314"/>
      <c r="G13" s="305"/>
      <c r="H13" s="308"/>
      <c r="I13" s="316">
        <f t="shared" ref="I13:O13" si="2">I12-I14</f>
        <v>97084.500000000015</v>
      </c>
      <c r="J13" s="316">
        <f t="shared" si="2"/>
        <v>85035.489999999962</v>
      </c>
      <c r="K13" s="316">
        <f t="shared" si="2"/>
        <v>55074.76</v>
      </c>
      <c r="L13" s="316">
        <f t="shared" si="2"/>
        <v>1733</v>
      </c>
      <c r="M13" s="316">
        <f t="shared" si="2"/>
        <v>475554104.03551143</v>
      </c>
      <c r="N13" s="316">
        <f t="shared" si="2"/>
        <v>0</v>
      </c>
      <c r="O13" s="316">
        <f t="shared" si="2"/>
        <v>0</v>
      </c>
      <c r="P13" s="560">
        <f>M13</f>
        <v>475554104.03551143</v>
      </c>
      <c r="Q13" s="298"/>
      <c r="R13" s="298"/>
      <c r="S13" s="221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4"/>
      <c r="AE13" s="4"/>
      <c r="AF13" s="4"/>
    </row>
    <row r="14" spans="1:32" s="323" customFormat="1" ht="13.35" customHeight="1" x14ac:dyDescent="0.2">
      <c r="A14" s="317"/>
      <c r="B14" s="317" t="s">
        <v>753</v>
      </c>
      <c r="C14" s="318">
        <v>15</v>
      </c>
      <c r="D14" s="319"/>
      <c r="E14" s="319"/>
      <c r="F14" s="317"/>
      <c r="G14" s="319"/>
      <c r="H14" s="320"/>
      <c r="I14" s="321">
        <f>I72+I73+I74+I75+I76+I77+I78+I143+I144+I450+I451+I452+I453+I454+I455</f>
        <v>46742.3</v>
      </c>
      <c r="J14" s="321">
        <f>J72+J73+J74+J75+J76+J77+J78+J143+J144+J450+J451+J452+J453+J454+J455</f>
        <v>37961.9</v>
      </c>
      <c r="K14" s="321">
        <f>K72+K73+K74+K75+K76+K77+K78+K143+K144+K450+K451+K452+K453+K454+K455</f>
        <v>0</v>
      </c>
      <c r="L14" s="321">
        <f>L72+L73+L74+L75+L76+L77+L78+L143+L144+L450+L451+L452+L453+L454+L455</f>
        <v>508</v>
      </c>
      <c r="M14" s="321">
        <f>M72+M73+M74+M75+M76+M77+M78+M143+M144+M450+M451+M452+M453+M454+M455-M453</f>
        <v>364583216.81039828</v>
      </c>
      <c r="N14" s="321">
        <f>N72+N73+N74+N75+N76+N77+N78+N143+N144+N450+N451+N452+N453+N454+N455</f>
        <v>0</v>
      </c>
      <c r="O14" s="321">
        <f>O72+O73+O74+O75+O76+O77+O78+O143+O144+O450+O451+O452+O453+O454+O455</f>
        <v>0</v>
      </c>
      <c r="P14" s="561">
        <f>M14</f>
        <v>364583216.81039828</v>
      </c>
      <c r="Q14" s="322"/>
      <c r="R14" s="322"/>
      <c r="S14" s="612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4"/>
      <c r="AE14" s="4"/>
      <c r="AF14" s="4"/>
    </row>
    <row r="15" spans="1:32" s="22" customFormat="1" ht="13.35" customHeight="1" x14ac:dyDescent="0.2">
      <c r="A15" s="619" t="s">
        <v>757</v>
      </c>
      <c r="B15" s="619"/>
      <c r="C15" s="13">
        <f>C91+C101+C109+C118+C156+C181+C195+C235+C246+C265+C309+C322+C331+C340+C392+C471+C486</f>
        <v>119</v>
      </c>
      <c r="D15" s="14"/>
      <c r="E15" s="122"/>
      <c r="F15" s="33"/>
      <c r="G15" s="14"/>
      <c r="H15" s="47"/>
      <c r="I15" s="86">
        <f>I37+I101+I109+I118+I156+I181+I195+I235+I246+I265+I309+I322+I331+I340+I392+I471+I486</f>
        <v>152805.16999999998</v>
      </c>
      <c r="J15" s="86">
        <f>J37+J101+J109+J118+J156+J181+J195+J235+J246+J265+J309+J322+J331+J340+J392+J471+J486</f>
        <v>132077.26</v>
      </c>
      <c r="K15" s="13">
        <f>K37+K101+K109+K118+K156+K181+K195+K235+K246+K265+K309+K322+K331+K340+K392+K471+K486</f>
        <v>66152.58</v>
      </c>
      <c r="L15" s="146">
        <f>L37+L101+L109+L118+L156+L181+L195+L235+L246+L265+L309+L322+L331+L340+L392+L471+L486</f>
        <v>2515</v>
      </c>
      <c r="M15" s="86">
        <f>M91+M101+M109+M118+M156+M181+M195+M235+M246+M265+M309+M322+M331+M340+M392+M471+M486</f>
        <v>735577455.99392176</v>
      </c>
      <c r="N15" s="14"/>
      <c r="O15" s="14"/>
      <c r="P15" s="560">
        <f>M15</f>
        <v>735577455.99392176</v>
      </c>
      <c r="Q15" s="3"/>
      <c r="R15" s="3"/>
      <c r="S15" s="221">
        <v>2024</v>
      </c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4"/>
      <c r="AE15" s="4"/>
      <c r="AF15" s="4"/>
    </row>
    <row r="16" spans="1:32" s="22" customFormat="1" ht="13.35" customHeight="1" x14ac:dyDescent="0.2">
      <c r="A16" s="314"/>
      <c r="B16" s="314" t="s">
        <v>754</v>
      </c>
      <c r="C16" s="315">
        <f>C15-C17</f>
        <v>103</v>
      </c>
      <c r="D16" s="305"/>
      <c r="E16" s="305"/>
      <c r="F16" s="314"/>
      <c r="G16" s="305"/>
      <c r="H16" s="308"/>
      <c r="I16" s="316">
        <f t="shared" ref="I16:P16" si="3">I15-I17</f>
        <v>99323.26999999999</v>
      </c>
      <c r="J16" s="316">
        <f t="shared" si="3"/>
        <v>90217.050000000017</v>
      </c>
      <c r="K16" s="316">
        <f t="shared" si="3"/>
        <v>66152.58</v>
      </c>
      <c r="L16" s="316">
        <f t="shared" si="3"/>
        <v>2303</v>
      </c>
      <c r="M16" s="316">
        <f t="shared" si="3"/>
        <v>400717163.30254453</v>
      </c>
      <c r="N16" s="316">
        <f t="shared" si="3"/>
        <v>0</v>
      </c>
      <c r="O16" s="316">
        <f t="shared" si="3"/>
        <v>0</v>
      </c>
      <c r="P16" s="560">
        <f t="shared" si="3"/>
        <v>400717163.30254453</v>
      </c>
      <c r="Q16" s="298"/>
      <c r="R16" s="298"/>
      <c r="S16" s="221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4"/>
      <c r="AE16" s="4"/>
      <c r="AF16" s="4"/>
    </row>
    <row r="17" spans="1:32" s="323" customFormat="1" ht="13.35" customHeight="1" x14ac:dyDescent="0.2">
      <c r="A17" s="317"/>
      <c r="B17" s="317" t="s">
        <v>755</v>
      </c>
      <c r="C17" s="318">
        <v>16</v>
      </c>
      <c r="D17" s="319"/>
      <c r="E17" s="319"/>
      <c r="F17" s="317"/>
      <c r="G17" s="319"/>
      <c r="H17" s="320"/>
      <c r="I17" s="321">
        <f t="shared" ref="I17:O17" si="4">I85+I86+I87+I88+I89+I90+I155+I307+I308+I388+I389+I390+I468+I469+I470</f>
        <v>53481.9</v>
      </c>
      <c r="J17" s="321">
        <f t="shared" si="4"/>
        <v>41860.21</v>
      </c>
      <c r="K17" s="321">
        <f t="shared" si="4"/>
        <v>0</v>
      </c>
      <c r="L17" s="321">
        <f t="shared" si="4"/>
        <v>212</v>
      </c>
      <c r="M17" s="321">
        <f t="shared" si="4"/>
        <v>334860292.69137722</v>
      </c>
      <c r="N17" s="321">
        <f t="shared" si="4"/>
        <v>0</v>
      </c>
      <c r="O17" s="321">
        <f t="shared" si="4"/>
        <v>0</v>
      </c>
      <c r="P17" s="561">
        <f>M17</f>
        <v>334860292.69137722</v>
      </c>
      <c r="Q17" s="322"/>
      <c r="R17" s="322"/>
      <c r="S17" s="612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4"/>
      <c r="AE17" s="4"/>
      <c r="AF17" s="4"/>
    </row>
    <row r="18" spans="1:32" s="4" customFormat="1" ht="13.35" customHeight="1" x14ac:dyDescent="0.2">
      <c r="A18" s="207"/>
      <c r="B18" s="15" t="s">
        <v>59</v>
      </c>
      <c r="C18" s="16"/>
      <c r="D18" s="207"/>
      <c r="E18" s="117"/>
      <c r="F18" s="5"/>
      <c r="G18" s="207"/>
      <c r="H18" s="48"/>
      <c r="I18" s="6"/>
      <c r="J18" s="6"/>
      <c r="K18" s="208"/>
      <c r="L18" s="106"/>
      <c r="M18" s="6"/>
      <c r="N18" s="6"/>
      <c r="O18" s="6"/>
      <c r="P18" s="17"/>
      <c r="Q18" s="6"/>
      <c r="R18" s="18"/>
      <c r="S18" s="593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32" s="29" customFormat="1" ht="13.35" customHeight="1" x14ac:dyDescent="0.2">
      <c r="A19" s="587">
        <v>1</v>
      </c>
      <c r="B19" s="141" t="s">
        <v>152</v>
      </c>
      <c r="C19" s="589">
        <v>1961</v>
      </c>
      <c r="D19" s="351"/>
      <c r="E19" s="117" t="s">
        <v>147</v>
      </c>
      <c r="F19" s="356" t="s">
        <v>112</v>
      </c>
      <c r="G19" s="589">
        <v>3</v>
      </c>
      <c r="H19" s="353">
        <v>2</v>
      </c>
      <c r="I19" s="354">
        <v>1483.78</v>
      </c>
      <c r="J19" s="354">
        <v>957.3</v>
      </c>
      <c r="K19" s="354">
        <v>860.6</v>
      </c>
      <c r="L19" s="357">
        <v>23</v>
      </c>
      <c r="M19" s="354">
        <v>8548898.3990000002</v>
      </c>
      <c r="N19" s="358">
        <v>0</v>
      </c>
      <c r="O19" s="358">
        <v>0</v>
      </c>
      <c r="P19" s="354">
        <f t="shared" ref="P19:P50" si="5">M19</f>
        <v>8548898.3990000002</v>
      </c>
      <c r="Q19" s="134">
        <f t="shared" ref="Q19:Q36" si="6">P19/J19</f>
        <v>8930.2187391622283</v>
      </c>
      <c r="R19" s="359">
        <v>12180.61</v>
      </c>
      <c r="S19" s="593">
        <v>2022</v>
      </c>
      <c r="T19" s="608"/>
      <c r="U19" s="608"/>
      <c r="V19" s="608"/>
      <c r="W19" s="608"/>
      <c r="X19" s="608"/>
      <c r="Y19" s="608"/>
      <c r="Z19" s="608"/>
      <c r="AA19" s="608"/>
      <c r="AB19" s="608"/>
      <c r="AC19" s="608"/>
    </row>
    <row r="20" spans="1:32" s="29" customFormat="1" ht="13.35" customHeight="1" x14ac:dyDescent="0.2">
      <c r="A20" s="587">
        <f t="shared" ref="A20:A36" si="7">A19+1</f>
        <v>2</v>
      </c>
      <c r="B20" s="361" t="s">
        <v>211</v>
      </c>
      <c r="C20" s="589">
        <v>1953</v>
      </c>
      <c r="D20" s="351"/>
      <c r="E20" s="362" t="s">
        <v>147</v>
      </c>
      <c r="F20" s="363" t="s">
        <v>112</v>
      </c>
      <c r="G20" s="589">
        <v>4</v>
      </c>
      <c r="H20" s="353">
        <v>3</v>
      </c>
      <c r="I20" s="354">
        <v>2096</v>
      </c>
      <c r="J20" s="354">
        <v>1982</v>
      </c>
      <c r="K20" s="354">
        <v>1622.8</v>
      </c>
      <c r="L20" s="357">
        <v>38</v>
      </c>
      <c r="M20" s="354">
        <v>19101345.780000001</v>
      </c>
      <c r="N20" s="354">
        <v>0</v>
      </c>
      <c r="O20" s="354">
        <v>0</v>
      </c>
      <c r="P20" s="354">
        <f t="shared" si="5"/>
        <v>19101345.780000001</v>
      </c>
      <c r="Q20" s="134">
        <f t="shared" si="6"/>
        <v>9637.4095761856715</v>
      </c>
      <c r="R20" s="589">
        <v>12180.61</v>
      </c>
      <c r="S20" s="593">
        <v>2022</v>
      </c>
      <c r="T20" s="608"/>
      <c r="U20" s="608"/>
      <c r="V20" s="608"/>
      <c r="W20" s="608"/>
      <c r="X20" s="608"/>
      <c r="Y20" s="608"/>
      <c r="Z20" s="608"/>
      <c r="AA20" s="608"/>
      <c r="AB20" s="608"/>
      <c r="AC20" s="608"/>
    </row>
    <row r="21" spans="1:32" s="29" customFormat="1" ht="13.35" customHeight="1" x14ac:dyDescent="0.2">
      <c r="A21" s="587">
        <f t="shared" si="7"/>
        <v>3</v>
      </c>
      <c r="B21" s="361" t="s">
        <v>212</v>
      </c>
      <c r="C21" s="589">
        <v>1964</v>
      </c>
      <c r="D21" s="351"/>
      <c r="E21" s="362" t="s">
        <v>147</v>
      </c>
      <c r="F21" s="363" t="s">
        <v>114</v>
      </c>
      <c r="G21" s="589">
        <v>4</v>
      </c>
      <c r="H21" s="353">
        <v>4</v>
      </c>
      <c r="I21" s="354">
        <v>2787</v>
      </c>
      <c r="J21" s="354">
        <v>2594</v>
      </c>
      <c r="K21" s="354">
        <v>2309.77</v>
      </c>
      <c r="L21" s="357">
        <v>66</v>
      </c>
      <c r="M21" s="354">
        <v>19688578.853020001</v>
      </c>
      <c r="N21" s="354">
        <v>0</v>
      </c>
      <c r="O21" s="354">
        <v>0</v>
      </c>
      <c r="P21" s="354">
        <f t="shared" si="5"/>
        <v>19688578.853020001</v>
      </c>
      <c r="Q21" s="134">
        <f t="shared" si="6"/>
        <v>7590.0458184348499</v>
      </c>
      <c r="R21" s="589">
        <v>7808.45</v>
      </c>
      <c r="S21" s="593">
        <v>2022</v>
      </c>
      <c r="T21" s="608"/>
      <c r="U21" s="608"/>
      <c r="V21" s="608"/>
      <c r="W21" s="608"/>
      <c r="X21" s="608"/>
      <c r="Y21" s="608"/>
      <c r="Z21" s="608"/>
      <c r="AA21" s="608"/>
      <c r="AB21" s="608"/>
      <c r="AC21" s="608"/>
    </row>
    <row r="22" spans="1:32" s="29" customFormat="1" ht="13.35" customHeight="1" x14ac:dyDescent="0.2">
      <c r="A22" s="587">
        <f t="shared" si="7"/>
        <v>4</v>
      </c>
      <c r="B22" s="364" t="s">
        <v>653</v>
      </c>
      <c r="C22" s="589">
        <v>1968</v>
      </c>
      <c r="D22" s="351"/>
      <c r="E22" s="362" t="s">
        <v>147</v>
      </c>
      <c r="F22" s="363" t="s">
        <v>112</v>
      </c>
      <c r="G22" s="589">
        <v>5</v>
      </c>
      <c r="H22" s="353">
        <v>4</v>
      </c>
      <c r="I22" s="354">
        <v>3547</v>
      </c>
      <c r="J22" s="354">
        <v>3335</v>
      </c>
      <c r="K22" s="354">
        <v>0</v>
      </c>
      <c r="L22" s="357">
        <v>71</v>
      </c>
      <c r="M22" s="354">
        <v>20884081.390000001</v>
      </c>
      <c r="N22" s="354">
        <v>0</v>
      </c>
      <c r="O22" s="354">
        <v>0</v>
      </c>
      <c r="P22" s="354">
        <f t="shared" si="5"/>
        <v>20884081.390000001</v>
      </c>
      <c r="Q22" s="134">
        <f t="shared" si="6"/>
        <v>6262.093370314843</v>
      </c>
      <c r="R22" s="589">
        <v>6424.4599999999991</v>
      </c>
      <c r="S22" s="593">
        <v>2022</v>
      </c>
      <c r="T22" s="608"/>
      <c r="U22" s="608"/>
      <c r="V22" s="608"/>
      <c r="W22" s="608"/>
      <c r="X22" s="608"/>
      <c r="Y22" s="608"/>
      <c r="Z22" s="608"/>
      <c r="AA22" s="608"/>
      <c r="AB22" s="608"/>
      <c r="AC22" s="608"/>
    </row>
    <row r="23" spans="1:32" s="29" customFormat="1" ht="13.35" customHeight="1" x14ac:dyDescent="0.2">
      <c r="A23" s="587">
        <f t="shared" si="7"/>
        <v>5</v>
      </c>
      <c r="B23" s="366" t="s">
        <v>666</v>
      </c>
      <c r="C23" s="367">
        <v>1930</v>
      </c>
      <c r="D23" s="368"/>
      <c r="E23" s="367" t="s">
        <v>147</v>
      </c>
      <c r="F23" s="369" t="s">
        <v>100</v>
      </c>
      <c r="G23" s="367">
        <v>2</v>
      </c>
      <c r="H23" s="370">
        <v>2</v>
      </c>
      <c r="I23" s="371">
        <v>458.9</v>
      </c>
      <c r="J23" s="371">
        <v>309.3</v>
      </c>
      <c r="K23" s="354">
        <v>0</v>
      </c>
      <c r="L23" s="372">
        <v>12</v>
      </c>
      <c r="M23" s="371">
        <v>307949.59619999997</v>
      </c>
      <c r="N23" s="371">
        <v>0</v>
      </c>
      <c r="O23" s="371">
        <v>0</v>
      </c>
      <c r="P23" s="354">
        <f t="shared" si="5"/>
        <v>307949.59619999997</v>
      </c>
      <c r="Q23" s="134">
        <f t="shared" si="6"/>
        <v>995.6339999999999</v>
      </c>
      <c r="R23" s="589">
        <v>21955.170000000002</v>
      </c>
      <c r="S23" s="593">
        <v>2022</v>
      </c>
      <c r="T23" s="608"/>
      <c r="U23" s="608"/>
      <c r="V23" s="608"/>
      <c r="W23" s="608"/>
      <c r="X23" s="608"/>
      <c r="Y23" s="608"/>
      <c r="Z23" s="608"/>
      <c r="AA23" s="608"/>
      <c r="AB23" s="608"/>
      <c r="AC23" s="608"/>
    </row>
    <row r="24" spans="1:32" s="29" customFormat="1" ht="13.35" customHeight="1" x14ac:dyDescent="0.2">
      <c r="A24" s="587">
        <f t="shared" si="7"/>
        <v>6</v>
      </c>
      <c r="B24" s="366" t="s">
        <v>671</v>
      </c>
      <c r="C24" s="367">
        <v>1957</v>
      </c>
      <c r="D24" s="368"/>
      <c r="E24" s="367" t="s">
        <v>147</v>
      </c>
      <c r="F24" s="369" t="s">
        <v>116</v>
      </c>
      <c r="G24" s="367">
        <v>5</v>
      </c>
      <c r="H24" s="370">
        <v>4</v>
      </c>
      <c r="I24" s="371">
        <v>2664</v>
      </c>
      <c r="J24" s="371">
        <v>1759</v>
      </c>
      <c r="K24" s="354">
        <v>0</v>
      </c>
      <c r="L24" s="372">
        <v>40</v>
      </c>
      <c r="M24" s="371">
        <v>1136377.6757999999</v>
      </c>
      <c r="N24" s="371">
        <v>0</v>
      </c>
      <c r="O24" s="371">
        <v>0</v>
      </c>
      <c r="P24" s="354">
        <f t="shared" si="5"/>
        <v>1136377.6757999999</v>
      </c>
      <c r="Q24" s="134">
        <f t="shared" si="6"/>
        <v>646.03619999999989</v>
      </c>
      <c r="R24" s="589">
        <v>12180.61</v>
      </c>
      <c r="S24" s="593">
        <v>2022</v>
      </c>
      <c r="T24" s="608"/>
      <c r="U24" s="608"/>
      <c r="V24" s="608"/>
      <c r="W24" s="608"/>
      <c r="X24" s="608"/>
      <c r="Y24" s="608"/>
      <c r="Z24" s="608"/>
      <c r="AA24" s="608"/>
      <c r="AB24" s="608"/>
      <c r="AC24" s="608"/>
    </row>
    <row r="25" spans="1:32" s="29" customFormat="1" ht="13.35" customHeight="1" x14ac:dyDescent="0.2">
      <c r="A25" s="587">
        <f t="shared" si="7"/>
        <v>7</v>
      </c>
      <c r="B25" s="366" t="s">
        <v>673</v>
      </c>
      <c r="C25" s="367">
        <v>1954</v>
      </c>
      <c r="D25" s="368"/>
      <c r="E25" s="367" t="s">
        <v>147</v>
      </c>
      <c r="F25" s="369" t="s">
        <v>112</v>
      </c>
      <c r="G25" s="367">
        <v>3</v>
      </c>
      <c r="H25" s="370">
        <v>2</v>
      </c>
      <c r="I25" s="371">
        <v>1463.3</v>
      </c>
      <c r="J25" s="371">
        <v>1364.1</v>
      </c>
      <c r="K25" s="354">
        <v>0</v>
      </c>
      <c r="L25" s="372">
        <v>18</v>
      </c>
      <c r="M25" s="371">
        <v>308058.3887982</v>
      </c>
      <c r="N25" s="371">
        <v>0</v>
      </c>
      <c r="O25" s="371">
        <v>0</v>
      </c>
      <c r="P25" s="354">
        <f t="shared" si="5"/>
        <v>308058.3887982</v>
      </c>
      <c r="Q25" s="134">
        <f t="shared" si="6"/>
        <v>225.83270200000001</v>
      </c>
      <c r="R25" s="589">
        <v>11765.05</v>
      </c>
      <c r="S25" s="593">
        <v>2022</v>
      </c>
      <c r="T25" s="608"/>
      <c r="U25" s="608"/>
      <c r="V25" s="608"/>
      <c r="W25" s="608"/>
      <c r="X25" s="608"/>
      <c r="Y25" s="608"/>
      <c r="Z25" s="608"/>
      <c r="AA25" s="608"/>
      <c r="AB25" s="608"/>
      <c r="AC25" s="608"/>
    </row>
    <row r="26" spans="1:32" s="29" customFormat="1" ht="13.35" customHeight="1" x14ac:dyDescent="0.2">
      <c r="A26" s="587">
        <f t="shared" si="7"/>
        <v>8</v>
      </c>
      <c r="B26" s="366" t="s">
        <v>674</v>
      </c>
      <c r="C26" s="367">
        <v>1962</v>
      </c>
      <c r="D26" s="368"/>
      <c r="E26" s="367" t="s">
        <v>147</v>
      </c>
      <c r="F26" s="369" t="s">
        <v>112</v>
      </c>
      <c r="G26" s="367">
        <v>5</v>
      </c>
      <c r="H26" s="370">
        <v>3</v>
      </c>
      <c r="I26" s="371">
        <v>3764</v>
      </c>
      <c r="J26" s="371">
        <v>3522.8</v>
      </c>
      <c r="K26" s="354">
        <v>0</v>
      </c>
      <c r="L26" s="372">
        <v>29</v>
      </c>
      <c r="M26" s="371">
        <v>2425223.7499199999</v>
      </c>
      <c r="N26" s="371">
        <v>0</v>
      </c>
      <c r="O26" s="371">
        <v>0</v>
      </c>
      <c r="P26" s="354">
        <f t="shared" si="5"/>
        <v>2425223.7499199999</v>
      </c>
      <c r="Q26" s="134">
        <f t="shared" si="6"/>
        <v>688.43639999999994</v>
      </c>
      <c r="R26" s="589">
        <v>12180.61</v>
      </c>
      <c r="S26" s="593">
        <v>2022</v>
      </c>
      <c r="T26" s="608"/>
      <c r="U26" s="608"/>
      <c r="V26" s="608"/>
      <c r="W26" s="608"/>
      <c r="X26" s="608"/>
      <c r="Y26" s="608"/>
      <c r="Z26" s="608"/>
      <c r="AA26" s="608"/>
      <c r="AB26" s="608"/>
      <c r="AC26" s="608"/>
    </row>
    <row r="27" spans="1:32" s="29" customFormat="1" ht="13.35" customHeight="1" x14ac:dyDescent="0.2">
      <c r="A27" s="587">
        <f t="shared" si="7"/>
        <v>9</v>
      </c>
      <c r="B27" s="366" t="s">
        <v>677</v>
      </c>
      <c r="C27" s="367">
        <v>1964</v>
      </c>
      <c r="D27" s="368"/>
      <c r="E27" s="367" t="s">
        <v>147</v>
      </c>
      <c r="F27" s="369" t="s">
        <v>654</v>
      </c>
      <c r="G27" s="367">
        <v>2</v>
      </c>
      <c r="H27" s="370">
        <v>1</v>
      </c>
      <c r="I27" s="371">
        <v>537</v>
      </c>
      <c r="J27" s="371">
        <v>537</v>
      </c>
      <c r="K27" s="354">
        <v>0</v>
      </c>
      <c r="L27" s="372">
        <v>12</v>
      </c>
      <c r="M27" s="371">
        <v>281332.152</v>
      </c>
      <c r="N27" s="371">
        <v>0</v>
      </c>
      <c r="O27" s="371">
        <v>0</v>
      </c>
      <c r="P27" s="354">
        <f t="shared" si="5"/>
        <v>281332.152</v>
      </c>
      <c r="Q27" s="134">
        <f t="shared" si="6"/>
        <v>523.89599999999996</v>
      </c>
      <c r="R27" s="589">
        <v>15566.409999999998</v>
      </c>
      <c r="S27" s="593">
        <v>2022</v>
      </c>
      <c r="T27" s="608"/>
      <c r="U27" s="608"/>
      <c r="V27" s="608"/>
      <c r="W27" s="608"/>
      <c r="X27" s="608"/>
      <c r="Y27" s="608"/>
      <c r="Z27" s="608"/>
      <c r="AA27" s="608"/>
      <c r="AB27" s="608"/>
      <c r="AC27" s="608"/>
    </row>
    <row r="28" spans="1:32" s="29" customFormat="1" ht="13.35" customHeight="1" x14ac:dyDescent="0.2">
      <c r="A28" s="587">
        <f t="shared" si="7"/>
        <v>10</v>
      </c>
      <c r="B28" s="366" t="s">
        <v>678</v>
      </c>
      <c r="C28" s="367">
        <v>1948</v>
      </c>
      <c r="D28" s="368"/>
      <c r="E28" s="367" t="s">
        <v>147</v>
      </c>
      <c r="F28" s="369" t="s">
        <v>112</v>
      </c>
      <c r="G28" s="367">
        <v>3</v>
      </c>
      <c r="H28" s="370">
        <v>3</v>
      </c>
      <c r="I28" s="371">
        <v>2108.8000000000002</v>
      </c>
      <c r="J28" s="371">
        <v>886.8</v>
      </c>
      <c r="K28" s="354">
        <v>0</v>
      </c>
      <c r="L28" s="372">
        <v>12</v>
      </c>
      <c r="M28" s="371">
        <v>648105.89688000001</v>
      </c>
      <c r="N28" s="371">
        <v>0</v>
      </c>
      <c r="O28" s="371">
        <v>0</v>
      </c>
      <c r="P28" s="354">
        <f t="shared" si="5"/>
        <v>648105.89688000001</v>
      </c>
      <c r="Q28" s="134">
        <f t="shared" si="6"/>
        <v>730.83660000000009</v>
      </c>
      <c r="R28" s="589">
        <v>10481.1</v>
      </c>
      <c r="S28" s="593">
        <v>2022</v>
      </c>
      <c r="T28" s="608"/>
      <c r="U28" s="608"/>
      <c r="V28" s="608"/>
      <c r="W28" s="608"/>
      <c r="X28" s="608"/>
      <c r="Y28" s="608"/>
      <c r="Z28" s="608"/>
      <c r="AA28" s="608"/>
      <c r="AB28" s="608"/>
      <c r="AC28" s="608"/>
    </row>
    <row r="29" spans="1:32" s="29" customFormat="1" ht="12.75" customHeight="1" x14ac:dyDescent="0.2">
      <c r="A29" s="587">
        <f t="shared" si="7"/>
        <v>11</v>
      </c>
      <c r="B29" s="373" t="s">
        <v>733</v>
      </c>
      <c r="C29" s="367" t="s">
        <v>60</v>
      </c>
      <c r="D29" s="368"/>
      <c r="E29" s="588" t="s">
        <v>147</v>
      </c>
      <c r="F29" s="366" t="s">
        <v>112</v>
      </c>
      <c r="G29" s="367">
        <v>2</v>
      </c>
      <c r="H29" s="370">
        <v>1</v>
      </c>
      <c r="I29" s="371">
        <v>315.72000000000003</v>
      </c>
      <c r="J29" s="371">
        <v>263.10000000000002</v>
      </c>
      <c r="K29" s="371">
        <v>361.8</v>
      </c>
      <c r="L29" s="372">
        <v>10</v>
      </c>
      <c r="M29" s="371">
        <v>3883166.6518794</v>
      </c>
      <c r="N29" s="371">
        <v>0</v>
      </c>
      <c r="O29" s="371">
        <v>0</v>
      </c>
      <c r="P29" s="354">
        <f t="shared" si="5"/>
        <v>3883166.6518794</v>
      </c>
      <c r="Q29" s="274">
        <f t="shared" si="6"/>
        <v>14759.280318811858</v>
      </c>
      <c r="R29" s="367">
        <v>15566.409999999998</v>
      </c>
      <c r="S29" s="593">
        <v>2022</v>
      </c>
      <c r="T29" s="608"/>
      <c r="U29" s="608"/>
      <c r="V29" s="608"/>
      <c r="W29" s="608"/>
      <c r="X29" s="608"/>
      <c r="Y29" s="608"/>
      <c r="Z29" s="608"/>
      <c r="AA29" s="608"/>
      <c r="AB29" s="608"/>
      <c r="AC29" s="608"/>
    </row>
    <row r="30" spans="1:32" s="29" customFormat="1" ht="12.75" customHeight="1" x14ac:dyDescent="0.2">
      <c r="A30" s="587">
        <f t="shared" si="7"/>
        <v>12</v>
      </c>
      <c r="B30" s="376" t="s">
        <v>734</v>
      </c>
      <c r="C30" s="367" t="s">
        <v>55</v>
      </c>
      <c r="D30" s="368"/>
      <c r="E30" s="588" t="s">
        <v>147</v>
      </c>
      <c r="F30" s="374" t="s">
        <v>112</v>
      </c>
      <c r="G30" s="367">
        <v>2</v>
      </c>
      <c r="H30" s="370">
        <v>2</v>
      </c>
      <c r="I30" s="371">
        <v>1306.5</v>
      </c>
      <c r="J30" s="371">
        <v>751.9</v>
      </c>
      <c r="K30" s="375">
        <v>703</v>
      </c>
      <c r="L30" s="372">
        <v>14</v>
      </c>
      <c r="M30" s="371">
        <v>8803356.8360968009</v>
      </c>
      <c r="N30" s="371">
        <v>0</v>
      </c>
      <c r="O30" s="371">
        <v>0</v>
      </c>
      <c r="P30" s="354">
        <f t="shared" si="5"/>
        <v>8803356.8360968009</v>
      </c>
      <c r="Q30" s="274">
        <f t="shared" si="6"/>
        <v>11708.148472000001</v>
      </c>
      <c r="R30" s="367">
        <v>15566.409999999998</v>
      </c>
      <c r="S30" s="593">
        <v>2022</v>
      </c>
      <c r="T30" s="608"/>
      <c r="U30" s="608"/>
      <c r="V30" s="608"/>
      <c r="W30" s="608"/>
      <c r="X30" s="608"/>
      <c r="Y30" s="608"/>
      <c r="Z30" s="608"/>
      <c r="AA30" s="608"/>
      <c r="AB30" s="608"/>
      <c r="AC30" s="608"/>
    </row>
    <row r="31" spans="1:32" s="29" customFormat="1" ht="12.75" customHeight="1" x14ac:dyDescent="0.2">
      <c r="A31" s="587">
        <f t="shared" si="7"/>
        <v>13</v>
      </c>
      <c r="B31" s="376" t="s">
        <v>735</v>
      </c>
      <c r="C31" s="367" t="s">
        <v>58</v>
      </c>
      <c r="D31" s="368"/>
      <c r="E31" s="588" t="s">
        <v>147</v>
      </c>
      <c r="F31" s="374" t="s">
        <v>112</v>
      </c>
      <c r="G31" s="367">
        <v>2</v>
      </c>
      <c r="H31" s="370">
        <v>1</v>
      </c>
      <c r="I31" s="371">
        <v>264.89999999999998</v>
      </c>
      <c r="J31" s="371">
        <v>264.89999999999998</v>
      </c>
      <c r="K31" s="375">
        <v>183.8</v>
      </c>
      <c r="L31" s="372">
        <v>8</v>
      </c>
      <c r="M31" s="371">
        <v>3284135.6463959999</v>
      </c>
      <c r="N31" s="371">
        <v>0</v>
      </c>
      <c r="O31" s="371">
        <v>0</v>
      </c>
      <c r="P31" s="354">
        <f t="shared" si="5"/>
        <v>3284135.6463959999</v>
      </c>
      <c r="Q31" s="274">
        <f t="shared" si="6"/>
        <v>12397.643059252548</v>
      </c>
      <c r="R31" s="367">
        <v>15566.409999999998</v>
      </c>
      <c r="S31" s="593">
        <v>2022</v>
      </c>
      <c r="T31" s="608"/>
      <c r="U31" s="608"/>
      <c r="V31" s="608"/>
      <c r="W31" s="608"/>
      <c r="X31" s="608"/>
      <c r="Y31" s="608"/>
      <c r="Z31" s="608"/>
      <c r="AA31" s="608"/>
      <c r="AB31" s="608"/>
      <c r="AC31" s="608"/>
    </row>
    <row r="32" spans="1:32" s="29" customFormat="1" ht="12.75" customHeight="1" x14ac:dyDescent="0.2">
      <c r="A32" s="587">
        <f t="shared" si="7"/>
        <v>14</v>
      </c>
      <c r="B32" s="377" t="s">
        <v>738</v>
      </c>
      <c r="C32" s="367" t="s">
        <v>290</v>
      </c>
      <c r="D32" s="368"/>
      <c r="E32" s="378" t="s">
        <v>147</v>
      </c>
      <c r="F32" s="380" t="s">
        <v>114</v>
      </c>
      <c r="G32" s="367">
        <v>3</v>
      </c>
      <c r="H32" s="370">
        <v>2</v>
      </c>
      <c r="I32" s="371">
        <v>839</v>
      </c>
      <c r="J32" s="371">
        <v>776</v>
      </c>
      <c r="K32" s="371">
        <v>374</v>
      </c>
      <c r="L32" s="372">
        <v>11</v>
      </c>
      <c r="M32" s="371">
        <v>8413569.1040049996</v>
      </c>
      <c r="N32" s="371">
        <v>0</v>
      </c>
      <c r="O32" s="371">
        <v>0</v>
      </c>
      <c r="P32" s="354">
        <f t="shared" si="5"/>
        <v>8413569.1040049996</v>
      </c>
      <c r="Q32" s="379">
        <f t="shared" si="6"/>
        <v>10842.228226810566</v>
      </c>
      <c r="R32" s="367">
        <v>15566.409999999998</v>
      </c>
      <c r="S32" s="593">
        <v>2022</v>
      </c>
      <c r="T32" s="608"/>
      <c r="U32" s="608"/>
      <c r="V32" s="608"/>
      <c r="W32" s="608"/>
      <c r="X32" s="608"/>
      <c r="Y32" s="608"/>
      <c r="Z32" s="608"/>
      <c r="AA32" s="608"/>
      <c r="AB32" s="608"/>
      <c r="AC32" s="608"/>
    </row>
    <row r="33" spans="1:32" s="29" customFormat="1" ht="13.35" customHeight="1" x14ac:dyDescent="0.2">
      <c r="A33" s="587">
        <f t="shared" si="7"/>
        <v>15</v>
      </c>
      <c r="B33" s="586" t="s">
        <v>633</v>
      </c>
      <c r="C33" s="589" t="s">
        <v>115</v>
      </c>
      <c r="D33" s="589"/>
      <c r="E33" s="351" t="s">
        <v>146</v>
      </c>
      <c r="F33" s="352" t="s">
        <v>112</v>
      </c>
      <c r="G33" s="589">
        <v>4</v>
      </c>
      <c r="H33" s="353">
        <v>3</v>
      </c>
      <c r="I33" s="354">
        <v>2292.5</v>
      </c>
      <c r="J33" s="354">
        <v>2184.4</v>
      </c>
      <c r="K33" s="354">
        <v>0</v>
      </c>
      <c r="L33" s="355">
        <v>24</v>
      </c>
      <c r="M33" s="354">
        <v>26473160.699999999</v>
      </c>
      <c r="N33" s="354">
        <v>0</v>
      </c>
      <c r="O33" s="354">
        <v>0</v>
      </c>
      <c r="P33" s="354">
        <f t="shared" si="5"/>
        <v>26473160.699999999</v>
      </c>
      <c r="Q33" s="134">
        <f t="shared" si="6"/>
        <v>12119.19094488189</v>
      </c>
      <c r="R33" s="589">
        <v>12180.61</v>
      </c>
      <c r="S33" s="593">
        <v>2022</v>
      </c>
      <c r="T33" s="608"/>
      <c r="U33" s="608"/>
      <c r="V33" s="608"/>
      <c r="W33" s="608"/>
      <c r="X33" s="608"/>
      <c r="Y33" s="608"/>
      <c r="Z33" s="608"/>
      <c r="AA33" s="608"/>
      <c r="AB33" s="608"/>
      <c r="AC33" s="608"/>
    </row>
    <row r="34" spans="1:32" s="29" customFormat="1" ht="13.35" customHeight="1" x14ac:dyDescent="0.2">
      <c r="A34" s="587">
        <f t="shared" si="7"/>
        <v>16</v>
      </c>
      <c r="B34" s="586" t="s">
        <v>188</v>
      </c>
      <c r="C34" s="589" t="s">
        <v>45</v>
      </c>
      <c r="D34" s="589"/>
      <c r="E34" s="351" t="s">
        <v>146</v>
      </c>
      <c r="F34" s="352" t="s">
        <v>112</v>
      </c>
      <c r="G34" s="589">
        <v>2</v>
      </c>
      <c r="H34" s="353">
        <v>2</v>
      </c>
      <c r="I34" s="354">
        <v>730</v>
      </c>
      <c r="J34" s="354">
        <v>557</v>
      </c>
      <c r="K34" s="354">
        <v>0</v>
      </c>
      <c r="L34" s="355">
        <v>16</v>
      </c>
      <c r="M34" s="354">
        <v>8376268.29</v>
      </c>
      <c r="N34" s="354">
        <v>0</v>
      </c>
      <c r="O34" s="354">
        <v>0</v>
      </c>
      <c r="P34" s="354">
        <f t="shared" si="5"/>
        <v>8376268.29</v>
      </c>
      <c r="Q34" s="134">
        <f t="shared" si="6"/>
        <v>15038.183644524237</v>
      </c>
      <c r="R34" s="589">
        <v>15566.409999999998</v>
      </c>
      <c r="S34" s="593">
        <v>2022</v>
      </c>
      <c r="T34" s="608"/>
      <c r="U34" s="608"/>
      <c r="V34" s="608"/>
      <c r="W34" s="608"/>
      <c r="X34" s="608"/>
      <c r="Y34" s="608"/>
      <c r="Z34" s="608"/>
      <c r="AA34" s="608"/>
      <c r="AB34" s="608"/>
      <c r="AC34" s="608"/>
    </row>
    <row r="35" spans="1:32" s="29" customFormat="1" ht="13.35" customHeight="1" x14ac:dyDescent="0.2">
      <c r="A35" s="587">
        <f t="shared" si="7"/>
        <v>17</v>
      </c>
      <c r="B35" s="586" t="s">
        <v>189</v>
      </c>
      <c r="C35" s="589" t="s">
        <v>67</v>
      </c>
      <c r="D35" s="589"/>
      <c r="E35" s="351" t="s">
        <v>146</v>
      </c>
      <c r="F35" s="352" t="s">
        <v>112</v>
      </c>
      <c r="G35" s="589">
        <v>5</v>
      </c>
      <c r="H35" s="353">
        <v>6</v>
      </c>
      <c r="I35" s="354">
        <v>6281</v>
      </c>
      <c r="J35" s="354">
        <v>4856</v>
      </c>
      <c r="K35" s="354">
        <v>0</v>
      </c>
      <c r="L35" s="355">
        <v>100</v>
      </c>
      <c r="M35" s="354">
        <v>40004344.82</v>
      </c>
      <c r="N35" s="354">
        <v>0</v>
      </c>
      <c r="O35" s="354">
        <v>0</v>
      </c>
      <c r="P35" s="354">
        <f t="shared" si="5"/>
        <v>40004344.82</v>
      </c>
      <c r="Q35" s="134">
        <f t="shared" si="6"/>
        <v>8238.1270222405274</v>
      </c>
      <c r="R35" s="589">
        <v>8325.9699999999993</v>
      </c>
      <c r="S35" s="593">
        <v>2022</v>
      </c>
      <c r="T35" s="608"/>
      <c r="U35" s="608"/>
      <c r="V35" s="608"/>
      <c r="W35" s="608"/>
      <c r="X35" s="608"/>
      <c r="Y35" s="608"/>
      <c r="Z35" s="608"/>
      <c r="AA35" s="608"/>
      <c r="AB35" s="608"/>
      <c r="AC35" s="608"/>
    </row>
    <row r="36" spans="1:32" s="29" customFormat="1" ht="13.35" customHeight="1" x14ac:dyDescent="0.2">
      <c r="A36" s="587">
        <f t="shared" si="7"/>
        <v>18</v>
      </c>
      <c r="B36" s="591" t="s">
        <v>668</v>
      </c>
      <c r="C36" s="367">
        <v>1950</v>
      </c>
      <c r="D36" s="368"/>
      <c r="E36" s="368" t="s">
        <v>146</v>
      </c>
      <c r="F36" s="369" t="s">
        <v>112</v>
      </c>
      <c r="G36" s="367">
        <v>3</v>
      </c>
      <c r="H36" s="370">
        <v>3</v>
      </c>
      <c r="I36" s="371">
        <v>1070.5</v>
      </c>
      <c r="J36" s="371">
        <v>908.3</v>
      </c>
      <c r="K36" s="354">
        <v>0</v>
      </c>
      <c r="L36" s="372">
        <v>18</v>
      </c>
      <c r="M36" s="371">
        <v>10438521.129157601</v>
      </c>
      <c r="N36" s="371">
        <v>0</v>
      </c>
      <c r="O36" s="371">
        <v>0</v>
      </c>
      <c r="P36" s="354">
        <f t="shared" si="5"/>
        <v>10438521.129157601</v>
      </c>
      <c r="Q36" s="134">
        <f t="shared" si="6"/>
        <v>11492.371605370034</v>
      </c>
      <c r="R36" s="589">
        <v>12180.61</v>
      </c>
      <c r="S36" s="593">
        <v>2022</v>
      </c>
      <c r="T36" s="608"/>
      <c r="U36" s="608"/>
      <c r="V36" s="608"/>
      <c r="W36" s="608"/>
      <c r="X36" s="608"/>
      <c r="Y36" s="608"/>
      <c r="Z36" s="608"/>
      <c r="AA36" s="608"/>
      <c r="AB36" s="608"/>
      <c r="AC36" s="608"/>
    </row>
    <row r="37" spans="1:32" s="25" customFormat="1" ht="13.35" customHeight="1" x14ac:dyDescent="0.2">
      <c r="A37" s="641" t="s">
        <v>160</v>
      </c>
      <c r="B37" s="641"/>
      <c r="C37" s="51">
        <v>18</v>
      </c>
      <c r="D37" s="51"/>
      <c r="E37" s="88"/>
      <c r="F37" s="72"/>
      <c r="G37" s="51"/>
      <c r="H37" s="54"/>
      <c r="I37" s="49">
        <f t="shared" ref="I37:O37" si="8">SUM(I19:I36)</f>
        <v>34009.899999999994</v>
      </c>
      <c r="J37" s="49">
        <f t="shared" si="8"/>
        <v>27808.9</v>
      </c>
      <c r="K37" s="49">
        <f t="shared" si="8"/>
        <v>6415.77</v>
      </c>
      <c r="L37" s="49">
        <f t="shared" si="8"/>
        <v>522</v>
      </c>
      <c r="M37" s="49">
        <f t="shared" si="8"/>
        <v>183006475.05915299</v>
      </c>
      <c r="N37" s="49">
        <f t="shared" si="8"/>
        <v>0</v>
      </c>
      <c r="O37" s="49">
        <f t="shared" si="8"/>
        <v>0</v>
      </c>
      <c r="P37" s="143">
        <f t="shared" si="5"/>
        <v>183006475.05915299</v>
      </c>
      <c r="Q37" s="172"/>
      <c r="R37" s="53"/>
      <c r="S37" s="221"/>
      <c r="T37" s="608"/>
      <c r="U37" s="608"/>
      <c r="V37" s="608"/>
      <c r="W37" s="608"/>
      <c r="X37" s="608"/>
      <c r="Y37" s="608"/>
      <c r="Z37" s="608"/>
      <c r="AA37" s="608"/>
      <c r="AB37" s="608"/>
      <c r="AC37" s="608"/>
      <c r="AD37" s="29"/>
      <c r="AE37" s="29"/>
      <c r="AF37" s="29"/>
    </row>
    <row r="38" spans="1:32" s="29" customFormat="1" ht="13.35" customHeight="1" x14ac:dyDescent="0.2">
      <c r="A38" s="337">
        <v>1</v>
      </c>
      <c r="B38" s="141" t="s">
        <v>163</v>
      </c>
      <c r="C38" s="344" t="s">
        <v>46</v>
      </c>
      <c r="D38" s="351"/>
      <c r="E38" s="344" t="s">
        <v>147</v>
      </c>
      <c r="F38" s="352" t="s">
        <v>112</v>
      </c>
      <c r="G38" s="344">
        <v>2</v>
      </c>
      <c r="H38" s="353">
        <v>2</v>
      </c>
      <c r="I38" s="354">
        <v>1514.1</v>
      </c>
      <c r="J38" s="354">
        <v>1367.4</v>
      </c>
      <c r="K38" s="354">
        <v>930.9</v>
      </c>
      <c r="L38" s="355">
        <v>20</v>
      </c>
      <c r="M38" s="354">
        <v>416317.49639999995</v>
      </c>
      <c r="N38" s="354">
        <v>0</v>
      </c>
      <c r="O38" s="354">
        <v>0</v>
      </c>
      <c r="P38" s="354">
        <f t="shared" si="5"/>
        <v>416317.49639999995</v>
      </c>
      <c r="Q38" s="134">
        <f t="shared" ref="Q38:Q57" si="9">P38/J38</f>
        <v>304.45918999561206</v>
      </c>
      <c r="R38" s="344">
        <v>12180.61</v>
      </c>
      <c r="S38" s="593">
        <v>2023</v>
      </c>
      <c r="T38" s="608"/>
      <c r="U38" s="608"/>
      <c r="V38" s="608"/>
      <c r="W38" s="608"/>
      <c r="X38" s="608"/>
      <c r="Y38" s="608"/>
      <c r="Z38" s="608"/>
      <c r="AA38" s="608"/>
      <c r="AB38" s="608"/>
      <c r="AC38" s="608"/>
    </row>
    <row r="39" spans="1:32" s="29" customFormat="1" ht="13.35" customHeight="1" x14ac:dyDescent="0.2">
      <c r="A39" s="337">
        <f>A38+1</f>
        <v>2</v>
      </c>
      <c r="B39" s="141" t="s">
        <v>164</v>
      </c>
      <c r="C39" s="344" t="s">
        <v>61</v>
      </c>
      <c r="D39" s="351"/>
      <c r="E39" s="344" t="s">
        <v>147</v>
      </c>
      <c r="F39" s="352" t="s">
        <v>112</v>
      </c>
      <c r="G39" s="344">
        <v>5</v>
      </c>
      <c r="H39" s="353">
        <v>5</v>
      </c>
      <c r="I39" s="354">
        <v>2615</v>
      </c>
      <c r="J39" s="354">
        <v>2590</v>
      </c>
      <c r="K39" s="354">
        <v>2347</v>
      </c>
      <c r="L39" s="355">
        <v>55</v>
      </c>
      <c r="M39" s="354">
        <v>1116718.3248000001</v>
      </c>
      <c r="N39" s="354">
        <v>0</v>
      </c>
      <c r="O39" s="354">
        <v>0</v>
      </c>
      <c r="P39" s="354">
        <f t="shared" si="5"/>
        <v>1116718.3248000001</v>
      </c>
      <c r="Q39" s="134">
        <f t="shared" si="9"/>
        <v>431.16537637065642</v>
      </c>
      <c r="R39" s="344">
        <v>12180.61</v>
      </c>
      <c r="S39" s="593">
        <v>2023</v>
      </c>
      <c r="T39" s="608"/>
      <c r="U39" s="608"/>
      <c r="V39" s="608"/>
      <c r="W39" s="608"/>
      <c r="X39" s="608"/>
      <c r="Y39" s="608"/>
      <c r="Z39" s="608"/>
      <c r="AA39" s="608"/>
      <c r="AB39" s="608"/>
      <c r="AC39" s="608"/>
    </row>
    <row r="40" spans="1:32" s="29" customFormat="1" ht="13.35" customHeight="1" x14ac:dyDescent="0.2">
      <c r="A40" s="587">
        <f t="shared" ref="A40:A78" si="10">A39+1</f>
        <v>3</v>
      </c>
      <c r="B40" s="141" t="s">
        <v>165</v>
      </c>
      <c r="C40" s="344" t="s">
        <v>66</v>
      </c>
      <c r="D40" s="351"/>
      <c r="E40" s="344" t="s">
        <v>147</v>
      </c>
      <c r="F40" s="352" t="s">
        <v>114</v>
      </c>
      <c r="G40" s="344">
        <v>2</v>
      </c>
      <c r="H40" s="353">
        <v>2</v>
      </c>
      <c r="I40" s="354">
        <v>884.2</v>
      </c>
      <c r="J40" s="354">
        <v>838.52</v>
      </c>
      <c r="K40" s="354">
        <v>725.1</v>
      </c>
      <c r="L40" s="355">
        <v>16</v>
      </c>
      <c r="M40" s="354">
        <v>271333.33271999995</v>
      </c>
      <c r="N40" s="354">
        <v>0</v>
      </c>
      <c r="O40" s="354">
        <v>0</v>
      </c>
      <c r="P40" s="354">
        <f t="shared" si="5"/>
        <v>271333.33271999995</v>
      </c>
      <c r="Q40" s="134">
        <f t="shared" si="9"/>
        <v>323.58599999999996</v>
      </c>
      <c r="R40" s="344">
        <v>15566.409999999998</v>
      </c>
      <c r="S40" s="593">
        <v>2023</v>
      </c>
      <c r="T40" s="608"/>
      <c r="U40" s="608"/>
      <c r="V40" s="608"/>
      <c r="W40" s="608"/>
      <c r="X40" s="608"/>
      <c r="Y40" s="608"/>
      <c r="Z40" s="608"/>
      <c r="AA40" s="608"/>
      <c r="AB40" s="608"/>
      <c r="AC40" s="608"/>
    </row>
    <row r="41" spans="1:32" s="29" customFormat="1" ht="13.35" customHeight="1" x14ac:dyDescent="0.2">
      <c r="A41" s="587">
        <f t="shared" si="10"/>
        <v>4</v>
      </c>
      <c r="B41" s="141" t="s">
        <v>168</v>
      </c>
      <c r="C41" s="344" t="s">
        <v>60</v>
      </c>
      <c r="D41" s="351"/>
      <c r="E41" s="344" t="s">
        <v>147</v>
      </c>
      <c r="F41" s="352" t="s">
        <v>112</v>
      </c>
      <c r="G41" s="344">
        <v>3</v>
      </c>
      <c r="H41" s="353">
        <v>3</v>
      </c>
      <c r="I41" s="354">
        <v>959.2</v>
      </c>
      <c r="J41" s="354">
        <v>958.9</v>
      </c>
      <c r="K41" s="354">
        <v>814.3</v>
      </c>
      <c r="L41" s="355">
        <v>18</v>
      </c>
      <c r="M41" s="354">
        <v>533531.00736000005</v>
      </c>
      <c r="N41" s="354">
        <v>0</v>
      </c>
      <c r="O41" s="354">
        <v>0</v>
      </c>
      <c r="P41" s="354">
        <f t="shared" si="5"/>
        <v>533531.00736000005</v>
      </c>
      <c r="Q41" s="134">
        <f t="shared" si="9"/>
        <v>556.39900652831375</v>
      </c>
      <c r="R41" s="344">
        <v>11765.05</v>
      </c>
      <c r="S41" s="593">
        <v>2023</v>
      </c>
      <c r="T41" s="608"/>
      <c r="U41" s="608"/>
      <c r="V41" s="608"/>
      <c r="W41" s="608"/>
      <c r="X41" s="608"/>
      <c r="Y41" s="608"/>
      <c r="Z41" s="608"/>
      <c r="AA41" s="608"/>
      <c r="AB41" s="608"/>
      <c r="AC41" s="608"/>
    </row>
    <row r="42" spans="1:32" s="29" customFormat="1" ht="13.35" customHeight="1" x14ac:dyDescent="0.2">
      <c r="A42" s="587">
        <f t="shared" si="10"/>
        <v>5</v>
      </c>
      <c r="B42" s="141" t="s">
        <v>170</v>
      </c>
      <c r="C42" s="344" t="s">
        <v>67</v>
      </c>
      <c r="D42" s="351"/>
      <c r="E42" s="344" t="s">
        <v>147</v>
      </c>
      <c r="F42" s="352" t="s">
        <v>112</v>
      </c>
      <c r="G42" s="344">
        <v>5</v>
      </c>
      <c r="H42" s="353">
        <v>4</v>
      </c>
      <c r="I42" s="354">
        <v>4186</v>
      </c>
      <c r="J42" s="354">
        <v>3780.4</v>
      </c>
      <c r="K42" s="354">
        <v>3456.4</v>
      </c>
      <c r="L42" s="355">
        <v>77</v>
      </c>
      <c r="M42" s="354">
        <v>2191048.1268000002</v>
      </c>
      <c r="N42" s="354">
        <v>0</v>
      </c>
      <c r="O42" s="354">
        <v>0</v>
      </c>
      <c r="P42" s="354">
        <f t="shared" si="5"/>
        <v>2191048.1268000002</v>
      </c>
      <c r="Q42" s="134">
        <f t="shared" si="9"/>
        <v>579.58103026134802</v>
      </c>
      <c r="R42" s="344">
        <v>12180.61</v>
      </c>
      <c r="S42" s="593">
        <v>2023</v>
      </c>
      <c r="T42" s="608"/>
      <c r="U42" s="608"/>
      <c r="V42" s="608"/>
      <c r="W42" s="608"/>
      <c r="X42" s="608"/>
      <c r="Y42" s="608"/>
      <c r="Z42" s="608"/>
      <c r="AA42" s="608"/>
      <c r="AB42" s="608"/>
      <c r="AC42" s="608"/>
    </row>
    <row r="43" spans="1:32" s="29" customFormat="1" ht="13.35" customHeight="1" x14ac:dyDescent="0.2">
      <c r="A43" s="587">
        <f t="shared" si="10"/>
        <v>6</v>
      </c>
      <c r="B43" s="141" t="s">
        <v>171</v>
      </c>
      <c r="C43" s="344" t="s">
        <v>60</v>
      </c>
      <c r="D43" s="351"/>
      <c r="E43" s="344" t="s">
        <v>147</v>
      </c>
      <c r="F43" s="352" t="s">
        <v>100</v>
      </c>
      <c r="G43" s="344">
        <v>2</v>
      </c>
      <c r="H43" s="353">
        <v>2</v>
      </c>
      <c r="I43" s="354">
        <v>674.5</v>
      </c>
      <c r="J43" s="354">
        <v>630.6</v>
      </c>
      <c r="K43" s="354">
        <v>473</v>
      </c>
      <c r="L43" s="355">
        <v>16</v>
      </c>
      <c r="M43" s="354">
        <v>475032.46176000003</v>
      </c>
      <c r="N43" s="354">
        <v>0</v>
      </c>
      <c r="O43" s="354">
        <v>0</v>
      </c>
      <c r="P43" s="354">
        <f t="shared" si="5"/>
        <v>475032.46176000003</v>
      </c>
      <c r="Q43" s="134">
        <f t="shared" si="9"/>
        <v>753.30234976213137</v>
      </c>
      <c r="R43" s="344">
        <v>15566.409999999998</v>
      </c>
      <c r="S43" s="593">
        <v>2023</v>
      </c>
      <c r="T43" s="608"/>
      <c r="U43" s="608"/>
      <c r="V43" s="608"/>
      <c r="W43" s="608"/>
      <c r="X43" s="608"/>
      <c r="Y43" s="608"/>
      <c r="Z43" s="608"/>
      <c r="AA43" s="608"/>
      <c r="AB43" s="608"/>
      <c r="AC43" s="608"/>
    </row>
    <row r="44" spans="1:32" s="29" customFormat="1" ht="13.35" customHeight="1" x14ac:dyDescent="0.2">
      <c r="A44" s="587">
        <f t="shared" si="10"/>
        <v>7</v>
      </c>
      <c r="B44" s="141" t="s">
        <v>172</v>
      </c>
      <c r="C44" s="344" t="s">
        <v>65</v>
      </c>
      <c r="D44" s="351"/>
      <c r="E44" s="344" t="s">
        <v>147</v>
      </c>
      <c r="F44" s="352" t="s">
        <v>112</v>
      </c>
      <c r="G44" s="344">
        <v>2</v>
      </c>
      <c r="H44" s="353">
        <v>2</v>
      </c>
      <c r="I44" s="354">
        <v>276.7</v>
      </c>
      <c r="J44" s="354">
        <v>239.4</v>
      </c>
      <c r="K44" s="354">
        <v>201.5</v>
      </c>
      <c r="L44" s="355">
        <v>8</v>
      </c>
      <c r="M44" s="354">
        <v>210618.99935999999</v>
      </c>
      <c r="N44" s="354">
        <v>0</v>
      </c>
      <c r="O44" s="354">
        <v>0</v>
      </c>
      <c r="P44" s="354">
        <f t="shared" si="5"/>
        <v>210618.99935999999</v>
      </c>
      <c r="Q44" s="134">
        <f t="shared" si="9"/>
        <v>879.77861052631567</v>
      </c>
      <c r="R44" s="344">
        <v>15566.409999999998</v>
      </c>
      <c r="S44" s="593">
        <v>2023</v>
      </c>
      <c r="T44" s="608"/>
      <c r="U44" s="608"/>
      <c r="V44" s="608"/>
      <c r="W44" s="608"/>
      <c r="X44" s="608"/>
      <c r="Y44" s="608"/>
      <c r="Z44" s="608"/>
      <c r="AA44" s="608"/>
      <c r="AB44" s="608"/>
      <c r="AC44" s="608"/>
    </row>
    <row r="45" spans="1:32" s="29" customFormat="1" ht="13.35" customHeight="1" x14ac:dyDescent="0.2">
      <c r="A45" s="587">
        <f t="shared" si="10"/>
        <v>8</v>
      </c>
      <c r="B45" s="141" t="s">
        <v>173</v>
      </c>
      <c r="C45" s="344" t="s">
        <v>58</v>
      </c>
      <c r="D45" s="351"/>
      <c r="E45" s="344" t="s">
        <v>147</v>
      </c>
      <c r="F45" s="352" t="s">
        <v>112</v>
      </c>
      <c r="G45" s="344">
        <v>2</v>
      </c>
      <c r="H45" s="353">
        <v>1</v>
      </c>
      <c r="I45" s="354">
        <v>269.39999999999998</v>
      </c>
      <c r="J45" s="354">
        <v>268.10000000000002</v>
      </c>
      <c r="K45" s="354">
        <v>268.10000000000002</v>
      </c>
      <c r="L45" s="355">
        <v>8</v>
      </c>
      <c r="M45" s="354">
        <v>213126.36840000001</v>
      </c>
      <c r="N45" s="354">
        <v>0</v>
      </c>
      <c r="O45" s="354">
        <v>0</v>
      </c>
      <c r="P45" s="354">
        <f t="shared" si="5"/>
        <v>213126.36840000001</v>
      </c>
      <c r="Q45" s="134">
        <f t="shared" si="9"/>
        <v>794.95101976874298</v>
      </c>
      <c r="R45" s="344">
        <v>15566.409999999998</v>
      </c>
      <c r="S45" s="593">
        <v>2023</v>
      </c>
      <c r="T45" s="608"/>
      <c r="U45" s="608"/>
      <c r="V45" s="608"/>
      <c r="W45" s="608"/>
      <c r="X45" s="608"/>
      <c r="Y45" s="608"/>
      <c r="Z45" s="608"/>
      <c r="AA45" s="608"/>
      <c r="AB45" s="608"/>
      <c r="AC45" s="608"/>
    </row>
    <row r="46" spans="1:32" s="29" customFormat="1" ht="13.35" customHeight="1" x14ac:dyDescent="0.2">
      <c r="A46" s="587">
        <f t="shared" si="10"/>
        <v>9</v>
      </c>
      <c r="B46" s="141" t="s">
        <v>174</v>
      </c>
      <c r="C46" s="344" t="s">
        <v>56</v>
      </c>
      <c r="D46" s="351"/>
      <c r="E46" s="344" t="s">
        <v>147</v>
      </c>
      <c r="F46" s="352" t="s">
        <v>112</v>
      </c>
      <c r="G46" s="344">
        <v>3</v>
      </c>
      <c r="H46" s="353">
        <v>2</v>
      </c>
      <c r="I46" s="354">
        <v>1231</v>
      </c>
      <c r="J46" s="354">
        <v>1080</v>
      </c>
      <c r="K46" s="354">
        <v>1080</v>
      </c>
      <c r="L46" s="355">
        <v>18</v>
      </c>
      <c r="M46" s="354">
        <v>1001231.4911999998</v>
      </c>
      <c r="N46" s="354">
        <v>0</v>
      </c>
      <c r="O46" s="354">
        <v>0</v>
      </c>
      <c r="P46" s="354">
        <f t="shared" si="5"/>
        <v>1001231.4911999998</v>
      </c>
      <c r="Q46" s="134">
        <f t="shared" si="9"/>
        <v>927.0661955555554</v>
      </c>
      <c r="R46" s="344">
        <v>15566.409999999998</v>
      </c>
      <c r="S46" s="593">
        <v>2023</v>
      </c>
      <c r="T46" s="608"/>
      <c r="U46" s="608"/>
      <c r="V46" s="608"/>
      <c r="W46" s="608"/>
      <c r="X46" s="608"/>
      <c r="Y46" s="608"/>
      <c r="Z46" s="608"/>
      <c r="AA46" s="608"/>
      <c r="AB46" s="608"/>
      <c r="AC46" s="608"/>
    </row>
    <row r="47" spans="1:32" s="29" customFormat="1" ht="13.35" customHeight="1" x14ac:dyDescent="0.2">
      <c r="A47" s="587">
        <f t="shared" si="10"/>
        <v>10</v>
      </c>
      <c r="B47" s="141" t="s">
        <v>176</v>
      </c>
      <c r="C47" s="344" t="s">
        <v>44</v>
      </c>
      <c r="D47" s="351"/>
      <c r="E47" s="344" t="s">
        <v>147</v>
      </c>
      <c r="F47" s="352" t="s">
        <v>112</v>
      </c>
      <c r="G47" s="344">
        <v>3</v>
      </c>
      <c r="H47" s="353">
        <v>2</v>
      </c>
      <c r="I47" s="354">
        <v>1097.9000000000001</v>
      </c>
      <c r="J47" s="354">
        <v>1075.8</v>
      </c>
      <c r="K47" s="354">
        <v>1028</v>
      </c>
      <c r="L47" s="355">
        <v>24</v>
      </c>
      <c r="M47" s="354">
        <v>403170.19704</v>
      </c>
      <c r="N47" s="354">
        <v>0</v>
      </c>
      <c r="O47" s="354">
        <v>0</v>
      </c>
      <c r="P47" s="354">
        <f t="shared" si="5"/>
        <v>403170.19704</v>
      </c>
      <c r="Q47" s="134">
        <f t="shared" si="9"/>
        <v>374.76315025097603</v>
      </c>
      <c r="R47" s="344">
        <v>11765.05</v>
      </c>
      <c r="S47" s="593">
        <v>2023</v>
      </c>
      <c r="T47" s="608"/>
      <c r="U47" s="608"/>
      <c r="V47" s="608"/>
      <c r="W47" s="608"/>
      <c r="X47" s="608"/>
      <c r="Y47" s="608"/>
      <c r="Z47" s="608"/>
      <c r="AA47" s="608"/>
      <c r="AB47" s="608"/>
      <c r="AC47" s="608"/>
    </row>
    <row r="48" spans="1:32" s="29" customFormat="1" ht="13.35" customHeight="1" x14ac:dyDescent="0.2">
      <c r="A48" s="587">
        <f t="shared" si="10"/>
        <v>11</v>
      </c>
      <c r="B48" s="141" t="s">
        <v>177</v>
      </c>
      <c r="C48" s="344" t="s">
        <v>45</v>
      </c>
      <c r="D48" s="351"/>
      <c r="E48" s="344" t="s">
        <v>147</v>
      </c>
      <c r="F48" s="352" t="s">
        <v>112</v>
      </c>
      <c r="G48" s="344">
        <v>2</v>
      </c>
      <c r="H48" s="353">
        <v>1</v>
      </c>
      <c r="I48" s="354">
        <v>521.9</v>
      </c>
      <c r="J48" s="354">
        <v>409.6</v>
      </c>
      <c r="K48" s="354">
        <v>262.5</v>
      </c>
      <c r="L48" s="355">
        <v>12</v>
      </c>
      <c r="M48" s="354">
        <v>260144.37197999994</v>
      </c>
      <c r="N48" s="354">
        <v>0</v>
      </c>
      <c r="O48" s="354">
        <v>0</v>
      </c>
      <c r="P48" s="354">
        <f t="shared" si="5"/>
        <v>260144.37197999994</v>
      </c>
      <c r="Q48" s="134">
        <f t="shared" si="9"/>
        <v>635.11809565429667</v>
      </c>
      <c r="R48" s="344">
        <v>11765.05</v>
      </c>
      <c r="S48" s="593">
        <v>2023</v>
      </c>
      <c r="T48" s="608"/>
      <c r="U48" s="608"/>
      <c r="V48" s="608"/>
      <c r="W48" s="608"/>
      <c r="X48" s="608"/>
      <c r="Y48" s="608"/>
      <c r="Z48" s="608"/>
      <c r="AA48" s="608"/>
      <c r="AB48" s="608"/>
      <c r="AC48" s="608"/>
    </row>
    <row r="49" spans="1:29" s="29" customFormat="1" ht="13.35" customHeight="1" x14ac:dyDescent="0.2">
      <c r="A49" s="587">
        <f t="shared" si="10"/>
        <v>12</v>
      </c>
      <c r="B49" s="141" t="s">
        <v>178</v>
      </c>
      <c r="C49" s="344" t="s">
        <v>61</v>
      </c>
      <c r="D49" s="351"/>
      <c r="E49" s="344" t="s">
        <v>147</v>
      </c>
      <c r="F49" s="352" t="s">
        <v>112</v>
      </c>
      <c r="G49" s="344">
        <v>5</v>
      </c>
      <c r="H49" s="353">
        <v>4</v>
      </c>
      <c r="I49" s="354">
        <v>4669.3</v>
      </c>
      <c r="J49" s="354">
        <v>4309.1000000000004</v>
      </c>
      <c r="K49" s="354">
        <v>3089.39</v>
      </c>
      <c r="L49" s="355">
        <v>61</v>
      </c>
      <c r="M49" s="354">
        <v>3149247.9930600007</v>
      </c>
      <c r="N49" s="354">
        <v>0</v>
      </c>
      <c r="O49" s="354">
        <v>0</v>
      </c>
      <c r="P49" s="354">
        <f t="shared" si="5"/>
        <v>3149247.9930600007</v>
      </c>
      <c r="Q49" s="134">
        <f t="shared" si="9"/>
        <v>730.83660000000009</v>
      </c>
      <c r="R49" s="344">
        <v>12180.61</v>
      </c>
      <c r="S49" s="593">
        <v>2023</v>
      </c>
      <c r="T49" s="608"/>
      <c r="U49" s="608"/>
      <c r="V49" s="608"/>
      <c r="W49" s="608"/>
      <c r="X49" s="608"/>
      <c r="Y49" s="608"/>
      <c r="Z49" s="608"/>
      <c r="AA49" s="608"/>
      <c r="AB49" s="608"/>
      <c r="AC49" s="608"/>
    </row>
    <row r="50" spans="1:29" s="29" customFormat="1" ht="13.35" customHeight="1" x14ac:dyDescent="0.2">
      <c r="A50" s="587">
        <f t="shared" si="10"/>
        <v>13</v>
      </c>
      <c r="B50" s="141" t="s">
        <v>179</v>
      </c>
      <c r="C50" s="344" t="s">
        <v>58</v>
      </c>
      <c r="D50" s="351"/>
      <c r="E50" s="344" t="s">
        <v>147</v>
      </c>
      <c r="F50" s="352" t="s">
        <v>114</v>
      </c>
      <c r="G50" s="344">
        <v>2</v>
      </c>
      <c r="H50" s="353">
        <v>2</v>
      </c>
      <c r="I50" s="354">
        <v>625.79999999999995</v>
      </c>
      <c r="J50" s="354">
        <v>625.79999999999995</v>
      </c>
      <c r="K50" s="354">
        <v>554.5</v>
      </c>
      <c r="L50" s="355">
        <v>16</v>
      </c>
      <c r="M50" s="354">
        <v>184937.09099999999</v>
      </c>
      <c r="N50" s="354">
        <v>0</v>
      </c>
      <c r="O50" s="354">
        <v>0</v>
      </c>
      <c r="P50" s="354">
        <f t="shared" si="5"/>
        <v>184937.09099999999</v>
      </c>
      <c r="Q50" s="134">
        <f t="shared" si="9"/>
        <v>295.52107861936719</v>
      </c>
      <c r="R50" s="344">
        <v>8325.9699999999993</v>
      </c>
      <c r="S50" s="593">
        <v>2023</v>
      </c>
      <c r="T50" s="608"/>
      <c r="U50" s="608"/>
      <c r="V50" s="608"/>
      <c r="W50" s="608"/>
      <c r="X50" s="608"/>
      <c r="Y50" s="608"/>
      <c r="Z50" s="608"/>
      <c r="AA50" s="608"/>
      <c r="AB50" s="608"/>
      <c r="AC50" s="608"/>
    </row>
    <row r="51" spans="1:29" s="29" customFormat="1" ht="13.35" customHeight="1" x14ac:dyDescent="0.2">
      <c r="A51" s="587">
        <f t="shared" si="10"/>
        <v>14</v>
      </c>
      <c r="B51" s="141" t="s">
        <v>180</v>
      </c>
      <c r="C51" s="344" t="s">
        <v>47</v>
      </c>
      <c r="D51" s="351"/>
      <c r="E51" s="344" t="s">
        <v>147</v>
      </c>
      <c r="F51" s="352" t="s">
        <v>112</v>
      </c>
      <c r="G51" s="344">
        <v>2</v>
      </c>
      <c r="H51" s="353">
        <v>2</v>
      </c>
      <c r="I51" s="354">
        <v>427.1</v>
      </c>
      <c r="J51" s="354">
        <v>426.4</v>
      </c>
      <c r="K51" s="354">
        <v>272.5</v>
      </c>
      <c r="L51" s="355">
        <v>10</v>
      </c>
      <c r="M51" s="354">
        <v>136736.856</v>
      </c>
      <c r="N51" s="354">
        <v>0</v>
      </c>
      <c r="O51" s="354">
        <v>0</v>
      </c>
      <c r="P51" s="354">
        <f t="shared" ref="P51:P78" si="11">M51</f>
        <v>136736.856</v>
      </c>
      <c r="Q51" s="134">
        <f t="shared" si="9"/>
        <v>320.6774296435272</v>
      </c>
      <c r="R51" s="344">
        <v>15566.409999999998</v>
      </c>
      <c r="S51" s="593">
        <v>2023</v>
      </c>
      <c r="T51" s="608"/>
      <c r="U51" s="608"/>
      <c r="V51" s="608"/>
      <c r="W51" s="608"/>
      <c r="X51" s="608"/>
      <c r="Y51" s="608"/>
      <c r="Z51" s="608"/>
      <c r="AA51" s="608"/>
      <c r="AB51" s="608"/>
      <c r="AC51" s="608"/>
    </row>
    <row r="52" spans="1:29" s="29" customFormat="1" ht="13.35" customHeight="1" x14ac:dyDescent="0.2">
      <c r="A52" s="587">
        <f t="shared" si="10"/>
        <v>15</v>
      </c>
      <c r="B52" s="141" t="s">
        <v>181</v>
      </c>
      <c r="C52" s="344" t="s">
        <v>55</v>
      </c>
      <c r="D52" s="351"/>
      <c r="E52" s="344" t="s">
        <v>147</v>
      </c>
      <c r="F52" s="352" t="s">
        <v>112</v>
      </c>
      <c r="G52" s="344">
        <v>2</v>
      </c>
      <c r="H52" s="353">
        <v>1</v>
      </c>
      <c r="I52" s="354">
        <v>421</v>
      </c>
      <c r="J52" s="354">
        <v>399.65</v>
      </c>
      <c r="K52" s="354">
        <v>369.97</v>
      </c>
      <c r="L52" s="355">
        <v>10</v>
      </c>
      <c r="M52" s="354">
        <v>111963.78572399999</v>
      </c>
      <c r="N52" s="354">
        <v>0</v>
      </c>
      <c r="O52" s="354">
        <v>0</v>
      </c>
      <c r="P52" s="354">
        <f t="shared" si="11"/>
        <v>111963.78572399999</v>
      </c>
      <c r="Q52" s="134">
        <f t="shared" si="9"/>
        <v>280.15459958463651</v>
      </c>
      <c r="R52" s="344">
        <v>8325.9699999999993</v>
      </c>
      <c r="S52" s="593">
        <v>2023</v>
      </c>
      <c r="T52" s="608"/>
      <c r="U52" s="608"/>
      <c r="V52" s="608"/>
      <c r="W52" s="608"/>
      <c r="X52" s="608"/>
      <c r="Y52" s="608"/>
      <c r="Z52" s="608"/>
      <c r="AA52" s="608"/>
      <c r="AB52" s="608"/>
      <c r="AC52" s="608"/>
    </row>
    <row r="53" spans="1:29" s="29" customFormat="1" ht="13.35" customHeight="1" x14ac:dyDescent="0.2">
      <c r="A53" s="587">
        <f t="shared" si="10"/>
        <v>16</v>
      </c>
      <c r="B53" s="141" t="s">
        <v>182</v>
      </c>
      <c r="C53" s="344" t="s">
        <v>60</v>
      </c>
      <c r="D53" s="351"/>
      <c r="E53" s="344" t="s">
        <v>147</v>
      </c>
      <c r="F53" s="352" t="s">
        <v>112</v>
      </c>
      <c r="G53" s="344">
        <v>2</v>
      </c>
      <c r="H53" s="353">
        <v>1</v>
      </c>
      <c r="I53" s="354">
        <v>313.5</v>
      </c>
      <c r="J53" s="354">
        <v>288</v>
      </c>
      <c r="K53" s="354">
        <v>288</v>
      </c>
      <c r="L53" s="355">
        <v>8</v>
      </c>
      <c r="M53" s="354">
        <v>168454.63200000004</v>
      </c>
      <c r="N53" s="354">
        <v>0</v>
      </c>
      <c r="O53" s="354">
        <v>0</v>
      </c>
      <c r="P53" s="354">
        <f t="shared" si="11"/>
        <v>168454.63200000004</v>
      </c>
      <c r="Q53" s="134">
        <f t="shared" si="9"/>
        <v>584.9119166666668</v>
      </c>
      <c r="R53" s="344">
        <v>15566.409999999998</v>
      </c>
      <c r="S53" s="593">
        <v>2023</v>
      </c>
      <c r="T53" s="608"/>
      <c r="U53" s="608"/>
      <c r="V53" s="608"/>
      <c r="W53" s="608"/>
      <c r="X53" s="608"/>
      <c r="Y53" s="608"/>
      <c r="Z53" s="608"/>
      <c r="AA53" s="608"/>
      <c r="AB53" s="608"/>
      <c r="AC53" s="608"/>
    </row>
    <row r="54" spans="1:29" s="29" customFormat="1" ht="13.35" customHeight="1" x14ac:dyDescent="0.2">
      <c r="A54" s="587">
        <f t="shared" si="10"/>
        <v>17</v>
      </c>
      <c r="B54" s="141" t="s">
        <v>183</v>
      </c>
      <c r="C54" s="344" t="s">
        <v>65</v>
      </c>
      <c r="D54" s="351"/>
      <c r="E54" s="344" t="s">
        <v>147</v>
      </c>
      <c r="F54" s="352" t="s">
        <v>112</v>
      </c>
      <c r="G54" s="344">
        <v>4</v>
      </c>
      <c r="H54" s="353">
        <v>2</v>
      </c>
      <c r="I54" s="354">
        <v>1662.8</v>
      </c>
      <c r="J54" s="354">
        <v>1486.52</v>
      </c>
      <c r="K54" s="354">
        <v>1486.52</v>
      </c>
      <c r="L54" s="355">
        <v>15</v>
      </c>
      <c r="M54" s="354">
        <v>676702.18739999994</v>
      </c>
      <c r="N54" s="354">
        <v>0</v>
      </c>
      <c r="O54" s="354">
        <v>0</v>
      </c>
      <c r="P54" s="354">
        <f t="shared" si="11"/>
        <v>676702.18739999994</v>
      </c>
      <c r="Q54" s="134">
        <f t="shared" si="9"/>
        <v>455.22575370664367</v>
      </c>
      <c r="R54" s="344">
        <v>7883.4000000000005</v>
      </c>
      <c r="S54" s="593">
        <v>2023</v>
      </c>
      <c r="T54" s="608"/>
      <c r="U54" s="608"/>
      <c r="V54" s="608"/>
      <c r="W54" s="608"/>
      <c r="X54" s="608"/>
      <c r="Y54" s="608"/>
      <c r="Z54" s="608"/>
      <c r="AA54" s="608"/>
      <c r="AB54" s="608"/>
      <c r="AC54" s="608"/>
    </row>
    <row r="55" spans="1:29" s="29" customFormat="1" ht="13.35" customHeight="1" x14ac:dyDescent="0.2">
      <c r="A55" s="587">
        <f t="shared" si="10"/>
        <v>18</v>
      </c>
      <c r="B55" s="141" t="s">
        <v>184</v>
      </c>
      <c r="C55" s="344" t="s">
        <v>43</v>
      </c>
      <c r="D55" s="351"/>
      <c r="E55" s="344" t="s">
        <v>147</v>
      </c>
      <c r="F55" s="352" t="s">
        <v>114</v>
      </c>
      <c r="G55" s="344">
        <v>2</v>
      </c>
      <c r="H55" s="353">
        <v>2</v>
      </c>
      <c r="I55" s="354">
        <v>723.3</v>
      </c>
      <c r="J55" s="354">
        <v>703.15</v>
      </c>
      <c r="K55" s="354">
        <v>515.9</v>
      </c>
      <c r="L55" s="355">
        <v>12</v>
      </c>
      <c r="M55" s="354">
        <v>454260.35402999993</v>
      </c>
      <c r="N55" s="354">
        <v>0</v>
      </c>
      <c r="O55" s="354">
        <v>0</v>
      </c>
      <c r="P55" s="354">
        <f t="shared" si="11"/>
        <v>454260.35402999993</v>
      </c>
      <c r="Q55" s="134">
        <f t="shared" si="9"/>
        <v>646.03619999999989</v>
      </c>
      <c r="R55" s="344">
        <v>12180.61</v>
      </c>
      <c r="S55" s="593">
        <v>2023</v>
      </c>
      <c r="T55" s="608"/>
      <c r="U55" s="608"/>
      <c r="V55" s="608"/>
      <c r="W55" s="608"/>
      <c r="X55" s="608"/>
      <c r="Y55" s="608"/>
      <c r="Z55" s="608"/>
      <c r="AA55" s="608"/>
      <c r="AB55" s="608"/>
      <c r="AC55" s="608"/>
    </row>
    <row r="56" spans="1:29" s="29" customFormat="1" ht="13.35" customHeight="1" x14ac:dyDescent="0.2">
      <c r="A56" s="587">
        <f t="shared" si="10"/>
        <v>19</v>
      </c>
      <c r="B56" s="141" t="s">
        <v>185</v>
      </c>
      <c r="C56" s="344" t="s">
        <v>186</v>
      </c>
      <c r="D56" s="351"/>
      <c r="E56" s="344" t="s">
        <v>147</v>
      </c>
      <c r="F56" s="352" t="s">
        <v>114</v>
      </c>
      <c r="G56" s="344">
        <v>5</v>
      </c>
      <c r="H56" s="353">
        <v>3</v>
      </c>
      <c r="I56" s="354">
        <v>2787.28</v>
      </c>
      <c r="J56" s="354">
        <v>2787.28</v>
      </c>
      <c r="K56" s="354">
        <v>2613.6799999999998</v>
      </c>
      <c r="L56" s="355">
        <v>60</v>
      </c>
      <c r="M56" s="354">
        <v>647923.45680000004</v>
      </c>
      <c r="N56" s="354">
        <v>0</v>
      </c>
      <c r="O56" s="354">
        <v>0</v>
      </c>
      <c r="P56" s="354">
        <f t="shared" si="11"/>
        <v>647923.45680000004</v>
      </c>
      <c r="Q56" s="134">
        <f t="shared" si="9"/>
        <v>232.45725467122068</v>
      </c>
      <c r="R56" s="344">
        <v>6424.4599999999991</v>
      </c>
      <c r="S56" s="593">
        <v>2023</v>
      </c>
      <c r="T56" s="608"/>
      <c r="U56" s="608"/>
      <c r="V56" s="608"/>
      <c r="W56" s="608"/>
      <c r="X56" s="608"/>
      <c r="Y56" s="608"/>
      <c r="Z56" s="608"/>
      <c r="AA56" s="608"/>
      <c r="AB56" s="608"/>
      <c r="AC56" s="608"/>
    </row>
    <row r="57" spans="1:29" s="29" customFormat="1" ht="13.35" customHeight="1" x14ac:dyDescent="0.2">
      <c r="A57" s="587">
        <f t="shared" si="10"/>
        <v>20</v>
      </c>
      <c r="B57" s="141" t="s">
        <v>187</v>
      </c>
      <c r="C57" s="344" t="s">
        <v>58</v>
      </c>
      <c r="D57" s="351"/>
      <c r="E57" s="344" t="s">
        <v>147</v>
      </c>
      <c r="F57" s="352" t="s">
        <v>112</v>
      </c>
      <c r="G57" s="344">
        <v>2</v>
      </c>
      <c r="H57" s="353">
        <v>1</v>
      </c>
      <c r="I57" s="354">
        <v>364.08</v>
      </c>
      <c r="J57" s="354">
        <v>303.39999999999998</v>
      </c>
      <c r="K57" s="354">
        <v>115.5</v>
      </c>
      <c r="L57" s="355">
        <v>8</v>
      </c>
      <c r="M57" s="354">
        <v>158950.04639999996</v>
      </c>
      <c r="N57" s="354">
        <v>0</v>
      </c>
      <c r="O57" s="354">
        <v>0</v>
      </c>
      <c r="P57" s="354">
        <f t="shared" si="11"/>
        <v>158950.04639999996</v>
      </c>
      <c r="Q57" s="134">
        <f t="shared" si="9"/>
        <v>523.89599999999996</v>
      </c>
      <c r="R57" s="344">
        <v>15566.409999999998</v>
      </c>
      <c r="S57" s="593">
        <v>2023</v>
      </c>
      <c r="T57" s="608"/>
      <c r="U57" s="608"/>
      <c r="V57" s="608"/>
      <c r="W57" s="608"/>
      <c r="X57" s="608"/>
      <c r="Y57" s="608"/>
      <c r="Z57" s="608"/>
      <c r="AA57" s="608"/>
      <c r="AB57" s="608"/>
      <c r="AC57" s="608"/>
    </row>
    <row r="58" spans="1:29" s="29" customFormat="1" ht="13.35" customHeight="1" x14ac:dyDescent="0.2">
      <c r="A58" s="587">
        <f t="shared" si="10"/>
        <v>21</v>
      </c>
      <c r="B58" s="352" t="s">
        <v>308</v>
      </c>
      <c r="C58" s="589" t="s">
        <v>67</v>
      </c>
      <c r="D58" s="351"/>
      <c r="E58" s="589" t="s">
        <v>147</v>
      </c>
      <c r="F58" s="352" t="s">
        <v>112</v>
      </c>
      <c r="G58" s="589">
        <v>2</v>
      </c>
      <c r="H58" s="353">
        <v>1</v>
      </c>
      <c r="I58" s="354">
        <v>383.04</v>
      </c>
      <c r="J58" s="354">
        <v>319.2</v>
      </c>
      <c r="K58" s="354">
        <v>319.10000000000002</v>
      </c>
      <c r="L58" s="355">
        <v>8</v>
      </c>
      <c r="M58" s="354">
        <v>242530.96896</v>
      </c>
      <c r="N58" s="354">
        <v>0</v>
      </c>
      <c r="O58" s="354">
        <v>0</v>
      </c>
      <c r="P58" s="354">
        <f t="shared" si="11"/>
        <v>242530.96896</v>
      </c>
      <c r="Q58" s="134">
        <f t="shared" ref="Q58:Q78" si="12">P58/J58</f>
        <v>759.80880000000002</v>
      </c>
      <c r="R58" s="589">
        <v>15566.409999999998</v>
      </c>
      <c r="S58" s="593">
        <v>2023</v>
      </c>
      <c r="T58" s="608"/>
      <c r="U58" s="608"/>
      <c r="V58" s="608"/>
      <c r="W58" s="608"/>
      <c r="X58" s="608"/>
      <c r="Y58" s="608"/>
      <c r="Z58" s="608"/>
      <c r="AA58" s="608"/>
      <c r="AB58" s="608"/>
      <c r="AC58" s="608"/>
    </row>
    <row r="59" spans="1:29" s="29" customFormat="1" ht="13.35" customHeight="1" x14ac:dyDescent="0.2">
      <c r="A59" s="587">
        <f t="shared" si="10"/>
        <v>22</v>
      </c>
      <c r="B59" s="352" t="s">
        <v>309</v>
      </c>
      <c r="C59" s="589" t="s">
        <v>310</v>
      </c>
      <c r="D59" s="351"/>
      <c r="E59" s="589" t="s">
        <v>147</v>
      </c>
      <c r="F59" s="352" t="s">
        <v>112</v>
      </c>
      <c r="G59" s="589">
        <v>2</v>
      </c>
      <c r="H59" s="353">
        <v>2</v>
      </c>
      <c r="I59" s="354">
        <v>458.64</v>
      </c>
      <c r="J59" s="354">
        <v>382.2</v>
      </c>
      <c r="K59" s="354">
        <v>341.6</v>
      </c>
      <c r="L59" s="355">
        <v>8</v>
      </c>
      <c r="M59" s="354">
        <v>290398.9233599999</v>
      </c>
      <c r="N59" s="354">
        <v>0</v>
      </c>
      <c r="O59" s="354">
        <v>0</v>
      </c>
      <c r="P59" s="354">
        <f t="shared" si="11"/>
        <v>290398.9233599999</v>
      </c>
      <c r="Q59" s="134">
        <f t="shared" si="12"/>
        <v>759.80879999999979</v>
      </c>
      <c r="R59" s="589">
        <v>15566.409999999998</v>
      </c>
      <c r="S59" s="593">
        <v>2023</v>
      </c>
      <c r="T59" s="608"/>
      <c r="U59" s="608"/>
      <c r="V59" s="608"/>
      <c r="W59" s="608"/>
      <c r="X59" s="608"/>
      <c r="Y59" s="608"/>
      <c r="Z59" s="608"/>
      <c r="AA59" s="608"/>
      <c r="AB59" s="608"/>
      <c r="AC59" s="608"/>
    </row>
    <row r="60" spans="1:29" s="4" customFormat="1" ht="13.35" customHeight="1" x14ac:dyDescent="0.2">
      <c r="A60" s="587">
        <f t="shared" si="10"/>
        <v>23</v>
      </c>
      <c r="B60" s="374" t="s">
        <v>679</v>
      </c>
      <c r="C60" s="367">
        <v>1947</v>
      </c>
      <c r="D60" s="367"/>
      <c r="E60" s="367" t="s">
        <v>147</v>
      </c>
      <c r="F60" s="369" t="s">
        <v>112</v>
      </c>
      <c r="G60" s="367">
        <v>4</v>
      </c>
      <c r="H60" s="370">
        <v>2</v>
      </c>
      <c r="I60" s="371">
        <v>2171.9</v>
      </c>
      <c r="J60" s="371">
        <v>1930</v>
      </c>
      <c r="K60" s="354">
        <v>0</v>
      </c>
      <c r="L60" s="372">
        <v>32</v>
      </c>
      <c r="M60" s="371">
        <v>1410514.638</v>
      </c>
      <c r="N60" s="371">
        <v>0</v>
      </c>
      <c r="O60" s="371">
        <v>0</v>
      </c>
      <c r="P60" s="354">
        <f t="shared" si="11"/>
        <v>1410514.638</v>
      </c>
      <c r="Q60" s="134">
        <f t="shared" si="12"/>
        <v>730.83659999999998</v>
      </c>
      <c r="R60" s="589">
        <v>12180.61</v>
      </c>
      <c r="S60" s="593">
        <v>2023</v>
      </c>
      <c r="T60" s="28"/>
      <c r="U60" s="28"/>
      <c r="V60" s="28"/>
      <c r="W60" s="28"/>
      <c r="X60" s="28"/>
      <c r="Y60" s="28"/>
      <c r="Z60" s="28"/>
      <c r="AA60" s="28"/>
      <c r="AB60" s="28"/>
      <c r="AC60" s="28"/>
    </row>
    <row r="61" spans="1:29" s="4" customFormat="1" ht="13.35" customHeight="1" x14ac:dyDescent="0.2">
      <c r="A61" s="587">
        <f t="shared" si="10"/>
        <v>24</v>
      </c>
      <c r="B61" s="374" t="s">
        <v>666</v>
      </c>
      <c r="C61" s="367">
        <v>1930</v>
      </c>
      <c r="D61" s="367"/>
      <c r="E61" s="367" t="s">
        <v>147</v>
      </c>
      <c r="F61" s="369" t="s">
        <v>100</v>
      </c>
      <c r="G61" s="367">
        <v>2</v>
      </c>
      <c r="H61" s="370">
        <v>2</v>
      </c>
      <c r="I61" s="371">
        <v>458.9</v>
      </c>
      <c r="J61" s="371">
        <v>309.3</v>
      </c>
      <c r="K61" s="354">
        <v>0</v>
      </c>
      <c r="L61" s="372">
        <v>12</v>
      </c>
      <c r="M61" s="371">
        <v>5242328.6259779995</v>
      </c>
      <c r="N61" s="371">
        <v>0</v>
      </c>
      <c r="O61" s="371">
        <v>0</v>
      </c>
      <c r="P61" s="354">
        <f t="shared" si="11"/>
        <v>5242328.6259779995</v>
      </c>
      <c r="Q61" s="134">
        <f t="shared" si="12"/>
        <v>16949.009459999997</v>
      </c>
      <c r="R61" s="589">
        <v>21955.170000000002</v>
      </c>
      <c r="S61" s="593">
        <v>2023</v>
      </c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s="4" customFormat="1" ht="13.35" customHeight="1" x14ac:dyDescent="0.2">
      <c r="A62" s="587">
        <f t="shared" si="10"/>
        <v>25</v>
      </c>
      <c r="B62" s="374" t="s">
        <v>671</v>
      </c>
      <c r="C62" s="367">
        <v>1957</v>
      </c>
      <c r="D62" s="367"/>
      <c r="E62" s="367" t="s">
        <v>147</v>
      </c>
      <c r="F62" s="369" t="s">
        <v>116</v>
      </c>
      <c r="G62" s="367">
        <v>5</v>
      </c>
      <c r="H62" s="370">
        <v>4</v>
      </c>
      <c r="I62" s="371">
        <v>2664</v>
      </c>
      <c r="J62" s="371">
        <v>1759</v>
      </c>
      <c r="K62" s="354">
        <v>0</v>
      </c>
      <c r="L62" s="372">
        <v>40</v>
      </c>
      <c r="M62" s="371">
        <v>18122566.713702001</v>
      </c>
      <c r="N62" s="371">
        <v>0</v>
      </c>
      <c r="O62" s="371">
        <v>0</v>
      </c>
      <c r="P62" s="354">
        <f t="shared" si="11"/>
        <v>18122566.713702001</v>
      </c>
      <c r="Q62" s="134">
        <f t="shared" si="12"/>
        <v>10302.766750256964</v>
      </c>
      <c r="R62" s="589">
        <v>12180.61</v>
      </c>
      <c r="S62" s="593">
        <v>2023</v>
      </c>
      <c r="T62" s="28"/>
      <c r="U62" s="28"/>
      <c r="V62" s="28"/>
      <c r="W62" s="28"/>
      <c r="X62" s="28"/>
      <c r="Y62" s="28"/>
      <c r="Z62" s="28"/>
      <c r="AA62" s="28"/>
      <c r="AB62" s="28"/>
      <c r="AC62" s="28"/>
    </row>
    <row r="63" spans="1:29" s="4" customFormat="1" ht="13.35" customHeight="1" x14ac:dyDescent="0.2">
      <c r="A63" s="587">
        <f t="shared" si="10"/>
        <v>26</v>
      </c>
      <c r="B63" s="374" t="s">
        <v>673</v>
      </c>
      <c r="C63" s="367">
        <v>1954</v>
      </c>
      <c r="D63" s="367"/>
      <c r="E63" s="367" t="s">
        <v>147</v>
      </c>
      <c r="F63" s="369" t="s">
        <v>112</v>
      </c>
      <c r="G63" s="367">
        <v>3</v>
      </c>
      <c r="H63" s="370">
        <v>2</v>
      </c>
      <c r="I63" s="371">
        <v>1463.3</v>
      </c>
      <c r="J63" s="371">
        <v>1364.1</v>
      </c>
      <c r="K63" s="354">
        <v>0</v>
      </c>
      <c r="L63" s="372">
        <v>18</v>
      </c>
      <c r="M63" s="371">
        <v>14703310.201798199</v>
      </c>
      <c r="N63" s="371">
        <v>0</v>
      </c>
      <c r="O63" s="371">
        <v>0</v>
      </c>
      <c r="P63" s="354">
        <f t="shared" si="11"/>
        <v>14703310.201798199</v>
      </c>
      <c r="Q63" s="134">
        <f t="shared" si="12"/>
        <v>10778.762702</v>
      </c>
      <c r="R63" s="589">
        <v>11765.05</v>
      </c>
      <c r="S63" s="593">
        <v>2023</v>
      </c>
      <c r="T63" s="28"/>
      <c r="U63" s="28"/>
      <c r="V63" s="28"/>
      <c r="W63" s="28"/>
      <c r="X63" s="28"/>
      <c r="Y63" s="28"/>
      <c r="Z63" s="28"/>
      <c r="AA63" s="28"/>
      <c r="AB63" s="28"/>
      <c r="AC63" s="28"/>
    </row>
    <row r="64" spans="1:29" s="4" customFormat="1" ht="13.35" customHeight="1" x14ac:dyDescent="0.2">
      <c r="A64" s="587">
        <f t="shared" si="10"/>
        <v>27</v>
      </c>
      <c r="B64" s="374" t="s">
        <v>674</v>
      </c>
      <c r="C64" s="367">
        <v>1962</v>
      </c>
      <c r="D64" s="367"/>
      <c r="E64" s="367" t="s">
        <v>147</v>
      </c>
      <c r="F64" s="369" t="s">
        <v>112</v>
      </c>
      <c r="G64" s="367">
        <v>5</v>
      </c>
      <c r="H64" s="370">
        <v>3</v>
      </c>
      <c r="I64" s="371">
        <v>3764</v>
      </c>
      <c r="J64" s="371">
        <v>3522.8</v>
      </c>
      <c r="K64" s="354">
        <v>0</v>
      </c>
      <c r="L64" s="372">
        <v>29</v>
      </c>
      <c r="M64" s="371">
        <v>40085392.302804798</v>
      </c>
      <c r="N64" s="371">
        <v>0</v>
      </c>
      <c r="O64" s="371">
        <v>0</v>
      </c>
      <c r="P64" s="354">
        <f t="shared" si="11"/>
        <v>40085392.302804798</v>
      </c>
      <c r="Q64" s="134">
        <f t="shared" si="12"/>
        <v>11378.844187238787</v>
      </c>
      <c r="R64" s="589">
        <v>12180.61</v>
      </c>
      <c r="S64" s="593">
        <v>2023</v>
      </c>
      <c r="T64" s="28"/>
      <c r="U64" s="28"/>
      <c r="V64" s="28"/>
      <c r="W64" s="28"/>
      <c r="X64" s="28"/>
      <c r="Y64" s="28"/>
      <c r="Z64" s="28"/>
      <c r="AA64" s="28"/>
      <c r="AB64" s="28"/>
      <c r="AC64" s="28"/>
    </row>
    <row r="65" spans="1:32" s="4" customFormat="1" ht="13.35" customHeight="1" x14ac:dyDescent="0.2">
      <c r="A65" s="587">
        <f t="shared" si="10"/>
        <v>28</v>
      </c>
      <c r="B65" s="374" t="s">
        <v>677</v>
      </c>
      <c r="C65" s="367">
        <v>1964</v>
      </c>
      <c r="D65" s="367"/>
      <c r="E65" s="367" t="s">
        <v>147</v>
      </c>
      <c r="F65" s="369" t="s">
        <v>654</v>
      </c>
      <c r="G65" s="367">
        <v>2</v>
      </c>
      <c r="H65" s="370">
        <v>1</v>
      </c>
      <c r="I65" s="371">
        <v>537</v>
      </c>
      <c r="J65" s="371">
        <v>537</v>
      </c>
      <c r="K65" s="354">
        <v>0</v>
      </c>
      <c r="L65" s="372">
        <v>12</v>
      </c>
      <c r="M65" s="371">
        <v>4789211.0008800002</v>
      </c>
      <c r="N65" s="371">
        <v>0</v>
      </c>
      <c r="O65" s="371">
        <v>0</v>
      </c>
      <c r="P65" s="354">
        <f t="shared" si="11"/>
        <v>4789211.0008800002</v>
      </c>
      <c r="Q65" s="134">
        <f t="shared" si="12"/>
        <v>8918.4562399999995</v>
      </c>
      <c r="R65" s="589">
        <v>15566.409999999998</v>
      </c>
      <c r="S65" s="593">
        <v>2023</v>
      </c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32" s="4" customFormat="1" ht="13.35" customHeight="1" x14ac:dyDescent="0.2">
      <c r="A66" s="587">
        <f t="shared" si="10"/>
        <v>29</v>
      </c>
      <c r="B66" s="374" t="s">
        <v>678</v>
      </c>
      <c r="C66" s="367">
        <v>1948</v>
      </c>
      <c r="D66" s="367"/>
      <c r="E66" s="367" t="s">
        <v>147</v>
      </c>
      <c r="F66" s="369" t="s">
        <v>112</v>
      </c>
      <c r="G66" s="367">
        <v>3</v>
      </c>
      <c r="H66" s="370">
        <v>3</v>
      </c>
      <c r="I66" s="371">
        <v>2108.8000000000002</v>
      </c>
      <c r="J66" s="371">
        <v>886.8</v>
      </c>
      <c r="K66" s="354">
        <v>0</v>
      </c>
      <c r="L66" s="372">
        <v>12</v>
      </c>
      <c r="M66" s="371">
        <v>10032922.7178872</v>
      </c>
      <c r="N66" s="371">
        <v>0</v>
      </c>
      <c r="O66" s="371">
        <v>0</v>
      </c>
      <c r="P66" s="354">
        <f t="shared" si="11"/>
        <v>10032922.7178872</v>
      </c>
      <c r="Q66" s="134">
        <f t="shared" si="12"/>
        <v>11313.625076553</v>
      </c>
      <c r="R66" s="589">
        <v>12180.61</v>
      </c>
      <c r="S66" s="593">
        <v>2023</v>
      </c>
      <c r="T66" s="28"/>
      <c r="U66" s="28"/>
      <c r="V66" s="28"/>
      <c r="W66" s="28"/>
      <c r="X66" s="28"/>
      <c r="Y66" s="28"/>
      <c r="Z66" s="28"/>
      <c r="AA66" s="28"/>
      <c r="AB66" s="28"/>
      <c r="AC66" s="28"/>
    </row>
    <row r="67" spans="1:32" s="29" customFormat="1" ht="13.35" customHeight="1" x14ac:dyDescent="0.2">
      <c r="A67" s="587">
        <f t="shared" si="10"/>
        <v>30</v>
      </c>
      <c r="B67" s="141" t="s">
        <v>166</v>
      </c>
      <c r="C67" s="589" t="s">
        <v>167</v>
      </c>
      <c r="D67" s="351"/>
      <c r="E67" s="589" t="s">
        <v>147</v>
      </c>
      <c r="F67" s="352" t="s">
        <v>112</v>
      </c>
      <c r="G67" s="589">
        <v>5</v>
      </c>
      <c r="H67" s="353">
        <v>5</v>
      </c>
      <c r="I67" s="354">
        <v>3789.8</v>
      </c>
      <c r="J67" s="354">
        <v>3786.3</v>
      </c>
      <c r="K67" s="354">
        <v>2934.1</v>
      </c>
      <c r="L67" s="355">
        <v>120</v>
      </c>
      <c r="M67" s="354">
        <v>1499230.8311999999</v>
      </c>
      <c r="N67" s="354">
        <v>0</v>
      </c>
      <c r="O67" s="354">
        <v>0</v>
      </c>
      <c r="P67" s="354">
        <f t="shared" si="11"/>
        <v>1499230.8311999999</v>
      </c>
      <c r="Q67" s="134">
        <f t="shared" si="12"/>
        <v>395.9619763885587</v>
      </c>
      <c r="R67" s="589">
        <v>7010.6</v>
      </c>
      <c r="S67" s="593">
        <v>2023</v>
      </c>
      <c r="T67" s="608"/>
      <c r="U67" s="608"/>
      <c r="V67" s="608"/>
      <c r="W67" s="608"/>
      <c r="X67" s="608"/>
      <c r="Y67" s="608"/>
      <c r="Z67" s="608"/>
      <c r="AA67" s="608"/>
      <c r="AB67" s="608"/>
      <c r="AC67" s="608"/>
    </row>
    <row r="68" spans="1:32" s="29" customFormat="1" ht="13.35" customHeight="1" x14ac:dyDescent="0.2">
      <c r="A68" s="587">
        <f t="shared" si="10"/>
        <v>31</v>
      </c>
      <c r="B68" s="141" t="s">
        <v>169</v>
      </c>
      <c r="C68" s="589" t="s">
        <v>167</v>
      </c>
      <c r="D68" s="351"/>
      <c r="E68" s="589" t="s">
        <v>147</v>
      </c>
      <c r="F68" s="352" t="s">
        <v>112</v>
      </c>
      <c r="G68" s="589">
        <v>5</v>
      </c>
      <c r="H68" s="353">
        <v>4</v>
      </c>
      <c r="I68" s="354">
        <v>3939.5</v>
      </c>
      <c r="J68" s="354">
        <v>3939.5</v>
      </c>
      <c r="K68" s="354">
        <v>3055</v>
      </c>
      <c r="L68" s="355">
        <v>72</v>
      </c>
      <c r="M68" s="354">
        <v>1466841.8592000001</v>
      </c>
      <c r="N68" s="354">
        <v>0</v>
      </c>
      <c r="O68" s="354">
        <v>0</v>
      </c>
      <c r="P68" s="354">
        <f t="shared" si="11"/>
        <v>1466841.8592000001</v>
      </c>
      <c r="Q68" s="134">
        <f t="shared" si="12"/>
        <v>372.34213966239372</v>
      </c>
      <c r="R68" s="589">
        <v>7010.6</v>
      </c>
      <c r="S68" s="593">
        <v>2023</v>
      </c>
      <c r="T68" s="608"/>
      <c r="U68" s="608"/>
      <c r="V68" s="608"/>
      <c r="W68" s="608"/>
      <c r="X68" s="608"/>
      <c r="Y68" s="608"/>
      <c r="Z68" s="608"/>
      <c r="AA68" s="608"/>
      <c r="AB68" s="608"/>
      <c r="AC68" s="608"/>
    </row>
    <row r="69" spans="1:32" s="4" customFormat="1" ht="13.35" customHeight="1" x14ac:dyDescent="0.2">
      <c r="A69" s="587">
        <f t="shared" si="10"/>
        <v>32</v>
      </c>
      <c r="B69" s="352" t="s">
        <v>689</v>
      </c>
      <c r="C69" s="589">
        <v>1948</v>
      </c>
      <c r="D69" s="589"/>
      <c r="E69" s="589" t="s">
        <v>147</v>
      </c>
      <c r="F69" s="363" t="s">
        <v>100</v>
      </c>
      <c r="G69" s="589">
        <v>2</v>
      </c>
      <c r="H69" s="353">
        <v>4</v>
      </c>
      <c r="I69" s="354">
        <v>1009</v>
      </c>
      <c r="J69" s="354">
        <v>940.15</v>
      </c>
      <c r="K69" s="354">
        <v>0</v>
      </c>
      <c r="L69" s="357">
        <v>23</v>
      </c>
      <c r="M69" s="354">
        <v>11124545.859999999</v>
      </c>
      <c r="N69" s="371">
        <v>0</v>
      </c>
      <c r="O69" s="371">
        <v>0</v>
      </c>
      <c r="P69" s="354">
        <f t="shared" si="11"/>
        <v>11124545.859999999</v>
      </c>
      <c r="Q69" s="134">
        <f t="shared" si="12"/>
        <v>11832.735052917087</v>
      </c>
      <c r="R69" s="589">
        <v>12180.61</v>
      </c>
      <c r="S69" s="593">
        <v>2023</v>
      </c>
      <c r="T69" s="28"/>
      <c r="U69" s="28"/>
      <c r="V69" s="28"/>
      <c r="W69" s="28"/>
      <c r="X69" s="28"/>
      <c r="Y69" s="28"/>
      <c r="Z69" s="28"/>
      <c r="AA69" s="28"/>
      <c r="AB69" s="28"/>
      <c r="AC69" s="28"/>
    </row>
    <row r="70" spans="1:32" s="4" customFormat="1" ht="13.35" customHeight="1" x14ac:dyDescent="0.2">
      <c r="A70" s="587">
        <f t="shared" si="10"/>
        <v>33</v>
      </c>
      <c r="B70" s="352" t="s">
        <v>690</v>
      </c>
      <c r="C70" s="589">
        <v>1951</v>
      </c>
      <c r="D70" s="589"/>
      <c r="E70" s="589" t="s">
        <v>147</v>
      </c>
      <c r="F70" s="363" t="s">
        <v>100</v>
      </c>
      <c r="G70" s="589">
        <v>4</v>
      </c>
      <c r="H70" s="353">
        <v>4</v>
      </c>
      <c r="I70" s="354">
        <v>3718.7</v>
      </c>
      <c r="J70" s="354">
        <v>3360.9</v>
      </c>
      <c r="K70" s="354">
        <v>2437.6999999999998</v>
      </c>
      <c r="L70" s="357">
        <v>44</v>
      </c>
      <c r="M70" s="354">
        <v>39768639.240000002</v>
      </c>
      <c r="N70" s="371">
        <v>0</v>
      </c>
      <c r="O70" s="371">
        <v>0</v>
      </c>
      <c r="P70" s="354">
        <f t="shared" si="11"/>
        <v>39768639.240000002</v>
      </c>
      <c r="Q70" s="134">
        <f t="shared" si="12"/>
        <v>11832.735053110775</v>
      </c>
      <c r="R70" s="589">
        <v>12180.61</v>
      </c>
      <c r="S70" s="593">
        <v>2023</v>
      </c>
      <c r="T70" s="28"/>
      <c r="U70" s="28"/>
      <c r="V70" s="28"/>
      <c r="W70" s="28"/>
      <c r="X70" s="28"/>
      <c r="Y70" s="28"/>
      <c r="Z70" s="28"/>
      <c r="AA70" s="28"/>
      <c r="AB70" s="28"/>
      <c r="AC70" s="28"/>
    </row>
    <row r="71" spans="1:32" s="4" customFormat="1" ht="13.35" customHeight="1" x14ac:dyDescent="0.2">
      <c r="A71" s="587">
        <f t="shared" si="10"/>
        <v>34</v>
      </c>
      <c r="B71" s="352" t="s">
        <v>691</v>
      </c>
      <c r="C71" s="589">
        <v>1933</v>
      </c>
      <c r="D71" s="589"/>
      <c r="E71" s="589" t="s">
        <v>147</v>
      </c>
      <c r="F71" s="363" t="s">
        <v>112</v>
      </c>
      <c r="G71" s="589">
        <v>5</v>
      </c>
      <c r="H71" s="353">
        <v>4</v>
      </c>
      <c r="I71" s="354">
        <v>4501.3</v>
      </c>
      <c r="J71" s="354">
        <v>3806.6</v>
      </c>
      <c r="K71" s="354">
        <v>3093</v>
      </c>
      <c r="L71" s="357">
        <v>44</v>
      </c>
      <c r="M71" s="354">
        <v>45042489.259999998</v>
      </c>
      <c r="N71" s="371">
        <v>0</v>
      </c>
      <c r="O71" s="371">
        <v>0</v>
      </c>
      <c r="P71" s="354">
        <f t="shared" si="11"/>
        <v>45042489.259999998</v>
      </c>
      <c r="Q71" s="134">
        <f t="shared" si="12"/>
        <v>11832.735054904639</v>
      </c>
      <c r="R71" s="589">
        <v>12180.61</v>
      </c>
      <c r="S71" s="593">
        <v>2023</v>
      </c>
      <c r="T71" s="28"/>
      <c r="U71" s="28"/>
      <c r="V71" s="28"/>
      <c r="W71" s="28"/>
      <c r="X71" s="28"/>
      <c r="Y71" s="28"/>
      <c r="Z71" s="28"/>
      <c r="AA71" s="28"/>
      <c r="AB71" s="28"/>
      <c r="AC71" s="28"/>
    </row>
    <row r="72" spans="1:32" s="29" customFormat="1" ht="13.35" customHeight="1" x14ac:dyDescent="0.2">
      <c r="A72" s="587">
        <f t="shared" si="10"/>
        <v>35</v>
      </c>
      <c r="B72" s="382" t="s">
        <v>649</v>
      </c>
      <c r="C72" s="589">
        <v>1952</v>
      </c>
      <c r="D72" s="351"/>
      <c r="E72" s="384" t="s">
        <v>146</v>
      </c>
      <c r="F72" s="363" t="s">
        <v>112</v>
      </c>
      <c r="G72" s="589">
        <v>4</v>
      </c>
      <c r="H72" s="353">
        <v>2</v>
      </c>
      <c r="I72" s="354">
        <v>1932.4</v>
      </c>
      <c r="J72" s="354">
        <v>1641.6</v>
      </c>
      <c r="K72" s="354">
        <v>0</v>
      </c>
      <c r="L72" s="357">
        <v>31</v>
      </c>
      <c r="M72" s="354">
        <v>19623338.489999998</v>
      </c>
      <c r="N72" s="354">
        <v>0</v>
      </c>
      <c r="O72" s="354">
        <v>0</v>
      </c>
      <c r="P72" s="354">
        <f t="shared" si="11"/>
        <v>19623338.489999998</v>
      </c>
      <c r="Q72" s="134">
        <f t="shared" si="12"/>
        <v>11953.788066520467</v>
      </c>
      <c r="R72" s="589">
        <v>12180.61</v>
      </c>
      <c r="S72" s="593">
        <v>2023</v>
      </c>
      <c r="T72" s="608"/>
      <c r="U72" s="608"/>
      <c r="V72" s="608"/>
      <c r="W72" s="608"/>
      <c r="X72" s="608"/>
      <c r="Y72" s="608"/>
      <c r="Z72" s="608"/>
      <c r="AA72" s="608"/>
      <c r="AB72" s="608"/>
      <c r="AC72" s="608"/>
    </row>
    <row r="73" spans="1:32" s="4" customFormat="1" ht="13.35" customHeight="1" x14ac:dyDescent="0.2">
      <c r="A73" s="587">
        <f t="shared" si="10"/>
        <v>36</v>
      </c>
      <c r="B73" s="385" t="s">
        <v>667</v>
      </c>
      <c r="C73" s="367">
        <v>1960</v>
      </c>
      <c r="D73" s="367"/>
      <c r="E73" s="368" t="s">
        <v>146</v>
      </c>
      <c r="F73" s="369" t="s">
        <v>114</v>
      </c>
      <c r="G73" s="367">
        <v>5</v>
      </c>
      <c r="H73" s="370">
        <v>4</v>
      </c>
      <c r="I73" s="371">
        <v>4316</v>
      </c>
      <c r="J73" s="371">
        <v>3209</v>
      </c>
      <c r="K73" s="354">
        <v>0</v>
      </c>
      <c r="L73" s="372">
        <v>80</v>
      </c>
      <c r="M73" s="371">
        <v>26672574.575489998</v>
      </c>
      <c r="N73" s="371">
        <v>0</v>
      </c>
      <c r="O73" s="371">
        <v>0</v>
      </c>
      <c r="P73" s="354">
        <f t="shared" si="11"/>
        <v>26672574.575489998</v>
      </c>
      <c r="Q73" s="134">
        <f t="shared" si="12"/>
        <v>8311.8026099999988</v>
      </c>
      <c r="R73" s="589">
        <v>8325.9699999999993</v>
      </c>
      <c r="S73" s="593">
        <v>2023</v>
      </c>
      <c r="T73" s="28"/>
      <c r="U73" s="28"/>
      <c r="V73" s="28"/>
      <c r="W73" s="28"/>
      <c r="X73" s="28"/>
      <c r="Y73" s="28"/>
      <c r="Z73" s="28"/>
      <c r="AA73" s="28"/>
      <c r="AB73" s="28"/>
      <c r="AC73" s="28"/>
    </row>
    <row r="74" spans="1:32" s="4" customFormat="1" ht="13.35" customHeight="1" x14ac:dyDescent="0.2">
      <c r="A74" s="587">
        <f t="shared" si="10"/>
        <v>37</v>
      </c>
      <c r="B74" s="385" t="s">
        <v>669</v>
      </c>
      <c r="C74" s="367">
        <v>1968</v>
      </c>
      <c r="D74" s="367"/>
      <c r="E74" s="368" t="s">
        <v>146</v>
      </c>
      <c r="F74" s="369" t="s">
        <v>114</v>
      </c>
      <c r="G74" s="367">
        <v>5</v>
      </c>
      <c r="H74" s="370">
        <v>3</v>
      </c>
      <c r="I74" s="371">
        <v>3570</v>
      </c>
      <c r="J74" s="371">
        <v>2738</v>
      </c>
      <c r="K74" s="354">
        <v>0</v>
      </c>
      <c r="L74" s="372">
        <v>56</v>
      </c>
      <c r="M74" s="371">
        <v>21119830.338539999</v>
      </c>
      <c r="N74" s="371">
        <v>0</v>
      </c>
      <c r="O74" s="371">
        <v>0</v>
      </c>
      <c r="P74" s="354">
        <f t="shared" si="11"/>
        <v>21119830.338539999</v>
      </c>
      <c r="Q74" s="134">
        <f t="shared" si="12"/>
        <v>7713.5976400803502</v>
      </c>
      <c r="R74" s="589">
        <v>7808.45</v>
      </c>
      <c r="S74" s="593">
        <v>2023</v>
      </c>
      <c r="T74" s="28"/>
      <c r="U74" s="28"/>
      <c r="V74" s="28"/>
      <c r="W74" s="28"/>
      <c r="X74" s="28"/>
      <c r="Y74" s="28"/>
      <c r="Z74" s="28"/>
      <c r="AA74" s="28"/>
      <c r="AB74" s="28"/>
      <c r="AC74" s="28"/>
    </row>
    <row r="75" spans="1:32" s="4" customFormat="1" ht="13.35" customHeight="1" x14ac:dyDescent="0.2">
      <c r="A75" s="587">
        <f t="shared" si="10"/>
        <v>38</v>
      </c>
      <c r="B75" s="385" t="s">
        <v>670</v>
      </c>
      <c r="C75" s="367">
        <v>1957</v>
      </c>
      <c r="D75" s="367"/>
      <c r="E75" s="368" t="s">
        <v>146</v>
      </c>
      <c r="F75" s="369" t="s">
        <v>112</v>
      </c>
      <c r="G75" s="367">
        <v>5</v>
      </c>
      <c r="H75" s="370">
        <v>13</v>
      </c>
      <c r="I75" s="371">
        <v>11777</v>
      </c>
      <c r="J75" s="371">
        <v>11377.6</v>
      </c>
      <c r="K75" s="354">
        <v>0</v>
      </c>
      <c r="L75" s="372">
        <v>111</v>
      </c>
      <c r="M75" s="371">
        <v>138567017.55000001</v>
      </c>
      <c r="N75" s="371">
        <v>0</v>
      </c>
      <c r="O75" s="371">
        <v>0</v>
      </c>
      <c r="P75" s="354">
        <f t="shared" si="11"/>
        <v>138567017.55000001</v>
      </c>
      <c r="Q75" s="134">
        <f t="shared" si="12"/>
        <v>12178.932072669106</v>
      </c>
      <c r="R75" s="589">
        <v>12180.61</v>
      </c>
      <c r="S75" s="593">
        <v>2023</v>
      </c>
      <c r="T75" s="28"/>
      <c r="U75" s="28"/>
      <c r="V75" s="28"/>
      <c r="W75" s="28"/>
      <c r="X75" s="28"/>
      <c r="Y75" s="28"/>
      <c r="Z75" s="28"/>
      <c r="AA75" s="28"/>
      <c r="AB75" s="28"/>
      <c r="AC75" s="28"/>
    </row>
    <row r="76" spans="1:32" s="4" customFormat="1" ht="13.35" customHeight="1" x14ac:dyDescent="0.2">
      <c r="A76" s="587">
        <f t="shared" si="10"/>
        <v>39</v>
      </c>
      <c r="B76" s="385" t="s">
        <v>672</v>
      </c>
      <c r="C76" s="367">
        <v>1965</v>
      </c>
      <c r="D76" s="367"/>
      <c r="E76" s="368" t="s">
        <v>146</v>
      </c>
      <c r="F76" s="369" t="s">
        <v>114</v>
      </c>
      <c r="G76" s="367">
        <v>5</v>
      </c>
      <c r="H76" s="370">
        <v>4</v>
      </c>
      <c r="I76" s="371">
        <v>4499</v>
      </c>
      <c r="J76" s="371">
        <v>3219</v>
      </c>
      <c r="K76" s="354">
        <v>0</v>
      </c>
      <c r="L76" s="372">
        <v>80</v>
      </c>
      <c r="M76" s="371">
        <v>25081422.154770002</v>
      </c>
      <c r="N76" s="371">
        <v>0</v>
      </c>
      <c r="O76" s="371">
        <v>0</v>
      </c>
      <c r="P76" s="354">
        <f t="shared" si="11"/>
        <v>25081422.154770002</v>
      </c>
      <c r="Q76" s="134">
        <f t="shared" si="12"/>
        <v>7791.6813155545206</v>
      </c>
      <c r="R76" s="589">
        <v>7808.45</v>
      </c>
      <c r="S76" s="593">
        <v>2023</v>
      </c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32" s="4" customFormat="1" ht="13.35" customHeight="1" x14ac:dyDescent="0.2">
      <c r="A77" s="587">
        <f t="shared" si="10"/>
        <v>40</v>
      </c>
      <c r="B77" s="385" t="s">
        <v>675</v>
      </c>
      <c r="C77" s="367">
        <v>1963</v>
      </c>
      <c r="D77" s="367"/>
      <c r="E77" s="368" t="s">
        <v>146</v>
      </c>
      <c r="F77" s="369" t="s">
        <v>114</v>
      </c>
      <c r="G77" s="367">
        <v>5</v>
      </c>
      <c r="H77" s="370">
        <v>4</v>
      </c>
      <c r="I77" s="371">
        <v>4474</v>
      </c>
      <c r="J77" s="371">
        <v>3539</v>
      </c>
      <c r="K77" s="354">
        <v>0</v>
      </c>
      <c r="L77" s="372">
        <v>74</v>
      </c>
      <c r="M77" s="371">
        <v>27383520.66037</v>
      </c>
      <c r="N77" s="371">
        <v>0</v>
      </c>
      <c r="O77" s="371">
        <v>0</v>
      </c>
      <c r="P77" s="354">
        <f t="shared" si="11"/>
        <v>27383520.66037</v>
      </c>
      <c r="Q77" s="134">
        <f t="shared" si="12"/>
        <v>7737.6435886888949</v>
      </c>
      <c r="R77" s="589">
        <v>7808.45</v>
      </c>
      <c r="S77" s="593">
        <v>2023</v>
      </c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32" s="4" customFormat="1" ht="13.35" customHeight="1" x14ac:dyDescent="0.2">
      <c r="A78" s="587">
        <f t="shared" si="10"/>
        <v>41</v>
      </c>
      <c r="B78" s="385" t="s">
        <v>676</v>
      </c>
      <c r="C78" s="367">
        <v>1956</v>
      </c>
      <c r="D78" s="367"/>
      <c r="E78" s="368" t="s">
        <v>146</v>
      </c>
      <c r="F78" s="369" t="s">
        <v>100</v>
      </c>
      <c r="G78" s="367">
        <v>2</v>
      </c>
      <c r="H78" s="370">
        <v>2</v>
      </c>
      <c r="I78" s="371">
        <v>432</v>
      </c>
      <c r="J78" s="371">
        <v>386</v>
      </c>
      <c r="K78" s="354">
        <v>0</v>
      </c>
      <c r="L78" s="372">
        <v>8</v>
      </c>
      <c r="M78" s="371">
        <v>4242328.6500000004</v>
      </c>
      <c r="N78" s="371">
        <v>0</v>
      </c>
      <c r="O78" s="371">
        <v>0</v>
      </c>
      <c r="P78" s="354">
        <f t="shared" si="11"/>
        <v>4242328.6500000004</v>
      </c>
      <c r="Q78" s="134">
        <f t="shared" si="12"/>
        <v>10990.488730569949</v>
      </c>
      <c r="R78" s="589">
        <v>12180.61</v>
      </c>
      <c r="S78" s="593">
        <v>2023</v>
      </c>
      <c r="T78" s="28"/>
      <c r="U78" s="28"/>
      <c r="V78" s="28"/>
      <c r="W78" s="28"/>
      <c r="X78" s="28"/>
      <c r="Y78" s="28"/>
      <c r="Z78" s="28"/>
      <c r="AA78" s="28"/>
      <c r="AB78" s="28"/>
      <c r="AC78" s="28"/>
    </row>
    <row r="79" spans="1:32" s="25" customFormat="1" ht="13.35" customHeight="1" x14ac:dyDescent="0.2">
      <c r="A79" s="643" t="s">
        <v>161</v>
      </c>
      <c r="B79" s="643"/>
      <c r="C79" s="88">
        <v>41</v>
      </c>
      <c r="D79" s="88"/>
      <c r="E79" s="88"/>
      <c r="F79" s="201"/>
      <c r="G79" s="88"/>
      <c r="H79" s="89"/>
      <c r="I79" s="90">
        <f>SUM(I58:I78)</f>
        <v>61968.28</v>
      </c>
      <c r="J79" s="90">
        <f>SUM(J58:J78)</f>
        <v>52954.049999999996</v>
      </c>
      <c r="K79" s="90">
        <f>SUM(K58:K78)</f>
        <v>12180.5</v>
      </c>
      <c r="L79" s="90">
        <f>SUM(L58:L78)</f>
        <v>914</v>
      </c>
      <c r="M79" s="90">
        <f>SUM(M38:M78)</f>
        <v>469292404.14317417</v>
      </c>
      <c r="N79" s="90">
        <f>SUM(N58:N78)</f>
        <v>0</v>
      </c>
      <c r="O79" s="90">
        <f>SUM(O58:O78)</f>
        <v>0</v>
      </c>
      <c r="P79" s="90">
        <f>SUM(P38:P78)</f>
        <v>469292404.14317417</v>
      </c>
      <c r="Q79" s="179"/>
      <c r="R79" s="92"/>
      <c r="S79" s="221"/>
      <c r="T79" s="608"/>
      <c r="U79" s="608"/>
      <c r="V79" s="608"/>
      <c r="W79" s="608"/>
      <c r="X79" s="608"/>
      <c r="Y79" s="608"/>
      <c r="Z79" s="608"/>
      <c r="AA79" s="608"/>
      <c r="AB79" s="608"/>
      <c r="AC79" s="608"/>
      <c r="AD79" s="29"/>
      <c r="AE79" s="29"/>
      <c r="AF79" s="29"/>
    </row>
    <row r="80" spans="1:32" s="29" customFormat="1" ht="13.35" customHeight="1" x14ac:dyDescent="0.2">
      <c r="A80" s="386">
        <v>1</v>
      </c>
      <c r="B80" s="141" t="s">
        <v>308</v>
      </c>
      <c r="C80" s="589" t="s">
        <v>67</v>
      </c>
      <c r="D80" s="351"/>
      <c r="E80" s="589" t="s">
        <v>147</v>
      </c>
      <c r="F80" s="352" t="s">
        <v>112</v>
      </c>
      <c r="G80" s="589">
        <v>2</v>
      </c>
      <c r="H80" s="353">
        <v>1</v>
      </c>
      <c r="I80" s="354">
        <v>383.04</v>
      </c>
      <c r="J80" s="354">
        <v>319.2</v>
      </c>
      <c r="K80" s="354">
        <v>319.10000000000002</v>
      </c>
      <c r="L80" s="357">
        <v>9</v>
      </c>
      <c r="M80" s="354">
        <v>4128685.5282624001</v>
      </c>
      <c r="N80" s="354">
        <v>0</v>
      </c>
      <c r="O80" s="354">
        <v>0</v>
      </c>
      <c r="P80" s="388">
        <f t="shared" ref="P80:P90" si="13">M80</f>
        <v>4128685.5282624001</v>
      </c>
      <c r="Q80" s="6">
        <f t="shared" ref="Q80:Q90" si="14">P80/J80</f>
        <v>12934.478472000001</v>
      </c>
      <c r="R80" s="589">
        <v>15566.409999999998</v>
      </c>
      <c r="S80" s="593">
        <v>2024</v>
      </c>
      <c r="T80" s="608"/>
      <c r="U80" s="608"/>
      <c r="V80" s="608"/>
      <c r="W80" s="608"/>
      <c r="X80" s="608"/>
      <c r="Y80" s="608"/>
      <c r="Z80" s="608"/>
      <c r="AA80" s="608"/>
      <c r="AB80" s="608"/>
      <c r="AC80" s="608"/>
    </row>
    <row r="81" spans="1:32" s="29" customFormat="1" ht="13.35" customHeight="1" x14ac:dyDescent="0.2">
      <c r="A81" s="386">
        <f t="shared" ref="A81:A90" si="15">A80+1</f>
        <v>2</v>
      </c>
      <c r="B81" s="141" t="s">
        <v>309</v>
      </c>
      <c r="C81" s="589" t="s">
        <v>310</v>
      </c>
      <c r="D81" s="351"/>
      <c r="E81" s="589" t="s">
        <v>147</v>
      </c>
      <c r="F81" s="352" t="s">
        <v>112</v>
      </c>
      <c r="G81" s="589">
        <v>2</v>
      </c>
      <c r="H81" s="353">
        <v>2</v>
      </c>
      <c r="I81" s="354">
        <v>458.64</v>
      </c>
      <c r="J81" s="354">
        <v>382.2</v>
      </c>
      <c r="K81" s="354">
        <v>341.6</v>
      </c>
      <c r="L81" s="357">
        <v>9</v>
      </c>
      <c r="M81" s="354">
        <v>4943557.6719984012</v>
      </c>
      <c r="N81" s="354">
        <v>0</v>
      </c>
      <c r="O81" s="354">
        <v>0</v>
      </c>
      <c r="P81" s="388">
        <f t="shared" si="13"/>
        <v>4943557.6719984012</v>
      </c>
      <c r="Q81" s="6">
        <f t="shared" si="14"/>
        <v>12934.478472000004</v>
      </c>
      <c r="R81" s="589">
        <v>15566.409999999998</v>
      </c>
      <c r="S81" s="593">
        <v>2024</v>
      </c>
      <c r="T81" s="608"/>
      <c r="U81" s="608"/>
      <c r="V81" s="608"/>
      <c r="W81" s="608"/>
      <c r="X81" s="608"/>
      <c r="Y81" s="608"/>
      <c r="Z81" s="608"/>
      <c r="AA81" s="608"/>
      <c r="AB81" s="608"/>
      <c r="AC81" s="608"/>
    </row>
    <row r="82" spans="1:32" s="29" customFormat="1" ht="13.35" customHeight="1" x14ac:dyDescent="0.2">
      <c r="A82" s="386">
        <f t="shared" si="15"/>
        <v>3</v>
      </c>
      <c r="B82" s="366" t="s">
        <v>679</v>
      </c>
      <c r="C82" s="367">
        <v>1947</v>
      </c>
      <c r="D82" s="368"/>
      <c r="E82" s="367" t="s">
        <v>147</v>
      </c>
      <c r="F82" s="369" t="s">
        <v>112</v>
      </c>
      <c r="G82" s="367">
        <v>4</v>
      </c>
      <c r="H82" s="370">
        <v>2</v>
      </c>
      <c r="I82" s="371">
        <v>2171.9</v>
      </c>
      <c r="J82" s="371">
        <v>1930</v>
      </c>
      <c r="K82" s="354">
        <v>0</v>
      </c>
      <c r="L82" s="372">
        <v>32</v>
      </c>
      <c r="M82" s="371">
        <v>23511660.854219999</v>
      </c>
      <c r="N82" s="371">
        <v>0</v>
      </c>
      <c r="O82" s="371">
        <v>0</v>
      </c>
      <c r="P82" s="388">
        <f t="shared" si="13"/>
        <v>23511660.854219999</v>
      </c>
      <c r="Q82" s="6">
        <f t="shared" si="14"/>
        <v>12182.207696487047</v>
      </c>
      <c r="R82" s="386">
        <v>12180.61</v>
      </c>
      <c r="S82" s="593">
        <v>2024</v>
      </c>
      <c r="T82" s="608"/>
      <c r="U82" s="608"/>
      <c r="V82" s="608"/>
      <c r="W82" s="608"/>
      <c r="X82" s="608"/>
      <c r="Y82" s="608"/>
      <c r="Z82" s="608"/>
      <c r="AA82" s="608"/>
      <c r="AB82" s="608"/>
      <c r="AC82" s="608"/>
    </row>
    <row r="83" spans="1:32" s="29" customFormat="1" ht="13.35" customHeight="1" x14ac:dyDescent="0.2">
      <c r="A83" s="386">
        <f t="shared" si="15"/>
        <v>4</v>
      </c>
      <c r="B83" s="141" t="s">
        <v>166</v>
      </c>
      <c r="C83" s="589" t="s">
        <v>167</v>
      </c>
      <c r="D83" s="351"/>
      <c r="E83" s="589" t="s">
        <v>147</v>
      </c>
      <c r="F83" s="352" t="s">
        <v>112</v>
      </c>
      <c r="G83" s="589">
        <v>5</v>
      </c>
      <c r="H83" s="353">
        <v>5</v>
      </c>
      <c r="I83" s="354">
        <v>3789.8</v>
      </c>
      <c r="J83" s="354">
        <v>3786.3</v>
      </c>
      <c r="K83" s="354">
        <v>2934.1</v>
      </c>
      <c r="L83" s="355">
        <v>120</v>
      </c>
      <c r="M83" s="354">
        <v>25521906.183128003</v>
      </c>
      <c r="N83" s="354">
        <v>0</v>
      </c>
      <c r="O83" s="354">
        <v>0</v>
      </c>
      <c r="P83" s="354">
        <f t="shared" si="13"/>
        <v>25521906.183128003</v>
      </c>
      <c r="Q83" s="134">
        <f t="shared" si="14"/>
        <v>6740.5927113878988</v>
      </c>
      <c r="R83" s="589">
        <v>7010.6</v>
      </c>
      <c r="S83" s="593">
        <v>2024</v>
      </c>
      <c r="T83" s="608"/>
      <c r="U83" s="608"/>
      <c r="V83" s="608"/>
      <c r="W83" s="608"/>
      <c r="X83" s="608"/>
      <c r="Y83" s="608"/>
      <c r="Z83" s="608"/>
      <c r="AA83" s="608"/>
      <c r="AB83" s="608"/>
      <c r="AC83" s="608"/>
    </row>
    <row r="84" spans="1:32" s="29" customFormat="1" ht="13.35" customHeight="1" x14ac:dyDescent="0.2">
      <c r="A84" s="386">
        <f t="shared" si="15"/>
        <v>5</v>
      </c>
      <c r="B84" s="141" t="s">
        <v>169</v>
      </c>
      <c r="C84" s="589" t="s">
        <v>167</v>
      </c>
      <c r="D84" s="351"/>
      <c r="E84" s="589" t="s">
        <v>147</v>
      </c>
      <c r="F84" s="352" t="s">
        <v>112</v>
      </c>
      <c r="G84" s="589">
        <v>5</v>
      </c>
      <c r="H84" s="353">
        <v>4</v>
      </c>
      <c r="I84" s="354">
        <v>3939.5</v>
      </c>
      <c r="J84" s="354">
        <v>3939.5</v>
      </c>
      <c r="K84" s="354">
        <v>3055</v>
      </c>
      <c r="L84" s="355">
        <v>72</v>
      </c>
      <c r="M84" s="354">
        <v>24970537.916447997</v>
      </c>
      <c r="N84" s="354">
        <v>0</v>
      </c>
      <c r="O84" s="354">
        <v>0</v>
      </c>
      <c r="P84" s="354">
        <f t="shared" si="13"/>
        <v>24970537.916447997</v>
      </c>
      <c r="Q84" s="134">
        <f t="shared" si="14"/>
        <v>6338.5043575194813</v>
      </c>
      <c r="R84" s="589">
        <v>7010.6</v>
      </c>
      <c r="S84" s="593">
        <v>2024</v>
      </c>
      <c r="T84" s="608"/>
      <c r="U84" s="608"/>
      <c r="V84" s="608"/>
      <c r="W84" s="608"/>
      <c r="X84" s="608"/>
      <c r="Y84" s="608"/>
      <c r="Z84" s="608"/>
      <c r="AA84" s="608"/>
      <c r="AB84" s="608"/>
      <c r="AC84" s="608"/>
    </row>
    <row r="85" spans="1:32" s="29" customFormat="1" ht="13.35" customHeight="1" x14ac:dyDescent="0.2">
      <c r="A85" s="386">
        <f t="shared" si="15"/>
        <v>6</v>
      </c>
      <c r="B85" s="336" t="s">
        <v>311</v>
      </c>
      <c r="C85" s="344" t="s">
        <v>317</v>
      </c>
      <c r="D85" s="351"/>
      <c r="E85" s="351" t="s">
        <v>146</v>
      </c>
      <c r="F85" s="352" t="s">
        <v>114</v>
      </c>
      <c r="G85" s="344">
        <v>5</v>
      </c>
      <c r="H85" s="353">
        <v>8</v>
      </c>
      <c r="I85" s="354">
        <v>8998</v>
      </c>
      <c r="J85" s="354">
        <v>7242</v>
      </c>
      <c r="K85" s="354">
        <v>0</v>
      </c>
      <c r="L85" s="357">
        <v>1</v>
      </c>
      <c r="M85" s="354">
        <v>49549579.649999999</v>
      </c>
      <c r="N85" s="354">
        <v>0</v>
      </c>
      <c r="O85" s="354">
        <v>0</v>
      </c>
      <c r="P85" s="388">
        <f t="shared" si="13"/>
        <v>49549579.649999999</v>
      </c>
      <c r="Q85" s="6">
        <f t="shared" si="14"/>
        <v>6841.9745443247721</v>
      </c>
      <c r="R85" s="386">
        <v>6996.8200000000006</v>
      </c>
      <c r="S85" s="593">
        <v>2024</v>
      </c>
      <c r="T85" s="608"/>
      <c r="U85" s="608"/>
      <c r="V85" s="608"/>
      <c r="W85" s="608"/>
      <c r="X85" s="608"/>
      <c r="Y85" s="608"/>
      <c r="Z85" s="608"/>
      <c r="AA85" s="608"/>
      <c r="AB85" s="608"/>
      <c r="AC85" s="608"/>
    </row>
    <row r="86" spans="1:32" s="29" customFormat="1" ht="13.35" customHeight="1" x14ac:dyDescent="0.2">
      <c r="A86" s="386">
        <f t="shared" si="15"/>
        <v>7</v>
      </c>
      <c r="B86" s="336" t="s">
        <v>312</v>
      </c>
      <c r="C86" s="344" t="s">
        <v>318</v>
      </c>
      <c r="D86" s="351"/>
      <c r="E86" s="351" t="s">
        <v>146</v>
      </c>
      <c r="F86" s="352" t="s">
        <v>116</v>
      </c>
      <c r="G86" s="344">
        <v>5</v>
      </c>
      <c r="H86" s="353">
        <v>6</v>
      </c>
      <c r="I86" s="354">
        <v>5859</v>
      </c>
      <c r="J86" s="354">
        <v>4769</v>
      </c>
      <c r="K86" s="354">
        <v>0</v>
      </c>
      <c r="L86" s="357">
        <v>1</v>
      </c>
      <c r="M86" s="354">
        <v>37069711.789999999</v>
      </c>
      <c r="N86" s="354">
        <v>0</v>
      </c>
      <c r="O86" s="354">
        <v>0</v>
      </c>
      <c r="P86" s="388">
        <f t="shared" si="13"/>
        <v>37069711.789999999</v>
      </c>
      <c r="Q86" s="6">
        <f t="shared" si="14"/>
        <v>7773.057620046131</v>
      </c>
      <c r="R86" s="386">
        <v>7808.45</v>
      </c>
      <c r="S86" s="593">
        <v>2024</v>
      </c>
      <c r="T86" s="608"/>
      <c r="U86" s="608"/>
      <c r="V86" s="608"/>
      <c r="W86" s="608"/>
      <c r="X86" s="608"/>
      <c r="Y86" s="608"/>
      <c r="Z86" s="608"/>
      <c r="AA86" s="608"/>
      <c r="AB86" s="608"/>
      <c r="AC86" s="608"/>
    </row>
    <row r="87" spans="1:32" s="29" customFormat="1" ht="13.35" customHeight="1" x14ac:dyDescent="0.2">
      <c r="A87" s="386">
        <f t="shared" si="15"/>
        <v>8</v>
      </c>
      <c r="B87" s="336" t="s">
        <v>313</v>
      </c>
      <c r="C87" s="344" t="s">
        <v>318</v>
      </c>
      <c r="D87" s="351"/>
      <c r="E87" s="351" t="s">
        <v>146</v>
      </c>
      <c r="F87" s="352" t="s">
        <v>112</v>
      </c>
      <c r="G87" s="344">
        <v>5</v>
      </c>
      <c r="H87" s="353">
        <v>5</v>
      </c>
      <c r="I87" s="354">
        <v>6190</v>
      </c>
      <c r="J87" s="354">
        <v>4327</v>
      </c>
      <c r="K87" s="354">
        <v>0</v>
      </c>
      <c r="L87" s="357">
        <v>1</v>
      </c>
      <c r="M87" s="354">
        <v>30139644.690000001</v>
      </c>
      <c r="N87" s="354">
        <v>0</v>
      </c>
      <c r="O87" s="354">
        <v>0</v>
      </c>
      <c r="P87" s="388">
        <f t="shared" si="13"/>
        <v>30139644.690000001</v>
      </c>
      <c r="Q87" s="6">
        <f t="shared" si="14"/>
        <v>6965.4829419921425</v>
      </c>
      <c r="R87" s="386">
        <v>6996.8200000000006</v>
      </c>
      <c r="S87" s="593">
        <v>2024</v>
      </c>
      <c r="T87" s="608"/>
      <c r="U87" s="608"/>
      <c r="V87" s="608"/>
      <c r="W87" s="608"/>
      <c r="X87" s="608"/>
      <c r="Y87" s="608"/>
      <c r="Z87" s="608"/>
      <c r="AA87" s="608"/>
      <c r="AB87" s="608"/>
      <c r="AC87" s="608"/>
    </row>
    <row r="88" spans="1:32" s="29" customFormat="1" ht="13.35" customHeight="1" x14ac:dyDescent="0.2">
      <c r="A88" s="386">
        <f t="shared" si="15"/>
        <v>9</v>
      </c>
      <c r="B88" s="336" t="s">
        <v>314</v>
      </c>
      <c r="C88" s="344" t="s">
        <v>167</v>
      </c>
      <c r="D88" s="351"/>
      <c r="E88" s="351" t="s">
        <v>146</v>
      </c>
      <c r="F88" s="352" t="s">
        <v>112</v>
      </c>
      <c r="G88" s="344">
        <v>5</v>
      </c>
      <c r="H88" s="353">
        <v>4</v>
      </c>
      <c r="I88" s="354">
        <v>4382</v>
      </c>
      <c r="J88" s="354">
        <v>3284</v>
      </c>
      <c r="K88" s="354">
        <v>0</v>
      </c>
      <c r="L88" s="357">
        <v>1</v>
      </c>
      <c r="M88" s="354">
        <v>22847930.010000002</v>
      </c>
      <c r="N88" s="354">
        <v>0</v>
      </c>
      <c r="O88" s="354">
        <v>0</v>
      </c>
      <c r="P88" s="388">
        <f t="shared" si="13"/>
        <v>22847930.010000002</v>
      </c>
      <c r="Q88" s="6">
        <f t="shared" si="14"/>
        <v>6957.3477496954938</v>
      </c>
      <c r="R88" s="386">
        <v>6996.8200000000006</v>
      </c>
      <c r="S88" s="593">
        <v>2024</v>
      </c>
      <c r="T88" s="608"/>
      <c r="U88" s="608"/>
      <c r="V88" s="608"/>
      <c r="W88" s="608"/>
      <c r="X88" s="608"/>
      <c r="Y88" s="608"/>
      <c r="Z88" s="608"/>
      <c r="AA88" s="608"/>
      <c r="AB88" s="608"/>
      <c r="AC88" s="608"/>
    </row>
    <row r="89" spans="1:32" s="29" customFormat="1" ht="13.35" customHeight="1" x14ac:dyDescent="0.2">
      <c r="A89" s="386">
        <f t="shared" si="15"/>
        <v>10</v>
      </c>
      <c r="B89" s="336" t="s">
        <v>315</v>
      </c>
      <c r="C89" s="344" t="s">
        <v>319</v>
      </c>
      <c r="D89" s="351"/>
      <c r="E89" s="351" t="s">
        <v>146</v>
      </c>
      <c r="F89" s="352" t="s">
        <v>114</v>
      </c>
      <c r="G89" s="344">
        <v>5</v>
      </c>
      <c r="H89" s="353">
        <v>6</v>
      </c>
      <c r="I89" s="354">
        <v>4625.8999999999996</v>
      </c>
      <c r="J89" s="354">
        <v>2974.3</v>
      </c>
      <c r="K89" s="354">
        <v>0</v>
      </c>
      <c r="L89" s="357">
        <v>1</v>
      </c>
      <c r="M89" s="354">
        <v>20504627.960000001</v>
      </c>
      <c r="N89" s="354">
        <v>0</v>
      </c>
      <c r="O89" s="354">
        <v>0</v>
      </c>
      <c r="P89" s="388">
        <f t="shared" si="13"/>
        <v>20504627.960000001</v>
      </c>
      <c r="Q89" s="6">
        <f t="shared" si="14"/>
        <v>6893.9340214504255</v>
      </c>
      <c r="R89" s="386">
        <v>6996.8200000000006</v>
      </c>
      <c r="S89" s="593">
        <v>2024</v>
      </c>
      <c r="T89" s="608"/>
      <c r="U89" s="608"/>
      <c r="V89" s="608"/>
      <c r="W89" s="608"/>
      <c r="X89" s="608"/>
      <c r="Y89" s="608"/>
      <c r="Z89" s="608"/>
      <c r="AA89" s="608"/>
      <c r="AB89" s="608"/>
      <c r="AC89" s="608"/>
    </row>
    <row r="90" spans="1:32" s="29" customFormat="1" ht="13.35" customHeight="1" x14ac:dyDescent="0.2">
      <c r="A90" s="386">
        <f t="shared" si="15"/>
        <v>11</v>
      </c>
      <c r="B90" s="336" t="s">
        <v>316</v>
      </c>
      <c r="C90" s="344" t="s">
        <v>186</v>
      </c>
      <c r="D90" s="351"/>
      <c r="E90" s="351" t="s">
        <v>146</v>
      </c>
      <c r="F90" s="352" t="s">
        <v>114</v>
      </c>
      <c r="G90" s="344">
        <v>5</v>
      </c>
      <c r="H90" s="353">
        <v>4</v>
      </c>
      <c r="I90" s="354">
        <v>3722</v>
      </c>
      <c r="J90" s="354">
        <v>3511.31</v>
      </c>
      <c r="K90" s="354">
        <v>0</v>
      </c>
      <c r="L90" s="357">
        <v>73</v>
      </c>
      <c r="M90" s="354">
        <v>21825779.649999999</v>
      </c>
      <c r="N90" s="354">
        <v>0</v>
      </c>
      <c r="O90" s="354">
        <v>0</v>
      </c>
      <c r="P90" s="388">
        <f t="shared" si="13"/>
        <v>21825779.649999999</v>
      </c>
      <c r="Q90" s="6">
        <f t="shared" si="14"/>
        <v>6215.8509644548612</v>
      </c>
      <c r="R90" s="386">
        <v>6424.4599999999991</v>
      </c>
      <c r="S90" s="593">
        <v>2024</v>
      </c>
      <c r="T90" s="608"/>
      <c r="U90" s="608"/>
      <c r="V90" s="608"/>
      <c r="W90" s="608"/>
      <c r="X90" s="608"/>
      <c r="Y90" s="608"/>
      <c r="Z90" s="608"/>
      <c r="AA90" s="608"/>
      <c r="AB90" s="608"/>
      <c r="AC90" s="608"/>
    </row>
    <row r="91" spans="1:32" s="100" customFormat="1" ht="13.35" customHeight="1" x14ac:dyDescent="0.2">
      <c r="A91" s="641" t="s">
        <v>162</v>
      </c>
      <c r="B91" s="641"/>
      <c r="C91" s="87">
        <v>11</v>
      </c>
      <c r="D91" s="87"/>
      <c r="E91" s="122"/>
      <c r="F91" s="204"/>
      <c r="G91" s="87"/>
      <c r="H91" s="97"/>
      <c r="I91" s="93">
        <f t="shared" ref="I91:P91" si="16">SUM(I80:I90)</f>
        <v>44519.780000000006</v>
      </c>
      <c r="J91" s="93">
        <f t="shared" si="16"/>
        <v>36464.81</v>
      </c>
      <c r="K91" s="93">
        <f t="shared" si="16"/>
        <v>6649.8</v>
      </c>
      <c r="L91" s="93">
        <f t="shared" si="16"/>
        <v>320</v>
      </c>
      <c r="M91" s="93">
        <f t="shared" si="16"/>
        <v>265013621.90405679</v>
      </c>
      <c r="N91" s="93">
        <f t="shared" si="16"/>
        <v>0</v>
      </c>
      <c r="O91" s="93">
        <f t="shared" si="16"/>
        <v>0</v>
      </c>
      <c r="P91" s="93">
        <f t="shared" si="16"/>
        <v>265013621.90405679</v>
      </c>
      <c r="Q91" s="180"/>
      <c r="R91" s="99"/>
      <c r="S91" s="221"/>
      <c r="T91" s="608"/>
      <c r="U91" s="608"/>
      <c r="V91" s="608"/>
      <c r="W91" s="608"/>
      <c r="X91" s="608"/>
      <c r="Y91" s="608"/>
      <c r="Z91" s="608"/>
      <c r="AA91" s="608"/>
      <c r="AB91" s="608"/>
      <c r="AC91" s="608"/>
      <c r="AD91" s="605"/>
    </row>
    <row r="92" spans="1:32" s="26" customFormat="1" ht="13.35" customHeight="1" x14ac:dyDescent="0.2">
      <c r="A92" s="616" t="s">
        <v>94</v>
      </c>
      <c r="B92" s="616"/>
      <c r="C92" s="9">
        <f>C37+C91+C79</f>
        <v>70</v>
      </c>
      <c r="D92" s="9"/>
      <c r="E92" s="123"/>
      <c r="F92" s="9"/>
      <c r="G92" s="9"/>
      <c r="H92" s="9"/>
      <c r="I92" s="7">
        <f t="shared" ref="I92:P92" si="17">I37+I91+I79</f>
        <v>140497.96</v>
      </c>
      <c r="J92" s="7">
        <f t="shared" si="17"/>
        <v>117227.76</v>
      </c>
      <c r="K92" s="7">
        <f t="shared" si="17"/>
        <v>25246.07</v>
      </c>
      <c r="L92" s="7">
        <f t="shared" si="17"/>
        <v>1756</v>
      </c>
      <c r="M92" s="7">
        <f t="shared" si="17"/>
        <v>917312501.10638392</v>
      </c>
      <c r="N92" s="7">
        <f t="shared" si="17"/>
        <v>0</v>
      </c>
      <c r="O92" s="7">
        <f t="shared" si="17"/>
        <v>0</v>
      </c>
      <c r="P92" s="7">
        <f t="shared" si="17"/>
        <v>917312501.10638392</v>
      </c>
      <c r="Q92" s="7"/>
      <c r="R92" s="21"/>
      <c r="S92" s="281"/>
      <c r="T92" s="608"/>
      <c r="U92" s="608"/>
      <c r="V92" s="608"/>
      <c r="W92" s="608"/>
      <c r="X92" s="608"/>
      <c r="Y92" s="608"/>
      <c r="Z92" s="608"/>
      <c r="AA92" s="608"/>
      <c r="AB92" s="608"/>
      <c r="AC92" s="608"/>
      <c r="AD92" s="29"/>
      <c r="AE92" s="29"/>
      <c r="AF92" s="29"/>
    </row>
    <row r="93" spans="1:32" s="4" customFormat="1" ht="13.35" customHeight="1" x14ac:dyDescent="0.2">
      <c r="A93" s="207"/>
      <c r="B93" s="15" t="s">
        <v>75</v>
      </c>
      <c r="C93" s="16"/>
      <c r="D93" s="207"/>
      <c r="E93" s="117"/>
      <c r="F93" s="5"/>
      <c r="G93" s="207"/>
      <c r="H93" s="48"/>
      <c r="I93" s="6"/>
      <c r="J93" s="6"/>
      <c r="K93" s="208"/>
      <c r="L93" s="106"/>
      <c r="M93" s="207"/>
      <c r="N93" s="207"/>
      <c r="O93" s="207"/>
      <c r="P93" s="18"/>
      <c r="Q93" s="6"/>
      <c r="R93" s="18"/>
      <c r="S93" s="593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32" s="4" customFormat="1" ht="12.75" customHeight="1" x14ac:dyDescent="0.2">
      <c r="A94" s="337">
        <v>1</v>
      </c>
      <c r="B94" s="141" t="s">
        <v>190</v>
      </c>
      <c r="C94" s="337">
        <v>1962</v>
      </c>
      <c r="D94" s="337"/>
      <c r="E94" s="337" t="s">
        <v>147</v>
      </c>
      <c r="F94" s="141" t="s">
        <v>49</v>
      </c>
      <c r="G94" s="337">
        <v>2</v>
      </c>
      <c r="H94" s="390">
        <v>2</v>
      </c>
      <c r="I94" s="134">
        <v>270.5</v>
      </c>
      <c r="J94" s="134">
        <v>268.39999999999998</v>
      </c>
      <c r="K94" s="131">
        <v>268.39999999999998</v>
      </c>
      <c r="L94" s="131">
        <v>8</v>
      </c>
      <c r="M94" s="134">
        <v>431622.15</v>
      </c>
      <c r="N94" s="134">
        <v>0</v>
      </c>
      <c r="O94" s="134">
        <v>0</v>
      </c>
      <c r="P94" s="134">
        <f>M94</f>
        <v>431622.15</v>
      </c>
      <c r="Q94" s="134">
        <f>P94/J94</f>
        <v>1608.1302160953803</v>
      </c>
      <c r="R94" s="337">
        <v>26802.170000000002</v>
      </c>
      <c r="S94" s="593">
        <v>2022</v>
      </c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32" s="4" customFormat="1" ht="12.75" customHeight="1" x14ac:dyDescent="0.2">
      <c r="A95" s="587">
        <v>2</v>
      </c>
      <c r="B95" s="141" t="s">
        <v>692</v>
      </c>
      <c r="C95" s="587">
        <v>1962</v>
      </c>
      <c r="D95" s="587"/>
      <c r="E95" s="587" t="s">
        <v>147</v>
      </c>
      <c r="F95" s="141" t="s">
        <v>49</v>
      </c>
      <c r="G95" s="587">
        <v>2</v>
      </c>
      <c r="H95" s="390">
        <v>2</v>
      </c>
      <c r="I95" s="134">
        <v>270.5</v>
      </c>
      <c r="J95" s="134">
        <v>268.39999999999998</v>
      </c>
      <c r="K95" s="131">
        <v>268.39999999999998</v>
      </c>
      <c r="L95" s="131">
        <v>8</v>
      </c>
      <c r="M95" s="134">
        <v>12593836.153230403</v>
      </c>
      <c r="N95" s="134">
        <v>0</v>
      </c>
      <c r="O95" s="134">
        <v>0</v>
      </c>
      <c r="P95" s="134">
        <f>M95</f>
        <v>12593836.153230403</v>
      </c>
      <c r="Q95" s="134">
        <f>P95/J95</f>
        <v>46921.893268369611</v>
      </c>
      <c r="R95" s="587">
        <v>26802.170000000002</v>
      </c>
      <c r="S95" s="593">
        <v>2022</v>
      </c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32" s="4" customFormat="1" ht="12.75" customHeight="1" x14ac:dyDescent="0.2">
      <c r="A96" s="365">
        <v>3</v>
      </c>
      <c r="B96" s="392" t="s">
        <v>655</v>
      </c>
      <c r="C96" s="365">
        <v>1964</v>
      </c>
      <c r="D96" s="365"/>
      <c r="E96" s="391" t="s">
        <v>146</v>
      </c>
      <c r="F96" s="364" t="s">
        <v>49</v>
      </c>
      <c r="G96" s="365">
        <v>4</v>
      </c>
      <c r="H96" s="393">
        <v>2</v>
      </c>
      <c r="I96" s="394">
        <v>1363.8</v>
      </c>
      <c r="J96" s="394">
        <v>1264.0999999999999</v>
      </c>
      <c r="K96" s="395"/>
      <c r="L96" s="395">
        <v>32</v>
      </c>
      <c r="M96" s="394">
        <v>9882122.3499999996</v>
      </c>
      <c r="N96" s="394">
        <v>0</v>
      </c>
      <c r="O96" s="394">
        <v>0</v>
      </c>
      <c r="P96" s="134">
        <f>M96</f>
        <v>9882122.3499999996</v>
      </c>
      <c r="Q96" s="134">
        <f>P96/J96</f>
        <v>7817.5162961791002</v>
      </c>
      <c r="R96" s="587">
        <v>12882.22</v>
      </c>
      <c r="S96" s="593">
        <v>2022</v>
      </c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32" s="22" customFormat="1" ht="12.75" customHeight="1" x14ac:dyDescent="0.2">
      <c r="A97" s="619" t="s">
        <v>191</v>
      </c>
      <c r="B97" s="619"/>
      <c r="C97" s="14">
        <v>3</v>
      </c>
      <c r="D97" s="14"/>
      <c r="E97" s="122"/>
      <c r="F97" s="203"/>
      <c r="G97" s="14"/>
      <c r="H97" s="47"/>
      <c r="I97" s="3">
        <f t="shared" ref="I97:P97" si="18">SUM(I94:I96)</f>
        <v>1904.8</v>
      </c>
      <c r="J97" s="3">
        <f t="shared" si="18"/>
        <v>1800.8999999999999</v>
      </c>
      <c r="K97" s="3">
        <f t="shared" si="18"/>
        <v>536.79999999999995</v>
      </c>
      <c r="L97" s="3">
        <f t="shared" si="18"/>
        <v>48</v>
      </c>
      <c r="M97" s="3">
        <f t="shared" si="18"/>
        <v>22907580.653230403</v>
      </c>
      <c r="N97" s="3">
        <f t="shared" si="18"/>
        <v>0</v>
      </c>
      <c r="O97" s="3">
        <f t="shared" si="18"/>
        <v>0</v>
      </c>
      <c r="P97" s="3">
        <f t="shared" si="18"/>
        <v>22907580.653230403</v>
      </c>
      <c r="Q97" s="172"/>
      <c r="R97" s="23"/>
      <c r="S97" s="221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4"/>
      <c r="AE97" s="4"/>
      <c r="AF97" s="4"/>
    </row>
    <row r="98" spans="1:32" s="4" customFormat="1" ht="12.75" customHeight="1" x14ac:dyDescent="0.2">
      <c r="A98" s="337">
        <v>1</v>
      </c>
      <c r="B98" s="141" t="s">
        <v>190</v>
      </c>
      <c r="C98" s="337">
        <v>1962</v>
      </c>
      <c r="D98" s="337"/>
      <c r="E98" s="337" t="s">
        <v>147</v>
      </c>
      <c r="F98" s="141" t="s">
        <v>49</v>
      </c>
      <c r="G98" s="337">
        <v>2</v>
      </c>
      <c r="H98" s="390">
        <v>2</v>
      </c>
      <c r="I98" s="134">
        <v>270.5</v>
      </c>
      <c r="J98" s="134">
        <v>268.39999999999998</v>
      </c>
      <c r="K98" s="131">
        <v>268.39999999999998</v>
      </c>
      <c r="L98" s="131">
        <v>8</v>
      </c>
      <c r="M98" s="134">
        <v>6847647.6600000001</v>
      </c>
      <c r="N98" s="134">
        <v>0</v>
      </c>
      <c r="O98" s="134">
        <v>0</v>
      </c>
      <c r="P98" s="134">
        <f>M98</f>
        <v>6847647.6600000001</v>
      </c>
      <c r="Q98" s="134">
        <f>P98/J98</f>
        <v>25512.845230998511</v>
      </c>
      <c r="R98" s="337">
        <v>26802.170000000002</v>
      </c>
      <c r="S98" s="593">
        <v>2023</v>
      </c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32" s="4" customFormat="1" ht="12.75" customHeight="1" x14ac:dyDescent="0.2">
      <c r="A99" s="619" t="s">
        <v>192</v>
      </c>
      <c r="B99" s="619"/>
      <c r="C99" s="70">
        <v>1</v>
      </c>
      <c r="D99" s="70"/>
      <c r="E99" s="122"/>
      <c r="F99" s="66"/>
      <c r="G99" s="70"/>
      <c r="H99" s="73"/>
      <c r="I99" s="71">
        <f t="shared" ref="I99:P99" si="19">SUM(I98:I98)</f>
        <v>270.5</v>
      </c>
      <c r="J99" s="71">
        <f t="shared" si="19"/>
        <v>268.39999999999998</v>
      </c>
      <c r="K99" s="71">
        <f t="shared" si="19"/>
        <v>268.39999999999998</v>
      </c>
      <c r="L99" s="71">
        <f t="shared" si="19"/>
        <v>8</v>
      </c>
      <c r="M99" s="71">
        <f t="shared" si="19"/>
        <v>6847647.6600000001</v>
      </c>
      <c r="N99" s="71">
        <f t="shared" si="19"/>
        <v>0</v>
      </c>
      <c r="O99" s="71">
        <f t="shared" si="19"/>
        <v>0</v>
      </c>
      <c r="P99" s="71">
        <f t="shared" si="19"/>
        <v>6847647.6600000001</v>
      </c>
      <c r="Q99" s="172"/>
      <c r="R99" s="76"/>
      <c r="S99" s="221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32" s="4" customFormat="1" ht="12.75" customHeight="1" x14ac:dyDescent="0.2">
      <c r="A100" s="341">
        <v>1</v>
      </c>
      <c r="B100" s="366" t="s">
        <v>680</v>
      </c>
      <c r="C100" s="341">
        <v>1972</v>
      </c>
      <c r="D100" s="187"/>
      <c r="E100" s="117" t="s">
        <v>147</v>
      </c>
      <c r="F100" s="369" t="s">
        <v>112</v>
      </c>
      <c r="G100" s="341">
        <v>2</v>
      </c>
      <c r="H100" s="396">
        <v>2</v>
      </c>
      <c r="I100" s="174">
        <v>389.3</v>
      </c>
      <c r="J100" s="174">
        <v>357</v>
      </c>
      <c r="K100" s="174"/>
      <c r="L100" s="188">
        <v>8</v>
      </c>
      <c r="M100" s="174">
        <v>277691.23619999993</v>
      </c>
      <c r="N100" s="371">
        <v>0</v>
      </c>
      <c r="O100" s="371">
        <v>0</v>
      </c>
      <c r="P100" s="371">
        <f>M100</f>
        <v>277691.23619999993</v>
      </c>
      <c r="Q100" s="6">
        <f>P100/J100</f>
        <v>777.84659999999974</v>
      </c>
      <c r="R100" s="397">
        <v>12964.109999999999</v>
      </c>
      <c r="S100" s="593">
        <v>2024</v>
      </c>
      <c r="T100" s="28"/>
      <c r="U100" s="28"/>
      <c r="V100" s="28"/>
      <c r="W100" s="28"/>
      <c r="X100" s="28"/>
      <c r="Y100" s="28"/>
      <c r="Z100" s="28"/>
      <c r="AA100" s="28"/>
      <c r="AB100" s="28"/>
      <c r="AC100" s="28"/>
    </row>
    <row r="101" spans="1:32" s="4" customFormat="1" ht="12.75" customHeight="1" x14ac:dyDescent="0.2">
      <c r="A101" s="619" t="s">
        <v>193</v>
      </c>
      <c r="B101" s="619"/>
      <c r="C101" s="70">
        <v>1</v>
      </c>
      <c r="D101" s="70"/>
      <c r="E101" s="122"/>
      <c r="F101" s="66"/>
      <c r="G101" s="70"/>
      <c r="H101" s="73"/>
      <c r="I101" s="71">
        <f t="shared" ref="I101:P101" si="20">SUM(I100:I100)</f>
        <v>389.3</v>
      </c>
      <c r="J101" s="71">
        <f t="shared" si="20"/>
        <v>357</v>
      </c>
      <c r="K101" s="71">
        <f t="shared" si="20"/>
        <v>0</v>
      </c>
      <c r="L101" s="71">
        <f t="shared" si="20"/>
        <v>8</v>
      </c>
      <c r="M101" s="71">
        <f t="shared" si="20"/>
        <v>277691.23619999993</v>
      </c>
      <c r="N101" s="71">
        <f t="shared" si="20"/>
        <v>0</v>
      </c>
      <c r="O101" s="71">
        <f t="shared" si="20"/>
        <v>0</v>
      </c>
      <c r="P101" s="71">
        <f t="shared" si="20"/>
        <v>277691.23619999993</v>
      </c>
      <c r="Q101" s="172"/>
      <c r="R101" s="76"/>
      <c r="S101" s="221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</row>
    <row r="102" spans="1:32" s="26" customFormat="1" ht="13.35" customHeight="1" x14ac:dyDescent="0.2">
      <c r="A102" s="616" t="s">
        <v>41</v>
      </c>
      <c r="B102" s="616"/>
      <c r="C102" s="9">
        <f>C101+C99+C97</f>
        <v>5</v>
      </c>
      <c r="D102" s="9"/>
      <c r="E102" s="123"/>
      <c r="F102" s="9"/>
      <c r="G102" s="9"/>
      <c r="H102" s="9"/>
      <c r="I102" s="7">
        <f t="shared" ref="I102:P102" si="21">I101+I99+I97</f>
        <v>2564.6</v>
      </c>
      <c r="J102" s="7">
        <f t="shared" si="21"/>
        <v>2426.2999999999997</v>
      </c>
      <c r="K102" s="7">
        <f t="shared" si="21"/>
        <v>805.19999999999993</v>
      </c>
      <c r="L102" s="7">
        <f t="shared" si="21"/>
        <v>64</v>
      </c>
      <c r="M102" s="7">
        <f t="shared" si="21"/>
        <v>30032919.549430404</v>
      </c>
      <c r="N102" s="7">
        <f t="shared" si="21"/>
        <v>0</v>
      </c>
      <c r="O102" s="7">
        <f t="shared" si="21"/>
        <v>0</v>
      </c>
      <c r="P102" s="7">
        <f t="shared" si="21"/>
        <v>30032919.549430404</v>
      </c>
      <c r="Q102" s="7"/>
      <c r="R102" s="21"/>
      <c r="S102" s="281"/>
      <c r="T102" s="608"/>
      <c r="U102" s="608"/>
      <c r="V102" s="608"/>
      <c r="W102" s="608"/>
      <c r="X102" s="608"/>
      <c r="Y102" s="608"/>
      <c r="Z102" s="608"/>
      <c r="AA102" s="608"/>
      <c r="AB102" s="608"/>
      <c r="AC102" s="608"/>
      <c r="AD102" s="29"/>
      <c r="AE102" s="29"/>
      <c r="AF102" s="29"/>
    </row>
    <row r="103" spans="1:32" s="4" customFormat="1" ht="13.35" customHeight="1" x14ac:dyDescent="0.2">
      <c r="A103" s="207"/>
      <c r="B103" s="15" t="s">
        <v>101</v>
      </c>
      <c r="C103" s="16"/>
      <c r="D103" s="207"/>
      <c r="E103" s="117"/>
      <c r="F103" s="5"/>
      <c r="G103" s="207"/>
      <c r="H103" s="48"/>
      <c r="I103" s="6"/>
      <c r="J103" s="6"/>
      <c r="K103" s="208"/>
      <c r="L103" s="106"/>
      <c r="M103" s="6"/>
      <c r="N103" s="6"/>
      <c r="O103" s="6"/>
      <c r="P103" s="17"/>
      <c r="Q103" s="6"/>
      <c r="R103" s="18"/>
      <c r="S103" s="593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32" s="4" customFormat="1" ht="12.75" customHeight="1" x14ac:dyDescent="0.2">
      <c r="A104" s="337">
        <v>1</v>
      </c>
      <c r="B104" s="141" t="s">
        <v>197</v>
      </c>
      <c r="C104" s="337">
        <v>1977</v>
      </c>
      <c r="D104" s="337"/>
      <c r="E104" s="337" t="s">
        <v>147</v>
      </c>
      <c r="F104" s="141" t="s">
        <v>49</v>
      </c>
      <c r="G104" s="337">
        <v>2</v>
      </c>
      <c r="H104" s="390">
        <v>2</v>
      </c>
      <c r="I104" s="134">
        <v>568.4</v>
      </c>
      <c r="J104" s="134">
        <v>556.5</v>
      </c>
      <c r="K104" s="131">
        <v>487.8</v>
      </c>
      <c r="L104" s="131">
        <v>12</v>
      </c>
      <c r="M104" s="134">
        <v>6033415.0867663994</v>
      </c>
      <c r="N104" s="134">
        <v>0</v>
      </c>
      <c r="O104" s="134">
        <v>0</v>
      </c>
      <c r="P104" s="354">
        <f>M104</f>
        <v>6033415.0867663994</v>
      </c>
      <c r="Q104" s="134">
        <f>P104/J104</f>
        <v>10841.716238573943</v>
      </c>
      <c r="R104" s="131">
        <v>18913.36</v>
      </c>
      <c r="S104" s="594">
        <v>2022</v>
      </c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32" s="22" customFormat="1" ht="12.75" customHeight="1" x14ac:dyDescent="0.2">
      <c r="A105" s="619" t="s">
        <v>194</v>
      </c>
      <c r="B105" s="619"/>
      <c r="C105" s="14">
        <v>1</v>
      </c>
      <c r="D105" s="14"/>
      <c r="E105" s="122"/>
      <c r="F105" s="203"/>
      <c r="G105" s="14"/>
      <c r="H105" s="47"/>
      <c r="I105" s="3">
        <f>SUM('[1]Раздел 1'!J312:J312)</f>
        <v>568.4</v>
      </c>
      <c r="J105" s="3">
        <f>SUM('[1]Раздел 1'!K312:K312)</f>
        <v>556.5</v>
      </c>
      <c r="K105" s="3">
        <f>SUM('[1]Раздел 1'!L312:L312)</f>
        <v>487.8</v>
      </c>
      <c r="L105" s="3">
        <f>SUM('[1]Раздел 1'!M312:M312)</f>
        <v>12</v>
      </c>
      <c r="M105" s="3">
        <f>SUM(M104)</f>
        <v>6033415.0867663994</v>
      </c>
      <c r="N105" s="3">
        <f>SUM(N104)</f>
        <v>0</v>
      </c>
      <c r="O105" s="3">
        <f>SUM(O104)</f>
        <v>0</v>
      </c>
      <c r="P105" s="3">
        <f>SUM(P104)</f>
        <v>6033415.0867663994</v>
      </c>
      <c r="Q105" s="172"/>
      <c r="R105" s="8"/>
      <c r="S105" s="224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4"/>
      <c r="AE105" s="4"/>
      <c r="AF105" s="4"/>
    </row>
    <row r="106" spans="1:32" s="4" customFormat="1" ht="12.75" customHeight="1" x14ac:dyDescent="0.2">
      <c r="A106" s="383">
        <v>1</v>
      </c>
      <c r="B106" s="158" t="s">
        <v>494</v>
      </c>
      <c r="C106" s="397">
        <v>1982</v>
      </c>
      <c r="D106" s="398"/>
      <c r="E106" s="117" t="s">
        <v>147</v>
      </c>
      <c r="F106" s="399" t="s">
        <v>100</v>
      </c>
      <c r="G106" s="397">
        <v>2</v>
      </c>
      <c r="H106" s="400">
        <v>3</v>
      </c>
      <c r="I106" s="401">
        <v>797.7</v>
      </c>
      <c r="J106" s="401">
        <v>714.5</v>
      </c>
      <c r="K106" s="402">
        <v>332.3</v>
      </c>
      <c r="L106" s="403">
        <v>16</v>
      </c>
      <c r="M106" s="401">
        <v>1149009.0278999999</v>
      </c>
      <c r="N106" s="134">
        <v>0</v>
      </c>
      <c r="O106" s="134">
        <v>0</v>
      </c>
      <c r="P106" s="401">
        <f>M106</f>
        <v>1149009.0278999999</v>
      </c>
      <c r="Q106" s="6">
        <f>P106/J106</f>
        <v>1608.1301999999998</v>
      </c>
      <c r="R106" s="402">
        <v>26802.170000000002</v>
      </c>
      <c r="S106" s="594">
        <v>2023</v>
      </c>
      <c r="T106" s="28"/>
      <c r="U106" s="28"/>
      <c r="V106" s="28"/>
      <c r="W106" s="28"/>
      <c r="X106" s="28"/>
      <c r="Y106" s="28"/>
      <c r="Z106" s="28"/>
      <c r="AA106" s="28"/>
      <c r="AB106" s="28"/>
      <c r="AC106" s="28"/>
    </row>
    <row r="107" spans="1:32" s="22" customFormat="1" ht="12.75" customHeight="1" x14ac:dyDescent="0.2">
      <c r="A107" s="619" t="s">
        <v>195</v>
      </c>
      <c r="B107" s="619"/>
      <c r="C107" s="70">
        <v>1</v>
      </c>
      <c r="D107" s="70"/>
      <c r="E107" s="122"/>
      <c r="F107" s="66"/>
      <c r="G107" s="70"/>
      <c r="H107" s="73"/>
      <c r="I107" s="71">
        <f t="shared" ref="I107:P107" si="22">SUM(I106)</f>
        <v>797.7</v>
      </c>
      <c r="J107" s="71">
        <f t="shared" si="22"/>
        <v>714.5</v>
      </c>
      <c r="K107" s="71">
        <f t="shared" si="22"/>
        <v>332.3</v>
      </c>
      <c r="L107" s="71">
        <f t="shared" si="22"/>
        <v>16</v>
      </c>
      <c r="M107" s="71">
        <f t="shared" si="22"/>
        <v>1149009.0278999999</v>
      </c>
      <c r="N107" s="71">
        <f t="shared" si="22"/>
        <v>0</v>
      </c>
      <c r="O107" s="71">
        <f t="shared" si="22"/>
        <v>0</v>
      </c>
      <c r="P107" s="71">
        <f t="shared" si="22"/>
        <v>1149009.0278999999</v>
      </c>
      <c r="Q107" s="172"/>
      <c r="R107" s="74"/>
      <c r="S107" s="250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4"/>
      <c r="AE107" s="4"/>
      <c r="AF107" s="4"/>
    </row>
    <row r="108" spans="1:32" s="4" customFormat="1" ht="12" x14ac:dyDescent="0.2">
      <c r="A108" s="404">
        <v>1</v>
      </c>
      <c r="B108" s="158" t="s">
        <v>494</v>
      </c>
      <c r="C108" s="397">
        <v>1982</v>
      </c>
      <c r="D108" s="398"/>
      <c r="E108" s="117" t="s">
        <v>147</v>
      </c>
      <c r="F108" s="399" t="s">
        <v>100</v>
      </c>
      <c r="G108" s="397">
        <v>2</v>
      </c>
      <c r="H108" s="400">
        <v>3</v>
      </c>
      <c r="I108" s="401">
        <v>797.7</v>
      </c>
      <c r="J108" s="401">
        <v>714.5</v>
      </c>
      <c r="K108" s="402">
        <v>332.3</v>
      </c>
      <c r="L108" s="403">
        <v>16</v>
      </c>
      <c r="M108" s="401">
        <v>17559963.684951</v>
      </c>
      <c r="N108" s="134">
        <v>0</v>
      </c>
      <c r="O108" s="134">
        <v>0</v>
      </c>
      <c r="P108" s="401">
        <f>M108</f>
        <v>17559963.684951</v>
      </c>
      <c r="Q108" s="6">
        <f>P108/J108</f>
        <v>24576.576186075577</v>
      </c>
      <c r="R108" s="402">
        <v>26802.170000000002</v>
      </c>
      <c r="S108" s="594">
        <v>2024</v>
      </c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32" s="22" customFormat="1" ht="12.75" customHeight="1" x14ac:dyDescent="0.2">
      <c r="A109" s="619" t="s">
        <v>196</v>
      </c>
      <c r="B109" s="619"/>
      <c r="C109" s="70">
        <v>1</v>
      </c>
      <c r="D109" s="70"/>
      <c r="E109" s="122"/>
      <c r="F109" s="66"/>
      <c r="G109" s="70"/>
      <c r="H109" s="73"/>
      <c r="I109" s="71">
        <f t="shared" ref="I109:P109" si="23">SUM(I108)</f>
        <v>797.7</v>
      </c>
      <c r="J109" s="71">
        <f t="shared" si="23"/>
        <v>714.5</v>
      </c>
      <c r="K109" s="71">
        <f t="shared" si="23"/>
        <v>332.3</v>
      </c>
      <c r="L109" s="71">
        <f t="shared" si="23"/>
        <v>16</v>
      </c>
      <c r="M109" s="71">
        <f t="shared" si="23"/>
        <v>17559963.684951</v>
      </c>
      <c r="N109" s="71">
        <f t="shared" si="23"/>
        <v>0</v>
      </c>
      <c r="O109" s="71">
        <f t="shared" si="23"/>
        <v>0</v>
      </c>
      <c r="P109" s="71">
        <f t="shared" si="23"/>
        <v>17559963.684951</v>
      </c>
      <c r="Q109" s="172"/>
      <c r="R109" s="74"/>
      <c r="S109" s="224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4"/>
      <c r="AE109" s="4"/>
      <c r="AF109" s="4"/>
    </row>
    <row r="110" spans="1:32" s="26" customFormat="1" ht="13.35" customHeight="1" x14ac:dyDescent="0.2">
      <c r="A110" s="616" t="s">
        <v>95</v>
      </c>
      <c r="B110" s="616"/>
      <c r="C110" s="20">
        <f>C109+C107+C105</f>
        <v>3</v>
      </c>
      <c r="D110" s="20"/>
      <c r="E110" s="124"/>
      <c r="F110" s="20"/>
      <c r="G110" s="20"/>
      <c r="H110" s="20"/>
      <c r="I110" s="101">
        <f t="shared" ref="I110:P110" si="24">I109+I107+I105</f>
        <v>2163.8000000000002</v>
      </c>
      <c r="J110" s="101">
        <f t="shared" si="24"/>
        <v>1985.5</v>
      </c>
      <c r="K110" s="101">
        <f t="shared" si="24"/>
        <v>1152.4000000000001</v>
      </c>
      <c r="L110" s="101">
        <f t="shared" si="24"/>
        <v>44</v>
      </c>
      <c r="M110" s="101">
        <f t="shared" si="24"/>
        <v>24742387.799617399</v>
      </c>
      <c r="N110" s="101">
        <f t="shared" si="24"/>
        <v>0</v>
      </c>
      <c r="O110" s="101">
        <f t="shared" si="24"/>
        <v>0</v>
      </c>
      <c r="P110" s="101">
        <f t="shared" si="24"/>
        <v>24742387.799617399</v>
      </c>
      <c r="Q110" s="7"/>
      <c r="R110" s="21"/>
      <c r="S110" s="281"/>
      <c r="T110" s="608"/>
      <c r="U110" s="608"/>
      <c r="V110" s="608"/>
      <c r="W110" s="608"/>
      <c r="X110" s="608"/>
      <c r="Y110" s="608"/>
      <c r="Z110" s="608"/>
      <c r="AA110" s="608"/>
      <c r="AB110" s="608"/>
      <c r="AC110" s="608"/>
      <c r="AD110" s="29"/>
      <c r="AE110" s="29"/>
      <c r="AF110" s="29"/>
    </row>
    <row r="111" spans="1:32" s="4" customFormat="1" ht="13.35" customHeight="1" x14ac:dyDescent="0.2">
      <c r="A111" s="207"/>
      <c r="B111" s="15" t="s">
        <v>76</v>
      </c>
      <c r="C111" s="16"/>
      <c r="D111" s="207"/>
      <c r="E111" s="117"/>
      <c r="F111" s="5"/>
      <c r="G111" s="207"/>
      <c r="H111" s="48"/>
      <c r="I111" s="6"/>
      <c r="J111" s="6"/>
      <c r="K111" s="208"/>
      <c r="L111" s="106"/>
      <c r="M111" s="6"/>
      <c r="N111" s="6"/>
      <c r="O111" s="6"/>
      <c r="P111" s="17"/>
      <c r="Q111" s="6"/>
      <c r="R111" s="18"/>
      <c r="S111" s="593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32" s="4" customFormat="1" ht="12.75" customHeight="1" x14ac:dyDescent="0.2">
      <c r="A112" s="290">
        <v>1</v>
      </c>
      <c r="B112" s="572" t="s">
        <v>789</v>
      </c>
      <c r="C112" s="290">
        <v>1984</v>
      </c>
      <c r="D112" s="290"/>
      <c r="E112" s="290" t="s">
        <v>147</v>
      </c>
      <c r="F112" s="291" t="s">
        <v>790</v>
      </c>
      <c r="G112" s="290">
        <v>5</v>
      </c>
      <c r="H112" s="292">
        <v>2</v>
      </c>
      <c r="I112" s="293">
        <v>2252.3000000000002</v>
      </c>
      <c r="J112" s="293">
        <v>1218</v>
      </c>
      <c r="K112" s="573">
        <v>1194.5</v>
      </c>
      <c r="L112" s="294">
        <v>56</v>
      </c>
      <c r="M112" s="293">
        <v>10841817.560000001</v>
      </c>
      <c r="N112" s="293">
        <v>0</v>
      </c>
      <c r="O112" s="293">
        <v>0</v>
      </c>
      <c r="P112" s="293">
        <f>M112</f>
        <v>10841817.560000001</v>
      </c>
      <c r="Q112" s="295">
        <v>5393.0999999999995</v>
      </c>
      <c r="R112" s="290">
        <v>15029.02</v>
      </c>
      <c r="S112" s="593">
        <v>2022</v>
      </c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32" s="28" customFormat="1" ht="12.75" customHeight="1" x14ac:dyDescent="0.2">
      <c r="A113" s="405">
        <v>2</v>
      </c>
      <c r="B113" s="141" t="s">
        <v>198</v>
      </c>
      <c r="C113" s="290">
        <v>1964</v>
      </c>
      <c r="D113" s="464"/>
      <c r="E113" s="290" t="s">
        <v>147</v>
      </c>
      <c r="F113" s="291" t="s">
        <v>114</v>
      </c>
      <c r="G113" s="290">
        <v>5</v>
      </c>
      <c r="H113" s="292">
        <v>3</v>
      </c>
      <c r="I113" s="293">
        <v>2614.6</v>
      </c>
      <c r="J113" s="293">
        <v>2528.5</v>
      </c>
      <c r="K113" s="293">
        <v>2441.6</v>
      </c>
      <c r="L113" s="293">
        <v>56</v>
      </c>
      <c r="M113" s="293">
        <v>1300835.8779</v>
      </c>
      <c r="N113" s="293">
        <v>0</v>
      </c>
      <c r="O113" s="293">
        <v>0</v>
      </c>
      <c r="P113" s="293">
        <f>M113</f>
        <v>1300835.8779</v>
      </c>
      <c r="Q113" s="293">
        <f>P113/J113</f>
        <v>514.46939999999995</v>
      </c>
      <c r="R113" s="290">
        <v>7962.08</v>
      </c>
      <c r="S113" s="593">
        <v>2022</v>
      </c>
    </row>
    <row r="114" spans="1:32" s="62" customFormat="1" ht="12.75" customHeight="1" x14ac:dyDescent="0.2">
      <c r="A114" s="644" t="s">
        <v>199</v>
      </c>
      <c r="B114" s="644"/>
      <c r="C114" s="59">
        <v>2</v>
      </c>
      <c r="D114" s="59"/>
      <c r="E114" s="122"/>
      <c r="F114" s="202"/>
      <c r="G114" s="59"/>
      <c r="H114" s="60"/>
      <c r="I114" s="61">
        <f>SUM(I113:I113)</f>
        <v>2614.6</v>
      </c>
      <c r="J114" s="61">
        <f>SUM(J113:J113)</f>
        <v>2528.5</v>
      </c>
      <c r="K114" s="61">
        <f>SUM(K113:K113)</f>
        <v>2441.6</v>
      </c>
      <c r="L114" s="151">
        <f>SUM(L113:L113)</f>
        <v>56</v>
      </c>
      <c r="M114" s="143">
        <f>SUM(M112:M113)</f>
        <v>12142653.437900001</v>
      </c>
      <c r="N114" s="61"/>
      <c r="O114" s="61"/>
      <c r="P114" s="298">
        <f t="shared" ref="P114:P118" si="25">M114</f>
        <v>12142653.437900001</v>
      </c>
      <c r="Q114" s="172"/>
      <c r="S114" s="221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606"/>
      <c r="AE114" s="602"/>
      <c r="AF114" s="602"/>
    </row>
    <row r="115" spans="1:32" s="28" customFormat="1" ht="12.75" customHeight="1" x14ac:dyDescent="0.2">
      <c r="A115" s="405">
        <v>1</v>
      </c>
      <c r="B115" s="141" t="s">
        <v>198</v>
      </c>
      <c r="C115" s="344">
        <v>1964</v>
      </c>
      <c r="D115" s="351"/>
      <c r="E115" s="344" t="s">
        <v>147</v>
      </c>
      <c r="F115" s="352" t="s">
        <v>114</v>
      </c>
      <c r="G115" s="344">
        <v>5</v>
      </c>
      <c r="H115" s="353">
        <v>3</v>
      </c>
      <c r="I115" s="354">
        <v>2614.6</v>
      </c>
      <c r="J115" s="354">
        <v>2528.5</v>
      </c>
      <c r="K115" s="354">
        <v>2441.6</v>
      </c>
      <c r="L115" s="354">
        <v>56</v>
      </c>
      <c r="M115" s="354">
        <v>18744562.761450998</v>
      </c>
      <c r="N115" s="134">
        <v>0</v>
      </c>
      <c r="O115" s="134">
        <v>0</v>
      </c>
      <c r="P115" s="293">
        <f t="shared" si="25"/>
        <v>18744562.761450998</v>
      </c>
      <c r="Q115" s="354">
        <f>P115/J115</f>
        <v>7413.3133325888857</v>
      </c>
      <c r="R115" s="344">
        <v>7962.08</v>
      </c>
      <c r="S115" s="593">
        <v>2023</v>
      </c>
    </row>
    <row r="116" spans="1:32" s="77" customFormat="1" ht="12.75" customHeight="1" x14ac:dyDescent="0.2">
      <c r="A116" s="644" t="s">
        <v>200</v>
      </c>
      <c r="B116" s="644"/>
      <c r="C116" s="51">
        <v>1</v>
      </c>
      <c r="D116" s="51"/>
      <c r="E116" s="88"/>
      <c r="F116" s="81"/>
      <c r="G116" s="55"/>
      <c r="H116" s="82"/>
      <c r="I116" s="49">
        <f>SUM(I115:I115)</f>
        <v>2614.6</v>
      </c>
      <c r="J116" s="49">
        <f>SUM(J115:J115)</f>
        <v>2528.5</v>
      </c>
      <c r="K116" s="49">
        <f>SUM(K115:K115)</f>
        <v>2441.6</v>
      </c>
      <c r="L116" s="50">
        <f>SUM(L115:L115)</f>
        <v>56</v>
      </c>
      <c r="M116" s="49">
        <f>SUM(M115)</f>
        <v>18744562.761450998</v>
      </c>
      <c r="N116" s="49"/>
      <c r="O116" s="49"/>
      <c r="P116" s="298">
        <f t="shared" si="25"/>
        <v>18744562.761450998</v>
      </c>
      <c r="Q116" s="172"/>
      <c r="R116" s="65"/>
      <c r="S116" s="221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</row>
    <row r="117" spans="1:32" s="28" customFormat="1" ht="12.75" customHeight="1" x14ac:dyDescent="0.2">
      <c r="A117" s="406">
        <v>1</v>
      </c>
      <c r="B117" s="407" t="s">
        <v>320</v>
      </c>
      <c r="C117" s="408" t="s">
        <v>53</v>
      </c>
      <c r="D117" s="409"/>
      <c r="E117" s="359" t="s">
        <v>147</v>
      </c>
      <c r="F117" s="410" t="s">
        <v>114</v>
      </c>
      <c r="G117" s="408">
        <v>5</v>
      </c>
      <c r="H117" s="411">
        <v>4</v>
      </c>
      <c r="I117" s="412">
        <v>4349.5</v>
      </c>
      <c r="J117" s="412">
        <v>4279</v>
      </c>
      <c r="K117" s="412">
        <v>3318</v>
      </c>
      <c r="L117" s="413">
        <v>70</v>
      </c>
      <c r="M117" s="388">
        <v>2345871.8909999998</v>
      </c>
      <c r="N117" s="134">
        <v>0</v>
      </c>
      <c r="O117" s="134">
        <v>0</v>
      </c>
      <c r="P117" s="293">
        <f t="shared" si="25"/>
        <v>2345871.8909999998</v>
      </c>
      <c r="Q117" s="6">
        <f>P117/J117</f>
        <v>548.22899999999993</v>
      </c>
      <c r="R117" s="408">
        <v>8506.2900000000009</v>
      </c>
      <c r="S117" s="593">
        <v>2024</v>
      </c>
    </row>
    <row r="118" spans="1:32" s="77" customFormat="1" ht="12.75" customHeight="1" x14ac:dyDescent="0.2">
      <c r="A118" s="644" t="s">
        <v>201</v>
      </c>
      <c r="B118" s="644"/>
      <c r="C118" s="51">
        <v>1</v>
      </c>
      <c r="D118" s="51"/>
      <c r="E118" s="88"/>
      <c r="F118" s="72"/>
      <c r="G118" s="51"/>
      <c r="H118" s="54"/>
      <c r="I118" s="49">
        <f>SUM(I117:I117)</f>
        <v>4349.5</v>
      </c>
      <c r="J118" s="49">
        <f>SUM(J117:J117)</f>
        <v>4279</v>
      </c>
      <c r="K118" s="49">
        <f>SUM(K117:K117)</f>
        <v>3318</v>
      </c>
      <c r="L118" s="50">
        <f>SUM(L117:L117)</f>
        <v>70</v>
      </c>
      <c r="M118" s="49">
        <f>SUM(M117)</f>
        <v>2345871.8909999998</v>
      </c>
      <c r="N118" s="49"/>
      <c r="O118" s="49"/>
      <c r="P118" s="298">
        <f t="shared" si="25"/>
        <v>2345871.8909999998</v>
      </c>
      <c r="Q118" s="172"/>
      <c r="R118" s="65"/>
      <c r="S118" s="221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</row>
    <row r="119" spans="1:32" s="26" customFormat="1" ht="13.35" customHeight="1" x14ac:dyDescent="0.2">
      <c r="A119" s="617" t="s">
        <v>70</v>
      </c>
      <c r="B119" s="618"/>
      <c r="C119" s="57">
        <f>C118+C116+C114</f>
        <v>4</v>
      </c>
      <c r="D119" s="57"/>
      <c r="E119" s="125"/>
      <c r="F119" s="57"/>
      <c r="G119" s="57"/>
      <c r="H119" s="57"/>
      <c r="I119" s="102">
        <f>I118+I116+I114</f>
        <v>9578.7000000000007</v>
      </c>
      <c r="J119" s="102">
        <f>J118+J116+J114</f>
        <v>9336</v>
      </c>
      <c r="K119" s="57">
        <f>K118+K116+K114</f>
        <v>8201.2000000000007</v>
      </c>
      <c r="L119" s="57">
        <f>L118+L116+L114</f>
        <v>182</v>
      </c>
      <c r="M119" s="102">
        <f>M114+M116+M118</f>
        <v>33233088.090350997</v>
      </c>
      <c r="N119" s="57"/>
      <c r="O119" s="57"/>
      <c r="P119" s="102">
        <f>P118+P116+P114</f>
        <v>33233088.090351</v>
      </c>
      <c r="Q119" s="102"/>
      <c r="R119" s="58"/>
      <c r="S119" s="281"/>
      <c r="T119" s="608"/>
      <c r="U119" s="608"/>
      <c r="V119" s="608"/>
      <c r="W119" s="608"/>
      <c r="X119" s="608"/>
      <c r="Y119" s="608"/>
      <c r="Z119" s="608"/>
      <c r="AA119" s="608"/>
      <c r="AB119" s="608"/>
      <c r="AC119" s="608"/>
      <c r="AD119" s="29"/>
      <c r="AE119" s="29"/>
      <c r="AF119" s="29"/>
    </row>
    <row r="120" spans="1:32" s="4" customFormat="1" ht="13.35" customHeight="1" x14ac:dyDescent="0.2">
      <c r="A120" s="207"/>
      <c r="B120" s="15" t="s">
        <v>77</v>
      </c>
      <c r="C120" s="16"/>
      <c r="D120" s="207"/>
      <c r="E120" s="117"/>
      <c r="F120" s="5"/>
      <c r="G120" s="207"/>
      <c r="H120" s="48"/>
      <c r="I120" s="6"/>
      <c r="J120" s="6"/>
      <c r="K120" s="208"/>
      <c r="L120" s="106"/>
      <c r="M120" s="6"/>
      <c r="N120" s="6"/>
      <c r="O120" s="6"/>
      <c r="P120" s="17"/>
      <c r="Q120" s="6"/>
      <c r="R120" s="18"/>
      <c r="S120" s="593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32" s="4" customFormat="1" ht="12.75" customHeight="1" x14ac:dyDescent="0.2">
      <c r="A121" s="290">
        <v>1</v>
      </c>
      <c r="B121" s="291" t="s">
        <v>793</v>
      </c>
      <c r="C121" s="290">
        <v>1951</v>
      </c>
      <c r="D121" s="464"/>
      <c r="E121" s="290" t="s">
        <v>147</v>
      </c>
      <c r="F121" s="291" t="s">
        <v>49</v>
      </c>
      <c r="G121" s="290">
        <v>2</v>
      </c>
      <c r="H121" s="292">
        <v>1</v>
      </c>
      <c r="I121" s="293">
        <v>1308.5</v>
      </c>
      <c r="J121" s="293">
        <v>1181.9000000000001</v>
      </c>
      <c r="K121" s="480">
        <v>907</v>
      </c>
      <c r="L121" s="294">
        <v>8</v>
      </c>
      <c r="M121" s="192">
        <v>13676145.35</v>
      </c>
      <c r="N121" s="293">
        <v>0</v>
      </c>
      <c r="O121" s="293">
        <v>0</v>
      </c>
      <c r="P121" s="293">
        <f t="shared" ref="P121" si="26">M121</f>
        <v>13676145.35</v>
      </c>
      <c r="Q121" s="295">
        <f>P121/J121</f>
        <v>11571.321896945596</v>
      </c>
      <c r="R121" s="290">
        <v>12005.77</v>
      </c>
      <c r="S121" s="593">
        <v>2022</v>
      </c>
      <c r="T121" s="28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32" s="4" customFormat="1" ht="12.75" customHeight="1" x14ac:dyDescent="0.2">
      <c r="A122" s="414">
        <f>A121+1</f>
        <v>2</v>
      </c>
      <c r="B122" s="361" t="s">
        <v>202</v>
      </c>
      <c r="C122" s="362">
        <v>1958</v>
      </c>
      <c r="D122" s="362"/>
      <c r="E122" s="362" t="s">
        <v>147</v>
      </c>
      <c r="F122" s="361" t="s">
        <v>49</v>
      </c>
      <c r="G122" s="362">
        <v>2</v>
      </c>
      <c r="H122" s="415">
        <v>1</v>
      </c>
      <c r="I122" s="416">
        <v>468.5</v>
      </c>
      <c r="J122" s="416">
        <v>439.1</v>
      </c>
      <c r="K122" s="416">
        <v>388.5</v>
      </c>
      <c r="L122" s="417">
        <v>8</v>
      </c>
      <c r="M122" s="416">
        <v>268303.75</v>
      </c>
      <c r="N122" s="134">
        <v>0</v>
      </c>
      <c r="O122" s="134">
        <v>0</v>
      </c>
      <c r="P122" s="416">
        <f t="shared" ref="P122:P131" si="27">M122</f>
        <v>268303.75</v>
      </c>
      <c r="Q122" s="416">
        <f t="shared" ref="Q122:Q131" si="28">P122/J122</f>
        <v>611.03108631291275</v>
      </c>
      <c r="R122" s="362">
        <v>12005.759999999998</v>
      </c>
      <c r="S122" s="593">
        <v>2022</v>
      </c>
      <c r="T122" s="28"/>
      <c r="U122" s="28"/>
      <c r="V122" s="28"/>
      <c r="W122" s="28"/>
      <c r="X122" s="28"/>
      <c r="Y122" s="28"/>
      <c r="Z122" s="28"/>
      <c r="AA122" s="28"/>
      <c r="AB122" s="28"/>
      <c r="AC122" s="28"/>
    </row>
    <row r="123" spans="1:32" s="4" customFormat="1" ht="12.75" customHeight="1" x14ac:dyDescent="0.2">
      <c r="A123" s="414">
        <f t="shared" ref="A123:A131" si="29">A122+1</f>
        <v>3</v>
      </c>
      <c r="B123" s="361" t="s">
        <v>205</v>
      </c>
      <c r="C123" s="362">
        <v>1951</v>
      </c>
      <c r="D123" s="418"/>
      <c r="E123" s="362" t="s">
        <v>147</v>
      </c>
      <c r="F123" s="361" t="s">
        <v>49</v>
      </c>
      <c r="G123" s="362">
        <v>2</v>
      </c>
      <c r="H123" s="415">
        <v>3</v>
      </c>
      <c r="I123" s="416">
        <v>1318</v>
      </c>
      <c r="J123" s="416">
        <v>1184.3</v>
      </c>
      <c r="K123" s="416">
        <v>1003.6</v>
      </c>
      <c r="L123" s="417">
        <v>24</v>
      </c>
      <c r="M123" s="416">
        <v>13708028.326208001</v>
      </c>
      <c r="N123" s="134">
        <v>0</v>
      </c>
      <c r="O123" s="134">
        <v>0</v>
      </c>
      <c r="P123" s="416">
        <f t="shared" si="27"/>
        <v>13708028.326208001</v>
      </c>
      <c r="Q123" s="416">
        <f t="shared" si="28"/>
        <v>11574.793824375582</v>
      </c>
      <c r="R123" s="362">
        <v>12005.759999999998</v>
      </c>
      <c r="S123" s="593">
        <v>2022</v>
      </c>
      <c r="T123" s="28"/>
      <c r="U123" s="28"/>
      <c r="V123" s="28"/>
      <c r="W123" s="28"/>
      <c r="X123" s="28"/>
      <c r="Y123" s="28"/>
      <c r="Z123" s="28"/>
      <c r="AA123" s="28"/>
      <c r="AB123" s="28"/>
      <c r="AC123" s="28"/>
    </row>
    <row r="124" spans="1:32" s="4" customFormat="1" ht="12.75" customHeight="1" x14ac:dyDescent="0.2">
      <c r="A124" s="414">
        <f t="shared" si="29"/>
        <v>4</v>
      </c>
      <c r="B124" s="361" t="s">
        <v>207</v>
      </c>
      <c r="C124" s="362">
        <v>1957</v>
      </c>
      <c r="D124" s="362"/>
      <c r="E124" s="362" t="s">
        <v>147</v>
      </c>
      <c r="F124" s="361" t="s">
        <v>49</v>
      </c>
      <c r="G124" s="362">
        <v>2</v>
      </c>
      <c r="H124" s="415">
        <v>2</v>
      </c>
      <c r="I124" s="416">
        <v>813.2</v>
      </c>
      <c r="J124" s="416">
        <v>739.72</v>
      </c>
      <c r="K124" s="416">
        <v>549.29999999999995</v>
      </c>
      <c r="L124" s="417">
        <v>16</v>
      </c>
      <c r="M124" s="416">
        <v>8327162.9099647999</v>
      </c>
      <c r="N124" s="134">
        <v>0</v>
      </c>
      <c r="O124" s="134">
        <v>0</v>
      </c>
      <c r="P124" s="416">
        <f t="shared" si="27"/>
        <v>8327162.9099647999</v>
      </c>
      <c r="Q124" s="416">
        <f t="shared" si="28"/>
        <v>11257.182325697291</v>
      </c>
      <c r="R124" s="362">
        <v>12005.759999999998</v>
      </c>
      <c r="S124" s="593">
        <v>2022</v>
      </c>
      <c r="T124" s="28"/>
      <c r="U124" s="28"/>
      <c r="V124" s="28"/>
      <c r="W124" s="28"/>
      <c r="X124" s="28"/>
      <c r="Y124" s="28"/>
      <c r="Z124" s="28"/>
      <c r="AA124" s="28"/>
      <c r="AB124" s="28"/>
      <c r="AC124" s="28"/>
    </row>
    <row r="125" spans="1:32" s="4" customFormat="1" ht="12.75" customHeight="1" x14ac:dyDescent="0.2">
      <c r="A125" s="414">
        <f t="shared" si="29"/>
        <v>5</v>
      </c>
      <c r="B125" s="361" t="s">
        <v>213</v>
      </c>
      <c r="C125" s="362" t="s">
        <v>214</v>
      </c>
      <c r="D125" s="418"/>
      <c r="E125" s="362" t="s">
        <v>147</v>
      </c>
      <c r="F125" s="361" t="s">
        <v>49</v>
      </c>
      <c r="G125" s="362">
        <v>2</v>
      </c>
      <c r="H125" s="415">
        <v>1</v>
      </c>
      <c r="I125" s="416">
        <v>715.4</v>
      </c>
      <c r="J125" s="416">
        <v>715.4</v>
      </c>
      <c r="K125" s="416">
        <v>0</v>
      </c>
      <c r="L125" s="419">
        <v>25</v>
      </c>
      <c r="M125" s="420">
        <v>7010744.9963163994</v>
      </c>
      <c r="N125" s="134">
        <v>0</v>
      </c>
      <c r="O125" s="134">
        <v>0</v>
      </c>
      <c r="P125" s="416">
        <f t="shared" si="27"/>
        <v>7010744.9963163994</v>
      </c>
      <c r="Q125" s="416">
        <f t="shared" si="28"/>
        <v>9799.7553764556887</v>
      </c>
      <c r="R125" s="362">
        <v>12005.759999999998</v>
      </c>
      <c r="S125" s="593">
        <v>2022</v>
      </c>
      <c r="T125" s="28"/>
      <c r="U125" s="28"/>
      <c r="V125" s="28"/>
      <c r="W125" s="28"/>
      <c r="X125" s="28"/>
      <c r="Y125" s="28"/>
      <c r="Z125" s="28"/>
      <c r="AA125" s="28"/>
      <c r="AB125" s="28"/>
      <c r="AC125" s="28"/>
    </row>
    <row r="126" spans="1:32" s="4" customFormat="1" ht="12.75" customHeight="1" x14ac:dyDescent="0.2">
      <c r="A126" s="414">
        <f t="shared" si="29"/>
        <v>6</v>
      </c>
      <c r="B126" s="141" t="s">
        <v>321</v>
      </c>
      <c r="C126" s="337" t="s">
        <v>45</v>
      </c>
      <c r="D126" s="136"/>
      <c r="E126" s="337" t="s">
        <v>147</v>
      </c>
      <c r="F126" s="141" t="s">
        <v>49</v>
      </c>
      <c r="G126" s="337">
        <v>4</v>
      </c>
      <c r="H126" s="390">
        <v>3</v>
      </c>
      <c r="I126" s="134">
        <v>2805.5</v>
      </c>
      <c r="J126" s="134">
        <v>2708.6</v>
      </c>
      <c r="K126" s="134">
        <v>1199.8599999999999</v>
      </c>
      <c r="L126" s="421">
        <v>100</v>
      </c>
      <c r="M126" s="422">
        <v>1971011.0253600001</v>
      </c>
      <c r="N126" s="134">
        <v>0</v>
      </c>
      <c r="O126" s="134">
        <v>0</v>
      </c>
      <c r="P126" s="416">
        <f t="shared" si="27"/>
        <v>1971011.0253600001</v>
      </c>
      <c r="Q126" s="416">
        <f t="shared" si="28"/>
        <v>727.68626794654074</v>
      </c>
      <c r="R126" s="362">
        <v>12423.46</v>
      </c>
      <c r="S126" s="593">
        <v>2022</v>
      </c>
      <c r="T126" s="28"/>
      <c r="U126" s="28"/>
      <c r="V126" s="28"/>
      <c r="W126" s="28"/>
      <c r="X126" s="28"/>
      <c r="Y126" s="28"/>
      <c r="Z126" s="28"/>
      <c r="AA126" s="28"/>
      <c r="AB126" s="28"/>
      <c r="AC126" s="28"/>
    </row>
    <row r="127" spans="1:32" s="4" customFormat="1" ht="12.75" customHeight="1" x14ac:dyDescent="0.2">
      <c r="A127" s="414">
        <f t="shared" si="29"/>
        <v>7</v>
      </c>
      <c r="B127" s="141" t="s">
        <v>322</v>
      </c>
      <c r="C127" s="337" t="s">
        <v>45</v>
      </c>
      <c r="D127" s="136"/>
      <c r="E127" s="337" t="s">
        <v>147</v>
      </c>
      <c r="F127" s="141" t="s">
        <v>49</v>
      </c>
      <c r="G127" s="337">
        <v>4</v>
      </c>
      <c r="H127" s="390">
        <v>3</v>
      </c>
      <c r="I127" s="134">
        <v>2515</v>
      </c>
      <c r="J127" s="134">
        <v>2325.4</v>
      </c>
      <c r="K127" s="134">
        <v>1352.74</v>
      </c>
      <c r="L127" s="421">
        <v>80</v>
      </c>
      <c r="M127" s="422">
        <v>1646586.9050400001</v>
      </c>
      <c r="N127" s="134">
        <v>0</v>
      </c>
      <c r="O127" s="134">
        <v>0</v>
      </c>
      <c r="P127" s="416">
        <f t="shared" si="27"/>
        <v>1646586.9050400001</v>
      </c>
      <c r="Q127" s="416">
        <f t="shared" si="28"/>
        <v>708.08760000000007</v>
      </c>
      <c r="R127" s="362">
        <v>11114.76</v>
      </c>
      <c r="S127" s="593">
        <v>2022</v>
      </c>
      <c r="T127" s="28"/>
      <c r="U127" s="28"/>
      <c r="V127" s="28"/>
      <c r="W127" s="28"/>
      <c r="X127" s="28"/>
      <c r="Y127" s="28"/>
      <c r="Z127" s="28"/>
      <c r="AA127" s="28"/>
      <c r="AB127" s="28"/>
      <c r="AC127" s="28"/>
    </row>
    <row r="128" spans="1:32" s="4" customFormat="1" ht="12.75" customHeight="1" x14ac:dyDescent="0.2">
      <c r="A128" s="414">
        <f t="shared" si="29"/>
        <v>8</v>
      </c>
      <c r="B128" s="141" t="s">
        <v>323</v>
      </c>
      <c r="C128" s="337" t="s">
        <v>66</v>
      </c>
      <c r="D128" s="136"/>
      <c r="E128" s="337" t="s">
        <v>147</v>
      </c>
      <c r="F128" s="141" t="s">
        <v>49</v>
      </c>
      <c r="G128" s="337">
        <v>4</v>
      </c>
      <c r="H128" s="390">
        <v>2</v>
      </c>
      <c r="I128" s="134">
        <v>1706.9</v>
      </c>
      <c r="J128" s="134">
        <v>1599.8</v>
      </c>
      <c r="K128" s="134">
        <v>1324.29</v>
      </c>
      <c r="L128" s="421">
        <v>75</v>
      </c>
      <c r="M128" s="422">
        <v>764264.13503999985</v>
      </c>
      <c r="N128" s="134">
        <v>0</v>
      </c>
      <c r="O128" s="134">
        <v>0</v>
      </c>
      <c r="P128" s="416">
        <f t="shared" si="27"/>
        <v>764264.13503999985</v>
      </c>
      <c r="Q128" s="416">
        <f t="shared" si="28"/>
        <v>477.7247999999999</v>
      </c>
      <c r="R128" s="362">
        <v>7962.08</v>
      </c>
      <c r="S128" s="593">
        <v>2022</v>
      </c>
      <c r="T128" s="28"/>
      <c r="U128" s="28"/>
      <c r="V128" s="28"/>
      <c r="W128" s="28"/>
      <c r="X128" s="28"/>
      <c r="Y128" s="28"/>
      <c r="Z128" s="28"/>
      <c r="AA128" s="28"/>
      <c r="AB128" s="28"/>
      <c r="AC128" s="28"/>
    </row>
    <row r="129" spans="1:32" s="4" customFormat="1" ht="12.75" customHeight="1" x14ac:dyDescent="0.2">
      <c r="A129" s="414">
        <f t="shared" si="29"/>
        <v>9</v>
      </c>
      <c r="B129" s="141" t="s">
        <v>204</v>
      </c>
      <c r="C129" s="337" t="s">
        <v>44</v>
      </c>
      <c r="D129" s="136"/>
      <c r="E129" s="337" t="s">
        <v>147</v>
      </c>
      <c r="F129" s="141" t="s">
        <v>49</v>
      </c>
      <c r="G129" s="337">
        <v>2</v>
      </c>
      <c r="H129" s="390">
        <v>3</v>
      </c>
      <c r="I129" s="134">
        <v>1364.2</v>
      </c>
      <c r="J129" s="134">
        <v>1232.3</v>
      </c>
      <c r="K129" s="134">
        <v>779.7</v>
      </c>
      <c r="L129" s="421">
        <v>28</v>
      </c>
      <c r="M129" s="422">
        <v>839681.88287999993</v>
      </c>
      <c r="N129" s="134">
        <v>0</v>
      </c>
      <c r="O129" s="134">
        <v>0</v>
      </c>
      <c r="P129" s="416">
        <f t="shared" si="27"/>
        <v>839681.88287999993</v>
      </c>
      <c r="Q129" s="416">
        <f t="shared" si="28"/>
        <v>681.39404599529337</v>
      </c>
      <c r="R129" s="362">
        <v>12005.759999999998</v>
      </c>
      <c r="S129" s="593">
        <v>2022</v>
      </c>
      <c r="T129" s="28"/>
      <c r="U129" s="28"/>
      <c r="V129" s="28"/>
      <c r="W129" s="28"/>
      <c r="X129" s="28"/>
      <c r="Y129" s="28"/>
      <c r="Z129" s="28"/>
      <c r="AA129" s="28"/>
      <c r="AB129" s="28"/>
      <c r="AC129" s="28"/>
    </row>
    <row r="130" spans="1:32" s="4" customFormat="1" ht="12.75" customHeight="1" x14ac:dyDescent="0.2">
      <c r="A130" s="414">
        <f t="shared" si="29"/>
        <v>10</v>
      </c>
      <c r="B130" s="141" t="s">
        <v>206</v>
      </c>
      <c r="C130" s="337" t="s">
        <v>53</v>
      </c>
      <c r="D130" s="136"/>
      <c r="E130" s="337" t="s">
        <v>147</v>
      </c>
      <c r="F130" s="141" t="s">
        <v>49</v>
      </c>
      <c r="G130" s="337">
        <v>3</v>
      </c>
      <c r="H130" s="390">
        <v>3</v>
      </c>
      <c r="I130" s="134">
        <v>1903.2</v>
      </c>
      <c r="J130" s="134">
        <v>1755</v>
      </c>
      <c r="K130" s="134">
        <v>1094.5999999999999</v>
      </c>
      <c r="L130" s="421">
        <v>1</v>
      </c>
      <c r="M130" s="422">
        <v>1108852.1249999998</v>
      </c>
      <c r="N130" s="134">
        <v>0</v>
      </c>
      <c r="O130" s="134">
        <v>0</v>
      </c>
      <c r="P130" s="416">
        <f t="shared" si="27"/>
        <v>1108852.1249999998</v>
      </c>
      <c r="Q130" s="416">
        <f t="shared" si="28"/>
        <v>631.82457264957247</v>
      </c>
      <c r="R130" s="362">
        <v>12005.759999999998</v>
      </c>
      <c r="S130" s="593">
        <v>2022</v>
      </c>
      <c r="T130" s="28"/>
      <c r="U130" s="28"/>
      <c r="V130" s="28"/>
      <c r="W130" s="28"/>
      <c r="X130" s="28"/>
      <c r="Y130" s="28"/>
      <c r="Z130" s="28"/>
      <c r="AA130" s="28"/>
      <c r="AB130" s="28"/>
      <c r="AC130" s="28"/>
    </row>
    <row r="131" spans="1:32" s="4" customFormat="1" ht="12.75" customHeight="1" x14ac:dyDescent="0.2">
      <c r="A131" s="414">
        <f t="shared" si="29"/>
        <v>11</v>
      </c>
      <c r="B131" s="336" t="s">
        <v>203</v>
      </c>
      <c r="C131" s="337" t="s">
        <v>65</v>
      </c>
      <c r="D131" s="136"/>
      <c r="E131" s="136" t="s">
        <v>146</v>
      </c>
      <c r="F131" s="141" t="s">
        <v>49</v>
      </c>
      <c r="G131" s="337">
        <v>3</v>
      </c>
      <c r="H131" s="390">
        <v>3</v>
      </c>
      <c r="I131" s="134">
        <v>1874.7</v>
      </c>
      <c r="J131" s="134">
        <v>1766.4</v>
      </c>
      <c r="K131" s="134">
        <v>0</v>
      </c>
      <c r="L131" s="421">
        <v>37</v>
      </c>
      <c r="M131" s="422">
        <v>21931106.443161599</v>
      </c>
      <c r="N131" s="134">
        <v>0</v>
      </c>
      <c r="O131" s="134">
        <v>0</v>
      </c>
      <c r="P131" s="416">
        <f t="shared" si="27"/>
        <v>21931106.443161599</v>
      </c>
      <c r="Q131" s="416">
        <f t="shared" si="28"/>
        <v>12415.707904869565</v>
      </c>
      <c r="R131" s="362">
        <v>12423.46</v>
      </c>
      <c r="S131" s="593">
        <v>2022</v>
      </c>
      <c r="T131" s="28"/>
      <c r="U131" s="28"/>
      <c r="V131" s="28"/>
      <c r="W131" s="28"/>
      <c r="X131" s="28"/>
      <c r="Y131" s="28"/>
      <c r="Z131" s="28"/>
      <c r="AA131" s="28"/>
      <c r="AB131" s="28"/>
      <c r="AC131" s="28"/>
    </row>
    <row r="132" spans="1:32" s="22" customFormat="1" ht="12.75" customHeight="1" x14ac:dyDescent="0.2">
      <c r="A132" s="614" t="s">
        <v>208</v>
      </c>
      <c r="B132" s="615"/>
      <c r="C132" s="14">
        <v>11</v>
      </c>
      <c r="D132" s="14"/>
      <c r="E132" s="122"/>
      <c r="F132" s="203"/>
      <c r="G132" s="14"/>
      <c r="H132" s="47"/>
      <c r="I132" s="3">
        <f>SUM(I120:I131)</f>
        <v>16793.099999999999</v>
      </c>
      <c r="J132" s="3">
        <f>SUM(J120:J131)</f>
        <v>15647.919999999998</v>
      </c>
      <c r="K132" s="3">
        <f>SUM(K120:K131)</f>
        <v>8599.5899999999983</v>
      </c>
      <c r="L132" s="8">
        <f>SUM(L120:L131)</f>
        <v>402</v>
      </c>
      <c r="M132" s="3">
        <f>SUM(M121:M131)</f>
        <v>71251887.848970816</v>
      </c>
      <c r="N132" s="3"/>
      <c r="O132" s="3"/>
      <c r="P132" s="3">
        <f>SUM(P121:P131)</f>
        <v>71251887.848970816</v>
      </c>
      <c r="Q132" s="172"/>
      <c r="R132" s="184"/>
      <c r="S132" s="221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4"/>
      <c r="AE132" s="4"/>
      <c r="AF132" s="4"/>
    </row>
    <row r="133" spans="1:32" s="4" customFormat="1" ht="12.75" customHeight="1" x14ac:dyDescent="0.2">
      <c r="A133" s="414">
        <v>1</v>
      </c>
      <c r="B133" s="361" t="s">
        <v>202</v>
      </c>
      <c r="C133" s="362">
        <v>1958</v>
      </c>
      <c r="D133" s="362"/>
      <c r="E133" s="362" t="s">
        <v>147</v>
      </c>
      <c r="F133" s="361" t="s">
        <v>49</v>
      </c>
      <c r="G133" s="362">
        <v>2</v>
      </c>
      <c r="H133" s="415">
        <v>1</v>
      </c>
      <c r="I133" s="416">
        <v>468.5</v>
      </c>
      <c r="J133" s="416">
        <v>439.1</v>
      </c>
      <c r="K133" s="416">
        <v>388.5</v>
      </c>
      <c r="L133" s="417">
        <v>8</v>
      </c>
      <c r="M133" s="416">
        <v>4567424.2212224007</v>
      </c>
      <c r="N133" s="134">
        <v>0</v>
      </c>
      <c r="O133" s="134">
        <v>0</v>
      </c>
      <c r="P133" s="416">
        <f t="shared" ref="P133:P144" si="30">M133</f>
        <v>4567424.2212224007</v>
      </c>
      <c r="Q133" s="416">
        <f t="shared" ref="Q133:Q144" si="31">P133/J133</f>
        <v>10401.78597408882</v>
      </c>
      <c r="R133" s="362">
        <v>12005.759999999998</v>
      </c>
      <c r="S133" s="593">
        <v>2023</v>
      </c>
      <c r="T133" s="28"/>
      <c r="U133" s="28"/>
      <c r="V133" s="28"/>
      <c r="W133" s="28"/>
      <c r="X133" s="28"/>
      <c r="Y133" s="28"/>
      <c r="Z133" s="28"/>
      <c r="AA133" s="28"/>
      <c r="AB133" s="28"/>
      <c r="AC133" s="28"/>
    </row>
    <row r="134" spans="1:32" s="4" customFormat="1" ht="12.75" customHeight="1" x14ac:dyDescent="0.2">
      <c r="A134" s="414">
        <f t="shared" ref="A134:A144" si="32">A133+1</f>
        <v>2</v>
      </c>
      <c r="B134" s="423" t="s">
        <v>204</v>
      </c>
      <c r="C134" s="362">
        <v>1951</v>
      </c>
      <c r="D134" s="362"/>
      <c r="E134" s="362" t="s">
        <v>147</v>
      </c>
      <c r="F134" s="361" t="s">
        <v>49</v>
      </c>
      <c r="G134" s="362">
        <v>2</v>
      </c>
      <c r="H134" s="415">
        <v>3</v>
      </c>
      <c r="I134" s="416">
        <v>1232.3</v>
      </c>
      <c r="J134" s="416">
        <v>1176.8</v>
      </c>
      <c r="K134" s="416">
        <v>779.7</v>
      </c>
      <c r="L134" s="417">
        <v>28</v>
      </c>
      <c r="M134" s="416">
        <v>14294184.586227199</v>
      </c>
      <c r="N134" s="134">
        <v>0</v>
      </c>
      <c r="O134" s="134">
        <v>0</v>
      </c>
      <c r="P134" s="416">
        <f t="shared" si="30"/>
        <v>14294184.586227199</v>
      </c>
      <c r="Q134" s="416">
        <f t="shared" si="31"/>
        <v>12146.655834659416</v>
      </c>
      <c r="R134" s="362">
        <v>12005.759999999998</v>
      </c>
      <c r="S134" s="593">
        <v>2023</v>
      </c>
      <c r="T134" s="28"/>
      <c r="U134" s="28"/>
      <c r="V134" s="28"/>
      <c r="W134" s="28"/>
      <c r="X134" s="28"/>
      <c r="Y134" s="28"/>
      <c r="Z134" s="28"/>
      <c r="AA134" s="28"/>
      <c r="AB134" s="28"/>
      <c r="AC134" s="28"/>
    </row>
    <row r="135" spans="1:32" s="4" customFormat="1" ht="12.75" customHeight="1" x14ac:dyDescent="0.2">
      <c r="A135" s="414">
        <f t="shared" si="32"/>
        <v>3</v>
      </c>
      <c r="B135" s="141" t="s">
        <v>325</v>
      </c>
      <c r="C135" s="587" t="s">
        <v>61</v>
      </c>
      <c r="D135" s="136"/>
      <c r="E135" s="587" t="s">
        <v>147</v>
      </c>
      <c r="F135" s="141" t="s">
        <v>49</v>
      </c>
      <c r="G135" s="587">
        <v>4</v>
      </c>
      <c r="H135" s="390">
        <v>3</v>
      </c>
      <c r="I135" s="134">
        <v>2370.3000000000002</v>
      </c>
      <c r="J135" s="134">
        <v>1748.5</v>
      </c>
      <c r="K135" s="134">
        <v>968.62</v>
      </c>
      <c r="L135" s="131">
        <v>90</v>
      </c>
      <c r="M135" s="134">
        <v>1766839.6342799999</v>
      </c>
      <c r="N135" s="134">
        <v>0</v>
      </c>
      <c r="O135" s="134">
        <v>0</v>
      </c>
      <c r="P135" s="416">
        <f t="shared" si="30"/>
        <v>1766839.6342799999</v>
      </c>
      <c r="Q135" s="416">
        <f t="shared" si="31"/>
        <v>1010.488781401201</v>
      </c>
      <c r="R135" s="362">
        <v>12423.46</v>
      </c>
      <c r="S135" s="593">
        <v>2023</v>
      </c>
      <c r="T135" s="28"/>
      <c r="U135" s="28"/>
      <c r="V135" s="28"/>
      <c r="W135" s="28"/>
      <c r="X135" s="28"/>
      <c r="Y135" s="28"/>
      <c r="Z135" s="28"/>
      <c r="AA135" s="28"/>
      <c r="AB135" s="28"/>
      <c r="AC135" s="28"/>
    </row>
    <row r="136" spans="1:32" s="4" customFormat="1" ht="12.75" customHeight="1" x14ac:dyDescent="0.2">
      <c r="A136" s="414">
        <f t="shared" si="32"/>
        <v>4</v>
      </c>
      <c r="B136" s="141" t="s">
        <v>326</v>
      </c>
      <c r="C136" s="587" t="s">
        <v>60</v>
      </c>
      <c r="D136" s="136"/>
      <c r="E136" s="587" t="s">
        <v>147</v>
      </c>
      <c r="F136" s="141" t="s">
        <v>49</v>
      </c>
      <c r="G136" s="587">
        <v>3</v>
      </c>
      <c r="H136" s="390">
        <v>3</v>
      </c>
      <c r="I136" s="134">
        <v>2162.4</v>
      </c>
      <c r="J136" s="134">
        <v>2060.6</v>
      </c>
      <c r="K136" s="134">
        <v>968.5</v>
      </c>
      <c r="L136" s="131">
        <v>29</v>
      </c>
      <c r="M136" s="134">
        <v>1501549.06944</v>
      </c>
      <c r="N136" s="134">
        <v>0</v>
      </c>
      <c r="O136" s="134">
        <v>0</v>
      </c>
      <c r="P136" s="416">
        <f t="shared" si="30"/>
        <v>1501549.06944</v>
      </c>
      <c r="Q136" s="416">
        <f t="shared" si="31"/>
        <v>728.69507397845291</v>
      </c>
      <c r="R136" s="362">
        <v>12423.46</v>
      </c>
      <c r="S136" s="593">
        <v>2023</v>
      </c>
      <c r="T136" s="28"/>
      <c r="U136" s="28"/>
      <c r="V136" s="28"/>
      <c r="W136" s="28"/>
      <c r="X136" s="28"/>
      <c r="Y136" s="28"/>
      <c r="Z136" s="28"/>
      <c r="AA136" s="28"/>
      <c r="AB136" s="28"/>
      <c r="AC136" s="28"/>
    </row>
    <row r="137" spans="1:32" s="4" customFormat="1" ht="12.75" customHeight="1" x14ac:dyDescent="0.2">
      <c r="A137" s="414">
        <f t="shared" si="32"/>
        <v>5</v>
      </c>
      <c r="B137" s="141" t="s">
        <v>327</v>
      </c>
      <c r="C137" s="587" t="s">
        <v>60</v>
      </c>
      <c r="D137" s="136"/>
      <c r="E137" s="587" t="s">
        <v>147</v>
      </c>
      <c r="F137" s="141" t="s">
        <v>49</v>
      </c>
      <c r="G137" s="587">
        <v>3</v>
      </c>
      <c r="H137" s="390">
        <v>2</v>
      </c>
      <c r="I137" s="134">
        <v>1056.9000000000001</v>
      </c>
      <c r="J137" s="134">
        <v>976.5</v>
      </c>
      <c r="K137" s="134">
        <v>777.5</v>
      </c>
      <c r="L137" s="131">
        <v>16</v>
      </c>
      <c r="M137" s="134">
        <v>727890.52139999997</v>
      </c>
      <c r="N137" s="134">
        <v>0</v>
      </c>
      <c r="O137" s="134">
        <v>0</v>
      </c>
      <c r="P137" s="416">
        <f t="shared" si="30"/>
        <v>727890.52139999997</v>
      </c>
      <c r="Q137" s="416">
        <f t="shared" si="31"/>
        <v>745.4076</v>
      </c>
      <c r="R137" s="362">
        <v>12423.46</v>
      </c>
      <c r="S137" s="593">
        <v>2023</v>
      </c>
      <c r="T137" s="28"/>
      <c r="U137" s="28"/>
      <c r="V137" s="28"/>
      <c r="W137" s="28"/>
      <c r="X137" s="28"/>
      <c r="Y137" s="28"/>
      <c r="Z137" s="28"/>
      <c r="AA137" s="28"/>
      <c r="AB137" s="28"/>
      <c r="AC137" s="28"/>
    </row>
    <row r="138" spans="1:32" s="4" customFormat="1" ht="12.75" customHeight="1" x14ac:dyDescent="0.2">
      <c r="A138" s="414">
        <f t="shared" si="32"/>
        <v>6</v>
      </c>
      <c r="B138" s="141" t="s">
        <v>328</v>
      </c>
      <c r="C138" s="587" t="s">
        <v>297</v>
      </c>
      <c r="D138" s="136"/>
      <c r="E138" s="587" t="s">
        <v>147</v>
      </c>
      <c r="F138" s="141" t="s">
        <v>49</v>
      </c>
      <c r="G138" s="587">
        <v>2</v>
      </c>
      <c r="H138" s="390">
        <v>1</v>
      </c>
      <c r="I138" s="134">
        <v>510.6</v>
      </c>
      <c r="J138" s="134">
        <v>466.2</v>
      </c>
      <c r="K138" s="134">
        <v>390.7</v>
      </c>
      <c r="L138" s="131">
        <v>8</v>
      </c>
      <c r="M138" s="134">
        <v>335825.11871999997</v>
      </c>
      <c r="N138" s="134">
        <v>0</v>
      </c>
      <c r="O138" s="134">
        <v>0</v>
      </c>
      <c r="P138" s="416">
        <f t="shared" si="30"/>
        <v>335825.11871999997</v>
      </c>
      <c r="Q138" s="416">
        <f t="shared" si="31"/>
        <v>720.34559999999999</v>
      </c>
      <c r="R138" s="362">
        <v>12423.46</v>
      </c>
      <c r="S138" s="593">
        <v>2023</v>
      </c>
      <c r="T138" s="28"/>
      <c r="U138" s="28"/>
      <c r="V138" s="28"/>
      <c r="W138" s="28"/>
      <c r="X138" s="28"/>
      <c r="Y138" s="28"/>
      <c r="Z138" s="28"/>
      <c r="AA138" s="28"/>
      <c r="AB138" s="28"/>
      <c r="AC138" s="28"/>
    </row>
    <row r="139" spans="1:32" s="4" customFormat="1" ht="12.75" customHeight="1" x14ac:dyDescent="0.2">
      <c r="A139" s="414">
        <f t="shared" si="32"/>
        <v>7</v>
      </c>
      <c r="B139" s="141" t="s">
        <v>329</v>
      </c>
      <c r="C139" s="587" t="s">
        <v>53</v>
      </c>
      <c r="D139" s="136"/>
      <c r="E139" s="587" t="s">
        <v>147</v>
      </c>
      <c r="F139" s="141" t="s">
        <v>49</v>
      </c>
      <c r="G139" s="587">
        <v>3</v>
      </c>
      <c r="H139" s="390">
        <v>3</v>
      </c>
      <c r="I139" s="134">
        <v>1900.4</v>
      </c>
      <c r="J139" s="134">
        <v>1748.8</v>
      </c>
      <c r="K139" s="134">
        <v>1259.5999999999999</v>
      </c>
      <c r="L139" s="131">
        <v>23</v>
      </c>
      <c r="M139" s="134">
        <v>1303568.81088</v>
      </c>
      <c r="N139" s="134">
        <v>0</v>
      </c>
      <c r="O139" s="134">
        <v>0</v>
      </c>
      <c r="P139" s="416">
        <f t="shared" si="30"/>
        <v>1303568.81088</v>
      </c>
      <c r="Q139" s="416">
        <f t="shared" si="31"/>
        <v>745.4076</v>
      </c>
      <c r="R139" s="362">
        <v>12423.46</v>
      </c>
      <c r="S139" s="593">
        <v>2023</v>
      </c>
      <c r="T139" s="28"/>
      <c r="U139" s="28"/>
      <c r="V139" s="28"/>
      <c r="W139" s="28"/>
      <c r="X139" s="28"/>
      <c r="Y139" s="28"/>
      <c r="Z139" s="28"/>
      <c r="AA139" s="28"/>
      <c r="AB139" s="28"/>
      <c r="AC139" s="28"/>
    </row>
    <row r="140" spans="1:32" s="4" customFormat="1" ht="12.75" customHeight="1" x14ac:dyDescent="0.2">
      <c r="A140" s="414">
        <f t="shared" si="32"/>
        <v>8</v>
      </c>
      <c r="B140" s="141" t="s">
        <v>331</v>
      </c>
      <c r="C140" s="587" t="s">
        <v>66</v>
      </c>
      <c r="D140" s="136"/>
      <c r="E140" s="587" t="s">
        <v>147</v>
      </c>
      <c r="F140" s="141" t="s">
        <v>42</v>
      </c>
      <c r="G140" s="587">
        <v>2</v>
      </c>
      <c r="H140" s="390">
        <v>3</v>
      </c>
      <c r="I140" s="134">
        <v>554.79999999999995</v>
      </c>
      <c r="J140" s="134">
        <v>493.7</v>
      </c>
      <c r="K140" s="134">
        <v>364.07</v>
      </c>
      <c r="L140" s="131">
        <v>13</v>
      </c>
      <c r="M140" s="134">
        <v>419085.24293999997</v>
      </c>
      <c r="N140" s="134">
        <v>0</v>
      </c>
      <c r="O140" s="134">
        <v>0</v>
      </c>
      <c r="P140" s="134">
        <f t="shared" si="30"/>
        <v>419085.24293999997</v>
      </c>
      <c r="Q140" s="416">
        <f t="shared" si="31"/>
        <v>848.86619999999994</v>
      </c>
      <c r="R140" s="362">
        <v>12423.46</v>
      </c>
      <c r="S140" s="593">
        <v>2023</v>
      </c>
      <c r="T140" s="28"/>
      <c r="U140" s="28"/>
      <c r="V140" s="28"/>
      <c r="W140" s="28"/>
      <c r="X140" s="28"/>
      <c r="Y140" s="28"/>
      <c r="Z140" s="28"/>
      <c r="AA140" s="28"/>
      <c r="AB140" s="28"/>
      <c r="AC140" s="28"/>
    </row>
    <row r="141" spans="1:32" s="4" customFormat="1" ht="12.75" customHeight="1" x14ac:dyDescent="0.2">
      <c r="A141" s="414">
        <f t="shared" si="32"/>
        <v>9</v>
      </c>
      <c r="B141" s="141" t="s">
        <v>332</v>
      </c>
      <c r="C141" s="587" t="s">
        <v>61</v>
      </c>
      <c r="D141" s="136"/>
      <c r="E141" s="587" t="s">
        <v>147</v>
      </c>
      <c r="F141" s="141" t="s">
        <v>42</v>
      </c>
      <c r="G141" s="587">
        <v>2</v>
      </c>
      <c r="H141" s="390">
        <v>1</v>
      </c>
      <c r="I141" s="134">
        <v>358.6</v>
      </c>
      <c r="J141" s="134">
        <v>329.6</v>
      </c>
      <c r="K141" s="134">
        <v>126.2</v>
      </c>
      <c r="L141" s="131">
        <v>9</v>
      </c>
      <c r="M141" s="134">
        <v>461261.75231999991</v>
      </c>
      <c r="N141" s="134">
        <v>0</v>
      </c>
      <c r="O141" s="134">
        <v>0</v>
      </c>
      <c r="P141" s="134">
        <f t="shared" si="30"/>
        <v>461261.75231999991</v>
      </c>
      <c r="Q141" s="416">
        <f t="shared" si="31"/>
        <v>1399.4591999999996</v>
      </c>
      <c r="R141" s="362">
        <v>23324.319999999996</v>
      </c>
      <c r="S141" s="593">
        <v>2023</v>
      </c>
      <c r="T141" s="28"/>
      <c r="U141" s="28"/>
      <c r="V141" s="28"/>
      <c r="W141" s="28"/>
      <c r="X141" s="28"/>
      <c r="Y141" s="28"/>
      <c r="Z141" s="28"/>
      <c r="AA141" s="28"/>
      <c r="AB141" s="28"/>
      <c r="AC141" s="28"/>
    </row>
    <row r="142" spans="1:32" s="4" customFormat="1" ht="12.75" customHeight="1" x14ac:dyDescent="0.2">
      <c r="A142" s="414">
        <f t="shared" si="32"/>
        <v>10</v>
      </c>
      <c r="B142" s="141" t="s">
        <v>333</v>
      </c>
      <c r="C142" s="587" t="s">
        <v>45</v>
      </c>
      <c r="D142" s="136"/>
      <c r="E142" s="587" t="s">
        <v>147</v>
      </c>
      <c r="F142" s="141" t="s">
        <v>42</v>
      </c>
      <c r="G142" s="587">
        <v>2</v>
      </c>
      <c r="H142" s="390">
        <v>1</v>
      </c>
      <c r="I142" s="134">
        <v>365</v>
      </c>
      <c r="J142" s="134">
        <v>327.3</v>
      </c>
      <c r="K142" s="134">
        <v>269.8</v>
      </c>
      <c r="L142" s="131">
        <v>11</v>
      </c>
      <c r="M142" s="134">
        <v>458042.99616000004</v>
      </c>
      <c r="N142" s="134">
        <v>0</v>
      </c>
      <c r="O142" s="134">
        <v>0</v>
      </c>
      <c r="P142" s="134">
        <f t="shared" si="30"/>
        <v>458042.99616000004</v>
      </c>
      <c r="Q142" s="416">
        <f t="shared" si="31"/>
        <v>1399.4592</v>
      </c>
      <c r="R142" s="362">
        <v>23324.319999999996</v>
      </c>
      <c r="S142" s="593">
        <v>2023</v>
      </c>
      <c r="T142" s="28"/>
      <c r="U142" s="28"/>
      <c r="V142" s="28"/>
      <c r="W142" s="28"/>
      <c r="X142" s="28"/>
      <c r="Y142" s="28"/>
      <c r="Z142" s="28"/>
      <c r="AA142" s="28"/>
      <c r="AB142" s="28"/>
      <c r="AC142" s="28"/>
    </row>
    <row r="143" spans="1:32" s="4" customFormat="1" ht="12.75" customHeight="1" x14ac:dyDescent="0.2">
      <c r="A143" s="414">
        <f t="shared" si="32"/>
        <v>11</v>
      </c>
      <c r="B143" s="586" t="s">
        <v>324</v>
      </c>
      <c r="C143" s="587" t="s">
        <v>67</v>
      </c>
      <c r="D143" s="587"/>
      <c r="E143" s="136" t="s">
        <v>146</v>
      </c>
      <c r="F143" s="141" t="s">
        <v>114</v>
      </c>
      <c r="G143" s="587">
        <v>5</v>
      </c>
      <c r="H143" s="390">
        <v>3</v>
      </c>
      <c r="I143" s="134">
        <v>3122</v>
      </c>
      <c r="J143" s="134">
        <v>2945.4</v>
      </c>
      <c r="K143" s="134">
        <v>0</v>
      </c>
      <c r="L143" s="131">
        <v>4</v>
      </c>
      <c r="M143" s="134">
        <v>25003244.125054002</v>
      </c>
      <c r="N143" s="134">
        <v>0</v>
      </c>
      <c r="O143" s="134">
        <v>0</v>
      </c>
      <c r="P143" s="134">
        <f t="shared" si="30"/>
        <v>25003244.125054002</v>
      </c>
      <c r="Q143" s="416">
        <f t="shared" si="31"/>
        <v>8488.9129235601285</v>
      </c>
      <c r="R143" s="362">
        <v>8506.2900000000009</v>
      </c>
      <c r="S143" s="593">
        <v>2023</v>
      </c>
      <c r="T143" s="28"/>
      <c r="U143" s="28"/>
      <c r="V143" s="28"/>
      <c r="W143" s="28"/>
      <c r="X143" s="28"/>
      <c r="Y143" s="28"/>
      <c r="Z143" s="28"/>
      <c r="AA143" s="28"/>
      <c r="AB143" s="28"/>
      <c r="AC143" s="28"/>
    </row>
    <row r="144" spans="1:32" s="4" customFormat="1" ht="12.75" customHeight="1" x14ac:dyDescent="0.2">
      <c r="A144" s="414">
        <f t="shared" si="32"/>
        <v>12</v>
      </c>
      <c r="B144" s="586" t="s">
        <v>330</v>
      </c>
      <c r="C144" s="587" t="s">
        <v>67</v>
      </c>
      <c r="D144" s="136"/>
      <c r="E144" s="136" t="s">
        <v>146</v>
      </c>
      <c r="F144" s="141" t="s">
        <v>49</v>
      </c>
      <c r="G144" s="587">
        <v>4</v>
      </c>
      <c r="H144" s="390">
        <v>2</v>
      </c>
      <c r="I144" s="134">
        <v>1377.6</v>
      </c>
      <c r="J144" s="134">
        <v>1281.9000000000001</v>
      </c>
      <c r="K144" s="134">
        <v>0</v>
      </c>
      <c r="L144" s="131">
        <v>41</v>
      </c>
      <c r="M144" s="134">
        <v>9886358.1237033997</v>
      </c>
      <c r="N144" s="134">
        <v>0</v>
      </c>
      <c r="O144" s="134">
        <v>0</v>
      </c>
      <c r="P144" s="134">
        <f t="shared" si="30"/>
        <v>9886358.1237033997</v>
      </c>
      <c r="Q144" s="416">
        <f t="shared" si="31"/>
        <v>7712.2693842759954</v>
      </c>
      <c r="R144" s="362">
        <v>7962.08</v>
      </c>
      <c r="S144" s="593">
        <v>2023</v>
      </c>
      <c r="T144" s="28"/>
      <c r="U144" s="28"/>
      <c r="V144" s="28"/>
      <c r="W144" s="28"/>
      <c r="X144" s="28"/>
      <c r="Y144" s="28"/>
      <c r="Z144" s="28"/>
      <c r="AA144" s="28"/>
      <c r="AB144" s="28"/>
      <c r="AC144" s="28"/>
    </row>
    <row r="145" spans="1:32" s="22" customFormat="1" ht="12.75" customHeight="1" x14ac:dyDescent="0.2">
      <c r="A145" s="614" t="s">
        <v>209</v>
      </c>
      <c r="B145" s="615"/>
      <c r="C145" s="70">
        <v>12</v>
      </c>
      <c r="D145" s="70"/>
      <c r="E145" s="122"/>
      <c r="F145" s="66"/>
      <c r="G145" s="70"/>
      <c r="H145" s="73"/>
      <c r="I145" s="71">
        <f>SUM(I133:I144)</f>
        <v>15479.4</v>
      </c>
      <c r="J145" s="71">
        <f t="shared" ref="J145:P145" si="33">SUM(J133:J144)</f>
        <v>13994.4</v>
      </c>
      <c r="K145" s="71">
        <f t="shared" si="33"/>
        <v>6293.1900000000005</v>
      </c>
      <c r="L145" s="71">
        <f t="shared" si="33"/>
        <v>280</v>
      </c>
      <c r="M145" s="71">
        <f t="shared" si="33"/>
        <v>60725274.202347003</v>
      </c>
      <c r="N145" s="71">
        <f t="shared" si="33"/>
        <v>0</v>
      </c>
      <c r="O145" s="71">
        <f t="shared" si="33"/>
        <v>0</v>
      </c>
      <c r="P145" s="71">
        <f t="shared" si="33"/>
        <v>60725274.202347003</v>
      </c>
      <c r="Q145" s="172"/>
      <c r="R145" s="76"/>
      <c r="S145" s="221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4"/>
      <c r="AE145" s="4"/>
      <c r="AF145" s="4"/>
    </row>
    <row r="146" spans="1:32" s="4" customFormat="1" ht="12.75" customHeight="1" x14ac:dyDescent="0.2">
      <c r="A146" s="337">
        <v>1</v>
      </c>
      <c r="B146" s="141" t="s">
        <v>327</v>
      </c>
      <c r="C146" s="337" t="s">
        <v>60</v>
      </c>
      <c r="D146" s="136"/>
      <c r="E146" s="117" t="s">
        <v>147</v>
      </c>
      <c r="F146" s="141" t="s">
        <v>49</v>
      </c>
      <c r="G146" s="337">
        <v>3</v>
      </c>
      <c r="H146" s="390">
        <v>2</v>
      </c>
      <c r="I146" s="134">
        <v>1056.9000000000001</v>
      </c>
      <c r="J146" s="134">
        <v>976.5</v>
      </c>
      <c r="K146" s="134">
        <v>777.5</v>
      </c>
      <c r="L146" s="421">
        <v>16</v>
      </c>
      <c r="M146" s="422">
        <v>10954808.655966001</v>
      </c>
      <c r="N146" s="134">
        <v>0</v>
      </c>
      <c r="O146" s="134">
        <v>0</v>
      </c>
      <c r="P146" s="416">
        <f t="shared" ref="P146:P155" si="34">M146</f>
        <v>10954808.655966001</v>
      </c>
      <c r="Q146" s="134">
        <f t="shared" ref="Q146:Q155" si="35">P146/J146</f>
        <v>11218.442044000001</v>
      </c>
      <c r="R146" s="362">
        <v>12423.46</v>
      </c>
      <c r="S146" s="593">
        <v>2024</v>
      </c>
      <c r="T146" s="28"/>
      <c r="U146" s="28"/>
      <c r="V146" s="28"/>
      <c r="W146" s="28"/>
      <c r="X146" s="28"/>
      <c r="Y146" s="28"/>
      <c r="Z146" s="28"/>
      <c r="AA146" s="28"/>
      <c r="AB146" s="28"/>
      <c r="AC146" s="28"/>
    </row>
    <row r="147" spans="1:32" s="4" customFormat="1" ht="12.75" customHeight="1" x14ac:dyDescent="0.2">
      <c r="A147" s="424">
        <f t="shared" ref="A147:A155" si="36">A146+1</f>
        <v>2</v>
      </c>
      <c r="B147" s="141" t="s">
        <v>328</v>
      </c>
      <c r="C147" s="337" t="s">
        <v>297</v>
      </c>
      <c r="D147" s="136"/>
      <c r="E147" s="117" t="s">
        <v>147</v>
      </c>
      <c r="F147" s="141" t="s">
        <v>49</v>
      </c>
      <c r="G147" s="337">
        <v>2</v>
      </c>
      <c r="H147" s="390">
        <v>1</v>
      </c>
      <c r="I147" s="134">
        <v>510.6</v>
      </c>
      <c r="J147" s="134">
        <v>466.2</v>
      </c>
      <c r="K147" s="134">
        <v>390.7</v>
      </c>
      <c r="L147" s="421">
        <v>8</v>
      </c>
      <c r="M147" s="422">
        <v>4716862.9376768004</v>
      </c>
      <c r="N147" s="134">
        <v>0</v>
      </c>
      <c r="O147" s="134">
        <v>0</v>
      </c>
      <c r="P147" s="416">
        <f t="shared" si="34"/>
        <v>4716862.9376768004</v>
      </c>
      <c r="Q147" s="134">
        <f t="shared" si="35"/>
        <v>10117.681118997856</v>
      </c>
      <c r="R147" s="362">
        <v>12423.46</v>
      </c>
      <c r="S147" s="593">
        <v>2024</v>
      </c>
      <c r="T147" s="28"/>
      <c r="U147" s="28"/>
      <c r="V147" s="28"/>
      <c r="W147" s="28"/>
      <c r="X147" s="28"/>
      <c r="Y147" s="28"/>
      <c r="Z147" s="28"/>
      <c r="AA147" s="28"/>
      <c r="AB147" s="28"/>
      <c r="AC147" s="28"/>
    </row>
    <row r="148" spans="1:32" s="4" customFormat="1" ht="12.75" customHeight="1" x14ac:dyDescent="0.2">
      <c r="A148" s="424">
        <f t="shared" si="36"/>
        <v>3</v>
      </c>
      <c r="B148" s="141" t="s">
        <v>331</v>
      </c>
      <c r="C148" s="337" t="s">
        <v>66</v>
      </c>
      <c r="D148" s="136"/>
      <c r="E148" s="117" t="s">
        <v>147</v>
      </c>
      <c r="F148" s="141" t="s">
        <v>42</v>
      </c>
      <c r="G148" s="337">
        <v>2</v>
      </c>
      <c r="H148" s="390">
        <v>3</v>
      </c>
      <c r="I148" s="134">
        <v>554.79999999999995</v>
      </c>
      <c r="J148" s="134">
        <v>493.7</v>
      </c>
      <c r="K148" s="134">
        <v>364.07</v>
      </c>
      <c r="L148" s="421">
        <v>13</v>
      </c>
      <c r="M148" s="422">
        <v>5114227.7856486002</v>
      </c>
      <c r="N148" s="134">
        <v>0</v>
      </c>
      <c r="O148" s="134">
        <v>0</v>
      </c>
      <c r="P148" s="401">
        <f t="shared" si="34"/>
        <v>5114227.7856486002</v>
      </c>
      <c r="Q148" s="134">
        <f t="shared" si="35"/>
        <v>10358.978702954426</v>
      </c>
      <c r="R148" s="362">
        <v>12423.46</v>
      </c>
      <c r="S148" s="593">
        <v>2024</v>
      </c>
      <c r="T148" s="28"/>
      <c r="U148" s="28"/>
      <c r="V148" s="28"/>
      <c r="W148" s="28"/>
      <c r="X148" s="28"/>
      <c r="Y148" s="28"/>
      <c r="Z148" s="28"/>
      <c r="AA148" s="28"/>
      <c r="AB148" s="28"/>
      <c r="AC148" s="28"/>
    </row>
    <row r="149" spans="1:32" s="4" customFormat="1" ht="12.75" customHeight="1" x14ac:dyDescent="0.2">
      <c r="A149" s="424">
        <f t="shared" si="36"/>
        <v>4</v>
      </c>
      <c r="B149" s="141" t="s">
        <v>332</v>
      </c>
      <c r="C149" s="337" t="s">
        <v>61</v>
      </c>
      <c r="D149" s="136"/>
      <c r="E149" s="117" t="s">
        <v>147</v>
      </c>
      <c r="F149" s="141" t="s">
        <v>42</v>
      </c>
      <c r="G149" s="337">
        <v>2</v>
      </c>
      <c r="H149" s="390">
        <v>1</v>
      </c>
      <c r="I149" s="134">
        <v>358.6</v>
      </c>
      <c r="J149" s="134">
        <v>329.6</v>
      </c>
      <c r="K149" s="134">
        <v>126.2</v>
      </c>
      <c r="L149" s="421">
        <v>9</v>
      </c>
      <c r="M149" s="422">
        <v>6552212.5636608005</v>
      </c>
      <c r="N149" s="134">
        <v>0</v>
      </c>
      <c r="O149" s="134">
        <v>0</v>
      </c>
      <c r="P149" s="401">
        <f t="shared" si="34"/>
        <v>6552212.5636608005</v>
      </c>
      <c r="Q149" s="134">
        <f t="shared" si="35"/>
        <v>19879.285690718447</v>
      </c>
      <c r="R149" s="397">
        <v>23324.319999999996</v>
      </c>
      <c r="S149" s="593">
        <v>2024</v>
      </c>
      <c r="T149" s="28"/>
      <c r="U149" s="28"/>
      <c r="V149" s="28"/>
      <c r="W149" s="28"/>
      <c r="X149" s="28"/>
      <c r="Y149" s="28"/>
      <c r="Z149" s="28"/>
      <c r="AA149" s="28"/>
      <c r="AB149" s="28"/>
      <c r="AC149" s="28"/>
    </row>
    <row r="150" spans="1:32" s="186" customFormat="1" ht="12.75" customHeight="1" x14ac:dyDescent="0.2">
      <c r="A150" s="424">
        <f t="shared" si="36"/>
        <v>5</v>
      </c>
      <c r="B150" s="425" t="s">
        <v>333</v>
      </c>
      <c r="C150" s="426" t="s">
        <v>45</v>
      </c>
      <c r="D150" s="427"/>
      <c r="E150" s="117" t="s">
        <v>147</v>
      </c>
      <c r="F150" s="141" t="s">
        <v>42</v>
      </c>
      <c r="G150" s="337">
        <v>2</v>
      </c>
      <c r="H150" s="390">
        <v>1</v>
      </c>
      <c r="I150" s="428">
        <v>365</v>
      </c>
      <c r="J150" s="428">
        <v>327.3</v>
      </c>
      <c r="K150" s="428">
        <v>269.8</v>
      </c>
      <c r="L150" s="429">
        <v>11</v>
      </c>
      <c r="M150" s="430">
        <v>6497418.6046304004</v>
      </c>
      <c r="N150" s="134">
        <v>0</v>
      </c>
      <c r="O150" s="134">
        <v>0</v>
      </c>
      <c r="P150" s="401">
        <f t="shared" si="34"/>
        <v>6497418.6046304004</v>
      </c>
      <c r="Q150" s="134">
        <f t="shared" si="35"/>
        <v>19851.56921671372</v>
      </c>
      <c r="R150" s="397">
        <v>23324.319999999996</v>
      </c>
      <c r="S150" s="593">
        <v>2024</v>
      </c>
      <c r="T150" s="609"/>
      <c r="U150" s="609"/>
      <c r="V150" s="609"/>
      <c r="W150" s="609"/>
      <c r="X150" s="609"/>
      <c r="Y150" s="609"/>
      <c r="Z150" s="609"/>
      <c r="AA150" s="609"/>
      <c r="AB150" s="609"/>
      <c r="AC150" s="609"/>
    </row>
    <row r="151" spans="1:32" s="186" customFormat="1" ht="12.75" customHeight="1" x14ac:dyDescent="0.2">
      <c r="A151" s="424">
        <f t="shared" si="36"/>
        <v>6</v>
      </c>
      <c r="B151" s="425" t="s">
        <v>335</v>
      </c>
      <c r="C151" s="387" t="s">
        <v>318</v>
      </c>
      <c r="D151" s="431"/>
      <c r="E151" s="337" t="s">
        <v>147</v>
      </c>
      <c r="F151" s="425" t="s">
        <v>42</v>
      </c>
      <c r="G151" s="387">
        <v>2</v>
      </c>
      <c r="H151" s="432">
        <v>2</v>
      </c>
      <c r="I151" s="162">
        <v>562</v>
      </c>
      <c r="J151" s="162">
        <v>514</v>
      </c>
      <c r="K151" s="162">
        <v>450.9</v>
      </c>
      <c r="L151" s="433">
        <v>13</v>
      </c>
      <c r="M151" s="434">
        <v>380605.07519999996</v>
      </c>
      <c r="N151" s="134">
        <v>0</v>
      </c>
      <c r="O151" s="134">
        <v>0</v>
      </c>
      <c r="P151" s="401">
        <f t="shared" si="34"/>
        <v>380605.07519999996</v>
      </c>
      <c r="Q151" s="134">
        <f t="shared" si="35"/>
        <v>740.47679999999991</v>
      </c>
      <c r="R151" s="400">
        <v>16488.580000000002</v>
      </c>
      <c r="S151" s="593">
        <v>2024</v>
      </c>
      <c r="T151" s="609"/>
      <c r="U151" s="609"/>
      <c r="V151" s="609"/>
      <c r="W151" s="609"/>
      <c r="X151" s="609"/>
      <c r="Y151" s="609"/>
      <c r="Z151" s="609"/>
      <c r="AA151" s="609"/>
      <c r="AB151" s="609"/>
      <c r="AC151" s="609"/>
    </row>
    <row r="152" spans="1:32" s="186" customFormat="1" ht="12.75" customHeight="1" x14ac:dyDescent="0.2">
      <c r="A152" s="424">
        <f t="shared" si="36"/>
        <v>7</v>
      </c>
      <c r="B152" s="425" t="s">
        <v>336</v>
      </c>
      <c r="C152" s="387" t="s">
        <v>45</v>
      </c>
      <c r="D152" s="431"/>
      <c r="E152" s="337" t="s">
        <v>147</v>
      </c>
      <c r="F152" s="425" t="s">
        <v>49</v>
      </c>
      <c r="G152" s="387">
        <v>2</v>
      </c>
      <c r="H152" s="432">
        <v>3</v>
      </c>
      <c r="I152" s="162">
        <v>853.3</v>
      </c>
      <c r="J152" s="162">
        <v>799.4</v>
      </c>
      <c r="K152" s="162">
        <v>533.70000000000005</v>
      </c>
      <c r="L152" s="433">
        <v>31</v>
      </c>
      <c r="M152" s="434">
        <v>575844.27263999998</v>
      </c>
      <c r="N152" s="134">
        <v>0</v>
      </c>
      <c r="O152" s="134">
        <v>0</v>
      </c>
      <c r="P152" s="401">
        <f t="shared" si="34"/>
        <v>575844.27263999998</v>
      </c>
      <c r="Q152" s="134">
        <f t="shared" si="35"/>
        <v>720.34559999999999</v>
      </c>
      <c r="R152" s="397">
        <v>12005.759999999998</v>
      </c>
      <c r="S152" s="593">
        <v>2024</v>
      </c>
      <c r="T152" s="609"/>
      <c r="U152" s="609"/>
      <c r="V152" s="609"/>
      <c r="W152" s="609"/>
      <c r="X152" s="609"/>
      <c r="Y152" s="609"/>
      <c r="Z152" s="609"/>
      <c r="AA152" s="609"/>
      <c r="AB152" s="609"/>
      <c r="AC152" s="609"/>
    </row>
    <row r="153" spans="1:32" s="186" customFormat="1" ht="12.75" customHeight="1" x14ac:dyDescent="0.2">
      <c r="A153" s="424">
        <f t="shared" si="36"/>
        <v>8</v>
      </c>
      <c r="B153" s="425" t="s">
        <v>337</v>
      </c>
      <c r="C153" s="387" t="s">
        <v>45</v>
      </c>
      <c r="D153" s="431"/>
      <c r="E153" s="337" t="s">
        <v>147</v>
      </c>
      <c r="F153" s="425" t="s">
        <v>49</v>
      </c>
      <c r="G153" s="387">
        <v>2</v>
      </c>
      <c r="H153" s="432">
        <v>3</v>
      </c>
      <c r="I153" s="162">
        <v>854.9</v>
      </c>
      <c r="J153" s="162">
        <v>797.1</v>
      </c>
      <c r="K153" s="162">
        <v>658.8</v>
      </c>
      <c r="L153" s="433">
        <v>30</v>
      </c>
      <c r="M153" s="434">
        <v>574187.47776000004</v>
      </c>
      <c r="N153" s="134">
        <v>0</v>
      </c>
      <c r="O153" s="134">
        <v>0</v>
      </c>
      <c r="P153" s="401">
        <f t="shared" si="34"/>
        <v>574187.47776000004</v>
      </c>
      <c r="Q153" s="134">
        <f t="shared" si="35"/>
        <v>720.34559999999999</v>
      </c>
      <c r="R153" s="397">
        <v>12005.759999999998</v>
      </c>
      <c r="S153" s="593">
        <v>2024</v>
      </c>
      <c r="T153" s="609"/>
      <c r="U153" s="609"/>
      <c r="V153" s="609"/>
      <c r="W153" s="609"/>
      <c r="X153" s="609"/>
      <c r="Y153" s="609"/>
      <c r="Z153" s="609"/>
      <c r="AA153" s="609"/>
      <c r="AB153" s="609"/>
      <c r="AC153" s="609"/>
    </row>
    <row r="154" spans="1:32" s="186" customFormat="1" ht="12.75" customHeight="1" x14ac:dyDescent="0.2">
      <c r="A154" s="424">
        <f t="shared" si="36"/>
        <v>9</v>
      </c>
      <c r="B154" s="436" t="s">
        <v>681</v>
      </c>
      <c r="C154" s="389">
        <v>1975</v>
      </c>
      <c r="D154" s="437"/>
      <c r="E154" s="341" t="s">
        <v>147</v>
      </c>
      <c r="F154" s="436" t="s">
        <v>114</v>
      </c>
      <c r="G154" s="389">
        <v>2</v>
      </c>
      <c r="H154" s="438">
        <v>2</v>
      </c>
      <c r="I154" s="174">
        <v>823.8</v>
      </c>
      <c r="J154" s="174">
        <v>798.7</v>
      </c>
      <c r="K154" s="174"/>
      <c r="L154" s="188">
        <v>13</v>
      </c>
      <c r="M154" s="192">
        <v>752211.50676000002</v>
      </c>
      <c r="N154" s="371">
        <v>0</v>
      </c>
      <c r="O154" s="371">
        <v>0</v>
      </c>
      <c r="P154" s="371">
        <f t="shared" si="34"/>
        <v>752211.50676000002</v>
      </c>
      <c r="Q154" s="134">
        <f t="shared" si="35"/>
        <v>941.79480000000001</v>
      </c>
      <c r="R154" s="341">
        <v>16488.580000000002</v>
      </c>
      <c r="S154" s="593">
        <v>2024</v>
      </c>
      <c r="T154" s="609"/>
      <c r="U154" s="609"/>
      <c r="V154" s="609"/>
      <c r="W154" s="609"/>
      <c r="X154" s="609"/>
      <c r="Y154" s="609"/>
      <c r="Z154" s="609"/>
      <c r="AA154" s="609"/>
      <c r="AB154" s="609"/>
      <c r="AC154" s="609"/>
    </row>
    <row r="155" spans="1:32" s="186" customFormat="1" ht="12.75" customHeight="1" x14ac:dyDescent="0.2">
      <c r="A155" s="424">
        <f t="shared" si="36"/>
        <v>10</v>
      </c>
      <c r="B155" s="439" t="s">
        <v>334</v>
      </c>
      <c r="C155" s="387" t="s">
        <v>318</v>
      </c>
      <c r="D155" s="431"/>
      <c r="E155" s="136" t="s">
        <v>146</v>
      </c>
      <c r="F155" s="425" t="s">
        <v>49</v>
      </c>
      <c r="G155" s="387">
        <v>5</v>
      </c>
      <c r="H155" s="432">
        <v>6</v>
      </c>
      <c r="I155" s="134">
        <v>5111.2</v>
      </c>
      <c r="J155" s="134">
        <v>4527.6000000000004</v>
      </c>
      <c r="K155" s="134">
        <v>0</v>
      </c>
      <c r="L155" s="421">
        <v>57</v>
      </c>
      <c r="M155" s="422">
        <v>35648043.2023656</v>
      </c>
      <c r="N155" s="134">
        <v>0</v>
      </c>
      <c r="O155" s="134">
        <v>0</v>
      </c>
      <c r="P155" s="401">
        <f t="shared" si="34"/>
        <v>35648043.2023656</v>
      </c>
      <c r="Q155" s="134">
        <f t="shared" si="35"/>
        <v>7873.4965991619392</v>
      </c>
      <c r="R155" s="397">
        <v>8506.2900000000009</v>
      </c>
      <c r="S155" s="593">
        <v>2024</v>
      </c>
      <c r="T155" s="609"/>
      <c r="U155" s="609"/>
      <c r="V155" s="609"/>
      <c r="W155" s="609"/>
      <c r="X155" s="609"/>
      <c r="Y155" s="609"/>
      <c r="Z155" s="609"/>
      <c r="AA155" s="609"/>
      <c r="AB155" s="609"/>
      <c r="AC155" s="609"/>
    </row>
    <row r="156" spans="1:32" s="22" customFormat="1" ht="12.75" customHeight="1" x14ac:dyDescent="0.2">
      <c r="A156" s="614" t="s">
        <v>210</v>
      </c>
      <c r="B156" s="615"/>
      <c r="C156" s="70">
        <v>10</v>
      </c>
      <c r="D156" s="70"/>
      <c r="E156" s="122"/>
      <c r="F156" s="66"/>
      <c r="G156" s="70"/>
      <c r="H156" s="73"/>
      <c r="I156" s="71">
        <f>SUM(I146:I155)</f>
        <v>11051.099999999999</v>
      </c>
      <c r="J156" s="71">
        <f t="shared" ref="J156:P156" si="37">SUM(J146:J155)</f>
        <v>10030.1</v>
      </c>
      <c r="K156" s="71">
        <f t="shared" si="37"/>
        <v>3571.67</v>
      </c>
      <c r="L156" s="71">
        <f t="shared" si="37"/>
        <v>201</v>
      </c>
      <c r="M156" s="71">
        <f t="shared" si="37"/>
        <v>71766422.082308203</v>
      </c>
      <c r="N156" s="71">
        <f t="shared" si="37"/>
        <v>0</v>
      </c>
      <c r="O156" s="71">
        <f t="shared" si="37"/>
        <v>0</v>
      </c>
      <c r="P156" s="71">
        <f t="shared" si="37"/>
        <v>71766422.082308203</v>
      </c>
      <c r="Q156" s="172"/>
      <c r="R156" s="76"/>
      <c r="S156" s="221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4"/>
      <c r="AE156" s="4"/>
      <c r="AF156" s="4"/>
    </row>
    <row r="157" spans="1:32" s="26" customFormat="1" ht="13.35" customHeight="1" x14ac:dyDescent="0.2">
      <c r="A157" s="620" t="s">
        <v>48</v>
      </c>
      <c r="B157" s="621"/>
      <c r="C157" s="20">
        <f>C156+C145+C132</f>
        <v>33</v>
      </c>
      <c r="D157" s="20"/>
      <c r="E157" s="124"/>
      <c r="F157" s="20"/>
      <c r="G157" s="20"/>
      <c r="H157" s="20"/>
      <c r="I157" s="101">
        <f>I156+I145+I132</f>
        <v>43323.6</v>
      </c>
      <c r="J157" s="101">
        <f>J156+J145+J132</f>
        <v>39672.42</v>
      </c>
      <c r="K157" s="20">
        <f>K156+K145+K132</f>
        <v>18464.449999999997</v>
      </c>
      <c r="L157" s="150">
        <f>L156+L145+L132</f>
        <v>883</v>
      </c>
      <c r="M157" s="101">
        <f>M132+M145+M156</f>
        <v>203743584.13362601</v>
      </c>
      <c r="N157" s="20"/>
      <c r="O157" s="20"/>
      <c r="P157" s="101">
        <f>P156+P145+P132</f>
        <v>203743584.13362604</v>
      </c>
      <c r="Q157" s="7"/>
      <c r="R157" s="21"/>
      <c r="S157" s="281"/>
      <c r="T157" s="608"/>
      <c r="U157" s="608"/>
      <c r="V157" s="608"/>
      <c r="W157" s="608"/>
      <c r="X157" s="608"/>
      <c r="Y157" s="608"/>
      <c r="Z157" s="608"/>
      <c r="AA157" s="608"/>
      <c r="AB157" s="608"/>
      <c r="AC157" s="608"/>
      <c r="AD157" s="29"/>
      <c r="AE157" s="29"/>
      <c r="AF157" s="29"/>
    </row>
    <row r="158" spans="1:32" s="4" customFormat="1" ht="13.35" customHeight="1" x14ac:dyDescent="0.2">
      <c r="A158" s="207"/>
      <c r="B158" s="15" t="s">
        <v>78</v>
      </c>
      <c r="C158" s="16"/>
      <c r="D158" s="207"/>
      <c r="E158" s="117"/>
      <c r="F158" s="5"/>
      <c r="G158" s="207"/>
      <c r="H158" s="48"/>
      <c r="I158" s="6"/>
      <c r="J158" s="6"/>
      <c r="K158" s="208"/>
      <c r="L158" s="106"/>
      <c r="M158" s="6"/>
      <c r="N158" s="6"/>
      <c r="O158" s="6"/>
      <c r="P158" s="17"/>
      <c r="Q158" s="6"/>
      <c r="R158" s="18"/>
      <c r="S158" s="593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</row>
    <row r="159" spans="1:32" s="28" customFormat="1" ht="12.75" customHeight="1" x14ac:dyDescent="0.2">
      <c r="A159" s="290">
        <v>1</v>
      </c>
      <c r="B159" s="291" t="s">
        <v>794</v>
      </c>
      <c r="C159" s="290" t="s">
        <v>65</v>
      </c>
      <c r="D159" s="290"/>
      <c r="E159" s="290" t="s">
        <v>147</v>
      </c>
      <c r="F159" s="291" t="s">
        <v>112</v>
      </c>
      <c r="G159" s="290">
        <v>2</v>
      </c>
      <c r="H159" s="292">
        <v>2</v>
      </c>
      <c r="I159" s="293">
        <v>720</v>
      </c>
      <c r="J159" s="293">
        <v>683.7</v>
      </c>
      <c r="K159" s="293">
        <v>490.29</v>
      </c>
      <c r="L159" s="294">
        <v>16</v>
      </c>
      <c r="M159" s="293">
        <v>7520789.3759988006</v>
      </c>
      <c r="N159" s="293">
        <v>0</v>
      </c>
      <c r="O159" s="293">
        <v>0</v>
      </c>
      <c r="P159" s="293">
        <f>M159</f>
        <v>7520789.3759988006</v>
      </c>
      <c r="Q159" s="295">
        <f>P159/J159</f>
        <v>11000.130724000001</v>
      </c>
      <c r="R159" s="304">
        <v>11111.76</v>
      </c>
      <c r="S159" s="593">
        <v>2022</v>
      </c>
    </row>
    <row r="160" spans="1:32" s="28" customFormat="1" ht="12.75" customHeight="1" x14ac:dyDescent="0.2">
      <c r="A160" s="290">
        <v>2</v>
      </c>
      <c r="B160" s="291" t="s">
        <v>795</v>
      </c>
      <c r="C160" s="290" t="s">
        <v>65</v>
      </c>
      <c r="D160" s="290"/>
      <c r="E160" s="290" t="s">
        <v>147</v>
      </c>
      <c r="F160" s="291" t="s">
        <v>112</v>
      </c>
      <c r="G160" s="290">
        <v>2</v>
      </c>
      <c r="H160" s="292">
        <v>2</v>
      </c>
      <c r="I160" s="293">
        <v>720</v>
      </c>
      <c r="J160" s="293">
        <v>683.7</v>
      </c>
      <c r="K160" s="293">
        <v>563.57000000000005</v>
      </c>
      <c r="L160" s="294">
        <v>15</v>
      </c>
      <c r="M160" s="293">
        <v>7520789.3759988006</v>
      </c>
      <c r="N160" s="293">
        <v>0</v>
      </c>
      <c r="O160" s="293">
        <v>0</v>
      </c>
      <c r="P160" s="293">
        <f>M160</f>
        <v>7520789.3759988006</v>
      </c>
      <c r="Q160" s="295">
        <f>P160/J160</f>
        <v>11000.130724000001</v>
      </c>
      <c r="R160" s="304">
        <v>11111.76</v>
      </c>
      <c r="S160" s="593">
        <v>2022</v>
      </c>
    </row>
    <row r="161" spans="1:32" s="4" customFormat="1" ht="12.75" customHeight="1" x14ac:dyDescent="0.2">
      <c r="A161" s="367">
        <v>3</v>
      </c>
      <c r="B161" s="374" t="s">
        <v>693</v>
      </c>
      <c r="C161" s="343">
        <v>1979</v>
      </c>
      <c r="D161" s="343"/>
      <c r="E161" s="367" t="s">
        <v>147</v>
      </c>
      <c r="F161" s="374" t="s">
        <v>112</v>
      </c>
      <c r="G161" s="367">
        <v>2</v>
      </c>
      <c r="H161" s="370">
        <v>2</v>
      </c>
      <c r="I161" s="440">
        <v>617.70000000000005</v>
      </c>
      <c r="J161" s="440">
        <v>617.70000000000005</v>
      </c>
      <c r="K161" s="440"/>
      <c r="L161" s="339">
        <v>8</v>
      </c>
      <c r="M161" s="440">
        <v>8505963.3037724029</v>
      </c>
      <c r="N161" s="440">
        <v>0</v>
      </c>
      <c r="O161" s="440">
        <v>0</v>
      </c>
      <c r="P161" s="371">
        <f>M161</f>
        <v>8505963.3037724029</v>
      </c>
      <c r="Q161" s="440">
        <v>5393.1</v>
      </c>
      <c r="R161" s="343">
        <v>11111.76</v>
      </c>
      <c r="S161" s="593">
        <v>2022</v>
      </c>
      <c r="T161" s="28"/>
      <c r="U161" s="28"/>
      <c r="V161" s="28"/>
      <c r="W161" s="28"/>
      <c r="X161" s="28"/>
      <c r="Y161" s="28"/>
      <c r="Z161" s="28"/>
      <c r="AA161" s="28"/>
      <c r="AB161" s="28"/>
      <c r="AC161" s="28"/>
    </row>
    <row r="162" spans="1:32" s="98" customFormat="1" ht="12.75" customHeight="1" x14ac:dyDescent="0.2">
      <c r="A162" s="641" t="s">
        <v>223</v>
      </c>
      <c r="B162" s="641"/>
      <c r="C162" s="87">
        <v>3</v>
      </c>
      <c r="D162" s="87"/>
      <c r="E162" s="122"/>
      <c r="F162" s="204"/>
      <c r="G162" s="87"/>
      <c r="H162" s="97"/>
      <c r="I162" s="93">
        <f t="shared" ref="I162:O162" si="38">SUM(I161:I161)</f>
        <v>617.70000000000005</v>
      </c>
      <c r="J162" s="93">
        <f t="shared" si="38"/>
        <v>617.70000000000005</v>
      </c>
      <c r="K162" s="93">
        <f t="shared" si="38"/>
        <v>0</v>
      </c>
      <c r="L162" s="93">
        <f t="shared" si="38"/>
        <v>8</v>
      </c>
      <c r="M162" s="93">
        <f>SUM(M159:M161)</f>
        <v>23547542.055770002</v>
      </c>
      <c r="N162" s="93">
        <f t="shared" si="38"/>
        <v>0</v>
      </c>
      <c r="O162" s="93">
        <f t="shared" si="38"/>
        <v>0</v>
      </c>
      <c r="P162" s="93">
        <f>SUM(P159:P161)</f>
        <v>23547542.055770002</v>
      </c>
      <c r="Q162" s="180"/>
      <c r="S162" s="221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606"/>
      <c r="AE162" s="603"/>
      <c r="AF162" s="603"/>
    </row>
    <row r="163" spans="1:32" s="4" customFormat="1" ht="12.75" customHeight="1" x14ac:dyDescent="0.2">
      <c r="A163" s="405">
        <v>1</v>
      </c>
      <c r="B163" s="361" t="s">
        <v>215</v>
      </c>
      <c r="C163" s="344" t="s">
        <v>216</v>
      </c>
      <c r="D163" s="344"/>
      <c r="E163" s="362" t="s">
        <v>147</v>
      </c>
      <c r="F163" s="352" t="s">
        <v>116</v>
      </c>
      <c r="G163" s="344">
        <v>2</v>
      </c>
      <c r="H163" s="353">
        <v>2</v>
      </c>
      <c r="I163" s="354">
        <v>807.4</v>
      </c>
      <c r="J163" s="354">
        <v>737.1</v>
      </c>
      <c r="K163" s="354">
        <v>555.20000000000005</v>
      </c>
      <c r="L163" s="441">
        <v>16</v>
      </c>
      <c r="M163" s="354">
        <v>625699.28</v>
      </c>
      <c r="N163" s="134">
        <v>0</v>
      </c>
      <c r="O163" s="134">
        <v>0</v>
      </c>
      <c r="P163" s="354">
        <f t="shared" ref="P163:P180" si="39">M163</f>
        <v>625699.28</v>
      </c>
      <c r="Q163" s="416">
        <f t="shared" ref="Q163:Q168" si="40">P163/J163</f>
        <v>848.86620539953879</v>
      </c>
      <c r="R163" s="344">
        <v>14147.769999999999</v>
      </c>
      <c r="S163" s="593">
        <v>2023</v>
      </c>
      <c r="T163" s="28"/>
      <c r="U163" s="28"/>
      <c r="V163" s="28"/>
      <c r="W163" s="28"/>
      <c r="X163" s="28"/>
      <c r="Y163" s="28"/>
      <c r="Z163" s="28"/>
      <c r="AA163" s="28"/>
      <c r="AB163" s="28"/>
      <c r="AC163" s="28"/>
    </row>
    <row r="164" spans="1:32" s="4" customFormat="1" ht="12.75" customHeight="1" x14ac:dyDescent="0.2">
      <c r="A164" s="405">
        <v>2</v>
      </c>
      <c r="B164" s="361" t="s">
        <v>217</v>
      </c>
      <c r="C164" s="344" t="s">
        <v>218</v>
      </c>
      <c r="D164" s="344"/>
      <c r="E164" s="362" t="s">
        <v>147</v>
      </c>
      <c r="F164" s="352" t="s">
        <v>112</v>
      </c>
      <c r="G164" s="344">
        <v>2</v>
      </c>
      <c r="H164" s="353">
        <v>2</v>
      </c>
      <c r="I164" s="354">
        <v>554</v>
      </c>
      <c r="J164" s="354">
        <v>506.9</v>
      </c>
      <c r="K164" s="354">
        <v>297.2</v>
      </c>
      <c r="L164" s="441">
        <v>12</v>
      </c>
      <c r="M164" s="354">
        <v>430290.28</v>
      </c>
      <c r="N164" s="134">
        <v>0</v>
      </c>
      <c r="O164" s="134">
        <v>0</v>
      </c>
      <c r="P164" s="354">
        <f t="shared" si="39"/>
        <v>430290.28</v>
      </c>
      <c r="Q164" s="416">
        <f t="shared" si="40"/>
        <v>848.86620635233783</v>
      </c>
      <c r="R164" s="344">
        <v>14147.769999999999</v>
      </c>
      <c r="S164" s="593">
        <v>2023</v>
      </c>
      <c r="T164" s="28"/>
      <c r="U164" s="28"/>
      <c r="V164" s="28"/>
      <c r="W164" s="28"/>
      <c r="X164" s="28"/>
      <c r="Y164" s="28"/>
      <c r="Z164" s="28"/>
      <c r="AA164" s="28"/>
      <c r="AB164" s="28"/>
      <c r="AC164" s="28"/>
    </row>
    <row r="165" spans="1:32" s="4" customFormat="1" ht="12.75" customHeight="1" x14ac:dyDescent="0.2">
      <c r="A165" s="405">
        <v>3</v>
      </c>
      <c r="B165" s="361" t="s">
        <v>219</v>
      </c>
      <c r="C165" s="344" t="s">
        <v>220</v>
      </c>
      <c r="D165" s="344"/>
      <c r="E165" s="362" t="s">
        <v>147</v>
      </c>
      <c r="F165" s="352" t="s">
        <v>112</v>
      </c>
      <c r="G165" s="344">
        <v>2</v>
      </c>
      <c r="H165" s="353">
        <v>2</v>
      </c>
      <c r="I165" s="354">
        <v>539</v>
      </c>
      <c r="J165" s="354">
        <v>498.7</v>
      </c>
      <c r="K165" s="354">
        <v>201.3</v>
      </c>
      <c r="L165" s="441">
        <v>12</v>
      </c>
      <c r="M165" s="354">
        <v>697910.3</v>
      </c>
      <c r="N165" s="354">
        <v>0</v>
      </c>
      <c r="O165" s="354">
        <v>0</v>
      </c>
      <c r="P165" s="354">
        <f t="shared" si="39"/>
        <v>697910.3</v>
      </c>
      <c r="Q165" s="416">
        <f t="shared" si="40"/>
        <v>1399.4591939041509</v>
      </c>
      <c r="R165" s="344">
        <v>23324.319999999996</v>
      </c>
      <c r="S165" s="593">
        <v>2023</v>
      </c>
      <c r="T165" s="28"/>
      <c r="U165" s="28"/>
      <c r="V165" s="28"/>
      <c r="W165" s="28"/>
      <c r="X165" s="28"/>
      <c r="Y165" s="28"/>
      <c r="Z165" s="28"/>
      <c r="AA165" s="28"/>
      <c r="AB165" s="28"/>
      <c r="AC165" s="28"/>
    </row>
    <row r="166" spans="1:32" s="4" customFormat="1" ht="12.75" customHeight="1" x14ac:dyDescent="0.2">
      <c r="A166" s="405">
        <v>4</v>
      </c>
      <c r="B166" s="361" t="s">
        <v>221</v>
      </c>
      <c r="C166" s="344">
        <v>1966</v>
      </c>
      <c r="D166" s="344"/>
      <c r="E166" s="362" t="s">
        <v>147</v>
      </c>
      <c r="F166" s="352" t="s">
        <v>100</v>
      </c>
      <c r="G166" s="344">
        <v>2</v>
      </c>
      <c r="H166" s="353">
        <v>1</v>
      </c>
      <c r="I166" s="354">
        <v>355</v>
      </c>
      <c r="J166" s="354">
        <v>330.4</v>
      </c>
      <c r="K166" s="354">
        <v>213.6</v>
      </c>
      <c r="L166" s="441">
        <v>8</v>
      </c>
      <c r="M166" s="354">
        <v>266586.41184000002</v>
      </c>
      <c r="N166" s="354">
        <v>0</v>
      </c>
      <c r="O166" s="354">
        <v>0</v>
      </c>
      <c r="P166" s="354">
        <f t="shared" si="39"/>
        <v>266586.41184000002</v>
      </c>
      <c r="Q166" s="416">
        <f t="shared" si="40"/>
        <v>806.85960000000011</v>
      </c>
      <c r="R166" s="344">
        <v>16488.580000000002</v>
      </c>
      <c r="S166" s="593">
        <v>2023</v>
      </c>
      <c r="T166" s="28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32" s="4" customFormat="1" ht="12.75" customHeight="1" x14ac:dyDescent="0.2">
      <c r="A167" s="405">
        <v>5</v>
      </c>
      <c r="B167" s="361" t="s">
        <v>222</v>
      </c>
      <c r="C167" s="344">
        <v>1968</v>
      </c>
      <c r="D167" s="344"/>
      <c r="E167" s="362" t="s">
        <v>147</v>
      </c>
      <c r="F167" s="352" t="s">
        <v>100</v>
      </c>
      <c r="G167" s="344">
        <v>2</v>
      </c>
      <c r="H167" s="353">
        <v>2</v>
      </c>
      <c r="I167" s="354">
        <v>337</v>
      </c>
      <c r="J167" s="354">
        <v>220</v>
      </c>
      <c r="K167" s="354">
        <v>76.400000000000006</v>
      </c>
      <c r="L167" s="441">
        <v>8</v>
      </c>
      <c r="M167" s="354">
        <v>186750.56400000001</v>
      </c>
      <c r="N167" s="354">
        <v>0</v>
      </c>
      <c r="O167" s="354">
        <v>0</v>
      </c>
      <c r="P167" s="354">
        <f t="shared" si="39"/>
        <v>186750.56400000001</v>
      </c>
      <c r="Q167" s="416">
        <f t="shared" si="40"/>
        <v>848.86620000000005</v>
      </c>
      <c r="R167" s="344">
        <v>14147.769999999999</v>
      </c>
      <c r="S167" s="593">
        <v>2023</v>
      </c>
      <c r="T167" s="28"/>
      <c r="U167" s="28"/>
      <c r="V167" s="28"/>
      <c r="W167" s="28"/>
      <c r="X167" s="28"/>
      <c r="Y167" s="28"/>
      <c r="Z167" s="28"/>
      <c r="AA167" s="28"/>
      <c r="AB167" s="28"/>
      <c r="AC167" s="28"/>
    </row>
    <row r="168" spans="1:32" s="4" customFormat="1" ht="12.75" customHeight="1" x14ac:dyDescent="0.2">
      <c r="A168" s="337">
        <v>6</v>
      </c>
      <c r="B168" s="141" t="s">
        <v>338</v>
      </c>
      <c r="C168" s="337">
        <v>1958</v>
      </c>
      <c r="D168" s="337"/>
      <c r="E168" s="337" t="s">
        <v>147</v>
      </c>
      <c r="F168" s="141" t="s">
        <v>100</v>
      </c>
      <c r="G168" s="337">
        <v>2</v>
      </c>
      <c r="H168" s="390">
        <v>2</v>
      </c>
      <c r="I168" s="134">
        <v>527.79999999999995</v>
      </c>
      <c r="J168" s="134">
        <v>314.89999999999998</v>
      </c>
      <c r="K168" s="134">
        <v>20.5</v>
      </c>
      <c r="L168" s="131">
        <v>14</v>
      </c>
      <c r="M168" s="134">
        <v>440689.7020799999</v>
      </c>
      <c r="N168" s="354">
        <v>0</v>
      </c>
      <c r="O168" s="354">
        <v>0</v>
      </c>
      <c r="P168" s="354">
        <f t="shared" si="39"/>
        <v>440689.7020799999</v>
      </c>
      <c r="Q168" s="416">
        <f t="shared" si="40"/>
        <v>1399.4591999999998</v>
      </c>
      <c r="R168" s="344">
        <v>16488.580000000002</v>
      </c>
      <c r="S168" s="593">
        <v>2023</v>
      </c>
      <c r="T168" s="28"/>
      <c r="U168" s="28"/>
      <c r="V168" s="28"/>
      <c r="W168" s="28"/>
      <c r="X168" s="28"/>
      <c r="Y168" s="28"/>
      <c r="Z168" s="28"/>
      <c r="AA168" s="28"/>
      <c r="AB168" s="28"/>
      <c r="AC168" s="28"/>
    </row>
    <row r="169" spans="1:32" s="226" customFormat="1" ht="12.75" customHeight="1" x14ac:dyDescent="0.2">
      <c r="A169" s="645" t="s">
        <v>224</v>
      </c>
      <c r="B169" s="645"/>
      <c r="C169" s="221">
        <v>6</v>
      </c>
      <c r="D169" s="221"/>
      <c r="E169" s="221"/>
      <c r="F169" s="222"/>
      <c r="G169" s="221"/>
      <c r="H169" s="223"/>
      <c r="I169" s="224">
        <f>SUM(I163:I168)</f>
        <v>3120.2</v>
      </c>
      <c r="J169" s="224">
        <f t="shared" ref="J169:P169" si="41">SUM(J163:J168)</f>
        <v>2608</v>
      </c>
      <c r="K169" s="224">
        <f t="shared" si="41"/>
        <v>1364.2</v>
      </c>
      <c r="L169" s="224">
        <f t="shared" si="41"/>
        <v>70</v>
      </c>
      <c r="M169" s="224">
        <f t="shared" si="41"/>
        <v>2647926.5379199996</v>
      </c>
      <c r="N169" s="224">
        <f t="shared" si="41"/>
        <v>0</v>
      </c>
      <c r="O169" s="224">
        <f t="shared" si="41"/>
        <v>0</v>
      </c>
      <c r="P169" s="224">
        <f t="shared" si="41"/>
        <v>2647926.5379199996</v>
      </c>
      <c r="Q169" s="225"/>
      <c r="S169" s="221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606"/>
      <c r="AE169" s="227"/>
      <c r="AF169" s="227"/>
    </row>
    <row r="170" spans="1:32" s="28" customFormat="1" ht="12.75" customHeight="1" x14ac:dyDescent="0.2">
      <c r="A170" s="341">
        <v>1</v>
      </c>
      <c r="B170" s="366" t="s">
        <v>338</v>
      </c>
      <c r="C170" s="341">
        <v>1958</v>
      </c>
      <c r="D170" s="187"/>
      <c r="E170" s="341" t="s">
        <v>147</v>
      </c>
      <c r="F170" s="366" t="s">
        <v>100</v>
      </c>
      <c r="G170" s="341">
        <v>2</v>
      </c>
      <c r="H170" s="396">
        <v>2</v>
      </c>
      <c r="I170" s="174">
        <v>527.79999999999995</v>
      </c>
      <c r="J170" s="174">
        <v>314.89999999999998</v>
      </c>
      <c r="K170" s="174">
        <v>209.5</v>
      </c>
      <c r="L170" s="188">
        <v>14</v>
      </c>
      <c r="M170" s="174">
        <v>4702007.6950751999</v>
      </c>
      <c r="N170" s="174">
        <v>0</v>
      </c>
      <c r="O170" s="174">
        <v>0</v>
      </c>
      <c r="P170" s="174">
        <f t="shared" si="39"/>
        <v>4702007.6950751999</v>
      </c>
      <c r="Q170" s="174">
        <f t="shared" ref="Q170:Q180" si="42">P170/J170</f>
        <v>14931.748793506511</v>
      </c>
      <c r="R170" s="341">
        <v>16488.580000000002</v>
      </c>
      <c r="S170" s="593">
        <v>2024</v>
      </c>
    </row>
    <row r="171" spans="1:32" s="28" customFormat="1" ht="12.75" customHeight="1" x14ac:dyDescent="0.2">
      <c r="A171" s="341">
        <f t="shared" ref="A171:A180" si="43">A170+1</f>
        <v>2</v>
      </c>
      <c r="B171" s="366" t="s">
        <v>339</v>
      </c>
      <c r="C171" s="341" t="s">
        <v>227</v>
      </c>
      <c r="D171" s="187"/>
      <c r="E171" s="341" t="s">
        <v>147</v>
      </c>
      <c r="F171" s="366" t="s">
        <v>492</v>
      </c>
      <c r="G171" s="341">
        <v>2</v>
      </c>
      <c r="H171" s="396">
        <v>3</v>
      </c>
      <c r="I171" s="174">
        <v>965.7</v>
      </c>
      <c r="J171" s="174">
        <v>859.6</v>
      </c>
      <c r="K171" s="174">
        <v>799.4</v>
      </c>
      <c r="L171" s="188">
        <v>18</v>
      </c>
      <c r="M171" s="174">
        <v>693576.51</v>
      </c>
      <c r="N171" s="174">
        <v>0</v>
      </c>
      <c r="O171" s="174">
        <v>0</v>
      </c>
      <c r="P171" s="174">
        <f t="shared" si="39"/>
        <v>693576.51</v>
      </c>
      <c r="Q171" s="174">
        <f t="shared" si="42"/>
        <v>806.85959748720336</v>
      </c>
      <c r="R171" s="341">
        <v>16488.580000000002</v>
      </c>
      <c r="S171" s="593">
        <v>2024</v>
      </c>
    </row>
    <row r="172" spans="1:32" s="28" customFormat="1" ht="12.75" customHeight="1" x14ac:dyDescent="0.2">
      <c r="A172" s="341">
        <f t="shared" si="43"/>
        <v>3</v>
      </c>
      <c r="B172" s="366" t="s">
        <v>340</v>
      </c>
      <c r="C172" s="341" t="s">
        <v>349</v>
      </c>
      <c r="D172" s="187"/>
      <c r="E172" s="341" t="s">
        <v>147</v>
      </c>
      <c r="F172" s="366" t="s">
        <v>492</v>
      </c>
      <c r="G172" s="341">
        <v>2</v>
      </c>
      <c r="H172" s="396">
        <v>3</v>
      </c>
      <c r="I172" s="174">
        <v>954.5</v>
      </c>
      <c r="J172" s="174">
        <v>848.4</v>
      </c>
      <c r="K172" s="174">
        <v>812.5</v>
      </c>
      <c r="L172" s="188">
        <v>18</v>
      </c>
      <c r="M172" s="174">
        <v>684539.68</v>
      </c>
      <c r="N172" s="174">
        <v>0</v>
      </c>
      <c r="O172" s="174">
        <v>0</v>
      </c>
      <c r="P172" s="174">
        <f t="shared" si="39"/>
        <v>684539.68</v>
      </c>
      <c r="Q172" s="174">
        <f t="shared" si="42"/>
        <v>806.85959453088174</v>
      </c>
      <c r="R172" s="341">
        <v>16488.580000000002</v>
      </c>
      <c r="S172" s="593">
        <v>2024</v>
      </c>
    </row>
    <row r="173" spans="1:32" s="28" customFormat="1" ht="12.75" customHeight="1" x14ac:dyDescent="0.2">
      <c r="A173" s="341">
        <f t="shared" si="43"/>
        <v>4</v>
      </c>
      <c r="B173" s="366" t="s">
        <v>341</v>
      </c>
      <c r="C173" s="341" t="s">
        <v>167</v>
      </c>
      <c r="D173" s="187"/>
      <c r="E173" s="341" t="s">
        <v>147</v>
      </c>
      <c r="F173" s="366" t="s">
        <v>492</v>
      </c>
      <c r="G173" s="341">
        <v>2</v>
      </c>
      <c r="H173" s="396">
        <v>2</v>
      </c>
      <c r="I173" s="174">
        <v>535.29999999999995</v>
      </c>
      <c r="J173" s="174">
        <v>466.7</v>
      </c>
      <c r="K173" s="174">
        <v>341.7</v>
      </c>
      <c r="L173" s="188">
        <v>12</v>
      </c>
      <c r="M173" s="174">
        <v>260428.68072</v>
      </c>
      <c r="N173" s="174">
        <v>0</v>
      </c>
      <c r="O173" s="174">
        <v>0</v>
      </c>
      <c r="P173" s="174">
        <f t="shared" si="39"/>
        <v>260428.68072</v>
      </c>
      <c r="Q173" s="174">
        <f t="shared" si="42"/>
        <v>558.02160000000003</v>
      </c>
      <c r="R173" s="396">
        <v>14147.769999999999</v>
      </c>
      <c r="S173" s="593">
        <v>2024</v>
      </c>
    </row>
    <row r="174" spans="1:32" s="28" customFormat="1" ht="12.75" customHeight="1" x14ac:dyDescent="0.2">
      <c r="A174" s="341">
        <f t="shared" si="43"/>
        <v>5</v>
      </c>
      <c r="B174" s="366" t="s">
        <v>342</v>
      </c>
      <c r="C174" s="341" t="s">
        <v>227</v>
      </c>
      <c r="D174" s="187"/>
      <c r="E174" s="341" t="s">
        <v>147</v>
      </c>
      <c r="F174" s="366" t="s">
        <v>117</v>
      </c>
      <c r="G174" s="341">
        <v>2</v>
      </c>
      <c r="H174" s="396">
        <v>1</v>
      </c>
      <c r="I174" s="174">
        <v>353.9</v>
      </c>
      <c r="J174" s="174">
        <v>328.8</v>
      </c>
      <c r="K174" s="174">
        <v>49</v>
      </c>
      <c r="L174" s="188">
        <v>8</v>
      </c>
      <c r="M174" s="174">
        <v>279107.21000000002</v>
      </c>
      <c r="N174" s="174">
        <v>0</v>
      </c>
      <c r="O174" s="174">
        <v>0</v>
      </c>
      <c r="P174" s="174">
        <f t="shared" si="39"/>
        <v>279107.21000000002</v>
      </c>
      <c r="Q174" s="174">
        <f t="shared" si="42"/>
        <v>848.86621046228709</v>
      </c>
      <c r="R174" s="341">
        <v>16488.580000000002</v>
      </c>
      <c r="S174" s="593">
        <v>2024</v>
      </c>
    </row>
    <row r="175" spans="1:32" s="28" customFormat="1" ht="12.75" customHeight="1" x14ac:dyDescent="0.2">
      <c r="A175" s="341">
        <f t="shared" si="43"/>
        <v>6</v>
      </c>
      <c r="B175" s="366" t="s">
        <v>343</v>
      </c>
      <c r="C175" s="341" t="s">
        <v>319</v>
      </c>
      <c r="D175" s="187"/>
      <c r="E175" s="341" t="s">
        <v>147</v>
      </c>
      <c r="F175" s="366" t="s">
        <v>112</v>
      </c>
      <c r="G175" s="341">
        <v>2</v>
      </c>
      <c r="H175" s="396">
        <v>2</v>
      </c>
      <c r="I175" s="174">
        <v>546.4</v>
      </c>
      <c r="J175" s="174">
        <v>498.7</v>
      </c>
      <c r="K175" s="174">
        <v>359.9</v>
      </c>
      <c r="L175" s="188">
        <v>12</v>
      </c>
      <c r="M175" s="174">
        <v>309502.40000000002</v>
      </c>
      <c r="N175" s="174">
        <v>0</v>
      </c>
      <c r="O175" s="174">
        <v>0</v>
      </c>
      <c r="P175" s="174">
        <f t="shared" si="39"/>
        <v>309502.40000000002</v>
      </c>
      <c r="Q175" s="174">
        <f t="shared" si="42"/>
        <v>620.61840786043717</v>
      </c>
      <c r="R175" s="341">
        <v>16488.580000000002</v>
      </c>
      <c r="S175" s="593">
        <v>2024</v>
      </c>
    </row>
    <row r="176" spans="1:32" s="28" customFormat="1" ht="12.75" customHeight="1" x14ac:dyDescent="0.2">
      <c r="A176" s="341">
        <f t="shared" si="43"/>
        <v>7</v>
      </c>
      <c r="B176" s="366" t="s">
        <v>344</v>
      </c>
      <c r="C176" s="341" t="s">
        <v>317</v>
      </c>
      <c r="D176" s="187"/>
      <c r="E176" s="341" t="s">
        <v>147</v>
      </c>
      <c r="F176" s="366" t="s">
        <v>117</v>
      </c>
      <c r="G176" s="341">
        <v>2</v>
      </c>
      <c r="H176" s="396">
        <v>2</v>
      </c>
      <c r="I176" s="174">
        <v>259.89999999999998</v>
      </c>
      <c r="J176" s="174">
        <v>246.6</v>
      </c>
      <c r="K176" s="174">
        <v>179.9</v>
      </c>
      <c r="L176" s="188">
        <v>5</v>
      </c>
      <c r="M176" s="174">
        <v>345106.64</v>
      </c>
      <c r="N176" s="174">
        <v>0</v>
      </c>
      <c r="O176" s="174">
        <v>0</v>
      </c>
      <c r="P176" s="174">
        <f t="shared" si="39"/>
        <v>345106.64</v>
      </c>
      <c r="Q176" s="174">
        <f t="shared" si="42"/>
        <v>1399.4592051905922</v>
      </c>
      <c r="R176" s="341">
        <v>16488.580000000002</v>
      </c>
      <c r="S176" s="593">
        <v>2024</v>
      </c>
    </row>
    <row r="177" spans="1:32" s="28" customFormat="1" ht="12.75" customHeight="1" x14ac:dyDescent="0.2">
      <c r="A177" s="341">
        <f t="shared" si="43"/>
        <v>8</v>
      </c>
      <c r="B177" s="366" t="s">
        <v>345</v>
      </c>
      <c r="C177" s="341" t="s">
        <v>350</v>
      </c>
      <c r="D177" s="187"/>
      <c r="E177" s="341" t="s">
        <v>147</v>
      </c>
      <c r="F177" s="366" t="s">
        <v>112</v>
      </c>
      <c r="G177" s="341">
        <v>5</v>
      </c>
      <c r="H177" s="396">
        <v>4</v>
      </c>
      <c r="I177" s="174">
        <v>3819.7</v>
      </c>
      <c r="J177" s="174">
        <v>3819.7</v>
      </c>
      <c r="K177" s="174">
        <v>3159.6</v>
      </c>
      <c r="L177" s="188">
        <v>63</v>
      </c>
      <c r="M177" s="174">
        <v>2455155.7200000002</v>
      </c>
      <c r="N177" s="174">
        <v>0</v>
      </c>
      <c r="O177" s="174">
        <v>0</v>
      </c>
      <c r="P177" s="174">
        <f t="shared" si="39"/>
        <v>2455155.7200000002</v>
      </c>
      <c r="Q177" s="174">
        <f t="shared" si="42"/>
        <v>642.76140010995641</v>
      </c>
      <c r="R177" s="341">
        <v>12005.759999999998</v>
      </c>
      <c r="S177" s="593">
        <v>2024</v>
      </c>
    </row>
    <row r="178" spans="1:32" s="28" customFormat="1" ht="12.75" customHeight="1" x14ac:dyDescent="0.2">
      <c r="A178" s="341">
        <f t="shared" si="43"/>
        <v>9</v>
      </c>
      <c r="B178" s="366" t="s">
        <v>346</v>
      </c>
      <c r="C178" s="341" t="s">
        <v>350</v>
      </c>
      <c r="D178" s="187"/>
      <c r="E178" s="341" t="s">
        <v>147</v>
      </c>
      <c r="F178" s="366" t="s">
        <v>112</v>
      </c>
      <c r="G178" s="341">
        <v>5</v>
      </c>
      <c r="H178" s="396">
        <v>4</v>
      </c>
      <c r="I178" s="174">
        <v>3630.6</v>
      </c>
      <c r="J178" s="174">
        <v>3484.5</v>
      </c>
      <c r="K178" s="174">
        <v>3063</v>
      </c>
      <c r="L178" s="188">
        <v>74</v>
      </c>
      <c r="M178" s="174">
        <v>1543998.68</v>
      </c>
      <c r="N178" s="174">
        <v>0</v>
      </c>
      <c r="O178" s="174">
        <v>0</v>
      </c>
      <c r="P178" s="174">
        <f t="shared" si="39"/>
        <v>1543998.68</v>
      </c>
      <c r="Q178" s="174">
        <f t="shared" si="42"/>
        <v>443.10480126273495</v>
      </c>
      <c r="R178" s="341">
        <v>7962.08</v>
      </c>
      <c r="S178" s="593">
        <v>2024</v>
      </c>
    </row>
    <row r="179" spans="1:32" s="28" customFormat="1" ht="12.75" customHeight="1" x14ac:dyDescent="0.2">
      <c r="A179" s="341">
        <f t="shared" si="43"/>
        <v>10</v>
      </c>
      <c r="B179" s="366" t="s">
        <v>347</v>
      </c>
      <c r="C179" s="341" t="s">
        <v>351</v>
      </c>
      <c r="D179" s="187"/>
      <c r="E179" s="341" t="s">
        <v>147</v>
      </c>
      <c r="F179" s="366" t="s">
        <v>112</v>
      </c>
      <c r="G179" s="341">
        <v>2</v>
      </c>
      <c r="H179" s="396">
        <v>3</v>
      </c>
      <c r="I179" s="174">
        <v>1442</v>
      </c>
      <c r="J179" s="174">
        <v>829</v>
      </c>
      <c r="K179" s="174">
        <v>829</v>
      </c>
      <c r="L179" s="188">
        <v>20</v>
      </c>
      <c r="M179" s="174">
        <v>668886.61</v>
      </c>
      <c r="N179" s="174">
        <v>0</v>
      </c>
      <c r="O179" s="174">
        <v>0</v>
      </c>
      <c r="P179" s="174">
        <f t="shared" si="39"/>
        <v>668886.61</v>
      </c>
      <c r="Q179" s="174">
        <f t="shared" si="42"/>
        <v>806.85960193003621</v>
      </c>
      <c r="R179" s="341">
        <v>16488.580000000002</v>
      </c>
      <c r="S179" s="593">
        <v>2024</v>
      </c>
    </row>
    <row r="180" spans="1:32" s="28" customFormat="1" ht="12.75" customHeight="1" x14ac:dyDescent="0.2">
      <c r="A180" s="341">
        <f t="shared" si="43"/>
        <v>11</v>
      </c>
      <c r="B180" s="366" t="s">
        <v>348</v>
      </c>
      <c r="C180" s="341" t="s">
        <v>137</v>
      </c>
      <c r="D180" s="187"/>
      <c r="E180" s="341" t="s">
        <v>147</v>
      </c>
      <c r="F180" s="366" t="s">
        <v>114</v>
      </c>
      <c r="G180" s="341">
        <v>2</v>
      </c>
      <c r="H180" s="396">
        <v>2</v>
      </c>
      <c r="I180" s="174">
        <v>572</v>
      </c>
      <c r="J180" s="174">
        <v>522.79999999999995</v>
      </c>
      <c r="K180" s="174">
        <v>522.79999999999995</v>
      </c>
      <c r="L180" s="188">
        <v>12</v>
      </c>
      <c r="M180" s="174">
        <v>129023.48</v>
      </c>
      <c r="N180" s="174">
        <v>0</v>
      </c>
      <c r="O180" s="174">
        <v>0</v>
      </c>
      <c r="P180" s="174">
        <f t="shared" si="39"/>
        <v>129023.48</v>
      </c>
      <c r="Q180" s="174">
        <f t="shared" si="42"/>
        <v>246.79319051262434</v>
      </c>
      <c r="R180" s="341">
        <v>8506.2900000000009</v>
      </c>
      <c r="S180" s="593">
        <v>2024</v>
      </c>
    </row>
    <row r="181" spans="1:32" s="144" customFormat="1" ht="12.75" customHeight="1" x14ac:dyDescent="0.2">
      <c r="A181" s="624" t="s">
        <v>225</v>
      </c>
      <c r="B181" s="624"/>
      <c r="C181" s="130">
        <v>11</v>
      </c>
      <c r="D181" s="130"/>
      <c r="E181" s="130"/>
      <c r="F181" s="205"/>
      <c r="G181" s="130"/>
      <c r="H181" s="145"/>
      <c r="I181" s="143">
        <f>SUM(I170:I180)</f>
        <v>13607.8</v>
      </c>
      <c r="J181" s="143">
        <f t="shared" ref="J181:P181" si="44">SUM(J170:J180)</f>
        <v>12219.699999999999</v>
      </c>
      <c r="K181" s="143">
        <f t="shared" si="44"/>
        <v>10326.299999999999</v>
      </c>
      <c r="L181" s="143">
        <f t="shared" si="44"/>
        <v>256</v>
      </c>
      <c r="M181" s="143">
        <f t="shared" si="44"/>
        <v>12071333.305795198</v>
      </c>
      <c r="N181" s="143">
        <f t="shared" si="44"/>
        <v>0</v>
      </c>
      <c r="O181" s="143">
        <f t="shared" si="44"/>
        <v>0</v>
      </c>
      <c r="P181" s="143">
        <f t="shared" si="44"/>
        <v>12071333.305795198</v>
      </c>
      <c r="Q181" s="181"/>
      <c r="S181" s="221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607"/>
      <c r="AE181" s="157"/>
      <c r="AF181" s="157"/>
    </row>
    <row r="182" spans="1:32" s="26" customFormat="1" ht="13.35" customHeight="1" x14ac:dyDescent="0.2">
      <c r="A182" s="648" t="s">
        <v>51</v>
      </c>
      <c r="B182" s="649"/>
      <c r="C182" s="154">
        <f>C181+C169+C162</f>
        <v>20</v>
      </c>
      <c r="D182" s="154"/>
      <c r="E182" s="154"/>
      <c r="F182" s="154"/>
      <c r="G182" s="154"/>
      <c r="H182" s="154"/>
      <c r="I182" s="155">
        <f>I181+I169+I162</f>
        <v>17345.7</v>
      </c>
      <c r="J182" s="155">
        <f>J181+J169+J162</f>
        <v>15445.4</v>
      </c>
      <c r="K182" s="154">
        <f>K181+K169+K162</f>
        <v>11690.5</v>
      </c>
      <c r="L182" s="154">
        <f>L181+L169+L162</f>
        <v>334</v>
      </c>
      <c r="M182" s="155">
        <f>M162+M169+M181</f>
        <v>38266801.899485201</v>
      </c>
      <c r="N182" s="154"/>
      <c r="O182" s="154"/>
      <c r="P182" s="155">
        <f>P181+P169+P162</f>
        <v>38266801.899485201</v>
      </c>
      <c r="Q182" s="155"/>
      <c r="R182" s="156"/>
      <c r="S182" s="281"/>
      <c r="T182" s="608"/>
      <c r="U182" s="608"/>
      <c r="V182" s="608"/>
      <c r="W182" s="608"/>
      <c r="X182" s="608"/>
      <c r="Y182" s="608"/>
      <c r="Z182" s="608"/>
      <c r="AA182" s="608"/>
      <c r="AB182" s="608"/>
      <c r="AC182" s="608"/>
      <c r="AD182" s="29"/>
      <c r="AE182" s="29"/>
      <c r="AF182" s="29"/>
    </row>
    <row r="183" spans="1:32" s="4" customFormat="1" ht="13.35" customHeight="1" x14ac:dyDescent="0.2">
      <c r="A183" s="189"/>
      <c r="B183" s="211" t="s">
        <v>79</v>
      </c>
      <c r="C183" s="212"/>
      <c r="D183" s="189"/>
      <c r="E183" s="189"/>
      <c r="F183" s="190"/>
      <c r="G183" s="189"/>
      <c r="H183" s="191"/>
      <c r="I183" s="192"/>
      <c r="J183" s="192"/>
      <c r="K183" s="209"/>
      <c r="L183" s="213"/>
      <c r="M183" s="192"/>
      <c r="N183" s="192"/>
      <c r="O183" s="192"/>
      <c r="P183" s="214"/>
      <c r="Q183" s="192"/>
      <c r="R183" s="210"/>
      <c r="S183" s="593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</row>
    <row r="184" spans="1:32" s="28" customFormat="1" ht="12.75" customHeight="1" x14ac:dyDescent="0.2">
      <c r="A184" s="341">
        <v>1</v>
      </c>
      <c r="B184" s="366" t="s">
        <v>226</v>
      </c>
      <c r="C184" s="341" t="s">
        <v>227</v>
      </c>
      <c r="D184" s="187"/>
      <c r="E184" s="341" t="s">
        <v>147</v>
      </c>
      <c r="F184" s="366" t="s">
        <v>49</v>
      </c>
      <c r="G184" s="341">
        <v>2</v>
      </c>
      <c r="H184" s="396">
        <v>2</v>
      </c>
      <c r="I184" s="174">
        <v>899.7</v>
      </c>
      <c r="J184" s="174">
        <v>785.6</v>
      </c>
      <c r="K184" s="174">
        <v>83.5</v>
      </c>
      <c r="L184" s="345">
        <v>27</v>
      </c>
      <c r="M184" s="174">
        <v>852518.66495999997</v>
      </c>
      <c r="N184" s="174">
        <v>0</v>
      </c>
      <c r="O184" s="174">
        <v>0</v>
      </c>
      <c r="P184" s="174">
        <f>M184</f>
        <v>852518.66495999997</v>
      </c>
      <c r="Q184" s="174">
        <f>P184/J184</f>
        <v>1085.1815999999999</v>
      </c>
      <c r="R184" s="341">
        <v>18913.36</v>
      </c>
      <c r="S184" s="593">
        <v>2022</v>
      </c>
    </row>
    <row r="185" spans="1:32" s="28" customFormat="1" ht="12.75" customHeight="1" x14ac:dyDescent="0.2">
      <c r="A185" s="341">
        <v>2</v>
      </c>
      <c r="B185" s="366" t="s">
        <v>660</v>
      </c>
      <c r="C185" s="367">
        <v>1917</v>
      </c>
      <c r="D185" s="368"/>
      <c r="E185" s="344" t="s">
        <v>147</v>
      </c>
      <c r="F185" s="352" t="s">
        <v>49</v>
      </c>
      <c r="G185" s="367">
        <v>2</v>
      </c>
      <c r="H185" s="370">
        <v>1</v>
      </c>
      <c r="I185" s="371">
        <v>331.9</v>
      </c>
      <c r="J185" s="371">
        <v>301.5</v>
      </c>
      <c r="K185" s="371">
        <v>0</v>
      </c>
      <c r="L185" s="340">
        <v>8</v>
      </c>
      <c r="M185" s="371">
        <v>3320539.71</v>
      </c>
      <c r="N185" s="354">
        <v>0</v>
      </c>
      <c r="O185" s="354">
        <v>0</v>
      </c>
      <c r="P185" s="354">
        <f>M185</f>
        <v>3320539.71</v>
      </c>
      <c r="Q185" s="354">
        <f>P185/J185</f>
        <v>11013.398706467662</v>
      </c>
      <c r="R185" s="344">
        <v>18913.36</v>
      </c>
      <c r="S185" s="593">
        <v>2022</v>
      </c>
    </row>
    <row r="186" spans="1:32" s="28" customFormat="1" ht="12.75" customHeight="1" x14ac:dyDescent="0.2">
      <c r="A186" s="341">
        <v>3</v>
      </c>
      <c r="B186" s="366" t="s">
        <v>661</v>
      </c>
      <c r="C186" s="367">
        <v>1917</v>
      </c>
      <c r="D186" s="368"/>
      <c r="E186" s="344" t="s">
        <v>147</v>
      </c>
      <c r="F186" s="352" t="s">
        <v>49</v>
      </c>
      <c r="G186" s="367">
        <v>2</v>
      </c>
      <c r="H186" s="370">
        <v>1</v>
      </c>
      <c r="I186" s="371">
        <v>331.9</v>
      </c>
      <c r="J186" s="371">
        <v>301.5</v>
      </c>
      <c r="K186" s="371">
        <v>0</v>
      </c>
      <c r="L186" s="340">
        <v>8</v>
      </c>
      <c r="M186" s="371">
        <v>3315033.01</v>
      </c>
      <c r="N186" s="354">
        <v>0</v>
      </c>
      <c r="O186" s="354">
        <v>0</v>
      </c>
      <c r="P186" s="354">
        <f>M186</f>
        <v>3315033.01</v>
      </c>
      <c r="Q186" s="354">
        <f>P186/J186</f>
        <v>10995.134361525705</v>
      </c>
      <c r="R186" s="344">
        <v>18913.36</v>
      </c>
      <c r="S186" s="593">
        <v>2022</v>
      </c>
    </row>
    <row r="187" spans="1:32" s="28" customFormat="1" ht="12.75" customHeight="1" x14ac:dyDescent="0.2">
      <c r="A187" s="341">
        <v>4</v>
      </c>
      <c r="B187" s="366" t="s">
        <v>663</v>
      </c>
      <c r="C187" s="367">
        <v>1924</v>
      </c>
      <c r="D187" s="368"/>
      <c r="E187" s="341" t="s">
        <v>147</v>
      </c>
      <c r="F187" s="366" t="s">
        <v>117</v>
      </c>
      <c r="G187" s="341">
        <v>2</v>
      </c>
      <c r="H187" s="396">
        <v>1</v>
      </c>
      <c r="I187" s="174">
        <v>253.3</v>
      </c>
      <c r="J187" s="174">
        <v>252</v>
      </c>
      <c r="K187" s="174">
        <v>157.4</v>
      </c>
      <c r="L187" s="345">
        <v>8</v>
      </c>
      <c r="M187" s="174">
        <v>352243.88063999999</v>
      </c>
      <c r="N187" s="354">
        <v>0</v>
      </c>
      <c r="O187" s="354">
        <v>0</v>
      </c>
      <c r="P187" s="354">
        <f>M187</f>
        <v>352243.88063999999</v>
      </c>
      <c r="Q187" s="354">
        <f>P187/J187</f>
        <v>1397.7931771428571</v>
      </c>
      <c r="R187" s="344">
        <v>21955.170000000002</v>
      </c>
      <c r="S187" s="593">
        <v>2022</v>
      </c>
    </row>
    <row r="188" spans="1:32" s="28" customFormat="1" ht="12.75" customHeight="1" x14ac:dyDescent="0.2">
      <c r="A188" s="341">
        <v>5</v>
      </c>
      <c r="B188" s="366" t="s">
        <v>664</v>
      </c>
      <c r="C188" s="367">
        <v>1951</v>
      </c>
      <c r="D188" s="368"/>
      <c r="E188" s="341" t="s">
        <v>147</v>
      </c>
      <c r="F188" s="366" t="s">
        <v>117</v>
      </c>
      <c r="G188" s="341">
        <v>2</v>
      </c>
      <c r="H188" s="396">
        <v>2</v>
      </c>
      <c r="I188" s="174">
        <v>552.4</v>
      </c>
      <c r="J188" s="174">
        <v>388.4</v>
      </c>
      <c r="K188" s="174">
        <v>95.9</v>
      </c>
      <c r="L188" s="345">
        <v>8</v>
      </c>
      <c r="M188" s="174">
        <v>522977.90303999995</v>
      </c>
      <c r="N188" s="354">
        <v>0</v>
      </c>
      <c r="O188" s="354">
        <v>0</v>
      </c>
      <c r="P188" s="354">
        <f>M188</f>
        <v>522977.90303999995</v>
      </c>
      <c r="Q188" s="354">
        <f>P188/J188</f>
        <v>1346.4930562306899</v>
      </c>
      <c r="R188" s="344">
        <v>21955.170000000002</v>
      </c>
      <c r="S188" s="593">
        <v>2022</v>
      </c>
    </row>
    <row r="189" spans="1:32" s="69" customFormat="1" ht="12.75" customHeight="1" x14ac:dyDescent="0.2">
      <c r="A189" s="625" t="s">
        <v>229</v>
      </c>
      <c r="B189" s="625"/>
      <c r="C189" s="67">
        <v>5</v>
      </c>
      <c r="D189" s="67"/>
      <c r="E189" s="122"/>
      <c r="F189" s="206"/>
      <c r="G189" s="67"/>
      <c r="H189" s="68"/>
      <c r="I189" s="103">
        <f>SUM(I184:I188)</f>
        <v>2369.1999999999998</v>
      </c>
      <c r="J189" s="103">
        <f t="shared" ref="J189:P189" si="45">SUM(J184:J188)</f>
        <v>2029</v>
      </c>
      <c r="K189" s="103">
        <f t="shared" si="45"/>
        <v>336.8</v>
      </c>
      <c r="L189" s="103">
        <f t="shared" si="45"/>
        <v>59</v>
      </c>
      <c r="M189" s="103">
        <f t="shared" si="45"/>
        <v>8363313.1686399998</v>
      </c>
      <c r="N189" s="103">
        <f t="shared" si="45"/>
        <v>0</v>
      </c>
      <c r="O189" s="103">
        <f t="shared" si="45"/>
        <v>0</v>
      </c>
      <c r="P189" s="103">
        <f t="shared" si="45"/>
        <v>8363313.1686399998</v>
      </c>
      <c r="Q189" s="172"/>
      <c r="S189" s="221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606"/>
      <c r="AE189" s="604"/>
      <c r="AF189" s="604"/>
    </row>
    <row r="190" spans="1:32" s="28" customFormat="1" ht="12.75" customHeight="1" x14ac:dyDescent="0.2">
      <c r="A190" s="341">
        <v>1</v>
      </c>
      <c r="B190" s="366" t="s">
        <v>663</v>
      </c>
      <c r="C190" s="367">
        <v>1924</v>
      </c>
      <c r="D190" s="368"/>
      <c r="E190" s="341" t="s">
        <v>147</v>
      </c>
      <c r="F190" s="366" t="s">
        <v>117</v>
      </c>
      <c r="G190" s="341">
        <v>2</v>
      </c>
      <c r="H190" s="396">
        <v>1</v>
      </c>
      <c r="I190" s="174">
        <v>253.3</v>
      </c>
      <c r="J190" s="174">
        <v>252</v>
      </c>
      <c r="K190" s="174">
        <v>157.4</v>
      </c>
      <c r="L190" s="345">
        <v>8</v>
      </c>
      <c r="M190" s="174">
        <v>4796364.9947616002</v>
      </c>
      <c r="N190" s="354">
        <v>0</v>
      </c>
      <c r="O190" s="354">
        <v>0</v>
      </c>
      <c r="P190" s="354">
        <f>M190</f>
        <v>4796364.9947616002</v>
      </c>
      <c r="Q190" s="354">
        <f>P190/J190</f>
        <v>19033.194423657143</v>
      </c>
      <c r="R190" s="344">
        <v>21955.170000000002</v>
      </c>
      <c r="S190" s="593">
        <v>2023</v>
      </c>
    </row>
    <row r="191" spans="1:32" s="28" customFormat="1" ht="12.75" customHeight="1" x14ac:dyDescent="0.2">
      <c r="A191" s="341">
        <v>2</v>
      </c>
      <c r="B191" s="366" t="s">
        <v>664</v>
      </c>
      <c r="C191" s="367">
        <v>1951</v>
      </c>
      <c r="D191" s="368"/>
      <c r="E191" s="341" t="s">
        <v>147</v>
      </c>
      <c r="F191" s="366" t="s">
        <v>117</v>
      </c>
      <c r="G191" s="341">
        <v>2</v>
      </c>
      <c r="H191" s="396">
        <v>2</v>
      </c>
      <c r="I191" s="174">
        <v>552.4</v>
      </c>
      <c r="J191" s="174">
        <v>388.4</v>
      </c>
      <c r="K191" s="174">
        <v>95.9</v>
      </c>
      <c r="L191" s="345">
        <v>8</v>
      </c>
      <c r="M191" s="174">
        <v>7902827.1694176001</v>
      </c>
      <c r="N191" s="354">
        <v>0</v>
      </c>
      <c r="O191" s="354">
        <v>0</v>
      </c>
      <c r="P191" s="354">
        <f>M191</f>
        <v>7902827.1694176001</v>
      </c>
      <c r="Q191" s="354">
        <f>P191/J191</f>
        <v>20347.134833721939</v>
      </c>
      <c r="R191" s="344">
        <v>21955.170000000002</v>
      </c>
      <c r="S191" s="593">
        <v>2023</v>
      </c>
    </row>
    <row r="192" spans="1:32" s="77" customFormat="1" ht="12.75" customHeight="1" x14ac:dyDescent="0.2">
      <c r="A192" s="624" t="s">
        <v>230</v>
      </c>
      <c r="B192" s="624"/>
      <c r="C192" s="130">
        <v>2</v>
      </c>
      <c r="D192" s="130"/>
      <c r="E192" s="130"/>
      <c r="F192" s="205"/>
      <c r="G192" s="130"/>
      <c r="H192" s="145"/>
      <c r="I192" s="143">
        <f>SUM(I190:I191)</f>
        <v>805.7</v>
      </c>
      <c r="J192" s="143">
        <f t="shared" ref="J192:P192" si="46">SUM(J190:J191)</f>
        <v>640.4</v>
      </c>
      <c r="K192" s="143">
        <f t="shared" si="46"/>
        <v>253.3</v>
      </c>
      <c r="L192" s="143">
        <f t="shared" si="46"/>
        <v>16</v>
      </c>
      <c r="M192" s="143">
        <f t="shared" si="46"/>
        <v>12699192.1641792</v>
      </c>
      <c r="N192" s="143">
        <f t="shared" si="46"/>
        <v>0</v>
      </c>
      <c r="O192" s="143">
        <f t="shared" si="46"/>
        <v>0</v>
      </c>
      <c r="P192" s="143">
        <f t="shared" si="46"/>
        <v>12699192.1641792</v>
      </c>
      <c r="Q192" s="181"/>
      <c r="R192" s="144"/>
      <c r="S192" s="221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</row>
    <row r="193" spans="1:32" s="28" customFormat="1" ht="12.75" customHeight="1" x14ac:dyDescent="0.2">
      <c r="A193" s="362">
        <v>1</v>
      </c>
      <c r="B193" s="361" t="s">
        <v>226</v>
      </c>
      <c r="C193" s="344" t="s">
        <v>227</v>
      </c>
      <c r="D193" s="344"/>
      <c r="E193" s="344" t="s">
        <v>147</v>
      </c>
      <c r="F193" s="352" t="s">
        <v>49</v>
      </c>
      <c r="G193" s="344">
        <v>2</v>
      </c>
      <c r="H193" s="353">
        <v>2</v>
      </c>
      <c r="I193" s="354">
        <v>899.7</v>
      </c>
      <c r="J193" s="354">
        <v>785.6</v>
      </c>
      <c r="K193" s="354">
        <v>83.5</v>
      </c>
      <c r="L193" s="441">
        <v>27</v>
      </c>
      <c r="M193" s="354">
        <v>14512709.4065024</v>
      </c>
      <c r="N193" s="354">
        <v>0</v>
      </c>
      <c r="O193" s="354">
        <v>0</v>
      </c>
      <c r="P193" s="354">
        <f>M193</f>
        <v>14512709.4065024</v>
      </c>
      <c r="Q193" s="354">
        <f>P193/J193</f>
        <v>18473.408103999998</v>
      </c>
      <c r="R193" s="344">
        <v>18913.36</v>
      </c>
      <c r="S193" s="593">
        <v>2024</v>
      </c>
    </row>
    <row r="194" spans="1:32" s="28" customFormat="1" ht="12.75" customHeight="1" x14ac:dyDescent="0.2">
      <c r="A194" s="367">
        <v>2</v>
      </c>
      <c r="B194" s="374" t="s">
        <v>665</v>
      </c>
      <c r="C194" s="367">
        <v>1950</v>
      </c>
      <c r="D194" s="367"/>
      <c r="E194" s="344" t="s">
        <v>147</v>
      </c>
      <c r="F194" s="374" t="s">
        <v>117</v>
      </c>
      <c r="G194" s="367">
        <v>2</v>
      </c>
      <c r="H194" s="370">
        <v>2</v>
      </c>
      <c r="I194" s="371">
        <v>397.5</v>
      </c>
      <c r="J194" s="371">
        <v>397.3</v>
      </c>
      <c r="K194" s="371">
        <v>298.39999999999998</v>
      </c>
      <c r="L194" s="340">
        <v>8</v>
      </c>
      <c r="M194" s="371">
        <v>8281034.8517248016</v>
      </c>
      <c r="N194" s="354">
        <v>0</v>
      </c>
      <c r="O194" s="354">
        <v>0</v>
      </c>
      <c r="P194" s="371">
        <f>M194</f>
        <v>8281034.8517248016</v>
      </c>
      <c r="Q194" s="354">
        <f>P194/J194</f>
        <v>20843.27926434634</v>
      </c>
      <c r="R194" s="344">
        <v>26802.170000000002</v>
      </c>
      <c r="S194" s="593">
        <v>2024</v>
      </c>
    </row>
    <row r="195" spans="1:32" s="77" customFormat="1" ht="12.75" customHeight="1" x14ac:dyDescent="0.2">
      <c r="A195" s="625" t="s">
        <v>231</v>
      </c>
      <c r="B195" s="625"/>
      <c r="C195" s="51">
        <v>2</v>
      </c>
      <c r="D195" s="51"/>
      <c r="E195" s="88"/>
      <c r="F195" s="72"/>
      <c r="G195" s="51"/>
      <c r="H195" s="54"/>
      <c r="I195" s="49">
        <f>SUM(I193:I194)</f>
        <v>1297.2</v>
      </c>
      <c r="J195" s="49">
        <f t="shared" ref="J195:P195" si="47">SUM(J193:J194)</f>
        <v>1182.9000000000001</v>
      </c>
      <c r="K195" s="49">
        <f t="shared" si="47"/>
        <v>381.9</v>
      </c>
      <c r="L195" s="49">
        <f t="shared" si="47"/>
        <v>35</v>
      </c>
      <c r="M195" s="49">
        <f t="shared" si="47"/>
        <v>22793744.258227199</v>
      </c>
      <c r="N195" s="49">
        <f t="shared" si="47"/>
        <v>0</v>
      </c>
      <c r="O195" s="49">
        <f t="shared" si="47"/>
        <v>0</v>
      </c>
      <c r="P195" s="49">
        <f t="shared" si="47"/>
        <v>22793744.258227199</v>
      </c>
      <c r="Q195" s="172"/>
      <c r="R195" s="65"/>
      <c r="S195" s="221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</row>
    <row r="196" spans="1:32" s="26" customFormat="1" ht="13.35" customHeight="1" x14ac:dyDescent="0.2">
      <c r="A196" s="617" t="s">
        <v>80</v>
      </c>
      <c r="B196" s="618"/>
      <c r="C196" s="57">
        <f>C195+C192+C189</f>
        <v>9</v>
      </c>
      <c r="D196" s="57"/>
      <c r="E196" s="125"/>
      <c r="F196" s="57"/>
      <c r="G196" s="57"/>
      <c r="H196" s="57"/>
      <c r="I196" s="102">
        <f>I195+I192+I189</f>
        <v>4472.1000000000004</v>
      </c>
      <c r="J196" s="102">
        <f>J195+J192+J189</f>
        <v>3852.3</v>
      </c>
      <c r="K196" s="57">
        <f>K195+K192+K189</f>
        <v>972</v>
      </c>
      <c r="L196" s="57">
        <f>L195+L192+L189</f>
        <v>110</v>
      </c>
      <c r="M196" s="102">
        <f>M189+M192+M195</f>
        <v>43856249.5910464</v>
      </c>
      <c r="N196" s="57"/>
      <c r="O196" s="57"/>
      <c r="P196" s="102">
        <f>P195+P192+P189</f>
        <v>43856249.5910464</v>
      </c>
      <c r="Q196" s="102"/>
      <c r="R196" s="58"/>
      <c r="S196" s="281"/>
      <c r="T196" s="608"/>
      <c r="U196" s="608"/>
      <c r="V196" s="608"/>
      <c r="W196" s="608"/>
      <c r="X196" s="608"/>
      <c r="Y196" s="608"/>
      <c r="Z196" s="608"/>
      <c r="AA196" s="608"/>
      <c r="AB196" s="608"/>
      <c r="AC196" s="608"/>
      <c r="AD196" s="29"/>
      <c r="AE196" s="29"/>
      <c r="AF196" s="29"/>
    </row>
    <row r="197" spans="1:32" s="4" customFormat="1" ht="13.35" customHeight="1" x14ac:dyDescent="0.2">
      <c r="A197" s="207"/>
      <c r="B197" s="15" t="s">
        <v>81</v>
      </c>
      <c r="C197" s="16"/>
      <c r="D197" s="207"/>
      <c r="E197" s="117"/>
      <c r="F197" s="5"/>
      <c r="G197" s="207"/>
      <c r="H197" s="48"/>
      <c r="I197" s="6"/>
      <c r="J197" s="6"/>
      <c r="K197" s="208"/>
      <c r="L197" s="106"/>
      <c r="M197" s="6"/>
      <c r="N197" s="6"/>
      <c r="O197" s="6"/>
      <c r="P197" s="17"/>
      <c r="Q197" s="6"/>
      <c r="R197" s="18"/>
      <c r="S197" s="593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</row>
    <row r="198" spans="1:32" s="4" customFormat="1" ht="12.75" customHeight="1" x14ac:dyDescent="0.2">
      <c r="A198" s="414">
        <v>1</v>
      </c>
      <c r="B198" s="361" t="s">
        <v>232</v>
      </c>
      <c r="C198" s="362" t="s">
        <v>52</v>
      </c>
      <c r="D198" s="418"/>
      <c r="E198" s="362" t="s">
        <v>147</v>
      </c>
      <c r="F198" s="361" t="s">
        <v>49</v>
      </c>
      <c r="G198" s="362">
        <v>5</v>
      </c>
      <c r="H198" s="415">
        <v>2</v>
      </c>
      <c r="I198" s="416">
        <v>4480.3</v>
      </c>
      <c r="J198" s="416">
        <v>4350.1000000000004</v>
      </c>
      <c r="K198" s="416">
        <v>2525.09</v>
      </c>
      <c r="L198" s="417">
        <v>4</v>
      </c>
      <c r="M198" s="416">
        <v>2078150.65</v>
      </c>
      <c r="N198" s="416">
        <v>0</v>
      </c>
      <c r="O198" s="416">
        <v>0</v>
      </c>
      <c r="P198" s="416">
        <f t="shared" ref="P198:P207" si="48">M198</f>
        <v>2078150.65</v>
      </c>
      <c r="Q198" s="354">
        <f t="shared" ref="Q198:Q207" si="49">M198/J198</f>
        <v>477.7247994298981</v>
      </c>
      <c r="R198" s="362">
        <v>12882.22</v>
      </c>
      <c r="S198" s="593">
        <v>2022</v>
      </c>
      <c r="T198" s="28"/>
      <c r="U198" s="28"/>
      <c r="V198" s="28"/>
      <c r="W198" s="28"/>
      <c r="X198" s="28"/>
      <c r="Y198" s="28"/>
      <c r="Z198" s="28"/>
      <c r="AA198" s="28"/>
      <c r="AB198" s="28"/>
      <c r="AC198" s="28"/>
    </row>
    <row r="199" spans="1:32" s="4" customFormat="1" ht="12.75" customHeight="1" x14ac:dyDescent="0.2">
      <c r="A199" s="414">
        <v>2</v>
      </c>
      <c r="B199" s="361" t="s">
        <v>233</v>
      </c>
      <c r="C199" s="362" t="s">
        <v>60</v>
      </c>
      <c r="D199" s="418"/>
      <c r="E199" s="362" t="s">
        <v>147</v>
      </c>
      <c r="F199" s="361" t="s">
        <v>50</v>
      </c>
      <c r="G199" s="362">
        <v>2</v>
      </c>
      <c r="H199" s="415">
        <v>2</v>
      </c>
      <c r="I199" s="416">
        <v>576</v>
      </c>
      <c r="J199" s="416">
        <v>528</v>
      </c>
      <c r="K199" s="416">
        <v>462.1</v>
      </c>
      <c r="L199" s="417">
        <v>8</v>
      </c>
      <c r="M199" s="416">
        <v>738914.46</v>
      </c>
      <c r="N199" s="416">
        <v>0</v>
      </c>
      <c r="O199" s="416">
        <v>0</v>
      </c>
      <c r="P199" s="416">
        <f t="shared" si="48"/>
        <v>738914.46</v>
      </c>
      <c r="Q199" s="354">
        <f t="shared" si="49"/>
        <v>1399.4592045454544</v>
      </c>
      <c r="R199" s="362">
        <v>23324.319999999996</v>
      </c>
      <c r="S199" s="593">
        <v>2022</v>
      </c>
      <c r="T199" s="28"/>
      <c r="U199" s="28"/>
      <c r="V199" s="28"/>
      <c r="W199" s="28"/>
      <c r="X199" s="28"/>
      <c r="Y199" s="28"/>
      <c r="Z199" s="28"/>
      <c r="AA199" s="28"/>
      <c r="AB199" s="28"/>
      <c r="AC199" s="28"/>
    </row>
    <row r="200" spans="1:32" s="4" customFormat="1" ht="12.75" customHeight="1" x14ac:dyDescent="0.2">
      <c r="A200" s="414">
        <v>3</v>
      </c>
      <c r="B200" s="361" t="s">
        <v>234</v>
      </c>
      <c r="C200" s="362" t="s">
        <v>55</v>
      </c>
      <c r="D200" s="418"/>
      <c r="E200" s="362" t="s">
        <v>147</v>
      </c>
      <c r="F200" s="361" t="s">
        <v>50</v>
      </c>
      <c r="G200" s="362">
        <v>2</v>
      </c>
      <c r="H200" s="415">
        <v>1</v>
      </c>
      <c r="I200" s="416">
        <v>470</v>
      </c>
      <c r="J200" s="416">
        <v>401</v>
      </c>
      <c r="K200" s="416">
        <v>352.8</v>
      </c>
      <c r="L200" s="417">
        <v>8</v>
      </c>
      <c r="M200" s="416">
        <v>425251.84000000003</v>
      </c>
      <c r="N200" s="416">
        <v>0</v>
      </c>
      <c r="O200" s="416">
        <v>0</v>
      </c>
      <c r="P200" s="416">
        <f t="shared" si="48"/>
        <v>425251.84000000003</v>
      </c>
      <c r="Q200" s="354">
        <f t="shared" si="49"/>
        <v>1060.4784039900251</v>
      </c>
      <c r="R200" s="362">
        <v>16488.580000000002</v>
      </c>
      <c r="S200" s="593">
        <v>2022</v>
      </c>
      <c r="T200" s="28"/>
      <c r="U200" s="28"/>
      <c r="V200" s="28"/>
      <c r="W200" s="28"/>
      <c r="X200" s="28"/>
      <c r="Y200" s="28"/>
      <c r="Z200" s="28"/>
      <c r="AA200" s="28"/>
      <c r="AB200" s="28"/>
      <c r="AC200" s="28"/>
    </row>
    <row r="201" spans="1:32" s="4" customFormat="1" ht="12.75" customHeight="1" x14ac:dyDescent="0.2">
      <c r="A201" s="414">
        <v>4</v>
      </c>
      <c r="B201" s="361" t="s">
        <v>235</v>
      </c>
      <c r="C201" s="362" t="s">
        <v>60</v>
      </c>
      <c r="D201" s="418"/>
      <c r="E201" s="362" t="s">
        <v>147</v>
      </c>
      <c r="F201" s="361" t="s">
        <v>50</v>
      </c>
      <c r="G201" s="362">
        <v>2</v>
      </c>
      <c r="H201" s="415">
        <v>1</v>
      </c>
      <c r="I201" s="416">
        <v>322.8</v>
      </c>
      <c r="J201" s="416">
        <v>294.5</v>
      </c>
      <c r="K201" s="416">
        <v>294.5</v>
      </c>
      <c r="L201" s="417">
        <v>6</v>
      </c>
      <c r="M201" s="416">
        <v>412140.73</v>
      </c>
      <c r="N201" s="416">
        <v>0</v>
      </c>
      <c r="O201" s="416">
        <v>0</v>
      </c>
      <c r="P201" s="416">
        <f t="shared" si="48"/>
        <v>412140.73</v>
      </c>
      <c r="Q201" s="354">
        <f t="shared" si="49"/>
        <v>1399.4591850594227</v>
      </c>
      <c r="R201" s="362">
        <v>23324.319999999996</v>
      </c>
      <c r="S201" s="593">
        <v>2022</v>
      </c>
      <c r="T201" s="28"/>
      <c r="U201" s="28"/>
      <c r="V201" s="28"/>
      <c r="W201" s="28"/>
      <c r="X201" s="28"/>
      <c r="Y201" s="28"/>
      <c r="Z201" s="28"/>
      <c r="AA201" s="28"/>
      <c r="AB201" s="28"/>
      <c r="AC201" s="28"/>
    </row>
    <row r="202" spans="1:32" s="4" customFormat="1" ht="12.75" customHeight="1" x14ac:dyDescent="0.2">
      <c r="A202" s="414">
        <v>5</v>
      </c>
      <c r="B202" s="361" t="s">
        <v>236</v>
      </c>
      <c r="C202" s="362" t="s">
        <v>60</v>
      </c>
      <c r="D202" s="418"/>
      <c r="E202" s="362" t="s">
        <v>147</v>
      </c>
      <c r="F202" s="361" t="s">
        <v>50</v>
      </c>
      <c r="G202" s="362">
        <v>2</v>
      </c>
      <c r="H202" s="415">
        <v>2</v>
      </c>
      <c r="I202" s="416">
        <v>465.8</v>
      </c>
      <c r="J202" s="416">
        <v>406.5</v>
      </c>
      <c r="K202" s="416">
        <v>406.5</v>
      </c>
      <c r="L202" s="417">
        <v>8</v>
      </c>
      <c r="M202" s="416">
        <v>345064.11</v>
      </c>
      <c r="N202" s="416">
        <v>0</v>
      </c>
      <c r="O202" s="416">
        <v>0</v>
      </c>
      <c r="P202" s="416">
        <f t="shared" si="48"/>
        <v>345064.11</v>
      </c>
      <c r="Q202" s="354">
        <f t="shared" si="49"/>
        <v>848.86619926199262</v>
      </c>
      <c r="R202" s="362">
        <v>14147.769999999999</v>
      </c>
      <c r="S202" s="593">
        <v>2022</v>
      </c>
      <c r="T202" s="28"/>
      <c r="U202" s="28"/>
      <c r="V202" s="28"/>
      <c r="W202" s="28"/>
      <c r="X202" s="28"/>
      <c r="Y202" s="28"/>
      <c r="Z202" s="28"/>
      <c r="AA202" s="28"/>
      <c r="AB202" s="28"/>
      <c r="AC202" s="28"/>
    </row>
    <row r="203" spans="1:32" s="4" customFormat="1" ht="12.75" customHeight="1" x14ac:dyDescent="0.2">
      <c r="A203" s="414">
        <v>6</v>
      </c>
      <c r="B203" s="361" t="s">
        <v>237</v>
      </c>
      <c r="C203" s="362" t="s">
        <v>60</v>
      </c>
      <c r="D203" s="418"/>
      <c r="E203" s="362" t="s">
        <v>147</v>
      </c>
      <c r="F203" s="361" t="s">
        <v>50</v>
      </c>
      <c r="G203" s="362">
        <v>2</v>
      </c>
      <c r="H203" s="415">
        <v>1</v>
      </c>
      <c r="I203" s="416">
        <v>542.79999999999995</v>
      </c>
      <c r="J203" s="416">
        <v>497.8</v>
      </c>
      <c r="K203" s="416">
        <v>497.8</v>
      </c>
      <c r="L203" s="417">
        <v>8</v>
      </c>
      <c r="M203" s="416">
        <v>696650.79</v>
      </c>
      <c r="N203" s="416">
        <v>0</v>
      </c>
      <c r="O203" s="416">
        <v>0</v>
      </c>
      <c r="P203" s="416">
        <f t="shared" si="48"/>
        <v>696650.79</v>
      </c>
      <c r="Q203" s="354">
        <f t="shared" si="49"/>
        <v>1399.4592004821213</v>
      </c>
      <c r="R203" s="362">
        <v>23324.319999999996</v>
      </c>
      <c r="S203" s="593">
        <v>2022</v>
      </c>
      <c r="T203" s="28"/>
      <c r="U203" s="28"/>
      <c r="V203" s="28"/>
      <c r="W203" s="28"/>
      <c r="X203" s="28"/>
      <c r="Y203" s="28"/>
      <c r="Z203" s="28"/>
      <c r="AA203" s="28"/>
      <c r="AB203" s="28"/>
      <c r="AC203" s="28"/>
    </row>
    <row r="204" spans="1:32" s="4" customFormat="1" ht="12.75" customHeight="1" x14ac:dyDescent="0.2">
      <c r="A204" s="414">
        <v>7</v>
      </c>
      <c r="B204" s="361" t="s">
        <v>238</v>
      </c>
      <c r="C204" s="362" t="s">
        <v>61</v>
      </c>
      <c r="D204" s="418"/>
      <c r="E204" s="362" t="s">
        <v>147</v>
      </c>
      <c r="F204" s="361" t="s">
        <v>50</v>
      </c>
      <c r="G204" s="362">
        <v>2</v>
      </c>
      <c r="H204" s="415">
        <v>1</v>
      </c>
      <c r="I204" s="416">
        <v>481.2</v>
      </c>
      <c r="J204" s="416">
        <v>439</v>
      </c>
      <c r="K204" s="416">
        <v>439</v>
      </c>
      <c r="L204" s="417">
        <v>8</v>
      </c>
      <c r="M204" s="416">
        <v>372652.26</v>
      </c>
      <c r="N204" s="416">
        <v>0</v>
      </c>
      <c r="O204" s="416">
        <v>0</v>
      </c>
      <c r="P204" s="416">
        <f t="shared" si="48"/>
        <v>372652.26</v>
      </c>
      <c r="Q204" s="354">
        <f t="shared" si="49"/>
        <v>848.86619589977226</v>
      </c>
      <c r="R204" s="362">
        <v>14147.769999999999</v>
      </c>
      <c r="S204" s="593">
        <v>2022</v>
      </c>
      <c r="T204" s="28"/>
      <c r="U204" s="28"/>
      <c r="V204" s="28"/>
      <c r="W204" s="28"/>
      <c r="X204" s="28"/>
      <c r="Y204" s="28"/>
      <c r="Z204" s="28"/>
      <c r="AA204" s="28"/>
      <c r="AB204" s="28"/>
      <c r="AC204" s="28"/>
    </row>
    <row r="205" spans="1:32" s="4" customFormat="1" ht="12.75" customHeight="1" x14ac:dyDescent="0.2">
      <c r="A205" s="414">
        <v>8</v>
      </c>
      <c r="B205" s="361" t="s">
        <v>239</v>
      </c>
      <c r="C205" s="362" t="s">
        <v>67</v>
      </c>
      <c r="D205" s="418"/>
      <c r="E205" s="362" t="s">
        <v>147</v>
      </c>
      <c r="F205" s="361" t="s">
        <v>50</v>
      </c>
      <c r="G205" s="362">
        <v>2</v>
      </c>
      <c r="H205" s="415">
        <v>1</v>
      </c>
      <c r="I205" s="416">
        <v>392.9</v>
      </c>
      <c r="J205" s="416">
        <v>330.6</v>
      </c>
      <c r="K205" s="416">
        <v>241.9</v>
      </c>
      <c r="L205" s="417">
        <v>8</v>
      </c>
      <c r="M205" s="416">
        <v>462661.21</v>
      </c>
      <c r="N205" s="416">
        <v>0</v>
      </c>
      <c r="O205" s="416">
        <v>0</v>
      </c>
      <c r="P205" s="416">
        <f t="shared" si="48"/>
        <v>462661.21</v>
      </c>
      <c r="Q205" s="354">
        <f t="shared" si="49"/>
        <v>1399.4591954022987</v>
      </c>
      <c r="R205" s="362">
        <v>23324.319999999996</v>
      </c>
      <c r="S205" s="593">
        <v>2022</v>
      </c>
      <c r="T205" s="28"/>
      <c r="U205" s="28"/>
      <c r="V205" s="28"/>
      <c r="W205" s="28"/>
      <c r="X205" s="28"/>
      <c r="Y205" s="28"/>
      <c r="Z205" s="28"/>
      <c r="AA205" s="28"/>
      <c r="AB205" s="28"/>
      <c r="AC205" s="28"/>
    </row>
    <row r="206" spans="1:32" s="4" customFormat="1" ht="12.75" customHeight="1" x14ac:dyDescent="0.2">
      <c r="A206" s="414">
        <v>9</v>
      </c>
      <c r="B206" s="361" t="s">
        <v>240</v>
      </c>
      <c r="C206" s="362" t="s">
        <v>67</v>
      </c>
      <c r="D206" s="418"/>
      <c r="E206" s="362" t="s">
        <v>147</v>
      </c>
      <c r="F206" s="361" t="s">
        <v>50</v>
      </c>
      <c r="G206" s="362">
        <v>2</v>
      </c>
      <c r="H206" s="415">
        <v>1</v>
      </c>
      <c r="I206" s="416">
        <v>401.1</v>
      </c>
      <c r="J206" s="416">
        <v>319</v>
      </c>
      <c r="K206" s="416">
        <v>244.6</v>
      </c>
      <c r="L206" s="417">
        <v>8</v>
      </c>
      <c r="M206" s="416">
        <v>270788.32</v>
      </c>
      <c r="N206" s="416">
        <v>0</v>
      </c>
      <c r="O206" s="416">
        <v>0</v>
      </c>
      <c r="P206" s="416">
        <f t="shared" si="48"/>
        <v>270788.32</v>
      </c>
      <c r="Q206" s="354">
        <f t="shared" si="49"/>
        <v>848.86620689655172</v>
      </c>
      <c r="R206" s="362">
        <v>14147.769999999999</v>
      </c>
      <c r="S206" s="593">
        <v>2022</v>
      </c>
      <c r="T206" s="28"/>
      <c r="U206" s="28"/>
      <c r="V206" s="28"/>
      <c r="W206" s="28"/>
      <c r="X206" s="28"/>
      <c r="Y206" s="28"/>
      <c r="Z206" s="28"/>
      <c r="AA206" s="28"/>
      <c r="AB206" s="28"/>
      <c r="AC206" s="28"/>
    </row>
    <row r="207" spans="1:32" s="4" customFormat="1" ht="12.75" customHeight="1" x14ac:dyDescent="0.2">
      <c r="A207" s="341">
        <v>10</v>
      </c>
      <c r="B207" s="366" t="s">
        <v>682</v>
      </c>
      <c r="C207" s="341">
        <v>1961</v>
      </c>
      <c r="D207" s="187"/>
      <c r="E207" s="341" t="s">
        <v>147</v>
      </c>
      <c r="F207" s="366" t="s">
        <v>42</v>
      </c>
      <c r="G207" s="341">
        <v>2</v>
      </c>
      <c r="H207" s="396">
        <v>1</v>
      </c>
      <c r="I207" s="174">
        <v>382.8</v>
      </c>
      <c r="J207" s="174">
        <v>323</v>
      </c>
      <c r="K207" s="174"/>
      <c r="L207" s="345">
        <v>8</v>
      </c>
      <c r="M207" s="174">
        <v>4941705.7083939994</v>
      </c>
      <c r="N207" s="371">
        <v>0</v>
      </c>
      <c r="O207" s="371">
        <v>0</v>
      </c>
      <c r="P207" s="371">
        <f t="shared" si="48"/>
        <v>4941705.7083939994</v>
      </c>
      <c r="Q207" s="354">
        <f t="shared" si="49"/>
        <v>15299.398477999997</v>
      </c>
      <c r="R207" s="362">
        <v>16488.580000000002</v>
      </c>
      <c r="S207" s="593">
        <v>2022</v>
      </c>
      <c r="T207" s="28"/>
      <c r="U207" s="28"/>
      <c r="V207" s="28"/>
      <c r="W207" s="28"/>
      <c r="X207" s="28"/>
      <c r="Y207" s="28"/>
      <c r="Z207" s="28"/>
      <c r="AA207" s="28"/>
      <c r="AB207" s="28"/>
      <c r="AC207" s="28"/>
    </row>
    <row r="208" spans="1:32" s="22" customFormat="1" ht="12.75" customHeight="1" x14ac:dyDescent="0.2">
      <c r="A208" s="614" t="s">
        <v>241</v>
      </c>
      <c r="B208" s="615"/>
      <c r="C208" s="14">
        <v>10</v>
      </c>
      <c r="D208" s="14"/>
      <c r="E208" s="122"/>
      <c r="F208" s="203"/>
      <c r="G208" s="14"/>
      <c r="H208" s="47"/>
      <c r="I208" s="3">
        <f>SUM(I198:I207)</f>
        <v>8515.7000000000007</v>
      </c>
      <c r="J208" s="3">
        <f t="shared" ref="J208:P208" si="50">SUM(J198:J207)</f>
        <v>7889.5000000000009</v>
      </c>
      <c r="K208" s="3">
        <f t="shared" si="50"/>
        <v>5464.29</v>
      </c>
      <c r="L208" s="3">
        <f t="shared" si="50"/>
        <v>74</v>
      </c>
      <c r="M208" s="3">
        <f t="shared" si="50"/>
        <v>10743980.078393999</v>
      </c>
      <c r="N208" s="3">
        <f t="shared" si="50"/>
        <v>0</v>
      </c>
      <c r="O208" s="3">
        <f t="shared" si="50"/>
        <v>0</v>
      </c>
      <c r="P208" s="3">
        <f t="shared" si="50"/>
        <v>10743980.078393999</v>
      </c>
      <c r="Q208" s="172"/>
      <c r="R208" s="23"/>
      <c r="S208" s="221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4"/>
      <c r="AE208" s="4"/>
      <c r="AF208" s="4"/>
    </row>
    <row r="209" spans="1:29" s="4" customFormat="1" ht="12.75" customHeight="1" x14ac:dyDescent="0.2">
      <c r="A209" s="414">
        <v>1</v>
      </c>
      <c r="B209" s="361" t="s">
        <v>232</v>
      </c>
      <c r="C209" s="362" t="s">
        <v>52</v>
      </c>
      <c r="D209" s="418"/>
      <c r="E209" s="362" t="s">
        <v>147</v>
      </c>
      <c r="F209" s="361" t="s">
        <v>49</v>
      </c>
      <c r="G209" s="362">
        <v>5</v>
      </c>
      <c r="H209" s="415">
        <v>2</v>
      </c>
      <c r="I209" s="416">
        <v>4480.3</v>
      </c>
      <c r="J209" s="416">
        <v>4350.1000000000004</v>
      </c>
      <c r="K209" s="416">
        <v>2525.09</v>
      </c>
      <c r="L209" s="417">
        <v>4</v>
      </c>
      <c r="M209" s="416">
        <v>35377051.280000001</v>
      </c>
      <c r="N209" s="416">
        <v>0</v>
      </c>
      <c r="O209" s="416">
        <v>0</v>
      </c>
      <c r="P209" s="416">
        <f t="shared" ref="P209:P224" si="51">M209</f>
        <v>35377051.280000001</v>
      </c>
      <c r="Q209" s="354">
        <f t="shared" ref="Q209:Q224" si="52">P209/J209</f>
        <v>8132.4685133675084</v>
      </c>
      <c r="R209" s="362">
        <v>12882.22</v>
      </c>
      <c r="S209" s="593">
        <v>2023</v>
      </c>
      <c r="T209" s="28"/>
      <c r="U209" s="28"/>
      <c r="V209" s="28"/>
      <c r="W209" s="28"/>
      <c r="X209" s="28"/>
      <c r="Y209" s="28"/>
      <c r="Z209" s="28"/>
      <c r="AA209" s="28"/>
      <c r="AB209" s="28"/>
      <c r="AC209" s="28"/>
    </row>
    <row r="210" spans="1:29" s="4" customFormat="1" ht="12.75" customHeight="1" x14ac:dyDescent="0.2">
      <c r="A210" s="414">
        <f t="shared" ref="A210:A224" si="53">A209+1</f>
        <v>2</v>
      </c>
      <c r="B210" s="141" t="s">
        <v>352</v>
      </c>
      <c r="C210" s="337" t="s">
        <v>63</v>
      </c>
      <c r="D210" s="136"/>
      <c r="E210" s="337" t="s">
        <v>147</v>
      </c>
      <c r="F210" s="141" t="s">
        <v>50</v>
      </c>
      <c r="G210" s="337">
        <v>2</v>
      </c>
      <c r="H210" s="390">
        <v>1</v>
      </c>
      <c r="I210" s="134">
        <v>472.8</v>
      </c>
      <c r="J210" s="134">
        <v>385</v>
      </c>
      <c r="K210" s="134">
        <v>383.52</v>
      </c>
      <c r="L210" s="131">
        <v>8</v>
      </c>
      <c r="M210" s="134">
        <v>326813.49</v>
      </c>
      <c r="N210" s="134">
        <v>0</v>
      </c>
      <c r="O210" s="134">
        <v>0</v>
      </c>
      <c r="P210" s="416">
        <f t="shared" si="51"/>
        <v>326813.49</v>
      </c>
      <c r="Q210" s="354">
        <f t="shared" si="52"/>
        <v>848.86620779220777</v>
      </c>
      <c r="R210" s="362">
        <v>14147.769999999999</v>
      </c>
      <c r="S210" s="593">
        <v>2023</v>
      </c>
      <c r="T210" s="28"/>
      <c r="U210" s="28"/>
      <c r="V210" s="28"/>
      <c r="W210" s="28"/>
      <c r="X210" s="28"/>
      <c r="Y210" s="28"/>
      <c r="Z210" s="28"/>
      <c r="AA210" s="28"/>
      <c r="AB210" s="28"/>
      <c r="AC210" s="28"/>
    </row>
    <row r="211" spans="1:29" s="4" customFormat="1" ht="12.75" customHeight="1" x14ac:dyDescent="0.2">
      <c r="A211" s="414">
        <f t="shared" si="53"/>
        <v>3</v>
      </c>
      <c r="B211" s="141" t="s">
        <v>353</v>
      </c>
      <c r="C211" s="337" t="s">
        <v>65</v>
      </c>
      <c r="D211" s="442"/>
      <c r="E211" s="337" t="s">
        <v>147</v>
      </c>
      <c r="F211" s="141" t="s">
        <v>50</v>
      </c>
      <c r="G211" s="337">
        <v>2</v>
      </c>
      <c r="H211" s="390">
        <v>2</v>
      </c>
      <c r="I211" s="134">
        <v>378</v>
      </c>
      <c r="J211" s="134">
        <v>330.3</v>
      </c>
      <c r="K211" s="134">
        <v>242</v>
      </c>
      <c r="L211" s="131">
        <v>8</v>
      </c>
      <c r="M211" s="134">
        <v>280380.51</v>
      </c>
      <c r="N211" s="134">
        <v>0</v>
      </c>
      <c r="O211" s="134">
        <v>0</v>
      </c>
      <c r="P211" s="416">
        <f t="shared" si="51"/>
        <v>280380.51</v>
      </c>
      <c r="Q211" s="354">
        <f t="shared" si="52"/>
        <v>848.86621253405997</v>
      </c>
      <c r="R211" s="362">
        <v>14147.769999999999</v>
      </c>
      <c r="S211" s="593">
        <v>2023</v>
      </c>
      <c r="T211" s="28"/>
      <c r="U211" s="28"/>
      <c r="V211" s="28"/>
      <c r="W211" s="28"/>
      <c r="X211" s="28"/>
      <c r="Y211" s="28"/>
      <c r="Z211" s="28"/>
      <c r="AA211" s="28"/>
      <c r="AB211" s="28"/>
      <c r="AC211" s="28"/>
    </row>
    <row r="212" spans="1:29" s="4" customFormat="1" ht="12.75" customHeight="1" x14ac:dyDescent="0.2">
      <c r="A212" s="414">
        <f t="shared" si="53"/>
        <v>4</v>
      </c>
      <c r="B212" s="141" t="s">
        <v>354</v>
      </c>
      <c r="C212" s="337" t="s">
        <v>67</v>
      </c>
      <c r="D212" s="136"/>
      <c r="E212" s="337" t="s">
        <v>147</v>
      </c>
      <c r="F212" s="141" t="s">
        <v>114</v>
      </c>
      <c r="G212" s="337">
        <v>4</v>
      </c>
      <c r="H212" s="390">
        <v>2</v>
      </c>
      <c r="I212" s="134">
        <v>1287.2</v>
      </c>
      <c r="J212" s="134">
        <v>1286.5</v>
      </c>
      <c r="K212" s="134">
        <v>1242.8</v>
      </c>
      <c r="L212" s="131">
        <v>29</v>
      </c>
      <c r="M212" s="134">
        <v>570054.32999999996</v>
      </c>
      <c r="N212" s="134">
        <v>0</v>
      </c>
      <c r="O212" s="134">
        <v>0</v>
      </c>
      <c r="P212" s="416">
        <f t="shared" si="51"/>
        <v>570054.32999999996</v>
      </c>
      <c r="Q212" s="354">
        <f t="shared" si="52"/>
        <v>443.10480373105321</v>
      </c>
      <c r="R212" s="362">
        <v>12882.22</v>
      </c>
      <c r="S212" s="593">
        <v>2023</v>
      </c>
      <c r="T212" s="28"/>
      <c r="U212" s="28"/>
      <c r="V212" s="28"/>
      <c r="W212" s="28"/>
      <c r="X212" s="28"/>
      <c r="Y212" s="28"/>
      <c r="Z212" s="28"/>
      <c r="AA212" s="28"/>
      <c r="AB212" s="28"/>
      <c r="AC212" s="28"/>
    </row>
    <row r="213" spans="1:29" s="4" customFormat="1" ht="12.75" customHeight="1" x14ac:dyDescent="0.2">
      <c r="A213" s="414">
        <f t="shared" si="53"/>
        <v>5</v>
      </c>
      <c r="B213" s="141" t="s">
        <v>355</v>
      </c>
      <c r="C213" s="337" t="s">
        <v>56</v>
      </c>
      <c r="D213" s="136"/>
      <c r="E213" s="337" t="s">
        <v>147</v>
      </c>
      <c r="F213" s="141" t="s">
        <v>49</v>
      </c>
      <c r="G213" s="337">
        <v>3</v>
      </c>
      <c r="H213" s="390">
        <v>2</v>
      </c>
      <c r="I213" s="134">
        <v>920.83</v>
      </c>
      <c r="J213" s="134">
        <v>745.23</v>
      </c>
      <c r="K213" s="134">
        <v>0</v>
      </c>
      <c r="L213" s="131">
        <v>18</v>
      </c>
      <c r="M213" s="134">
        <v>481552.42</v>
      </c>
      <c r="N213" s="134">
        <v>0</v>
      </c>
      <c r="O213" s="134">
        <v>0</v>
      </c>
      <c r="P213" s="416">
        <f t="shared" si="51"/>
        <v>481552.42</v>
      </c>
      <c r="Q213" s="354">
        <f t="shared" si="52"/>
        <v>646.17959556110191</v>
      </c>
      <c r="R213" s="362">
        <v>12882.22</v>
      </c>
      <c r="S213" s="593">
        <v>2023</v>
      </c>
      <c r="T213" s="28"/>
      <c r="U213" s="28"/>
      <c r="V213" s="28"/>
      <c r="W213" s="28"/>
      <c r="X213" s="28"/>
      <c r="Y213" s="28"/>
      <c r="Z213" s="28"/>
      <c r="AA213" s="28"/>
      <c r="AB213" s="28"/>
      <c r="AC213" s="28"/>
    </row>
    <row r="214" spans="1:29" s="4" customFormat="1" ht="12.75" customHeight="1" x14ac:dyDescent="0.2">
      <c r="A214" s="414">
        <f t="shared" si="53"/>
        <v>6</v>
      </c>
      <c r="B214" s="141" t="s">
        <v>356</v>
      </c>
      <c r="C214" s="337" t="s">
        <v>57</v>
      </c>
      <c r="D214" s="136"/>
      <c r="E214" s="337" t="s">
        <v>147</v>
      </c>
      <c r="F214" s="141" t="s">
        <v>50</v>
      </c>
      <c r="G214" s="337">
        <v>2</v>
      </c>
      <c r="H214" s="390">
        <v>1</v>
      </c>
      <c r="I214" s="134">
        <v>456</v>
      </c>
      <c r="J214" s="134">
        <v>404</v>
      </c>
      <c r="K214" s="134">
        <v>201.4</v>
      </c>
      <c r="L214" s="131">
        <v>8</v>
      </c>
      <c r="M214" s="134">
        <v>342941.94</v>
      </c>
      <c r="N214" s="134">
        <v>0</v>
      </c>
      <c r="O214" s="134">
        <v>0</v>
      </c>
      <c r="P214" s="416">
        <f t="shared" si="51"/>
        <v>342941.94</v>
      </c>
      <c r="Q214" s="354">
        <f t="shared" si="52"/>
        <v>848.86618811881192</v>
      </c>
      <c r="R214" s="362">
        <v>14147.769999999999</v>
      </c>
      <c r="S214" s="593">
        <v>2023</v>
      </c>
      <c r="T214" s="28"/>
      <c r="U214" s="28"/>
      <c r="V214" s="28"/>
      <c r="W214" s="28"/>
      <c r="X214" s="28"/>
      <c r="Y214" s="28"/>
      <c r="Z214" s="28"/>
      <c r="AA214" s="28"/>
      <c r="AB214" s="28"/>
      <c r="AC214" s="28"/>
    </row>
    <row r="215" spans="1:29" s="4" customFormat="1" ht="12.75" customHeight="1" x14ac:dyDescent="0.2">
      <c r="A215" s="414">
        <f t="shared" si="53"/>
        <v>7</v>
      </c>
      <c r="B215" s="141" t="s">
        <v>357</v>
      </c>
      <c r="C215" s="337" t="s">
        <v>46</v>
      </c>
      <c r="D215" s="136"/>
      <c r="E215" s="337" t="s">
        <v>147</v>
      </c>
      <c r="F215" s="141" t="s">
        <v>50</v>
      </c>
      <c r="G215" s="337">
        <v>2</v>
      </c>
      <c r="H215" s="390">
        <v>1</v>
      </c>
      <c r="I215" s="134">
        <v>367.31</v>
      </c>
      <c r="J215" s="134">
        <v>335.91</v>
      </c>
      <c r="K215" s="134">
        <v>335.91</v>
      </c>
      <c r="L215" s="131">
        <v>8</v>
      </c>
      <c r="M215" s="134">
        <v>470092.34</v>
      </c>
      <c r="N215" s="134">
        <v>0</v>
      </c>
      <c r="O215" s="134">
        <v>0</v>
      </c>
      <c r="P215" s="416">
        <f t="shared" si="51"/>
        <v>470092.34</v>
      </c>
      <c r="Q215" s="354">
        <f t="shared" si="52"/>
        <v>1399.4592003810544</v>
      </c>
      <c r="R215" s="362">
        <v>23324.319999999996</v>
      </c>
      <c r="S215" s="593">
        <v>2023</v>
      </c>
      <c r="T215" s="28"/>
      <c r="U215" s="28"/>
      <c r="V215" s="28"/>
      <c r="W215" s="28"/>
      <c r="X215" s="28"/>
      <c r="Y215" s="28"/>
      <c r="Z215" s="28"/>
      <c r="AA215" s="28"/>
      <c r="AB215" s="28"/>
      <c r="AC215" s="28"/>
    </row>
    <row r="216" spans="1:29" s="4" customFormat="1" ht="12.75" customHeight="1" x14ac:dyDescent="0.2">
      <c r="A216" s="414">
        <f t="shared" si="53"/>
        <v>8</v>
      </c>
      <c r="B216" s="141" t="s">
        <v>358</v>
      </c>
      <c r="C216" s="337" t="s">
        <v>60</v>
      </c>
      <c r="D216" s="136"/>
      <c r="E216" s="337" t="s">
        <v>147</v>
      </c>
      <c r="F216" s="141" t="s">
        <v>50</v>
      </c>
      <c r="G216" s="337">
        <v>2</v>
      </c>
      <c r="H216" s="390">
        <v>1</v>
      </c>
      <c r="I216" s="134">
        <v>507.6</v>
      </c>
      <c r="J216" s="134">
        <v>436</v>
      </c>
      <c r="K216" s="134">
        <v>382.9</v>
      </c>
      <c r="L216" s="131">
        <v>8</v>
      </c>
      <c r="M216" s="134">
        <v>610164.21</v>
      </c>
      <c r="N216" s="134">
        <v>0</v>
      </c>
      <c r="O216" s="134">
        <v>0</v>
      </c>
      <c r="P216" s="416">
        <f t="shared" si="51"/>
        <v>610164.21</v>
      </c>
      <c r="Q216" s="354">
        <f t="shared" si="52"/>
        <v>1399.4591972477062</v>
      </c>
      <c r="R216" s="362">
        <v>23324.319999999996</v>
      </c>
      <c r="S216" s="593">
        <v>2023</v>
      </c>
      <c r="T216" s="28"/>
      <c r="U216" s="28"/>
      <c r="V216" s="28"/>
      <c r="W216" s="28"/>
      <c r="X216" s="28"/>
      <c r="Y216" s="28"/>
      <c r="Z216" s="28"/>
      <c r="AA216" s="28"/>
      <c r="AB216" s="28"/>
      <c r="AC216" s="28"/>
    </row>
    <row r="217" spans="1:29" s="4" customFormat="1" ht="12.75" customHeight="1" x14ac:dyDescent="0.2">
      <c r="A217" s="414">
        <f t="shared" si="53"/>
        <v>9</v>
      </c>
      <c r="B217" s="141" t="s">
        <v>359</v>
      </c>
      <c r="C217" s="337" t="s">
        <v>62</v>
      </c>
      <c r="D217" s="136"/>
      <c r="E217" s="337" t="s">
        <v>147</v>
      </c>
      <c r="F217" s="141" t="s">
        <v>50</v>
      </c>
      <c r="G217" s="337">
        <v>2</v>
      </c>
      <c r="H217" s="390">
        <v>1</v>
      </c>
      <c r="I217" s="134">
        <v>624.29999999999995</v>
      </c>
      <c r="J217" s="134">
        <v>554</v>
      </c>
      <c r="K217" s="134">
        <v>485.9</v>
      </c>
      <c r="L217" s="131">
        <v>8</v>
      </c>
      <c r="M217" s="134">
        <v>775300.4</v>
      </c>
      <c r="N217" s="134">
        <v>0</v>
      </c>
      <c r="O217" s="134">
        <v>0</v>
      </c>
      <c r="P217" s="416">
        <f t="shared" si="51"/>
        <v>775300.4</v>
      </c>
      <c r="Q217" s="354">
        <f t="shared" si="52"/>
        <v>1399.4592057761733</v>
      </c>
      <c r="R217" s="362">
        <v>23324.319999999996</v>
      </c>
      <c r="S217" s="593">
        <v>2023</v>
      </c>
      <c r="T217" s="28"/>
      <c r="U217" s="28"/>
      <c r="V217" s="28"/>
      <c r="W217" s="28"/>
      <c r="X217" s="28"/>
      <c r="Y217" s="28"/>
      <c r="Z217" s="28"/>
      <c r="AA217" s="28"/>
      <c r="AB217" s="28"/>
      <c r="AC217" s="28"/>
    </row>
    <row r="218" spans="1:29" s="4" customFormat="1" ht="12.75" customHeight="1" x14ac:dyDescent="0.2">
      <c r="A218" s="414">
        <f t="shared" si="53"/>
        <v>10</v>
      </c>
      <c r="B218" s="141" t="s">
        <v>360</v>
      </c>
      <c r="C218" s="337" t="s">
        <v>55</v>
      </c>
      <c r="D218" s="136"/>
      <c r="E218" s="337" t="s">
        <v>147</v>
      </c>
      <c r="F218" s="141" t="s">
        <v>50</v>
      </c>
      <c r="G218" s="337">
        <v>2</v>
      </c>
      <c r="H218" s="390">
        <v>2</v>
      </c>
      <c r="I218" s="134">
        <v>501.3</v>
      </c>
      <c r="J218" s="134">
        <v>474.61</v>
      </c>
      <c r="K218" s="134">
        <v>343.1</v>
      </c>
      <c r="L218" s="131">
        <v>8</v>
      </c>
      <c r="M218" s="134">
        <v>503313.65</v>
      </c>
      <c r="N218" s="134">
        <v>0</v>
      </c>
      <c r="O218" s="134">
        <v>0</v>
      </c>
      <c r="P218" s="416">
        <f t="shared" si="51"/>
        <v>503313.65</v>
      </c>
      <c r="Q218" s="354">
        <f t="shared" si="52"/>
        <v>1060.4783927856556</v>
      </c>
      <c r="R218" s="362">
        <v>16488.580000000002</v>
      </c>
      <c r="S218" s="593">
        <v>2023</v>
      </c>
      <c r="T218" s="28"/>
      <c r="U218" s="28"/>
      <c r="V218" s="28"/>
      <c r="W218" s="28"/>
      <c r="X218" s="28"/>
      <c r="Y218" s="28"/>
      <c r="Z218" s="28"/>
      <c r="AA218" s="28"/>
      <c r="AB218" s="28"/>
      <c r="AC218" s="28"/>
    </row>
    <row r="219" spans="1:29" s="4" customFormat="1" ht="12.75" customHeight="1" x14ac:dyDescent="0.2">
      <c r="A219" s="414">
        <f t="shared" si="53"/>
        <v>11</v>
      </c>
      <c r="B219" s="141" t="s">
        <v>361</v>
      </c>
      <c r="C219" s="337" t="s">
        <v>56</v>
      </c>
      <c r="D219" s="136"/>
      <c r="E219" s="337" t="s">
        <v>147</v>
      </c>
      <c r="F219" s="141" t="s">
        <v>50</v>
      </c>
      <c r="G219" s="337">
        <v>2</v>
      </c>
      <c r="H219" s="390">
        <v>1</v>
      </c>
      <c r="I219" s="134">
        <v>454.2</v>
      </c>
      <c r="J219" s="134">
        <v>409</v>
      </c>
      <c r="K219" s="134">
        <v>206.3</v>
      </c>
      <c r="L219" s="131">
        <v>8</v>
      </c>
      <c r="M219" s="134">
        <v>347186.28</v>
      </c>
      <c r="N219" s="134">
        <v>0</v>
      </c>
      <c r="O219" s="134">
        <v>0</v>
      </c>
      <c r="P219" s="416">
        <f t="shared" si="51"/>
        <v>347186.28</v>
      </c>
      <c r="Q219" s="354">
        <f t="shared" si="52"/>
        <v>848.86621026894875</v>
      </c>
      <c r="R219" s="362">
        <v>14147.769999999999</v>
      </c>
      <c r="S219" s="593">
        <v>2023</v>
      </c>
      <c r="T219" s="28"/>
      <c r="U219" s="28"/>
      <c r="V219" s="28"/>
      <c r="W219" s="28"/>
      <c r="X219" s="28"/>
      <c r="Y219" s="28"/>
      <c r="Z219" s="28"/>
      <c r="AA219" s="28"/>
      <c r="AB219" s="28"/>
      <c r="AC219" s="28"/>
    </row>
    <row r="220" spans="1:29" s="4" customFormat="1" ht="12.75" customHeight="1" x14ac:dyDescent="0.2">
      <c r="A220" s="414">
        <f t="shared" si="53"/>
        <v>12</v>
      </c>
      <c r="B220" s="141" t="s">
        <v>362</v>
      </c>
      <c r="C220" s="337" t="s">
        <v>61</v>
      </c>
      <c r="D220" s="442"/>
      <c r="E220" s="337" t="s">
        <v>147</v>
      </c>
      <c r="F220" s="141" t="s">
        <v>50</v>
      </c>
      <c r="G220" s="337">
        <v>2</v>
      </c>
      <c r="H220" s="390">
        <v>2</v>
      </c>
      <c r="I220" s="134">
        <v>358.3</v>
      </c>
      <c r="J220" s="134">
        <v>327.3</v>
      </c>
      <c r="K220" s="134">
        <v>250.9</v>
      </c>
      <c r="L220" s="131">
        <v>8</v>
      </c>
      <c r="M220" s="134">
        <v>277833.90999999997</v>
      </c>
      <c r="N220" s="134">
        <v>0</v>
      </c>
      <c r="O220" s="134">
        <v>0</v>
      </c>
      <c r="P220" s="416">
        <f t="shared" si="51"/>
        <v>277833.90999999997</v>
      </c>
      <c r="Q220" s="354">
        <f t="shared" si="52"/>
        <v>848.86620837152452</v>
      </c>
      <c r="R220" s="362">
        <v>14147.769999999999</v>
      </c>
      <c r="S220" s="593">
        <v>2023</v>
      </c>
      <c r="T220" s="28"/>
      <c r="U220" s="28"/>
      <c r="V220" s="28"/>
      <c r="W220" s="28"/>
      <c r="X220" s="28"/>
      <c r="Y220" s="28"/>
      <c r="Z220" s="28"/>
      <c r="AA220" s="28"/>
      <c r="AB220" s="28"/>
      <c r="AC220" s="28"/>
    </row>
    <row r="221" spans="1:29" s="4" customFormat="1" ht="12.75" customHeight="1" x14ac:dyDescent="0.2">
      <c r="A221" s="414">
        <f t="shared" si="53"/>
        <v>13</v>
      </c>
      <c r="B221" s="141" t="s">
        <v>363</v>
      </c>
      <c r="C221" s="337" t="s">
        <v>67</v>
      </c>
      <c r="D221" s="136"/>
      <c r="E221" s="337" t="s">
        <v>147</v>
      </c>
      <c r="F221" s="141" t="s">
        <v>50</v>
      </c>
      <c r="G221" s="337">
        <v>2</v>
      </c>
      <c r="H221" s="390">
        <v>2</v>
      </c>
      <c r="I221" s="134">
        <v>345</v>
      </c>
      <c r="J221" s="134">
        <v>318</v>
      </c>
      <c r="K221" s="134">
        <v>242.7</v>
      </c>
      <c r="L221" s="131">
        <v>8</v>
      </c>
      <c r="M221" s="134">
        <v>269939.45</v>
      </c>
      <c r="N221" s="134">
        <v>0</v>
      </c>
      <c r="O221" s="134">
        <v>0</v>
      </c>
      <c r="P221" s="416">
        <f t="shared" si="51"/>
        <v>269939.45</v>
      </c>
      <c r="Q221" s="354">
        <f t="shared" si="52"/>
        <v>848.86619496855349</v>
      </c>
      <c r="R221" s="362">
        <v>14147.769999999999</v>
      </c>
      <c r="S221" s="593">
        <v>2023</v>
      </c>
      <c r="T221" s="28"/>
      <c r="U221" s="28"/>
      <c r="V221" s="28"/>
      <c r="W221" s="28"/>
      <c r="X221" s="28"/>
      <c r="Y221" s="28"/>
      <c r="Z221" s="28"/>
      <c r="AA221" s="28"/>
      <c r="AB221" s="28"/>
      <c r="AC221" s="28"/>
    </row>
    <row r="222" spans="1:29" s="4" customFormat="1" ht="12.75" customHeight="1" x14ac:dyDescent="0.2">
      <c r="A222" s="414">
        <f t="shared" si="53"/>
        <v>14</v>
      </c>
      <c r="B222" s="141" t="s">
        <v>364</v>
      </c>
      <c r="C222" s="337" t="s">
        <v>45</v>
      </c>
      <c r="D222" s="442"/>
      <c r="E222" s="337" t="s">
        <v>147</v>
      </c>
      <c r="F222" s="141" t="s">
        <v>50</v>
      </c>
      <c r="G222" s="337">
        <v>2</v>
      </c>
      <c r="H222" s="390">
        <v>2</v>
      </c>
      <c r="I222" s="134">
        <v>356.5</v>
      </c>
      <c r="J222" s="134">
        <v>323.5</v>
      </c>
      <c r="K222" s="134">
        <v>199.9</v>
      </c>
      <c r="L222" s="131">
        <v>8</v>
      </c>
      <c r="M222" s="134">
        <v>274608.21999999997</v>
      </c>
      <c r="N222" s="134">
        <v>0</v>
      </c>
      <c r="O222" s="134">
        <v>0</v>
      </c>
      <c r="P222" s="416">
        <f t="shared" si="51"/>
        <v>274608.21999999997</v>
      </c>
      <c r="Q222" s="354">
        <f t="shared" si="52"/>
        <v>848.86621329211732</v>
      </c>
      <c r="R222" s="362">
        <v>14147.769999999999</v>
      </c>
      <c r="S222" s="593">
        <v>2023</v>
      </c>
      <c r="T222" s="28"/>
      <c r="U222" s="28"/>
      <c r="V222" s="28"/>
      <c r="W222" s="28"/>
      <c r="X222" s="28"/>
      <c r="Y222" s="28"/>
      <c r="Z222" s="28"/>
      <c r="AA222" s="28"/>
      <c r="AB222" s="28"/>
      <c r="AC222" s="28"/>
    </row>
    <row r="223" spans="1:29" s="4" customFormat="1" ht="12.75" customHeight="1" x14ac:dyDescent="0.2">
      <c r="A223" s="414">
        <f t="shared" si="53"/>
        <v>15</v>
      </c>
      <c r="B223" s="141" t="s">
        <v>365</v>
      </c>
      <c r="C223" s="337" t="s">
        <v>45</v>
      </c>
      <c r="D223" s="136"/>
      <c r="E223" s="337" t="s">
        <v>147</v>
      </c>
      <c r="F223" s="141" t="s">
        <v>49</v>
      </c>
      <c r="G223" s="337">
        <v>3</v>
      </c>
      <c r="H223" s="390">
        <v>3</v>
      </c>
      <c r="I223" s="134">
        <v>1727.1</v>
      </c>
      <c r="J223" s="134">
        <v>1620.1</v>
      </c>
      <c r="K223" s="134">
        <v>1360.13</v>
      </c>
      <c r="L223" s="131">
        <v>38</v>
      </c>
      <c r="M223" s="134">
        <v>1207634.8500000001</v>
      </c>
      <c r="N223" s="134">
        <v>0</v>
      </c>
      <c r="O223" s="134">
        <v>0</v>
      </c>
      <c r="P223" s="416">
        <f t="shared" si="51"/>
        <v>1207634.8500000001</v>
      </c>
      <c r="Q223" s="354">
        <f t="shared" si="52"/>
        <v>745.4075982964016</v>
      </c>
      <c r="R223" s="362">
        <v>12882.22</v>
      </c>
      <c r="S223" s="593">
        <v>2023</v>
      </c>
      <c r="T223" s="28"/>
      <c r="U223" s="28"/>
      <c r="V223" s="28"/>
      <c r="W223" s="28"/>
      <c r="X223" s="28"/>
      <c r="Y223" s="28"/>
      <c r="Z223" s="28"/>
      <c r="AA223" s="28"/>
      <c r="AB223" s="28"/>
      <c r="AC223" s="28"/>
    </row>
    <row r="224" spans="1:29" s="4" customFormat="1" ht="12.75" customHeight="1" x14ac:dyDescent="0.2">
      <c r="A224" s="414">
        <f t="shared" si="53"/>
        <v>16</v>
      </c>
      <c r="B224" s="141" t="s">
        <v>366</v>
      </c>
      <c r="C224" s="337" t="s">
        <v>66</v>
      </c>
      <c r="D224" s="136"/>
      <c r="E224" s="337" t="s">
        <v>147</v>
      </c>
      <c r="F224" s="141" t="s">
        <v>50</v>
      </c>
      <c r="G224" s="337">
        <v>2</v>
      </c>
      <c r="H224" s="390">
        <v>1</v>
      </c>
      <c r="I224" s="134">
        <v>354.1</v>
      </c>
      <c r="J224" s="134">
        <v>319.27999999999997</v>
      </c>
      <c r="K224" s="134">
        <v>132.38</v>
      </c>
      <c r="L224" s="131">
        <v>13</v>
      </c>
      <c r="M224" s="134">
        <v>446819.33</v>
      </c>
      <c r="N224" s="134">
        <v>0</v>
      </c>
      <c r="O224" s="134">
        <v>0</v>
      </c>
      <c r="P224" s="416">
        <f t="shared" si="51"/>
        <v>446819.33</v>
      </c>
      <c r="Q224" s="354">
        <f t="shared" si="52"/>
        <v>1399.4591894262092</v>
      </c>
      <c r="R224" s="362">
        <v>23324.319999999996</v>
      </c>
      <c r="S224" s="593">
        <v>2023</v>
      </c>
      <c r="T224" s="28"/>
      <c r="U224" s="28"/>
      <c r="V224" s="28"/>
      <c r="W224" s="28"/>
      <c r="X224" s="28"/>
      <c r="Y224" s="28"/>
      <c r="Z224" s="28"/>
      <c r="AA224" s="28"/>
      <c r="AB224" s="28"/>
      <c r="AC224" s="28"/>
    </row>
    <row r="225" spans="1:32" s="22" customFormat="1" ht="12.75" customHeight="1" x14ac:dyDescent="0.2">
      <c r="A225" s="614" t="s">
        <v>242</v>
      </c>
      <c r="B225" s="615"/>
      <c r="C225" s="70">
        <v>16</v>
      </c>
      <c r="D225" s="70"/>
      <c r="E225" s="122"/>
      <c r="F225" s="66"/>
      <c r="G225" s="70"/>
      <c r="H225" s="73"/>
      <c r="I225" s="71">
        <f>SUM(I209:I224)</f>
        <v>13590.84</v>
      </c>
      <c r="J225" s="71">
        <f t="shared" ref="J225:P225" si="54">SUM(J209:J224)</f>
        <v>12618.830000000002</v>
      </c>
      <c r="K225" s="71">
        <f t="shared" si="54"/>
        <v>8534.9299999999985</v>
      </c>
      <c r="L225" s="71">
        <f t="shared" si="54"/>
        <v>190</v>
      </c>
      <c r="M225" s="71">
        <f t="shared" si="54"/>
        <v>42561686.609999999</v>
      </c>
      <c r="N225" s="71">
        <f t="shared" si="54"/>
        <v>0</v>
      </c>
      <c r="O225" s="71">
        <f t="shared" si="54"/>
        <v>0</v>
      </c>
      <c r="P225" s="71">
        <f t="shared" si="54"/>
        <v>42561686.609999999</v>
      </c>
      <c r="Q225" s="172"/>
      <c r="R225" s="76"/>
      <c r="S225" s="221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4"/>
      <c r="AE225" s="4"/>
      <c r="AF225" s="4"/>
    </row>
    <row r="226" spans="1:32" s="4" customFormat="1" ht="12.75" customHeight="1" x14ac:dyDescent="0.2">
      <c r="A226" s="443">
        <v>1</v>
      </c>
      <c r="B226" s="141" t="s">
        <v>352</v>
      </c>
      <c r="C226" s="337" t="s">
        <v>63</v>
      </c>
      <c r="D226" s="136"/>
      <c r="E226" s="337" t="s">
        <v>147</v>
      </c>
      <c r="F226" s="141" t="s">
        <v>50</v>
      </c>
      <c r="G226" s="337">
        <v>2</v>
      </c>
      <c r="H226" s="390">
        <v>1</v>
      </c>
      <c r="I226" s="134">
        <v>472.8</v>
      </c>
      <c r="J226" s="134">
        <v>385</v>
      </c>
      <c r="K226" s="134">
        <v>383.52</v>
      </c>
      <c r="L226" s="421">
        <v>8</v>
      </c>
      <c r="M226" s="134">
        <v>5063454.92</v>
      </c>
      <c r="N226" s="354">
        <v>0</v>
      </c>
      <c r="O226" s="354">
        <v>0</v>
      </c>
      <c r="P226" s="401">
        <f t="shared" ref="P226:P234" si="55">M226</f>
        <v>5063454.92</v>
      </c>
      <c r="Q226" s="174">
        <f t="shared" ref="Q226:Q234" si="56">P226/J226</f>
        <v>13151.830961038961</v>
      </c>
      <c r="R226" s="397">
        <v>14147.769999999999</v>
      </c>
      <c r="S226" s="593">
        <v>2024</v>
      </c>
      <c r="T226" s="28"/>
      <c r="U226" s="28"/>
      <c r="V226" s="28"/>
      <c r="W226" s="28"/>
      <c r="X226" s="28"/>
      <c r="Y226" s="28"/>
      <c r="Z226" s="28"/>
      <c r="AA226" s="28"/>
      <c r="AB226" s="28"/>
      <c r="AC226" s="28"/>
    </row>
    <row r="227" spans="1:32" s="4" customFormat="1" ht="12.75" customHeight="1" x14ac:dyDescent="0.2">
      <c r="A227" s="443">
        <f t="shared" ref="A227:A234" si="57">A226+1</f>
        <v>2</v>
      </c>
      <c r="B227" s="141" t="s">
        <v>353</v>
      </c>
      <c r="C227" s="337" t="s">
        <v>65</v>
      </c>
      <c r="D227" s="136"/>
      <c r="E227" s="337" t="s">
        <v>147</v>
      </c>
      <c r="F227" s="141" t="s">
        <v>50</v>
      </c>
      <c r="G227" s="337">
        <v>2</v>
      </c>
      <c r="H227" s="390">
        <v>2</v>
      </c>
      <c r="I227" s="134">
        <v>378</v>
      </c>
      <c r="J227" s="134">
        <v>330.3</v>
      </c>
      <c r="K227" s="134">
        <v>242</v>
      </c>
      <c r="L227" s="421">
        <v>8</v>
      </c>
      <c r="M227" s="134">
        <v>4073010.81</v>
      </c>
      <c r="N227" s="354">
        <v>0</v>
      </c>
      <c r="O227" s="354">
        <v>0</v>
      </c>
      <c r="P227" s="401">
        <f t="shared" si="55"/>
        <v>4073010.81</v>
      </c>
      <c r="Q227" s="174">
        <f t="shared" si="56"/>
        <v>12331.246775658492</v>
      </c>
      <c r="R227" s="397">
        <v>14147.769999999999</v>
      </c>
      <c r="S227" s="593">
        <v>2024</v>
      </c>
      <c r="T227" s="28"/>
      <c r="U227" s="28"/>
      <c r="V227" s="28"/>
      <c r="W227" s="28"/>
      <c r="X227" s="28"/>
      <c r="Y227" s="28"/>
      <c r="Z227" s="28"/>
      <c r="AA227" s="28"/>
      <c r="AB227" s="28"/>
      <c r="AC227" s="28"/>
    </row>
    <row r="228" spans="1:32" s="4" customFormat="1" ht="12.75" customHeight="1" x14ac:dyDescent="0.2">
      <c r="A228" s="443">
        <f t="shared" si="57"/>
        <v>3</v>
      </c>
      <c r="B228" s="141" t="s">
        <v>354</v>
      </c>
      <c r="C228" s="337" t="s">
        <v>67</v>
      </c>
      <c r="D228" s="136"/>
      <c r="E228" s="337" t="s">
        <v>147</v>
      </c>
      <c r="F228" s="141" t="s">
        <v>114</v>
      </c>
      <c r="G228" s="337">
        <v>4</v>
      </c>
      <c r="H228" s="390">
        <v>2</v>
      </c>
      <c r="I228" s="134">
        <v>1287.2</v>
      </c>
      <c r="J228" s="134">
        <v>1286.5</v>
      </c>
      <c r="K228" s="134">
        <v>1242.8</v>
      </c>
      <c r="L228" s="421">
        <v>29</v>
      </c>
      <c r="M228" s="134">
        <v>9704224.7899999991</v>
      </c>
      <c r="N228" s="134">
        <v>0</v>
      </c>
      <c r="O228" s="134">
        <v>0</v>
      </c>
      <c r="P228" s="401">
        <f t="shared" si="55"/>
        <v>9704224.7899999991</v>
      </c>
      <c r="Q228" s="174">
        <f t="shared" si="56"/>
        <v>7543.1207073455107</v>
      </c>
      <c r="R228" s="397">
        <v>12882.22</v>
      </c>
      <c r="S228" s="593">
        <v>2024</v>
      </c>
      <c r="T228" s="28"/>
      <c r="U228" s="28"/>
      <c r="V228" s="28"/>
      <c r="W228" s="28"/>
      <c r="X228" s="28"/>
      <c r="Y228" s="28"/>
      <c r="Z228" s="28"/>
      <c r="AA228" s="28"/>
      <c r="AB228" s="28"/>
      <c r="AC228" s="28"/>
    </row>
    <row r="229" spans="1:32" s="4" customFormat="1" ht="12.75" customHeight="1" x14ac:dyDescent="0.2">
      <c r="A229" s="443">
        <f t="shared" si="57"/>
        <v>4</v>
      </c>
      <c r="B229" s="141" t="s">
        <v>355</v>
      </c>
      <c r="C229" s="337" t="s">
        <v>56</v>
      </c>
      <c r="D229" s="136"/>
      <c r="E229" s="337" t="s">
        <v>147</v>
      </c>
      <c r="F229" s="141" t="s">
        <v>49</v>
      </c>
      <c r="G229" s="337">
        <v>3</v>
      </c>
      <c r="H229" s="390">
        <v>2</v>
      </c>
      <c r="I229" s="134">
        <v>920.83</v>
      </c>
      <c r="J229" s="134">
        <v>745.23</v>
      </c>
      <c r="K229" s="134">
        <v>0</v>
      </c>
      <c r="L229" s="421">
        <v>18</v>
      </c>
      <c r="M229" s="134">
        <v>8197627.4199999999</v>
      </c>
      <c r="N229" s="134">
        <v>0</v>
      </c>
      <c r="O229" s="134">
        <v>0</v>
      </c>
      <c r="P229" s="401">
        <f t="shared" si="55"/>
        <v>8197627.4199999999</v>
      </c>
      <c r="Q229" s="174">
        <f t="shared" si="56"/>
        <v>11000.130724742696</v>
      </c>
      <c r="R229" s="397">
        <v>12882.22</v>
      </c>
      <c r="S229" s="593">
        <v>2024</v>
      </c>
      <c r="T229" s="28"/>
      <c r="U229" s="28"/>
      <c r="V229" s="28"/>
      <c r="W229" s="28"/>
      <c r="X229" s="28"/>
      <c r="Y229" s="28"/>
      <c r="Z229" s="28"/>
      <c r="AA229" s="28"/>
      <c r="AB229" s="28"/>
      <c r="AC229" s="28"/>
    </row>
    <row r="230" spans="1:32" s="4" customFormat="1" ht="12.75" customHeight="1" x14ac:dyDescent="0.2">
      <c r="A230" s="443">
        <f t="shared" si="57"/>
        <v>5</v>
      </c>
      <c r="B230" s="141" t="s">
        <v>356</v>
      </c>
      <c r="C230" s="337" t="s">
        <v>57</v>
      </c>
      <c r="D230" s="136"/>
      <c r="E230" s="337" t="s">
        <v>147</v>
      </c>
      <c r="F230" s="141" t="s">
        <v>50</v>
      </c>
      <c r="G230" s="337">
        <v>2</v>
      </c>
      <c r="H230" s="390">
        <v>1</v>
      </c>
      <c r="I230" s="134">
        <v>456</v>
      </c>
      <c r="J230" s="134">
        <v>404</v>
      </c>
      <c r="K230" s="134">
        <v>201.4</v>
      </c>
      <c r="L230" s="421">
        <v>8</v>
      </c>
      <c r="M230" s="134">
        <v>5038015.05</v>
      </c>
      <c r="N230" s="354">
        <v>0</v>
      </c>
      <c r="O230" s="354">
        <v>0</v>
      </c>
      <c r="P230" s="401">
        <f t="shared" si="55"/>
        <v>5038015.05</v>
      </c>
      <c r="Q230" s="174">
        <f t="shared" si="56"/>
        <v>12470.334282178217</v>
      </c>
      <c r="R230" s="397">
        <v>14147.769999999999</v>
      </c>
      <c r="S230" s="593">
        <v>2024</v>
      </c>
      <c r="T230" s="28"/>
      <c r="U230" s="28"/>
      <c r="V230" s="28"/>
      <c r="W230" s="28"/>
      <c r="X230" s="28"/>
      <c r="Y230" s="28"/>
      <c r="Z230" s="28"/>
      <c r="AA230" s="28"/>
      <c r="AB230" s="28"/>
      <c r="AC230" s="28"/>
    </row>
    <row r="231" spans="1:32" s="4" customFormat="1" ht="12" customHeight="1" x14ac:dyDescent="0.2">
      <c r="A231" s="443">
        <f t="shared" si="57"/>
        <v>6</v>
      </c>
      <c r="B231" s="141" t="s">
        <v>357</v>
      </c>
      <c r="C231" s="337" t="s">
        <v>46</v>
      </c>
      <c r="D231" s="136"/>
      <c r="E231" s="337" t="s">
        <v>147</v>
      </c>
      <c r="F231" s="141" t="s">
        <v>50</v>
      </c>
      <c r="G231" s="337">
        <v>2</v>
      </c>
      <c r="H231" s="390">
        <v>1</v>
      </c>
      <c r="I231" s="134">
        <v>367.31</v>
      </c>
      <c r="J231" s="134">
        <v>335.91</v>
      </c>
      <c r="K231" s="134">
        <v>335.91</v>
      </c>
      <c r="L231" s="421">
        <v>8</v>
      </c>
      <c r="M231" s="134">
        <v>7102538.6200000001</v>
      </c>
      <c r="N231" s="354">
        <v>0</v>
      </c>
      <c r="O231" s="354">
        <v>0</v>
      </c>
      <c r="P231" s="401">
        <f t="shared" si="55"/>
        <v>7102538.6200000001</v>
      </c>
      <c r="Q231" s="174">
        <f t="shared" si="56"/>
        <v>21144.17141496234</v>
      </c>
      <c r="R231" s="397">
        <v>23324.319999999996</v>
      </c>
      <c r="S231" s="593">
        <v>2024</v>
      </c>
      <c r="T231" s="28"/>
      <c r="U231" s="28"/>
      <c r="V231" s="28"/>
      <c r="W231" s="28"/>
      <c r="X231" s="28"/>
      <c r="Y231" s="28"/>
      <c r="Z231" s="28"/>
      <c r="AA231" s="28"/>
      <c r="AB231" s="28"/>
      <c r="AC231" s="28"/>
    </row>
    <row r="232" spans="1:32" s="4" customFormat="1" ht="12.75" customHeight="1" x14ac:dyDescent="0.2">
      <c r="A232" s="443">
        <f t="shared" si="57"/>
        <v>7</v>
      </c>
      <c r="B232" s="141" t="s">
        <v>367</v>
      </c>
      <c r="C232" s="337" t="s">
        <v>319</v>
      </c>
      <c r="D232" s="136"/>
      <c r="E232" s="337" t="s">
        <v>147</v>
      </c>
      <c r="F232" s="141" t="s">
        <v>49</v>
      </c>
      <c r="G232" s="337">
        <v>5</v>
      </c>
      <c r="H232" s="390">
        <v>4</v>
      </c>
      <c r="I232" s="134">
        <v>4222</v>
      </c>
      <c r="J232" s="134">
        <v>3893.1</v>
      </c>
      <c r="K232" s="134">
        <v>2579.1999999999998</v>
      </c>
      <c r="L232" s="421">
        <v>57</v>
      </c>
      <c r="M232" s="134">
        <v>1986950.26</v>
      </c>
      <c r="N232" s="134">
        <v>0</v>
      </c>
      <c r="O232" s="134">
        <v>0</v>
      </c>
      <c r="P232" s="401">
        <f t="shared" si="55"/>
        <v>1986950.26</v>
      </c>
      <c r="Q232" s="174">
        <f t="shared" si="56"/>
        <v>510.37740104287076</v>
      </c>
      <c r="R232" s="397">
        <v>8506.2900000000009</v>
      </c>
      <c r="S232" s="593">
        <v>2024</v>
      </c>
      <c r="T232" s="28"/>
      <c r="U232" s="28"/>
      <c r="V232" s="28"/>
      <c r="W232" s="28"/>
      <c r="X232" s="28"/>
      <c r="Y232" s="28"/>
      <c r="Z232" s="28"/>
      <c r="AA232" s="28"/>
      <c r="AB232" s="28"/>
      <c r="AC232" s="28"/>
    </row>
    <row r="233" spans="1:32" s="4" customFormat="1" ht="12.75" customHeight="1" x14ac:dyDescent="0.2">
      <c r="A233" s="443">
        <f t="shared" si="57"/>
        <v>8</v>
      </c>
      <c r="B233" s="141" t="s">
        <v>368</v>
      </c>
      <c r="C233" s="337" t="s">
        <v>52</v>
      </c>
      <c r="D233" s="136"/>
      <c r="E233" s="337" t="s">
        <v>147</v>
      </c>
      <c r="F233" s="141" t="s">
        <v>49</v>
      </c>
      <c r="G233" s="337">
        <v>4</v>
      </c>
      <c r="H233" s="390">
        <v>2</v>
      </c>
      <c r="I233" s="134">
        <v>1525.3</v>
      </c>
      <c r="J233" s="134">
        <v>1201.4000000000001</v>
      </c>
      <c r="K233" s="134">
        <v>794.3</v>
      </c>
      <c r="L233" s="421">
        <v>31</v>
      </c>
      <c r="M233" s="134">
        <v>524336.13</v>
      </c>
      <c r="N233" s="134">
        <v>0</v>
      </c>
      <c r="O233" s="134">
        <v>0</v>
      </c>
      <c r="P233" s="401">
        <f t="shared" si="55"/>
        <v>524336.13</v>
      </c>
      <c r="Q233" s="174">
        <f t="shared" si="56"/>
        <v>436.43759780256363</v>
      </c>
      <c r="R233" s="397">
        <v>7962.08</v>
      </c>
      <c r="S233" s="593">
        <v>2024</v>
      </c>
      <c r="T233" s="28"/>
      <c r="U233" s="28"/>
      <c r="V233" s="28"/>
      <c r="W233" s="28"/>
      <c r="X233" s="28"/>
      <c r="Y233" s="28"/>
      <c r="Z233" s="28"/>
      <c r="AA233" s="28"/>
      <c r="AB233" s="28"/>
      <c r="AC233" s="28"/>
    </row>
    <row r="234" spans="1:32" s="4" customFormat="1" ht="12.75" customHeight="1" x14ac:dyDescent="0.2">
      <c r="A234" s="443">
        <f t="shared" si="57"/>
        <v>9</v>
      </c>
      <c r="B234" s="141" t="s">
        <v>369</v>
      </c>
      <c r="C234" s="337" t="s">
        <v>317</v>
      </c>
      <c r="D234" s="136"/>
      <c r="E234" s="337" t="s">
        <v>147</v>
      </c>
      <c r="F234" s="141" t="s">
        <v>50</v>
      </c>
      <c r="G234" s="337">
        <v>2</v>
      </c>
      <c r="H234" s="390">
        <v>2</v>
      </c>
      <c r="I234" s="134">
        <v>569.20000000000005</v>
      </c>
      <c r="J234" s="134">
        <v>498</v>
      </c>
      <c r="K234" s="134">
        <v>336.7</v>
      </c>
      <c r="L234" s="421">
        <v>12</v>
      </c>
      <c r="M234" s="134">
        <v>422735.37</v>
      </c>
      <c r="N234" s="134">
        <v>0</v>
      </c>
      <c r="O234" s="134">
        <v>0</v>
      </c>
      <c r="P234" s="401">
        <f t="shared" si="55"/>
        <v>422735.37</v>
      </c>
      <c r="Q234" s="174">
        <f t="shared" si="56"/>
        <v>848.86620481927707</v>
      </c>
      <c r="R234" s="397">
        <v>14147.769999999999</v>
      </c>
      <c r="S234" s="593">
        <v>2024</v>
      </c>
      <c r="T234" s="28"/>
      <c r="U234" s="28"/>
      <c r="V234" s="28"/>
      <c r="W234" s="28"/>
      <c r="X234" s="28"/>
      <c r="Y234" s="28"/>
      <c r="Z234" s="28"/>
      <c r="AA234" s="28"/>
      <c r="AB234" s="28"/>
      <c r="AC234" s="28"/>
    </row>
    <row r="235" spans="1:32" s="22" customFormat="1" ht="12.75" customHeight="1" x14ac:dyDescent="0.2">
      <c r="A235" s="614" t="s">
        <v>243</v>
      </c>
      <c r="B235" s="615"/>
      <c r="C235" s="70">
        <v>9</v>
      </c>
      <c r="D235" s="70"/>
      <c r="E235" s="122"/>
      <c r="F235" s="66"/>
      <c r="G235" s="70"/>
      <c r="H235" s="73"/>
      <c r="I235" s="71">
        <f>SUM(I226:I234)</f>
        <v>10198.64</v>
      </c>
      <c r="J235" s="71">
        <f t="shared" ref="J235:P235" si="58">SUM(J226:J234)</f>
        <v>9079.4399999999987</v>
      </c>
      <c r="K235" s="71">
        <f t="shared" si="58"/>
        <v>6115.83</v>
      </c>
      <c r="L235" s="71">
        <f t="shared" si="58"/>
        <v>179</v>
      </c>
      <c r="M235" s="71">
        <f t="shared" si="58"/>
        <v>42112893.369999997</v>
      </c>
      <c r="N235" s="71">
        <f t="shared" si="58"/>
        <v>0</v>
      </c>
      <c r="O235" s="71">
        <f t="shared" si="58"/>
        <v>0</v>
      </c>
      <c r="P235" s="71">
        <f t="shared" si="58"/>
        <v>42112893.369999997</v>
      </c>
      <c r="Q235" s="172"/>
      <c r="R235" s="76"/>
      <c r="S235" s="221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4"/>
      <c r="AE235" s="4"/>
      <c r="AF235" s="4"/>
    </row>
    <row r="236" spans="1:32" s="26" customFormat="1" ht="13.35" customHeight="1" x14ac:dyDescent="0.2">
      <c r="A236" s="620" t="s">
        <v>54</v>
      </c>
      <c r="B236" s="621"/>
      <c r="C236" s="20">
        <f>C235+C225+C208</f>
        <v>35</v>
      </c>
      <c r="D236" s="20"/>
      <c r="E236" s="124"/>
      <c r="F236" s="20"/>
      <c r="G236" s="20"/>
      <c r="H236" s="20"/>
      <c r="I236" s="101">
        <f>I235+I225+I208</f>
        <v>32305.18</v>
      </c>
      <c r="J236" s="101">
        <f>J235+J225+J208</f>
        <v>29587.77</v>
      </c>
      <c r="K236" s="20">
        <f>K235+K225+K208</f>
        <v>20115.05</v>
      </c>
      <c r="L236" s="150">
        <f>L235+L225+L208</f>
        <v>443</v>
      </c>
      <c r="M236" s="101">
        <f>M208+M225+M235</f>
        <v>95418560.058393985</v>
      </c>
      <c r="N236" s="20"/>
      <c r="O236" s="20"/>
      <c r="P236" s="101">
        <f>P235+P225+P208</f>
        <v>95418560.058393985</v>
      </c>
      <c r="Q236" s="102"/>
      <c r="R236" s="21"/>
      <c r="S236" s="281"/>
      <c r="T236" s="608"/>
      <c r="U236" s="608"/>
      <c r="V236" s="608"/>
      <c r="W236" s="608"/>
      <c r="X236" s="608"/>
      <c r="Y236" s="608"/>
      <c r="Z236" s="608"/>
      <c r="AA236" s="608"/>
      <c r="AB236" s="608"/>
      <c r="AC236" s="608"/>
      <c r="AD236" s="29"/>
      <c r="AE236" s="29"/>
      <c r="AF236" s="29"/>
    </row>
    <row r="237" spans="1:32" s="4" customFormat="1" ht="13.35" customHeight="1" x14ac:dyDescent="0.2">
      <c r="A237" s="207"/>
      <c r="B237" s="15" t="s">
        <v>82</v>
      </c>
      <c r="C237" s="16"/>
      <c r="D237" s="207"/>
      <c r="E237" s="117"/>
      <c r="F237" s="5"/>
      <c r="G237" s="207"/>
      <c r="H237" s="48"/>
      <c r="I237" s="6"/>
      <c r="J237" s="6"/>
      <c r="K237" s="208"/>
      <c r="L237" s="106"/>
      <c r="M237" s="6"/>
      <c r="N237" s="6"/>
      <c r="O237" s="6"/>
      <c r="P237" s="17"/>
      <c r="Q237" s="6"/>
      <c r="R237" s="18"/>
      <c r="S237" s="593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</row>
    <row r="238" spans="1:32" s="445" customFormat="1" ht="12.75" customHeight="1" x14ac:dyDescent="0.2">
      <c r="A238" s="362">
        <v>1</v>
      </c>
      <c r="B238" s="361" t="s">
        <v>244</v>
      </c>
      <c r="C238" s="362">
        <v>1966</v>
      </c>
      <c r="D238" s="362"/>
      <c r="E238" s="362" t="s">
        <v>147</v>
      </c>
      <c r="F238" s="361" t="s">
        <v>42</v>
      </c>
      <c r="G238" s="362">
        <v>2</v>
      </c>
      <c r="H238" s="415">
        <v>1</v>
      </c>
      <c r="I238" s="416">
        <v>340.8</v>
      </c>
      <c r="J238" s="416">
        <v>340.3</v>
      </c>
      <c r="K238" s="416">
        <v>52.3</v>
      </c>
      <c r="L238" s="417">
        <v>15</v>
      </c>
      <c r="M238" s="416">
        <v>7550075.1900000004</v>
      </c>
      <c r="N238" s="354">
        <v>0</v>
      </c>
      <c r="O238" s="354">
        <v>0</v>
      </c>
      <c r="P238" s="354">
        <f>M238</f>
        <v>7550075.1900000004</v>
      </c>
      <c r="Q238" s="134">
        <f>P238/J238</f>
        <v>22186.527152512488</v>
      </c>
      <c r="R238" s="362">
        <v>23324.319999999996</v>
      </c>
      <c r="S238" s="593">
        <v>2022</v>
      </c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606"/>
    </row>
    <row r="239" spans="1:32" s="445" customFormat="1" ht="12.75" customHeight="1" x14ac:dyDescent="0.2">
      <c r="A239" s="362">
        <v>2</v>
      </c>
      <c r="B239" s="361" t="s">
        <v>245</v>
      </c>
      <c r="C239" s="362">
        <v>1966</v>
      </c>
      <c r="D239" s="362"/>
      <c r="E239" s="362" t="s">
        <v>147</v>
      </c>
      <c r="F239" s="361" t="s">
        <v>42</v>
      </c>
      <c r="G239" s="362">
        <v>2</v>
      </c>
      <c r="H239" s="415">
        <v>1</v>
      </c>
      <c r="I239" s="416">
        <v>323.58</v>
      </c>
      <c r="J239" s="416">
        <v>323.58</v>
      </c>
      <c r="K239" s="416">
        <v>236.28</v>
      </c>
      <c r="L239" s="417">
        <v>8</v>
      </c>
      <c r="M239" s="416">
        <v>3028852.66</v>
      </c>
      <c r="N239" s="354">
        <v>0</v>
      </c>
      <c r="O239" s="354">
        <v>0</v>
      </c>
      <c r="P239" s="354">
        <f>M239</f>
        <v>3028852.66</v>
      </c>
      <c r="Q239" s="134">
        <f>P239/J239</f>
        <v>9360.4445886643189</v>
      </c>
      <c r="R239" s="362">
        <v>14145.769999999999</v>
      </c>
      <c r="S239" s="593">
        <v>2022</v>
      </c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606"/>
    </row>
    <row r="240" spans="1:32" s="22" customFormat="1" ht="12.75" customHeight="1" x14ac:dyDescent="0.2">
      <c r="A240" s="614" t="s">
        <v>246</v>
      </c>
      <c r="B240" s="615"/>
      <c r="C240" s="14">
        <v>2</v>
      </c>
      <c r="D240" s="14"/>
      <c r="E240" s="122"/>
      <c r="F240" s="203"/>
      <c r="G240" s="14"/>
      <c r="H240" s="47"/>
      <c r="I240" s="3">
        <f>SUM(I238:I239)</f>
        <v>664.38</v>
      </c>
      <c r="J240" s="3">
        <f t="shared" ref="J240:P240" si="59">SUM(J238:J239)</f>
        <v>663.88</v>
      </c>
      <c r="K240" s="3">
        <f t="shared" si="59"/>
        <v>288.58</v>
      </c>
      <c r="L240" s="3">
        <f t="shared" si="59"/>
        <v>23</v>
      </c>
      <c r="M240" s="3">
        <f t="shared" si="59"/>
        <v>10578927.850000001</v>
      </c>
      <c r="N240" s="3">
        <f t="shared" si="59"/>
        <v>0</v>
      </c>
      <c r="O240" s="3">
        <f t="shared" si="59"/>
        <v>0</v>
      </c>
      <c r="P240" s="3">
        <f t="shared" si="59"/>
        <v>10578927.850000001</v>
      </c>
      <c r="Q240" s="172"/>
      <c r="R240" s="23"/>
      <c r="S240" s="221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4"/>
      <c r="AE240" s="4"/>
      <c r="AF240" s="4"/>
    </row>
    <row r="241" spans="1:32" s="28" customFormat="1" ht="12.75" customHeight="1" x14ac:dyDescent="0.2">
      <c r="A241" s="337">
        <v>1</v>
      </c>
      <c r="B241" s="141" t="s">
        <v>370</v>
      </c>
      <c r="C241" s="337" t="s">
        <v>52</v>
      </c>
      <c r="D241" s="337"/>
      <c r="E241" s="337" t="s">
        <v>147</v>
      </c>
      <c r="F241" s="141" t="s">
        <v>114</v>
      </c>
      <c r="G241" s="337">
        <v>2</v>
      </c>
      <c r="H241" s="390">
        <v>1</v>
      </c>
      <c r="I241" s="134">
        <v>321.3</v>
      </c>
      <c r="J241" s="134">
        <v>305.2</v>
      </c>
      <c r="K241" s="134">
        <v>36.700000000000003</v>
      </c>
      <c r="L241" s="131">
        <v>15</v>
      </c>
      <c r="M241" s="134">
        <v>227149.01</v>
      </c>
      <c r="N241" s="354">
        <v>0</v>
      </c>
      <c r="O241" s="354">
        <v>0</v>
      </c>
      <c r="P241" s="134">
        <v>227149.01</v>
      </c>
      <c r="Q241" s="134">
        <f>P241/J241</f>
        <v>744.26281127129755</v>
      </c>
      <c r="R241" s="337">
        <v>12882.22</v>
      </c>
      <c r="S241" s="593">
        <v>2023</v>
      </c>
    </row>
    <row r="242" spans="1:32" s="22" customFormat="1" ht="12.75" customHeight="1" x14ac:dyDescent="0.2">
      <c r="A242" s="614" t="s">
        <v>247</v>
      </c>
      <c r="B242" s="615"/>
      <c r="C242" s="70">
        <v>1</v>
      </c>
      <c r="D242" s="70"/>
      <c r="E242" s="122"/>
      <c r="F242" s="80"/>
      <c r="G242" s="70"/>
      <c r="H242" s="73"/>
      <c r="I242" s="71">
        <f>SUM(I241)</f>
        <v>321.3</v>
      </c>
      <c r="J242" s="71">
        <f t="shared" ref="J242:P242" si="60">SUM(J241)</f>
        <v>305.2</v>
      </c>
      <c r="K242" s="71">
        <f t="shared" si="60"/>
        <v>36.700000000000003</v>
      </c>
      <c r="L242" s="71">
        <f t="shared" si="60"/>
        <v>15</v>
      </c>
      <c r="M242" s="71">
        <f t="shared" si="60"/>
        <v>227149.01</v>
      </c>
      <c r="N242" s="71">
        <f t="shared" si="60"/>
        <v>0</v>
      </c>
      <c r="O242" s="71">
        <f t="shared" si="60"/>
        <v>0</v>
      </c>
      <c r="P242" s="71">
        <f t="shared" si="60"/>
        <v>227149.01</v>
      </c>
      <c r="Q242" s="172"/>
      <c r="R242" s="76"/>
      <c r="S242" s="221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4"/>
      <c r="AE242" s="4"/>
      <c r="AF242" s="4"/>
    </row>
    <row r="243" spans="1:32" s="4" customFormat="1" ht="12.75" customHeight="1" x14ac:dyDescent="0.2">
      <c r="A243" s="443">
        <v>1</v>
      </c>
      <c r="B243" s="407" t="s">
        <v>370</v>
      </c>
      <c r="C243" s="397" t="s">
        <v>52</v>
      </c>
      <c r="D243" s="398"/>
      <c r="E243" s="117" t="s">
        <v>147</v>
      </c>
      <c r="F243" s="399" t="s">
        <v>114</v>
      </c>
      <c r="G243" s="397">
        <v>2</v>
      </c>
      <c r="H243" s="400">
        <v>1</v>
      </c>
      <c r="I243" s="401">
        <v>321.3</v>
      </c>
      <c r="J243" s="401">
        <v>305.2</v>
      </c>
      <c r="K243" s="401">
        <v>36.700000000000003</v>
      </c>
      <c r="L243" s="403">
        <v>15</v>
      </c>
      <c r="M243" s="401">
        <v>3266833.25</v>
      </c>
      <c r="N243" s="354">
        <v>0</v>
      </c>
      <c r="O243" s="354">
        <v>0</v>
      </c>
      <c r="P243" s="401">
        <f>M243</f>
        <v>3266833.25</v>
      </c>
      <c r="Q243" s="6">
        <f>P243/J243</f>
        <v>10703.909731323722</v>
      </c>
      <c r="R243" s="397">
        <v>12882.22</v>
      </c>
      <c r="S243" s="593">
        <v>2024</v>
      </c>
      <c r="T243" s="28"/>
      <c r="U243" s="28"/>
      <c r="V243" s="28"/>
      <c r="W243" s="28"/>
      <c r="X243" s="28"/>
      <c r="Y243" s="28"/>
      <c r="Z243" s="28"/>
      <c r="AA243" s="28"/>
      <c r="AB243" s="28"/>
      <c r="AC243" s="28"/>
    </row>
    <row r="244" spans="1:32" s="4" customFormat="1" ht="12.75" customHeight="1" x14ac:dyDescent="0.2">
      <c r="A244" s="200">
        <v>2</v>
      </c>
      <c r="B244" s="446" t="s">
        <v>371</v>
      </c>
      <c r="C244" s="447" t="s">
        <v>45</v>
      </c>
      <c r="D244" s="448"/>
      <c r="E244" s="447" t="s">
        <v>147</v>
      </c>
      <c r="F244" s="449" t="s">
        <v>42</v>
      </c>
      <c r="G244" s="447">
        <v>2</v>
      </c>
      <c r="H244" s="450">
        <v>2</v>
      </c>
      <c r="I244" s="451">
        <v>370.4</v>
      </c>
      <c r="J244" s="451">
        <v>335.1</v>
      </c>
      <c r="K244" s="451">
        <v>0</v>
      </c>
      <c r="L244" s="452">
        <v>16</v>
      </c>
      <c r="M244" s="451">
        <v>434329.41</v>
      </c>
      <c r="N244" s="354">
        <v>0</v>
      </c>
      <c r="O244" s="354">
        <v>0</v>
      </c>
      <c r="P244" s="401">
        <f>M244</f>
        <v>434329.41</v>
      </c>
      <c r="Q244" s="6">
        <f>P244/J244</f>
        <v>1296.1188003581019</v>
      </c>
      <c r="R244" s="397">
        <v>23324.319999999996</v>
      </c>
      <c r="S244" s="593">
        <v>2024</v>
      </c>
      <c r="T244" s="28"/>
      <c r="U244" s="28"/>
      <c r="V244" s="28"/>
      <c r="W244" s="28"/>
      <c r="X244" s="28"/>
      <c r="Y244" s="28"/>
      <c r="Z244" s="28"/>
      <c r="AA244" s="28"/>
      <c r="AB244" s="28"/>
      <c r="AC244" s="28"/>
    </row>
    <row r="245" spans="1:32" s="4" customFormat="1" ht="12.75" customHeight="1" x14ac:dyDescent="0.2">
      <c r="A245" s="443">
        <v>3</v>
      </c>
      <c r="B245" s="407" t="s">
        <v>372</v>
      </c>
      <c r="C245" s="397" t="s">
        <v>45</v>
      </c>
      <c r="D245" s="398"/>
      <c r="E245" s="117" t="s">
        <v>147</v>
      </c>
      <c r="F245" s="399" t="s">
        <v>42</v>
      </c>
      <c r="G245" s="397">
        <v>2</v>
      </c>
      <c r="H245" s="400">
        <v>2</v>
      </c>
      <c r="I245" s="401">
        <v>380.6</v>
      </c>
      <c r="J245" s="401">
        <v>344.4</v>
      </c>
      <c r="K245" s="401">
        <v>0</v>
      </c>
      <c r="L245" s="403">
        <v>16</v>
      </c>
      <c r="M245" s="401">
        <v>446383.31</v>
      </c>
      <c r="N245" s="354">
        <v>0</v>
      </c>
      <c r="O245" s="354">
        <v>0</v>
      </c>
      <c r="P245" s="401">
        <f>M245</f>
        <v>446383.31</v>
      </c>
      <c r="Q245" s="6">
        <f>P245/J245</f>
        <v>1296.118786295006</v>
      </c>
      <c r="R245" s="397">
        <v>23324.319999999996</v>
      </c>
      <c r="S245" s="593">
        <v>2024</v>
      </c>
      <c r="T245" s="28"/>
      <c r="U245" s="28"/>
      <c r="V245" s="28"/>
      <c r="W245" s="28"/>
      <c r="X245" s="28"/>
      <c r="Y245" s="28"/>
      <c r="Z245" s="28"/>
      <c r="AA245" s="28"/>
      <c r="AB245" s="28"/>
      <c r="AC245" s="28"/>
    </row>
    <row r="246" spans="1:32" s="22" customFormat="1" ht="12.75" customHeight="1" x14ac:dyDescent="0.2">
      <c r="A246" s="614" t="s">
        <v>248</v>
      </c>
      <c r="B246" s="615"/>
      <c r="C246" s="70">
        <v>3</v>
      </c>
      <c r="D246" s="70"/>
      <c r="E246" s="122"/>
      <c r="F246" s="66"/>
      <c r="G246" s="70"/>
      <c r="H246" s="73"/>
      <c r="I246" s="71">
        <f>SUM(I243:I245)</f>
        <v>1072.3000000000002</v>
      </c>
      <c r="J246" s="71">
        <f t="shared" ref="J246:P246" si="61">SUM(J243:J245)</f>
        <v>984.69999999999993</v>
      </c>
      <c r="K246" s="71">
        <f t="shared" si="61"/>
        <v>36.700000000000003</v>
      </c>
      <c r="L246" s="71">
        <f t="shared" si="61"/>
        <v>47</v>
      </c>
      <c r="M246" s="71">
        <f t="shared" si="61"/>
        <v>4147545.97</v>
      </c>
      <c r="N246" s="71">
        <f t="shared" si="61"/>
        <v>0</v>
      </c>
      <c r="O246" s="71">
        <f t="shared" si="61"/>
        <v>0</v>
      </c>
      <c r="P246" s="71">
        <f t="shared" si="61"/>
        <v>4147545.97</v>
      </c>
      <c r="Q246" s="172"/>
      <c r="R246" s="76"/>
      <c r="S246" s="221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4"/>
      <c r="AE246" s="4"/>
      <c r="AF246" s="4"/>
    </row>
    <row r="247" spans="1:32" s="26" customFormat="1" ht="13.35" customHeight="1" x14ac:dyDescent="0.2">
      <c r="A247" s="620" t="s">
        <v>111</v>
      </c>
      <c r="B247" s="621"/>
      <c r="C247" s="20">
        <f>C246+C242+C240</f>
        <v>6</v>
      </c>
      <c r="D247" s="20"/>
      <c r="E247" s="124"/>
      <c r="F247" s="20"/>
      <c r="G247" s="20"/>
      <c r="H247" s="20"/>
      <c r="I247" s="101">
        <f>I246+I242+I240</f>
        <v>2057.98</v>
      </c>
      <c r="J247" s="101">
        <f>J246+J242+J240</f>
        <v>1953.7799999999997</v>
      </c>
      <c r="K247" s="20">
        <f>K246+K242+K240</f>
        <v>361.98</v>
      </c>
      <c r="L247" s="150">
        <f>L246+L242+L240</f>
        <v>85</v>
      </c>
      <c r="M247" s="101">
        <f>M240+M242+M246</f>
        <v>14953622.830000002</v>
      </c>
      <c r="N247" s="20"/>
      <c r="O247" s="20"/>
      <c r="P247" s="101">
        <f>P246+P242+P240</f>
        <v>14953622.830000002</v>
      </c>
      <c r="Q247" s="7"/>
      <c r="R247" s="21"/>
      <c r="S247" s="281"/>
      <c r="T247" s="608"/>
      <c r="U247" s="608"/>
      <c r="V247" s="608"/>
      <c r="W247" s="608"/>
      <c r="X247" s="608"/>
      <c r="Y247" s="608"/>
      <c r="Z247" s="608"/>
      <c r="AA247" s="608"/>
      <c r="AB247" s="608"/>
      <c r="AC247" s="608"/>
      <c r="AD247" s="29"/>
      <c r="AE247" s="29"/>
      <c r="AF247" s="29"/>
    </row>
    <row r="248" spans="1:32" s="4" customFormat="1" ht="13.35" customHeight="1" x14ac:dyDescent="0.2">
      <c r="A248" s="207"/>
      <c r="B248" s="15" t="s">
        <v>83</v>
      </c>
      <c r="C248" s="16"/>
      <c r="D248" s="207"/>
      <c r="E248" s="117"/>
      <c r="F248" s="5"/>
      <c r="G248" s="207"/>
      <c r="H248" s="48"/>
      <c r="I248" s="6"/>
      <c r="J248" s="6"/>
      <c r="K248" s="208"/>
      <c r="L248" s="106"/>
      <c r="M248" s="6"/>
      <c r="N248" s="6"/>
      <c r="O248" s="6"/>
      <c r="P248" s="17"/>
      <c r="Q248" s="6"/>
      <c r="R248" s="18"/>
      <c r="S248" s="593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</row>
    <row r="249" spans="1:32" s="4" customFormat="1" ht="12.75" customHeight="1" x14ac:dyDescent="0.2">
      <c r="A249" s="405">
        <v>1</v>
      </c>
      <c r="B249" s="361" t="s">
        <v>249</v>
      </c>
      <c r="C249" s="344">
        <v>1980</v>
      </c>
      <c r="D249" s="351"/>
      <c r="E249" s="344" t="s">
        <v>147</v>
      </c>
      <c r="F249" s="352" t="s">
        <v>114</v>
      </c>
      <c r="G249" s="362">
        <v>2</v>
      </c>
      <c r="H249" s="415">
        <v>3</v>
      </c>
      <c r="I249" s="354">
        <v>875.8</v>
      </c>
      <c r="J249" s="354">
        <v>875.8</v>
      </c>
      <c r="K249" s="354">
        <v>764.1</v>
      </c>
      <c r="L249" s="441">
        <v>18</v>
      </c>
      <c r="M249" s="354">
        <v>706647.63768000004</v>
      </c>
      <c r="N249" s="354">
        <v>0</v>
      </c>
      <c r="O249" s="354">
        <v>0</v>
      </c>
      <c r="P249" s="354">
        <f>M249</f>
        <v>706647.63768000004</v>
      </c>
      <c r="Q249" s="416">
        <f>P249/J249</f>
        <v>806.85960000000011</v>
      </c>
      <c r="R249" s="362">
        <v>16488.580000000002</v>
      </c>
      <c r="S249" s="593">
        <v>2022</v>
      </c>
      <c r="T249" s="28"/>
      <c r="U249" s="28"/>
      <c r="V249" s="28"/>
      <c r="W249" s="28"/>
      <c r="X249" s="28"/>
      <c r="Y249" s="28"/>
      <c r="Z249" s="28"/>
      <c r="AA249" s="28"/>
      <c r="AB249" s="28"/>
      <c r="AC249" s="28"/>
    </row>
    <row r="250" spans="1:32" s="4" customFormat="1" ht="12.75" customHeight="1" x14ac:dyDescent="0.2">
      <c r="A250" s="405">
        <v>2</v>
      </c>
      <c r="B250" s="361" t="s">
        <v>250</v>
      </c>
      <c r="C250" s="344">
        <v>1975</v>
      </c>
      <c r="D250" s="351"/>
      <c r="E250" s="344" t="s">
        <v>147</v>
      </c>
      <c r="F250" s="352" t="s">
        <v>139</v>
      </c>
      <c r="G250" s="362">
        <v>2</v>
      </c>
      <c r="H250" s="415">
        <v>2</v>
      </c>
      <c r="I250" s="354">
        <v>792.7</v>
      </c>
      <c r="J250" s="354">
        <v>760.4</v>
      </c>
      <c r="K250" s="354">
        <v>408.9</v>
      </c>
      <c r="L250" s="441">
        <v>16</v>
      </c>
      <c r="M250" s="354">
        <v>526924.35071999999</v>
      </c>
      <c r="N250" s="354">
        <v>0</v>
      </c>
      <c r="O250" s="354">
        <v>0</v>
      </c>
      <c r="P250" s="401">
        <f>M250</f>
        <v>526924.35071999999</v>
      </c>
      <c r="Q250" s="416">
        <f>P250/J250</f>
        <v>692.95680000000004</v>
      </c>
      <c r="R250" s="362">
        <v>16488.580000000002</v>
      </c>
      <c r="S250" s="593">
        <v>2022</v>
      </c>
      <c r="T250" s="28"/>
      <c r="U250" s="28"/>
      <c r="V250" s="28"/>
      <c r="W250" s="28"/>
      <c r="X250" s="28"/>
      <c r="Y250" s="28"/>
      <c r="Z250" s="28"/>
      <c r="AA250" s="28"/>
      <c r="AB250" s="28"/>
      <c r="AC250" s="28"/>
    </row>
    <row r="251" spans="1:32" s="4" customFormat="1" ht="12.75" customHeight="1" x14ac:dyDescent="0.2">
      <c r="A251" s="405">
        <v>3</v>
      </c>
      <c r="B251" s="361" t="s">
        <v>251</v>
      </c>
      <c r="C251" s="344">
        <v>1975</v>
      </c>
      <c r="D251" s="351"/>
      <c r="E251" s="344" t="s">
        <v>147</v>
      </c>
      <c r="F251" s="352" t="s">
        <v>139</v>
      </c>
      <c r="G251" s="362">
        <v>2</v>
      </c>
      <c r="H251" s="415">
        <v>2</v>
      </c>
      <c r="I251" s="354">
        <v>784.1</v>
      </c>
      <c r="J251" s="354">
        <v>750.8</v>
      </c>
      <c r="K251" s="354">
        <v>649.5</v>
      </c>
      <c r="L251" s="441">
        <v>16</v>
      </c>
      <c r="M251" s="354">
        <v>520271.96543999988</v>
      </c>
      <c r="N251" s="354">
        <v>0</v>
      </c>
      <c r="O251" s="354">
        <v>0</v>
      </c>
      <c r="P251" s="401">
        <f>M251</f>
        <v>520271.96543999988</v>
      </c>
      <c r="Q251" s="416">
        <f>P251/J251</f>
        <v>692.95679999999993</v>
      </c>
      <c r="R251" s="362">
        <v>16488.580000000002</v>
      </c>
      <c r="S251" s="593">
        <v>2022</v>
      </c>
      <c r="T251" s="28"/>
      <c r="U251" s="28"/>
      <c r="V251" s="28"/>
      <c r="W251" s="28"/>
      <c r="X251" s="28"/>
      <c r="Y251" s="28"/>
      <c r="Z251" s="28"/>
      <c r="AA251" s="28"/>
      <c r="AB251" s="28"/>
      <c r="AC251" s="28"/>
    </row>
    <row r="252" spans="1:32" s="4" customFormat="1" ht="12.75" customHeight="1" x14ac:dyDescent="0.2">
      <c r="A252" s="405">
        <v>4</v>
      </c>
      <c r="B252" s="361" t="s">
        <v>252</v>
      </c>
      <c r="C252" s="344">
        <v>1967</v>
      </c>
      <c r="D252" s="351"/>
      <c r="E252" s="344" t="s">
        <v>147</v>
      </c>
      <c r="F252" s="352" t="s">
        <v>139</v>
      </c>
      <c r="G252" s="362">
        <v>2</v>
      </c>
      <c r="H252" s="415">
        <v>2</v>
      </c>
      <c r="I252" s="354">
        <v>417.3</v>
      </c>
      <c r="J252" s="354">
        <v>371.9</v>
      </c>
      <c r="K252" s="354">
        <v>371.9</v>
      </c>
      <c r="L252" s="441">
        <v>8</v>
      </c>
      <c r="M252" s="354">
        <v>300071.08524000004</v>
      </c>
      <c r="N252" s="354">
        <v>0</v>
      </c>
      <c r="O252" s="354">
        <v>0</v>
      </c>
      <c r="P252" s="354">
        <f>M252</f>
        <v>300071.08524000004</v>
      </c>
      <c r="Q252" s="416">
        <f>P252/J252</f>
        <v>806.85960000000011</v>
      </c>
      <c r="R252" s="362">
        <v>16488.580000000002</v>
      </c>
      <c r="S252" s="593">
        <v>2022</v>
      </c>
      <c r="T252" s="28"/>
      <c r="U252" s="28"/>
      <c r="V252" s="28"/>
      <c r="W252" s="28"/>
      <c r="X252" s="28"/>
      <c r="Y252" s="28"/>
      <c r="Z252" s="28"/>
      <c r="AA252" s="28"/>
      <c r="AB252" s="28"/>
      <c r="AC252" s="28"/>
    </row>
    <row r="253" spans="1:32" s="22" customFormat="1" ht="12.75" customHeight="1" x14ac:dyDescent="0.2">
      <c r="A253" s="622" t="s">
        <v>253</v>
      </c>
      <c r="B253" s="623"/>
      <c r="C253" s="88">
        <v>4</v>
      </c>
      <c r="D253" s="88"/>
      <c r="E253" s="88"/>
      <c r="F253" s="201"/>
      <c r="G253" s="88"/>
      <c r="H253" s="89"/>
      <c r="I253" s="90">
        <f>SUM(I249:I252)</f>
        <v>2869.9</v>
      </c>
      <c r="J253" s="90">
        <f t="shared" ref="J253:P253" si="62">SUM(J249:J252)</f>
        <v>2758.9</v>
      </c>
      <c r="K253" s="90">
        <f t="shared" si="62"/>
        <v>2194.4</v>
      </c>
      <c r="L253" s="90">
        <f t="shared" si="62"/>
        <v>58</v>
      </c>
      <c r="M253" s="90">
        <f t="shared" si="62"/>
        <v>2053915.03908</v>
      </c>
      <c r="N253" s="90">
        <f t="shared" si="62"/>
        <v>0</v>
      </c>
      <c r="O253" s="90">
        <f t="shared" si="62"/>
        <v>0</v>
      </c>
      <c r="P253" s="90">
        <f t="shared" si="62"/>
        <v>2053915.03908</v>
      </c>
      <c r="Q253" s="179"/>
      <c r="R253" s="91"/>
      <c r="S253" s="613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4"/>
      <c r="AE253" s="4"/>
      <c r="AF253" s="4"/>
    </row>
    <row r="254" spans="1:32" s="4" customFormat="1" ht="12.75" customHeight="1" x14ac:dyDescent="0.2">
      <c r="A254" s="405">
        <v>1</v>
      </c>
      <c r="B254" s="361" t="s">
        <v>249</v>
      </c>
      <c r="C254" s="344">
        <v>1980</v>
      </c>
      <c r="D254" s="344"/>
      <c r="E254" s="344" t="s">
        <v>147</v>
      </c>
      <c r="F254" s="352" t="s">
        <v>114</v>
      </c>
      <c r="G254" s="362">
        <v>2</v>
      </c>
      <c r="H254" s="415">
        <v>3</v>
      </c>
      <c r="I254" s="354">
        <v>875.8</v>
      </c>
      <c r="J254" s="354">
        <v>875.8</v>
      </c>
      <c r="K254" s="354">
        <v>764.1</v>
      </c>
      <c r="L254" s="441">
        <v>18</v>
      </c>
      <c r="M254" s="354">
        <v>12029498.285439201</v>
      </c>
      <c r="N254" s="354">
        <v>0</v>
      </c>
      <c r="O254" s="354">
        <v>0</v>
      </c>
      <c r="P254" s="354">
        <f>M254</f>
        <v>12029498.285439201</v>
      </c>
      <c r="Q254" s="416">
        <f>P254/J254</f>
        <v>13735.439924000002</v>
      </c>
      <c r="R254" s="362">
        <v>16488.580000000002</v>
      </c>
      <c r="S254" s="593">
        <v>2023</v>
      </c>
      <c r="T254" s="28"/>
      <c r="U254" s="28"/>
      <c r="V254" s="28"/>
      <c r="W254" s="28"/>
      <c r="X254" s="28"/>
      <c r="Y254" s="28"/>
      <c r="Z254" s="28"/>
      <c r="AA254" s="28"/>
      <c r="AB254" s="28"/>
      <c r="AC254" s="28"/>
    </row>
    <row r="255" spans="1:32" s="4" customFormat="1" ht="12.75" customHeight="1" x14ac:dyDescent="0.2">
      <c r="A255" s="405">
        <v>4</v>
      </c>
      <c r="B255" s="361" t="s">
        <v>252</v>
      </c>
      <c r="C255" s="344">
        <v>1967</v>
      </c>
      <c r="D255" s="344"/>
      <c r="E255" s="344" t="s">
        <v>147</v>
      </c>
      <c r="F255" s="352" t="s">
        <v>139</v>
      </c>
      <c r="G255" s="362">
        <v>2</v>
      </c>
      <c r="H255" s="415">
        <v>2</v>
      </c>
      <c r="I255" s="354">
        <v>417.3</v>
      </c>
      <c r="J255" s="354">
        <v>371.9</v>
      </c>
      <c r="K255" s="354">
        <v>371.9</v>
      </c>
      <c r="L255" s="441">
        <v>8</v>
      </c>
      <c r="M255" s="354">
        <v>5108210.1077356003</v>
      </c>
      <c r="N255" s="354">
        <v>0</v>
      </c>
      <c r="O255" s="354">
        <v>0</v>
      </c>
      <c r="P255" s="354">
        <f>M255</f>
        <v>5108210.1077356003</v>
      </c>
      <c r="Q255" s="416">
        <f>P255/J255</f>
        <v>13735.439924000002</v>
      </c>
      <c r="R255" s="362">
        <v>16488.580000000002</v>
      </c>
      <c r="S255" s="593">
        <v>2023</v>
      </c>
      <c r="T255" s="28"/>
      <c r="U255" s="28"/>
      <c r="V255" s="28"/>
      <c r="W255" s="28"/>
      <c r="X255" s="28"/>
      <c r="Y255" s="28"/>
      <c r="Z255" s="28"/>
      <c r="AA255" s="28"/>
      <c r="AB255" s="28"/>
      <c r="AC255" s="28"/>
    </row>
    <row r="256" spans="1:32" s="22" customFormat="1" ht="12.75" customHeight="1" x14ac:dyDescent="0.2">
      <c r="A256" s="622" t="s">
        <v>254</v>
      </c>
      <c r="B256" s="623"/>
      <c r="C256" s="51">
        <v>2</v>
      </c>
      <c r="D256" s="51"/>
      <c r="E256" s="88"/>
      <c r="F256" s="72"/>
      <c r="G256" s="70"/>
      <c r="H256" s="73"/>
      <c r="I256" s="49">
        <f t="shared" ref="I256:P256" si="63">SUM(I254:I255)</f>
        <v>1293.0999999999999</v>
      </c>
      <c r="J256" s="49">
        <f t="shared" si="63"/>
        <v>1247.6999999999998</v>
      </c>
      <c r="K256" s="49">
        <f t="shared" si="63"/>
        <v>1136</v>
      </c>
      <c r="L256" s="49">
        <f t="shared" si="63"/>
        <v>26</v>
      </c>
      <c r="M256" s="49">
        <f t="shared" si="63"/>
        <v>17137708.393174801</v>
      </c>
      <c r="N256" s="49">
        <f t="shared" si="63"/>
        <v>0</v>
      </c>
      <c r="O256" s="49">
        <f t="shared" si="63"/>
        <v>0</v>
      </c>
      <c r="P256" s="49">
        <f t="shared" si="63"/>
        <v>17137708.393174801</v>
      </c>
      <c r="Q256" s="172"/>
      <c r="R256" s="76"/>
      <c r="S256" s="221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4"/>
      <c r="AE256" s="4"/>
      <c r="AF256" s="4"/>
    </row>
    <row r="257" spans="1:32" s="4" customFormat="1" ht="12.75" customHeight="1" x14ac:dyDescent="0.2">
      <c r="A257" s="405">
        <v>1</v>
      </c>
      <c r="B257" s="361" t="s">
        <v>250</v>
      </c>
      <c r="C257" s="344">
        <v>1975</v>
      </c>
      <c r="D257" s="344"/>
      <c r="E257" s="344" t="s">
        <v>147</v>
      </c>
      <c r="F257" s="352" t="s">
        <v>139</v>
      </c>
      <c r="G257" s="362">
        <v>2</v>
      </c>
      <c r="H257" s="415">
        <v>2</v>
      </c>
      <c r="I257" s="354">
        <v>792.7</v>
      </c>
      <c r="J257" s="354">
        <v>760.4</v>
      </c>
      <c r="K257" s="354">
        <v>408.9</v>
      </c>
      <c r="L257" s="441">
        <v>16</v>
      </c>
      <c r="M257" s="354">
        <v>8970008.8637568001</v>
      </c>
      <c r="N257" s="354">
        <v>0</v>
      </c>
      <c r="O257" s="354">
        <v>0</v>
      </c>
      <c r="P257" s="354">
        <f t="shared" ref="P257:P264" si="64">M257</f>
        <v>8970008.8637568001</v>
      </c>
      <c r="Q257" s="416">
        <f t="shared" ref="Q257:Q264" si="65">P257/J257</f>
        <v>11796.434592</v>
      </c>
      <c r="R257" s="362">
        <v>16488.580000000002</v>
      </c>
      <c r="S257" s="593">
        <v>2024</v>
      </c>
      <c r="T257" s="28"/>
      <c r="U257" s="28"/>
      <c r="V257" s="28"/>
      <c r="W257" s="28"/>
      <c r="X257" s="28"/>
      <c r="Y257" s="28"/>
      <c r="Z257" s="28"/>
      <c r="AA257" s="28"/>
      <c r="AB257" s="28"/>
      <c r="AC257" s="28"/>
    </row>
    <row r="258" spans="1:32" s="4" customFormat="1" ht="12.75" customHeight="1" x14ac:dyDescent="0.2">
      <c r="A258" s="405">
        <f t="shared" ref="A258:A264" si="66">A257+1</f>
        <v>2</v>
      </c>
      <c r="B258" s="361" t="s">
        <v>251</v>
      </c>
      <c r="C258" s="344">
        <v>1975</v>
      </c>
      <c r="D258" s="344"/>
      <c r="E258" s="344" t="s">
        <v>147</v>
      </c>
      <c r="F258" s="352" t="s">
        <v>139</v>
      </c>
      <c r="G258" s="362">
        <v>2</v>
      </c>
      <c r="H258" s="415">
        <v>2</v>
      </c>
      <c r="I258" s="354">
        <v>784.1</v>
      </c>
      <c r="J258" s="354">
        <v>750.8</v>
      </c>
      <c r="K258" s="354">
        <v>649.5</v>
      </c>
      <c r="L258" s="441">
        <v>16</v>
      </c>
      <c r="M258" s="354">
        <v>8856763.0916735996</v>
      </c>
      <c r="N258" s="354">
        <v>0</v>
      </c>
      <c r="O258" s="354">
        <v>0</v>
      </c>
      <c r="P258" s="354">
        <f t="shared" si="64"/>
        <v>8856763.0916735996</v>
      </c>
      <c r="Q258" s="416">
        <f t="shared" si="65"/>
        <v>11796.434592</v>
      </c>
      <c r="R258" s="362">
        <v>16488.580000000002</v>
      </c>
      <c r="S258" s="593">
        <v>2024</v>
      </c>
      <c r="T258" s="28"/>
      <c r="U258" s="28"/>
      <c r="V258" s="28"/>
      <c r="W258" s="28"/>
      <c r="X258" s="28"/>
      <c r="Y258" s="28"/>
      <c r="Z258" s="28"/>
      <c r="AA258" s="28"/>
      <c r="AB258" s="28"/>
      <c r="AC258" s="28"/>
    </row>
    <row r="259" spans="1:32" s="4" customFormat="1" ht="12.75" customHeight="1" x14ac:dyDescent="0.2">
      <c r="A259" s="405">
        <f t="shared" si="66"/>
        <v>3</v>
      </c>
      <c r="B259" s="407" t="s">
        <v>373</v>
      </c>
      <c r="C259" s="386" t="s">
        <v>137</v>
      </c>
      <c r="D259" s="453"/>
      <c r="E259" s="359" t="s">
        <v>147</v>
      </c>
      <c r="F259" s="454" t="s">
        <v>138</v>
      </c>
      <c r="G259" s="397">
        <v>2</v>
      </c>
      <c r="H259" s="400">
        <v>1</v>
      </c>
      <c r="I259" s="388">
        <v>373</v>
      </c>
      <c r="J259" s="388">
        <v>331.8</v>
      </c>
      <c r="K259" s="388">
        <v>320.60000000000002</v>
      </c>
      <c r="L259" s="455">
        <v>8</v>
      </c>
      <c r="M259" s="388">
        <v>267716.02</v>
      </c>
      <c r="N259" s="401">
        <v>0</v>
      </c>
      <c r="O259" s="401">
        <v>0</v>
      </c>
      <c r="P259" s="388">
        <f t="shared" si="64"/>
        <v>267716.02</v>
      </c>
      <c r="Q259" s="6">
        <f t="shared" si="65"/>
        <v>806.85961422543699</v>
      </c>
      <c r="R259" s="397">
        <v>12968.01</v>
      </c>
      <c r="S259" s="593">
        <v>2024</v>
      </c>
      <c r="T259" s="28"/>
      <c r="U259" s="28"/>
      <c r="V259" s="28"/>
      <c r="W259" s="28"/>
      <c r="X259" s="28"/>
      <c r="Y259" s="28"/>
      <c r="Z259" s="28"/>
      <c r="AA259" s="28"/>
      <c r="AB259" s="28"/>
      <c r="AC259" s="28"/>
    </row>
    <row r="260" spans="1:32" s="4" customFormat="1" ht="12.75" customHeight="1" x14ac:dyDescent="0.2">
      <c r="A260" s="405">
        <f t="shared" si="66"/>
        <v>4</v>
      </c>
      <c r="B260" s="446" t="s">
        <v>374</v>
      </c>
      <c r="C260" s="344" t="s">
        <v>216</v>
      </c>
      <c r="D260" s="351"/>
      <c r="E260" s="359" t="s">
        <v>147</v>
      </c>
      <c r="F260" s="454" t="s">
        <v>138</v>
      </c>
      <c r="G260" s="447">
        <v>2</v>
      </c>
      <c r="H260" s="450">
        <v>1</v>
      </c>
      <c r="I260" s="354">
        <v>672.6</v>
      </c>
      <c r="J260" s="354">
        <v>560.4</v>
      </c>
      <c r="K260" s="354">
        <v>249</v>
      </c>
      <c r="L260" s="357">
        <v>21</v>
      </c>
      <c r="M260" s="354">
        <v>452164.12</v>
      </c>
      <c r="N260" s="401">
        <v>0</v>
      </c>
      <c r="O260" s="401">
        <v>0</v>
      </c>
      <c r="P260" s="388">
        <f t="shared" si="64"/>
        <v>452164.12</v>
      </c>
      <c r="Q260" s="6">
        <f t="shared" si="65"/>
        <v>806.8596002855104</v>
      </c>
      <c r="R260" s="397">
        <v>16488.580000000002</v>
      </c>
      <c r="S260" s="593">
        <v>2024</v>
      </c>
      <c r="T260" s="28"/>
      <c r="U260" s="28"/>
      <c r="V260" s="28"/>
      <c r="W260" s="28"/>
      <c r="X260" s="28"/>
      <c r="Y260" s="28"/>
      <c r="Z260" s="28"/>
      <c r="AA260" s="28"/>
      <c r="AB260" s="28"/>
      <c r="AC260" s="28"/>
    </row>
    <row r="261" spans="1:32" s="4" customFormat="1" ht="12.75" customHeight="1" x14ac:dyDescent="0.2">
      <c r="A261" s="405">
        <f t="shared" si="66"/>
        <v>5</v>
      </c>
      <c r="B261" s="446" t="s">
        <v>375</v>
      </c>
      <c r="C261" s="344" t="s">
        <v>167</v>
      </c>
      <c r="D261" s="351"/>
      <c r="E261" s="359" t="s">
        <v>147</v>
      </c>
      <c r="F261" s="454" t="s">
        <v>138</v>
      </c>
      <c r="G261" s="447">
        <v>2</v>
      </c>
      <c r="H261" s="450">
        <v>2</v>
      </c>
      <c r="I261" s="354">
        <v>575.70000000000005</v>
      </c>
      <c r="J261" s="354">
        <v>518.5</v>
      </c>
      <c r="K261" s="354">
        <v>514.20000000000005</v>
      </c>
      <c r="L261" s="357">
        <v>13</v>
      </c>
      <c r="M261" s="354">
        <v>418356.7</v>
      </c>
      <c r="N261" s="401">
        <v>0</v>
      </c>
      <c r="O261" s="401">
        <v>0</v>
      </c>
      <c r="P261" s="388">
        <f t="shared" si="64"/>
        <v>418356.7</v>
      </c>
      <c r="Q261" s="6">
        <f t="shared" si="65"/>
        <v>806.85959498553518</v>
      </c>
      <c r="R261" s="397">
        <v>16488.580000000002</v>
      </c>
      <c r="S261" s="593">
        <v>2024</v>
      </c>
      <c r="T261" s="28"/>
      <c r="U261" s="28"/>
      <c r="V261" s="28"/>
      <c r="W261" s="28"/>
      <c r="X261" s="28"/>
      <c r="Y261" s="28"/>
      <c r="Z261" s="28"/>
      <c r="AA261" s="28"/>
      <c r="AB261" s="28"/>
      <c r="AC261" s="28"/>
    </row>
    <row r="262" spans="1:32" s="4" customFormat="1" ht="12.75" customHeight="1" x14ac:dyDescent="0.2">
      <c r="A262" s="405">
        <f t="shared" si="66"/>
        <v>6</v>
      </c>
      <c r="B262" s="446" t="s">
        <v>376</v>
      </c>
      <c r="C262" s="344" t="s">
        <v>167</v>
      </c>
      <c r="D262" s="351"/>
      <c r="E262" s="359" t="s">
        <v>147</v>
      </c>
      <c r="F262" s="454" t="s">
        <v>138</v>
      </c>
      <c r="G262" s="447">
        <v>2</v>
      </c>
      <c r="H262" s="450">
        <v>2</v>
      </c>
      <c r="I262" s="354">
        <v>522.4</v>
      </c>
      <c r="J262" s="354">
        <v>500.3</v>
      </c>
      <c r="K262" s="354">
        <v>455.7</v>
      </c>
      <c r="L262" s="357">
        <v>13</v>
      </c>
      <c r="M262" s="354">
        <v>310495.39</v>
      </c>
      <c r="N262" s="401">
        <v>0</v>
      </c>
      <c r="O262" s="401">
        <v>0</v>
      </c>
      <c r="P262" s="388">
        <f t="shared" si="64"/>
        <v>310495.39</v>
      </c>
      <c r="Q262" s="6">
        <f t="shared" si="65"/>
        <v>620.61840895462728</v>
      </c>
      <c r="R262" s="397">
        <v>16488.580000000002</v>
      </c>
      <c r="S262" s="593">
        <v>2024</v>
      </c>
      <c r="T262" s="28"/>
      <c r="U262" s="28"/>
      <c r="V262" s="28"/>
      <c r="W262" s="28"/>
      <c r="X262" s="28"/>
      <c r="Y262" s="28"/>
      <c r="Z262" s="28"/>
      <c r="AA262" s="28"/>
      <c r="AB262" s="28"/>
      <c r="AC262" s="28"/>
    </row>
    <row r="263" spans="1:32" s="4" customFormat="1" ht="12.75" customHeight="1" x14ac:dyDescent="0.2">
      <c r="A263" s="405">
        <f t="shared" si="66"/>
        <v>7</v>
      </c>
      <c r="B263" s="446" t="s">
        <v>377</v>
      </c>
      <c r="C263" s="344" t="s">
        <v>167</v>
      </c>
      <c r="D263" s="351"/>
      <c r="E263" s="359" t="s">
        <v>147</v>
      </c>
      <c r="F263" s="454" t="s">
        <v>138</v>
      </c>
      <c r="G263" s="447">
        <v>2</v>
      </c>
      <c r="H263" s="450">
        <v>2</v>
      </c>
      <c r="I263" s="354">
        <v>546.6</v>
      </c>
      <c r="J263" s="354">
        <v>500.5</v>
      </c>
      <c r="K263" s="354">
        <v>500.5</v>
      </c>
      <c r="L263" s="357">
        <v>12</v>
      </c>
      <c r="M263" s="354">
        <v>403833.23</v>
      </c>
      <c r="N263" s="401">
        <v>0</v>
      </c>
      <c r="O263" s="401">
        <v>0</v>
      </c>
      <c r="P263" s="388">
        <f t="shared" si="64"/>
        <v>403833.23</v>
      </c>
      <c r="Q263" s="6">
        <f t="shared" si="65"/>
        <v>806.85960039960037</v>
      </c>
      <c r="R263" s="397">
        <v>16488.580000000002</v>
      </c>
      <c r="S263" s="593">
        <v>2024</v>
      </c>
      <c r="T263" s="28"/>
      <c r="U263" s="28"/>
      <c r="V263" s="28"/>
      <c r="W263" s="28"/>
      <c r="X263" s="28"/>
      <c r="Y263" s="28"/>
      <c r="Z263" s="28"/>
      <c r="AA263" s="28"/>
      <c r="AB263" s="28"/>
      <c r="AC263" s="28"/>
    </row>
    <row r="264" spans="1:32" s="4" customFormat="1" ht="12.75" customHeight="1" x14ac:dyDescent="0.2">
      <c r="A264" s="405">
        <f t="shared" si="66"/>
        <v>8</v>
      </c>
      <c r="B264" s="407" t="s">
        <v>378</v>
      </c>
      <c r="C264" s="386" t="s">
        <v>167</v>
      </c>
      <c r="D264" s="453"/>
      <c r="E264" s="359" t="s">
        <v>147</v>
      </c>
      <c r="F264" s="454" t="s">
        <v>138</v>
      </c>
      <c r="G264" s="397">
        <v>2</v>
      </c>
      <c r="H264" s="400">
        <v>2</v>
      </c>
      <c r="I264" s="388">
        <v>524</v>
      </c>
      <c r="J264" s="388">
        <v>491.4</v>
      </c>
      <c r="K264" s="388">
        <v>323.7</v>
      </c>
      <c r="L264" s="455">
        <v>15</v>
      </c>
      <c r="M264" s="388">
        <v>396490.81</v>
      </c>
      <c r="N264" s="401">
        <v>0</v>
      </c>
      <c r="O264" s="401">
        <v>0</v>
      </c>
      <c r="P264" s="388">
        <f t="shared" si="64"/>
        <v>396490.81</v>
      </c>
      <c r="Q264" s="6">
        <f t="shared" si="65"/>
        <v>806.85960520960521</v>
      </c>
      <c r="R264" s="397">
        <v>16488.580000000002</v>
      </c>
      <c r="S264" s="593">
        <v>2024</v>
      </c>
      <c r="T264" s="28"/>
      <c r="U264" s="28"/>
      <c r="V264" s="28"/>
      <c r="W264" s="28"/>
      <c r="X264" s="28"/>
      <c r="Y264" s="28"/>
      <c r="Z264" s="28"/>
      <c r="AA264" s="28"/>
      <c r="AB264" s="28"/>
      <c r="AC264" s="28"/>
    </row>
    <row r="265" spans="1:32" s="22" customFormat="1" ht="12.75" customHeight="1" x14ac:dyDescent="0.2">
      <c r="A265" s="622" t="s">
        <v>255</v>
      </c>
      <c r="B265" s="623"/>
      <c r="C265" s="51">
        <v>8</v>
      </c>
      <c r="D265" s="51"/>
      <c r="E265" s="88"/>
      <c r="F265" s="72"/>
      <c r="G265" s="70"/>
      <c r="H265" s="73"/>
      <c r="I265" s="49">
        <f t="shared" ref="I265:P265" si="67">SUM(I257:I264)</f>
        <v>4791.1000000000004</v>
      </c>
      <c r="J265" s="49">
        <f t="shared" si="67"/>
        <v>4414.0999999999995</v>
      </c>
      <c r="K265" s="49">
        <f t="shared" si="67"/>
        <v>3422.0999999999995</v>
      </c>
      <c r="L265" s="49">
        <f t="shared" si="67"/>
        <v>114</v>
      </c>
      <c r="M265" s="49">
        <f t="shared" si="67"/>
        <v>20075828.225430399</v>
      </c>
      <c r="N265" s="49">
        <f t="shared" si="67"/>
        <v>0</v>
      </c>
      <c r="O265" s="49">
        <f t="shared" si="67"/>
        <v>0</v>
      </c>
      <c r="P265" s="49">
        <f t="shared" si="67"/>
        <v>20075828.225430399</v>
      </c>
      <c r="Q265" s="172"/>
      <c r="R265" s="76"/>
      <c r="S265" s="221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4"/>
      <c r="AE265" s="4"/>
      <c r="AF265" s="4"/>
    </row>
    <row r="266" spans="1:32" s="26" customFormat="1" ht="13.35" customHeight="1" x14ac:dyDescent="0.2">
      <c r="A266" s="620" t="s">
        <v>96</v>
      </c>
      <c r="B266" s="621"/>
      <c r="C266" s="20">
        <f>C265+C256+C253</f>
        <v>14</v>
      </c>
      <c r="D266" s="20"/>
      <c r="E266" s="124"/>
      <c r="F266" s="20"/>
      <c r="G266" s="20"/>
      <c r="H266" s="20"/>
      <c r="I266" s="101">
        <f>I265+I256+I253</f>
        <v>8954.1</v>
      </c>
      <c r="J266" s="101">
        <f>J265+J256+J253</f>
        <v>8420.6999999999989</v>
      </c>
      <c r="K266" s="20">
        <f>K265+K256+K253</f>
        <v>6752.5</v>
      </c>
      <c r="L266" s="150">
        <f>L265+L256+L253</f>
        <v>198</v>
      </c>
      <c r="M266" s="101">
        <f>M253+M256+M265</f>
        <v>39267451.657685205</v>
      </c>
      <c r="N266" s="20"/>
      <c r="O266" s="20"/>
      <c r="P266" s="101">
        <f>P265+P256+P253</f>
        <v>39267451.657685198</v>
      </c>
      <c r="Q266" s="7"/>
      <c r="R266" s="21"/>
      <c r="S266" s="281"/>
      <c r="T266" s="608"/>
      <c r="U266" s="608"/>
      <c r="V266" s="608"/>
      <c r="W266" s="608"/>
      <c r="X266" s="608"/>
      <c r="Y266" s="608"/>
      <c r="Z266" s="608"/>
      <c r="AA266" s="608"/>
      <c r="AB266" s="608"/>
      <c r="AC266" s="608"/>
      <c r="AD266" s="29"/>
      <c r="AE266" s="29"/>
      <c r="AF266" s="29"/>
    </row>
    <row r="267" spans="1:32" s="4" customFormat="1" ht="13.35" customHeight="1" x14ac:dyDescent="0.2">
      <c r="A267" s="207"/>
      <c r="B267" s="15" t="s">
        <v>84</v>
      </c>
      <c r="C267" s="16"/>
      <c r="D267" s="207"/>
      <c r="E267" s="117"/>
      <c r="F267" s="5"/>
      <c r="G267" s="207"/>
      <c r="H267" s="48"/>
      <c r="I267" s="6"/>
      <c r="J267" s="6"/>
      <c r="K267" s="208"/>
      <c r="L267" s="106"/>
      <c r="M267" s="6"/>
      <c r="N267" s="6"/>
      <c r="O267" s="6"/>
      <c r="P267" s="17"/>
      <c r="Q267" s="6"/>
      <c r="R267" s="18"/>
      <c r="S267" s="593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</row>
    <row r="268" spans="1:32" s="4" customFormat="1" ht="12.75" customHeight="1" x14ac:dyDescent="0.2">
      <c r="A268" s="574">
        <v>1</v>
      </c>
      <c r="B268" s="377" t="s">
        <v>786</v>
      </c>
      <c r="C268" s="290">
        <v>1965</v>
      </c>
      <c r="D268" s="464"/>
      <c r="E268" s="290" t="s">
        <v>147</v>
      </c>
      <c r="F268" s="291" t="s">
        <v>50</v>
      </c>
      <c r="G268" s="290">
        <v>2</v>
      </c>
      <c r="H268" s="292">
        <v>2</v>
      </c>
      <c r="I268" s="293">
        <v>537.79999999999995</v>
      </c>
      <c r="J268" s="293">
        <v>462.1</v>
      </c>
      <c r="K268" s="573">
        <v>372.5</v>
      </c>
      <c r="L268" s="294">
        <v>12</v>
      </c>
      <c r="M268" s="293">
        <v>5872996.8399999999</v>
      </c>
      <c r="N268" s="293">
        <v>0</v>
      </c>
      <c r="O268" s="293">
        <v>0</v>
      </c>
      <c r="P268" s="293">
        <f t="shared" ref="P268:P269" si="68">M268</f>
        <v>5872996.8399999999</v>
      </c>
      <c r="Q268" s="295">
        <f t="shared" ref="Q268:Q274" si="69">P268/J268</f>
        <v>12709.363427829474</v>
      </c>
      <c r="R268" s="290">
        <v>11111.76</v>
      </c>
      <c r="S268" s="593">
        <v>2022</v>
      </c>
      <c r="T268" s="28"/>
      <c r="U268" s="28"/>
      <c r="V268" s="28"/>
      <c r="W268" s="28"/>
      <c r="X268" s="28"/>
      <c r="Y268" s="28"/>
      <c r="Z268" s="28"/>
      <c r="AA268" s="28"/>
      <c r="AB268" s="28"/>
      <c r="AC268" s="28"/>
    </row>
    <row r="269" spans="1:32" s="4" customFormat="1" ht="12.75" customHeight="1" x14ac:dyDescent="0.2">
      <c r="A269" s="424">
        <f>A268+1</f>
        <v>2</v>
      </c>
      <c r="B269" s="575" t="s">
        <v>787</v>
      </c>
      <c r="C269" s="290">
        <v>1965</v>
      </c>
      <c r="D269" s="464"/>
      <c r="E269" s="290" t="s">
        <v>147</v>
      </c>
      <c r="F269" s="291" t="s">
        <v>788</v>
      </c>
      <c r="G269" s="290">
        <v>2</v>
      </c>
      <c r="H269" s="292">
        <v>2</v>
      </c>
      <c r="I269" s="293">
        <v>555</v>
      </c>
      <c r="J269" s="293">
        <v>504.2</v>
      </c>
      <c r="K269" s="576">
        <v>329.4</v>
      </c>
      <c r="L269" s="294">
        <v>12</v>
      </c>
      <c r="M269" s="293">
        <v>6259707.1399999997</v>
      </c>
      <c r="N269" s="293">
        <v>0</v>
      </c>
      <c r="O269" s="293">
        <v>0</v>
      </c>
      <c r="P269" s="293">
        <f t="shared" si="68"/>
        <v>6259707.1399999997</v>
      </c>
      <c r="Q269" s="295">
        <f t="shared" si="69"/>
        <v>12415.127211424038</v>
      </c>
      <c r="R269" s="290">
        <v>11111.76</v>
      </c>
      <c r="S269" s="593">
        <v>2022</v>
      </c>
      <c r="T269" s="28"/>
      <c r="U269" s="28"/>
      <c r="V269" s="28"/>
      <c r="W269" s="28"/>
      <c r="X269" s="28"/>
      <c r="Y269" s="28"/>
      <c r="Z269" s="28"/>
      <c r="AA269" s="28"/>
      <c r="AB269" s="28"/>
      <c r="AC269" s="28"/>
    </row>
    <row r="270" spans="1:32" s="4" customFormat="1" ht="12.75" customHeight="1" x14ac:dyDescent="0.2">
      <c r="A270" s="290">
        <f t="shared" ref="A270:A274" si="70">A269+1</f>
        <v>3</v>
      </c>
      <c r="B270" s="361" t="s">
        <v>256</v>
      </c>
      <c r="C270" s="362">
        <v>1963</v>
      </c>
      <c r="D270" s="362"/>
      <c r="E270" s="362" t="s">
        <v>147</v>
      </c>
      <c r="F270" s="361" t="s">
        <v>139</v>
      </c>
      <c r="G270" s="362">
        <v>2</v>
      </c>
      <c r="H270" s="415">
        <v>1</v>
      </c>
      <c r="I270" s="416">
        <v>366.8</v>
      </c>
      <c r="J270" s="416">
        <v>337.4</v>
      </c>
      <c r="K270" s="416">
        <v>0</v>
      </c>
      <c r="L270" s="417">
        <v>8</v>
      </c>
      <c r="M270" s="416">
        <v>286407.46000000002</v>
      </c>
      <c r="N270" s="416">
        <v>0</v>
      </c>
      <c r="O270" s="416">
        <v>0</v>
      </c>
      <c r="P270" s="416">
        <f>M270</f>
        <v>286407.46000000002</v>
      </c>
      <c r="Q270" s="416">
        <f t="shared" si="69"/>
        <v>848.86621221102564</v>
      </c>
      <c r="R270" s="362">
        <v>14147.769999999999</v>
      </c>
      <c r="S270" s="593">
        <v>2022</v>
      </c>
      <c r="T270" s="28"/>
      <c r="U270" s="28"/>
      <c r="V270" s="28"/>
      <c r="W270" s="28"/>
      <c r="X270" s="28"/>
      <c r="Y270" s="28"/>
      <c r="Z270" s="28"/>
      <c r="AA270" s="28"/>
      <c r="AB270" s="28"/>
      <c r="AC270" s="28"/>
    </row>
    <row r="271" spans="1:32" s="4" customFormat="1" ht="12.75" customHeight="1" x14ac:dyDescent="0.2">
      <c r="A271" s="290">
        <f t="shared" si="70"/>
        <v>4</v>
      </c>
      <c r="B271" s="361" t="s">
        <v>258</v>
      </c>
      <c r="C271" s="362">
        <v>1965</v>
      </c>
      <c r="D271" s="418"/>
      <c r="E271" s="362" t="s">
        <v>147</v>
      </c>
      <c r="F271" s="361" t="s">
        <v>114</v>
      </c>
      <c r="G271" s="362">
        <v>2</v>
      </c>
      <c r="H271" s="415">
        <v>3</v>
      </c>
      <c r="I271" s="416">
        <v>614.1</v>
      </c>
      <c r="J271" s="416">
        <v>564</v>
      </c>
      <c r="K271" s="416">
        <v>413.6</v>
      </c>
      <c r="L271" s="417">
        <v>12</v>
      </c>
      <c r="M271" s="416">
        <v>455068.81440000003</v>
      </c>
      <c r="N271" s="416">
        <v>0</v>
      </c>
      <c r="O271" s="416">
        <v>0</v>
      </c>
      <c r="P271" s="416">
        <f>M271</f>
        <v>455068.81440000003</v>
      </c>
      <c r="Q271" s="416">
        <f t="shared" si="69"/>
        <v>806.8596</v>
      </c>
      <c r="R271" s="362">
        <v>11111.76</v>
      </c>
      <c r="S271" s="593">
        <v>2022</v>
      </c>
      <c r="T271" s="28"/>
      <c r="U271" s="28"/>
      <c r="V271" s="28"/>
      <c r="W271" s="28"/>
      <c r="X271" s="28"/>
      <c r="Y271" s="28"/>
      <c r="Z271" s="28"/>
      <c r="AA271" s="28"/>
      <c r="AB271" s="28"/>
      <c r="AC271" s="28"/>
    </row>
    <row r="272" spans="1:32" s="4" customFormat="1" ht="12.75" customHeight="1" x14ac:dyDescent="0.2">
      <c r="A272" s="290">
        <f t="shared" si="70"/>
        <v>5</v>
      </c>
      <c r="B272" s="361" t="s">
        <v>259</v>
      </c>
      <c r="C272" s="362">
        <v>1965</v>
      </c>
      <c r="D272" s="418"/>
      <c r="E272" s="362" t="s">
        <v>147</v>
      </c>
      <c r="F272" s="361" t="s">
        <v>49</v>
      </c>
      <c r="G272" s="362">
        <v>5</v>
      </c>
      <c r="H272" s="415">
        <v>2</v>
      </c>
      <c r="I272" s="416">
        <v>1574.5</v>
      </c>
      <c r="J272" s="416">
        <v>1574.5</v>
      </c>
      <c r="K272" s="416">
        <v>1508.3</v>
      </c>
      <c r="L272" s="417">
        <v>38</v>
      </c>
      <c r="M272" s="416">
        <v>509486.15699999995</v>
      </c>
      <c r="N272" s="416">
        <v>0</v>
      </c>
      <c r="O272" s="416">
        <v>0</v>
      </c>
      <c r="P272" s="416">
        <f>M272</f>
        <v>509486.15699999995</v>
      </c>
      <c r="Q272" s="416">
        <f t="shared" si="69"/>
        <v>323.58599999999996</v>
      </c>
      <c r="R272" s="362">
        <v>8506.2900000000009</v>
      </c>
      <c r="S272" s="593">
        <v>2022</v>
      </c>
      <c r="T272" s="28"/>
      <c r="U272" s="28"/>
      <c r="V272" s="28"/>
      <c r="W272" s="28"/>
      <c r="X272" s="28"/>
      <c r="Y272" s="28"/>
      <c r="Z272" s="28"/>
      <c r="AA272" s="28"/>
      <c r="AB272" s="28"/>
      <c r="AC272" s="28"/>
    </row>
    <row r="273" spans="1:32" s="4" customFormat="1" ht="12.75" customHeight="1" x14ac:dyDescent="0.2">
      <c r="A273" s="290">
        <f t="shared" si="70"/>
        <v>6</v>
      </c>
      <c r="B273" s="361" t="s">
        <v>260</v>
      </c>
      <c r="C273" s="362">
        <v>1965</v>
      </c>
      <c r="D273" s="418"/>
      <c r="E273" s="362" t="s">
        <v>147</v>
      </c>
      <c r="F273" s="361" t="s">
        <v>50</v>
      </c>
      <c r="G273" s="362">
        <v>2</v>
      </c>
      <c r="H273" s="415">
        <v>1</v>
      </c>
      <c r="I273" s="416">
        <v>377.8</v>
      </c>
      <c r="J273" s="416">
        <v>322.8</v>
      </c>
      <c r="K273" s="416">
        <v>126.6</v>
      </c>
      <c r="L273" s="417">
        <v>8</v>
      </c>
      <c r="M273" s="416">
        <v>274014.00936000003</v>
      </c>
      <c r="N273" s="416">
        <v>0</v>
      </c>
      <c r="O273" s="416">
        <v>0</v>
      </c>
      <c r="P273" s="416">
        <f>M273</f>
        <v>274014.00936000003</v>
      </c>
      <c r="Q273" s="416">
        <f t="shared" si="69"/>
        <v>848.86620000000005</v>
      </c>
      <c r="R273" s="362">
        <v>14147.769999999999</v>
      </c>
      <c r="S273" s="593">
        <v>2022</v>
      </c>
      <c r="T273" s="28"/>
      <c r="U273" s="28"/>
      <c r="V273" s="28"/>
      <c r="W273" s="28"/>
      <c r="X273" s="28"/>
      <c r="Y273" s="28"/>
      <c r="Z273" s="28"/>
      <c r="AA273" s="28"/>
      <c r="AB273" s="28"/>
      <c r="AC273" s="28"/>
    </row>
    <row r="274" spans="1:32" s="4" customFormat="1" ht="12.75" customHeight="1" x14ac:dyDescent="0.2">
      <c r="A274" s="290">
        <f t="shared" si="70"/>
        <v>7</v>
      </c>
      <c r="B274" s="456" t="s">
        <v>257</v>
      </c>
      <c r="C274" s="362">
        <v>1952</v>
      </c>
      <c r="D274" s="362"/>
      <c r="E274" s="418" t="s">
        <v>146</v>
      </c>
      <c r="F274" s="361" t="s">
        <v>50</v>
      </c>
      <c r="G274" s="362">
        <v>2</v>
      </c>
      <c r="H274" s="415">
        <v>2</v>
      </c>
      <c r="I274" s="416">
        <v>470.9</v>
      </c>
      <c r="J274" s="416">
        <v>308.2</v>
      </c>
      <c r="K274" s="416">
        <v>0</v>
      </c>
      <c r="L274" s="417">
        <v>8</v>
      </c>
      <c r="M274" s="416">
        <v>6556624.9100000001</v>
      </c>
      <c r="N274" s="416">
        <v>0</v>
      </c>
      <c r="O274" s="416">
        <v>0</v>
      </c>
      <c r="P274" s="416">
        <f>M274</f>
        <v>6556624.9100000001</v>
      </c>
      <c r="Q274" s="416">
        <f t="shared" si="69"/>
        <v>21273.92897469176</v>
      </c>
      <c r="R274" s="362">
        <v>23324.319999999996</v>
      </c>
      <c r="S274" s="593">
        <v>2022</v>
      </c>
      <c r="T274" s="28"/>
      <c r="U274" s="28"/>
      <c r="V274" s="28"/>
      <c r="W274" s="28"/>
      <c r="X274" s="28"/>
      <c r="Y274" s="28"/>
      <c r="Z274" s="28"/>
      <c r="AA274" s="28"/>
      <c r="AB274" s="28"/>
      <c r="AC274" s="28"/>
    </row>
    <row r="275" spans="1:32" s="22" customFormat="1" ht="12.75" customHeight="1" x14ac:dyDescent="0.2">
      <c r="A275" s="622" t="s">
        <v>261</v>
      </c>
      <c r="B275" s="623"/>
      <c r="C275" s="88">
        <v>7</v>
      </c>
      <c r="D275" s="88"/>
      <c r="E275" s="88"/>
      <c r="F275" s="201"/>
      <c r="G275" s="88"/>
      <c r="H275" s="89"/>
      <c r="I275" s="90">
        <f>SUM(I270:I274)</f>
        <v>3404.1000000000004</v>
      </c>
      <c r="J275" s="90">
        <f t="shared" ref="J275:O275" si="71">SUM(J270:J274)</f>
        <v>3106.9</v>
      </c>
      <c r="K275" s="90">
        <f t="shared" si="71"/>
        <v>2048.5</v>
      </c>
      <c r="L275" s="90">
        <f t="shared" si="71"/>
        <v>74</v>
      </c>
      <c r="M275" s="90">
        <f>SUM(M268:M274)</f>
        <v>20214305.330760002</v>
      </c>
      <c r="N275" s="90">
        <f t="shared" si="71"/>
        <v>0</v>
      </c>
      <c r="O275" s="90">
        <f t="shared" si="71"/>
        <v>0</v>
      </c>
      <c r="P275" s="90">
        <f>SUM(P268:P274)</f>
        <v>20214305.330760002</v>
      </c>
      <c r="Q275" s="179"/>
      <c r="R275" s="91"/>
      <c r="S275" s="221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4"/>
      <c r="AE275" s="4"/>
      <c r="AF275" s="4"/>
    </row>
    <row r="276" spans="1:32" s="4" customFormat="1" ht="12.75" customHeight="1" x14ac:dyDescent="0.2">
      <c r="A276" s="414">
        <v>1</v>
      </c>
      <c r="B276" s="361" t="s">
        <v>256</v>
      </c>
      <c r="C276" s="362">
        <v>1963</v>
      </c>
      <c r="D276" s="418"/>
      <c r="E276" s="362" t="s">
        <v>147</v>
      </c>
      <c r="F276" s="361" t="s">
        <v>139</v>
      </c>
      <c r="G276" s="362">
        <v>2</v>
      </c>
      <c r="H276" s="415">
        <v>1</v>
      </c>
      <c r="I276" s="416">
        <v>366.8</v>
      </c>
      <c r="J276" s="416">
        <v>337.4</v>
      </c>
      <c r="K276" s="416">
        <v>0</v>
      </c>
      <c r="L276" s="417">
        <v>8</v>
      </c>
      <c r="M276" s="416">
        <v>4075609.59</v>
      </c>
      <c r="N276" s="416">
        <v>0</v>
      </c>
      <c r="O276" s="416">
        <v>0</v>
      </c>
      <c r="P276" s="416">
        <f t="shared" ref="P276:P285" si="72">M276</f>
        <v>4075609.59</v>
      </c>
      <c r="Q276" s="416">
        <f t="shared" ref="Q276:Q285" si="73">P276/J276</f>
        <v>12079.459365737997</v>
      </c>
      <c r="R276" s="362">
        <v>14147.769999999999</v>
      </c>
      <c r="S276" s="593">
        <v>2023</v>
      </c>
      <c r="T276" s="28"/>
      <c r="U276" s="28"/>
      <c r="V276" s="28"/>
      <c r="W276" s="28"/>
      <c r="X276" s="28"/>
      <c r="Y276" s="28"/>
      <c r="Z276" s="28"/>
      <c r="AA276" s="28"/>
      <c r="AB276" s="28"/>
      <c r="AC276" s="28"/>
    </row>
    <row r="277" spans="1:32" s="4" customFormat="1" ht="12.75" customHeight="1" x14ac:dyDescent="0.2">
      <c r="A277" s="414">
        <v>2</v>
      </c>
      <c r="B277" s="361" t="s">
        <v>258</v>
      </c>
      <c r="C277" s="362">
        <v>1965</v>
      </c>
      <c r="D277" s="418"/>
      <c r="E277" s="362" t="s">
        <v>147</v>
      </c>
      <c r="F277" s="361" t="s">
        <v>114</v>
      </c>
      <c r="G277" s="362">
        <v>2</v>
      </c>
      <c r="H277" s="415">
        <v>3</v>
      </c>
      <c r="I277" s="416">
        <v>614.1</v>
      </c>
      <c r="J277" s="416">
        <v>564</v>
      </c>
      <c r="K277" s="416">
        <v>413.6</v>
      </c>
      <c r="L277" s="417">
        <v>12</v>
      </c>
      <c r="M277" s="416">
        <v>6346788.1171359997</v>
      </c>
      <c r="N277" s="416">
        <v>0</v>
      </c>
      <c r="O277" s="416">
        <v>0</v>
      </c>
      <c r="P277" s="416">
        <f t="shared" si="72"/>
        <v>6346788.1171359997</v>
      </c>
      <c r="Q277" s="416">
        <f t="shared" si="73"/>
        <v>11253.1704204539</v>
      </c>
      <c r="R277" s="362">
        <v>12423.46</v>
      </c>
      <c r="S277" s="593">
        <v>2023</v>
      </c>
      <c r="T277" s="28"/>
      <c r="U277" s="28"/>
      <c r="V277" s="28"/>
      <c r="W277" s="28"/>
      <c r="X277" s="28"/>
      <c r="Y277" s="28"/>
      <c r="Z277" s="28"/>
      <c r="AA277" s="28"/>
      <c r="AB277" s="28"/>
      <c r="AC277" s="28"/>
    </row>
    <row r="278" spans="1:32" s="4" customFormat="1" ht="12.75" customHeight="1" x14ac:dyDescent="0.2">
      <c r="A278" s="414">
        <v>3</v>
      </c>
      <c r="B278" s="361" t="s">
        <v>259</v>
      </c>
      <c r="C278" s="362">
        <v>1965</v>
      </c>
      <c r="D278" s="418"/>
      <c r="E278" s="362" t="s">
        <v>147</v>
      </c>
      <c r="F278" s="361" t="s">
        <v>49</v>
      </c>
      <c r="G278" s="362">
        <v>5</v>
      </c>
      <c r="H278" s="415">
        <v>2</v>
      </c>
      <c r="I278" s="416">
        <v>1574.5</v>
      </c>
      <c r="J278" s="416">
        <v>1574.5</v>
      </c>
      <c r="K278" s="416">
        <v>1508.3</v>
      </c>
      <c r="L278" s="417">
        <v>38</v>
      </c>
      <c r="M278" s="416">
        <v>12679767.09</v>
      </c>
      <c r="N278" s="416">
        <v>0</v>
      </c>
      <c r="O278" s="416">
        <v>0</v>
      </c>
      <c r="P278" s="416">
        <f t="shared" si="72"/>
        <v>12679767.09</v>
      </c>
      <c r="Q278" s="416">
        <f t="shared" si="73"/>
        <v>8053.2023436011432</v>
      </c>
      <c r="R278" s="362">
        <v>8506.2900000000009</v>
      </c>
      <c r="S278" s="593">
        <v>2023</v>
      </c>
      <c r="T278" s="28"/>
      <c r="U278" s="28"/>
      <c r="V278" s="28"/>
      <c r="W278" s="28"/>
      <c r="X278" s="28"/>
      <c r="Y278" s="28"/>
      <c r="Z278" s="28"/>
      <c r="AA278" s="28"/>
      <c r="AB278" s="28"/>
      <c r="AC278" s="28"/>
    </row>
    <row r="279" spans="1:32" s="4" customFormat="1" ht="12.75" customHeight="1" x14ac:dyDescent="0.2">
      <c r="A279" s="414">
        <v>4</v>
      </c>
      <c r="B279" s="361" t="s">
        <v>260</v>
      </c>
      <c r="C279" s="362">
        <v>1965</v>
      </c>
      <c r="D279" s="418"/>
      <c r="E279" s="362" t="s">
        <v>147</v>
      </c>
      <c r="F279" s="361" t="s">
        <v>50</v>
      </c>
      <c r="G279" s="362">
        <v>2</v>
      </c>
      <c r="H279" s="415">
        <v>1</v>
      </c>
      <c r="I279" s="416">
        <v>377.8</v>
      </c>
      <c r="J279" s="416">
        <v>322.8</v>
      </c>
      <c r="K279" s="416">
        <v>126.6</v>
      </c>
      <c r="L279" s="417">
        <v>8</v>
      </c>
      <c r="M279" s="416">
        <v>4064631.8193383999</v>
      </c>
      <c r="N279" s="416">
        <v>0</v>
      </c>
      <c r="O279" s="416">
        <v>0</v>
      </c>
      <c r="P279" s="416">
        <f t="shared" si="72"/>
        <v>4064631.8193383999</v>
      </c>
      <c r="Q279" s="416">
        <f t="shared" si="73"/>
        <v>12591.796218520445</v>
      </c>
      <c r="R279" s="362">
        <v>14147.769999999999</v>
      </c>
      <c r="S279" s="593">
        <v>2023</v>
      </c>
      <c r="T279" s="28"/>
      <c r="U279" s="28"/>
      <c r="V279" s="28"/>
      <c r="W279" s="28"/>
      <c r="X279" s="28"/>
      <c r="Y279" s="28"/>
      <c r="Z279" s="28"/>
      <c r="AA279" s="28"/>
      <c r="AB279" s="28"/>
      <c r="AC279" s="28"/>
    </row>
    <row r="280" spans="1:32" s="4" customFormat="1" ht="12.75" customHeight="1" x14ac:dyDescent="0.2">
      <c r="A280" s="414">
        <v>5</v>
      </c>
      <c r="B280" s="158" t="s">
        <v>379</v>
      </c>
      <c r="C280" s="383" t="s">
        <v>318</v>
      </c>
      <c r="D280" s="384"/>
      <c r="E280" s="383" t="s">
        <v>147</v>
      </c>
      <c r="F280" s="158" t="s">
        <v>139</v>
      </c>
      <c r="G280" s="383">
        <v>2</v>
      </c>
      <c r="H280" s="404">
        <v>3</v>
      </c>
      <c r="I280" s="159">
        <v>579.4</v>
      </c>
      <c r="J280" s="159">
        <v>515.5</v>
      </c>
      <c r="K280" s="159">
        <v>145.30000000000001</v>
      </c>
      <c r="L280" s="160">
        <v>12</v>
      </c>
      <c r="M280" s="159">
        <v>437590.53</v>
      </c>
      <c r="N280" s="159">
        <v>0</v>
      </c>
      <c r="O280" s="159">
        <v>0</v>
      </c>
      <c r="P280" s="416">
        <f t="shared" si="72"/>
        <v>437590.53</v>
      </c>
      <c r="Q280" s="416">
        <f t="shared" si="73"/>
        <v>848.86620756547052</v>
      </c>
      <c r="R280" s="383">
        <v>11111.76</v>
      </c>
      <c r="S280" s="593">
        <v>2023</v>
      </c>
      <c r="T280" s="28"/>
      <c r="U280" s="28"/>
      <c r="V280" s="28"/>
      <c r="W280" s="28"/>
      <c r="X280" s="28"/>
      <c r="Y280" s="28"/>
      <c r="Z280" s="28"/>
      <c r="AA280" s="28"/>
      <c r="AB280" s="28"/>
      <c r="AC280" s="28"/>
    </row>
    <row r="281" spans="1:32" s="4" customFormat="1" ht="12.75" customHeight="1" x14ac:dyDescent="0.2">
      <c r="A281" s="414">
        <v>6</v>
      </c>
      <c r="B281" s="158" t="s">
        <v>380</v>
      </c>
      <c r="C281" s="383" t="s">
        <v>43</v>
      </c>
      <c r="D281" s="384"/>
      <c r="E281" s="383" t="s">
        <v>147</v>
      </c>
      <c r="F281" s="158" t="s">
        <v>114</v>
      </c>
      <c r="G281" s="383">
        <v>5</v>
      </c>
      <c r="H281" s="404">
        <v>4</v>
      </c>
      <c r="I281" s="159">
        <v>4225.3999999999996</v>
      </c>
      <c r="J281" s="159">
        <v>3263</v>
      </c>
      <c r="K281" s="159">
        <v>3091.3</v>
      </c>
      <c r="L281" s="160">
        <v>80</v>
      </c>
      <c r="M281" s="159">
        <v>1665361.4562000001</v>
      </c>
      <c r="N281" s="159">
        <v>0</v>
      </c>
      <c r="O281" s="159">
        <v>0</v>
      </c>
      <c r="P281" s="416">
        <f t="shared" si="72"/>
        <v>1665361.4562000001</v>
      </c>
      <c r="Q281" s="416">
        <f t="shared" si="73"/>
        <v>510.37740000000002</v>
      </c>
      <c r="R281" s="383">
        <v>8506.2900000000009</v>
      </c>
      <c r="S281" s="593">
        <v>2023</v>
      </c>
      <c r="T281" s="28"/>
      <c r="U281" s="28"/>
      <c r="V281" s="28"/>
      <c r="W281" s="28"/>
      <c r="X281" s="28"/>
      <c r="Y281" s="28"/>
      <c r="Z281" s="28"/>
      <c r="AA281" s="28"/>
      <c r="AB281" s="28"/>
      <c r="AC281" s="28"/>
    </row>
    <row r="282" spans="1:32" s="4" customFormat="1" ht="12.75" customHeight="1" x14ac:dyDescent="0.2">
      <c r="A282" s="414">
        <v>7</v>
      </c>
      <c r="B282" s="158" t="s">
        <v>381</v>
      </c>
      <c r="C282" s="383" t="s">
        <v>60</v>
      </c>
      <c r="D282" s="384"/>
      <c r="E282" s="383" t="s">
        <v>147</v>
      </c>
      <c r="F282" s="158" t="s">
        <v>493</v>
      </c>
      <c r="G282" s="383">
        <v>2</v>
      </c>
      <c r="H282" s="404">
        <v>2</v>
      </c>
      <c r="I282" s="159">
        <v>401.3</v>
      </c>
      <c r="J282" s="159">
        <v>390.7</v>
      </c>
      <c r="K282" s="159">
        <v>345.3</v>
      </c>
      <c r="L282" s="160">
        <v>8</v>
      </c>
      <c r="M282" s="159">
        <v>315240.04571999999</v>
      </c>
      <c r="N282" s="159">
        <v>0</v>
      </c>
      <c r="O282" s="159">
        <v>0</v>
      </c>
      <c r="P282" s="416">
        <f t="shared" si="72"/>
        <v>315240.04571999999</v>
      </c>
      <c r="Q282" s="416">
        <f t="shared" si="73"/>
        <v>806.8596</v>
      </c>
      <c r="R282" s="383">
        <v>16488.580000000002</v>
      </c>
      <c r="S282" s="593">
        <v>2023</v>
      </c>
      <c r="T282" s="28"/>
      <c r="U282" s="28"/>
      <c r="V282" s="28"/>
      <c r="W282" s="28"/>
      <c r="X282" s="28"/>
      <c r="Y282" s="28"/>
      <c r="Z282" s="28"/>
      <c r="AA282" s="28"/>
      <c r="AB282" s="28"/>
      <c r="AC282" s="28"/>
    </row>
    <row r="283" spans="1:32" s="4" customFormat="1" ht="12.75" customHeight="1" x14ac:dyDescent="0.2">
      <c r="A283" s="414">
        <v>8</v>
      </c>
      <c r="B283" s="158" t="s">
        <v>382</v>
      </c>
      <c r="C283" s="383" t="s">
        <v>56</v>
      </c>
      <c r="D283" s="384"/>
      <c r="E283" s="383" t="s">
        <v>147</v>
      </c>
      <c r="F283" s="158" t="s">
        <v>493</v>
      </c>
      <c r="G283" s="383">
        <v>2</v>
      </c>
      <c r="H283" s="404">
        <v>1</v>
      </c>
      <c r="I283" s="159">
        <v>596.5</v>
      </c>
      <c r="J283" s="159">
        <v>536.22</v>
      </c>
      <c r="K283" s="159">
        <v>482.7</v>
      </c>
      <c r="L283" s="160">
        <v>10</v>
      </c>
      <c r="M283" s="159">
        <v>432654.25471199997</v>
      </c>
      <c r="N283" s="159">
        <v>0</v>
      </c>
      <c r="O283" s="159">
        <v>0</v>
      </c>
      <c r="P283" s="416">
        <f t="shared" si="72"/>
        <v>432654.25471199997</v>
      </c>
      <c r="Q283" s="416">
        <f t="shared" si="73"/>
        <v>806.85959999999989</v>
      </c>
      <c r="R283" s="383">
        <v>16488.580000000002</v>
      </c>
      <c r="S283" s="593">
        <v>2023</v>
      </c>
      <c r="T283" s="28"/>
      <c r="U283" s="28"/>
      <c r="V283" s="28"/>
      <c r="W283" s="28"/>
      <c r="X283" s="28"/>
      <c r="Y283" s="28"/>
      <c r="Z283" s="28"/>
      <c r="AA283" s="28"/>
      <c r="AB283" s="28"/>
      <c r="AC283" s="28"/>
    </row>
    <row r="284" spans="1:32" s="4" customFormat="1" ht="12.75" customHeight="1" x14ac:dyDescent="0.2">
      <c r="A284" s="414">
        <v>9</v>
      </c>
      <c r="B284" s="158" t="s">
        <v>383</v>
      </c>
      <c r="C284" s="383" t="s">
        <v>56</v>
      </c>
      <c r="D284" s="384"/>
      <c r="E284" s="383" t="s">
        <v>147</v>
      </c>
      <c r="F284" s="158" t="s">
        <v>112</v>
      </c>
      <c r="G284" s="383">
        <v>3</v>
      </c>
      <c r="H284" s="404">
        <v>2</v>
      </c>
      <c r="I284" s="159">
        <v>878</v>
      </c>
      <c r="J284" s="159">
        <v>576</v>
      </c>
      <c r="K284" s="159">
        <v>753</v>
      </c>
      <c r="L284" s="160">
        <v>28</v>
      </c>
      <c r="M284" s="159">
        <v>492122.64959999995</v>
      </c>
      <c r="N284" s="159">
        <v>0</v>
      </c>
      <c r="O284" s="159">
        <v>0</v>
      </c>
      <c r="P284" s="416">
        <f t="shared" si="72"/>
        <v>492122.64959999995</v>
      </c>
      <c r="Q284" s="416">
        <f t="shared" si="73"/>
        <v>854.37959999999987</v>
      </c>
      <c r="R284" s="383">
        <v>16488.580000000002</v>
      </c>
      <c r="S284" s="593">
        <v>2023</v>
      </c>
      <c r="T284" s="28"/>
      <c r="U284" s="28"/>
      <c r="V284" s="28"/>
      <c r="W284" s="28"/>
      <c r="X284" s="28"/>
      <c r="Y284" s="28"/>
      <c r="Z284" s="28"/>
      <c r="AA284" s="28"/>
      <c r="AB284" s="28"/>
      <c r="AC284" s="28"/>
    </row>
    <row r="285" spans="1:32" s="4" customFormat="1" ht="12.75" customHeight="1" x14ac:dyDescent="0.2">
      <c r="A285" s="414">
        <v>10</v>
      </c>
      <c r="B285" s="158" t="s">
        <v>384</v>
      </c>
      <c r="C285" s="383" t="s">
        <v>55</v>
      </c>
      <c r="D285" s="384"/>
      <c r="E285" s="383" t="s">
        <v>147</v>
      </c>
      <c r="F285" s="158" t="s">
        <v>112</v>
      </c>
      <c r="G285" s="383">
        <v>2</v>
      </c>
      <c r="H285" s="404">
        <v>1</v>
      </c>
      <c r="I285" s="159">
        <v>384</v>
      </c>
      <c r="J285" s="159">
        <v>384</v>
      </c>
      <c r="K285" s="159">
        <v>296.7</v>
      </c>
      <c r="L285" s="160">
        <v>20</v>
      </c>
      <c r="M285" s="159">
        <v>309834.08640000003</v>
      </c>
      <c r="N285" s="159">
        <v>0</v>
      </c>
      <c r="O285" s="159">
        <v>0</v>
      </c>
      <c r="P285" s="416">
        <f t="shared" si="72"/>
        <v>309834.08640000003</v>
      </c>
      <c r="Q285" s="416">
        <f t="shared" si="73"/>
        <v>806.85960000000011</v>
      </c>
      <c r="R285" s="383">
        <v>16488.580000000002</v>
      </c>
      <c r="S285" s="593">
        <v>2023</v>
      </c>
      <c r="T285" s="28"/>
      <c r="U285" s="28"/>
      <c r="V285" s="28"/>
      <c r="W285" s="28"/>
      <c r="X285" s="28"/>
      <c r="Y285" s="28"/>
      <c r="Z285" s="28"/>
      <c r="AA285" s="28"/>
      <c r="AB285" s="28"/>
      <c r="AC285" s="28"/>
    </row>
    <row r="286" spans="1:32" s="22" customFormat="1" ht="12.75" customHeight="1" x14ac:dyDescent="0.2">
      <c r="A286" s="614" t="s">
        <v>262</v>
      </c>
      <c r="B286" s="615"/>
      <c r="C286" s="70">
        <v>10</v>
      </c>
      <c r="D286" s="70"/>
      <c r="E286" s="122"/>
      <c r="F286" s="66"/>
      <c r="G286" s="70"/>
      <c r="H286" s="73"/>
      <c r="I286" s="71">
        <f>SUM(I276:I285)</f>
        <v>9997.7999999999993</v>
      </c>
      <c r="J286" s="71">
        <f t="shared" ref="J286:P286" si="74">SUM(J276:J285)</f>
        <v>8464.1200000000008</v>
      </c>
      <c r="K286" s="71">
        <f t="shared" si="74"/>
        <v>7162.8</v>
      </c>
      <c r="L286" s="71">
        <f t="shared" si="74"/>
        <v>224</v>
      </c>
      <c r="M286" s="71">
        <f t="shared" si="74"/>
        <v>30819599.6391064</v>
      </c>
      <c r="N286" s="71">
        <f t="shared" si="74"/>
        <v>0</v>
      </c>
      <c r="O286" s="71">
        <f t="shared" si="74"/>
        <v>0</v>
      </c>
      <c r="P286" s="71">
        <f t="shared" si="74"/>
        <v>30819599.6391064</v>
      </c>
      <c r="Q286" s="172"/>
      <c r="R286" s="76"/>
      <c r="S286" s="221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4"/>
      <c r="AE286" s="4"/>
      <c r="AF286" s="4"/>
    </row>
    <row r="287" spans="1:32" s="4" customFormat="1" ht="12.75" customHeight="1" x14ac:dyDescent="0.2">
      <c r="A287" s="383">
        <v>1</v>
      </c>
      <c r="B287" s="158" t="s">
        <v>379</v>
      </c>
      <c r="C287" s="383" t="s">
        <v>318</v>
      </c>
      <c r="D287" s="384"/>
      <c r="E287" s="383" t="s">
        <v>147</v>
      </c>
      <c r="F287" s="158" t="s">
        <v>139</v>
      </c>
      <c r="G287" s="383">
        <v>2</v>
      </c>
      <c r="H287" s="404">
        <v>3</v>
      </c>
      <c r="I287" s="159">
        <v>579.4</v>
      </c>
      <c r="J287" s="159">
        <v>515.5</v>
      </c>
      <c r="K287" s="159">
        <v>145.30000000000001</v>
      </c>
      <c r="L287" s="160">
        <v>12</v>
      </c>
      <c r="M287" s="159">
        <v>7449249.3893090002</v>
      </c>
      <c r="N287" s="159">
        <v>0</v>
      </c>
      <c r="O287" s="159">
        <v>0</v>
      </c>
      <c r="P287" s="159">
        <f t="shared" ref="P287:P308" si="75">M287</f>
        <v>7449249.3893090002</v>
      </c>
      <c r="Q287" s="159">
        <f t="shared" ref="Q287:Q308" si="76">P287/J287</f>
        <v>14450.532278000001</v>
      </c>
      <c r="R287" s="362">
        <v>12423.46</v>
      </c>
      <c r="S287" s="593">
        <v>2024</v>
      </c>
      <c r="T287" s="28"/>
      <c r="U287" s="28"/>
      <c r="V287" s="28"/>
      <c r="W287" s="28"/>
      <c r="X287" s="28"/>
      <c r="Y287" s="28"/>
      <c r="Z287" s="28"/>
      <c r="AA287" s="28"/>
      <c r="AB287" s="28"/>
      <c r="AC287" s="28"/>
    </row>
    <row r="288" spans="1:32" s="4" customFormat="1" ht="12.6" customHeight="1" x14ac:dyDescent="0.2">
      <c r="A288" s="383">
        <f t="shared" ref="A288:A308" si="77">A287+1</f>
        <v>2</v>
      </c>
      <c r="B288" s="158" t="s">
        <v>385</v>
      </c>
      <c r="C288" s="383" t="s">
        <v>319</v>
      </c>
      <c r="D288" s="384"/>
      <c r="E288" s="383" t="s">
        <v>147</v>
      </c>
      <c r="F288" s="158" t="s">
        <v>139</v>
      </c>
      <c r="G288" s="383">
        <v>2</v>
      </c>
      <c r="H288" s="404">
        <v>3</v>
      </c>
      <c r="I288" s="159">
        <v>566.79999999999995</v>
      </c>
      <c r="J288" s="159">
        <v>505</v>
      </c>
      <c r="K288" s="159">
        <v>50.4</v>
      </c>
      <c r="L288" s="457">
        <v>12</v>
      </c>
      <c r="M288" s="159">
        <v>428677.43</v>
      </c>
      <c r="N288" s="159">
        <v>0</v>
      </c>
      <c r="O288" s="159">
        <v>0</v>
      </c>
      <c r="P288" s="159">
        <f t="shared" si="75"/>
        <v>428677.43</v>
      </c>
      <c r="Q288" s="159">
        <f t="shared" si="76"/>
        <v>848.86619801980191</v>
      </c>
      <c r="R288" s="331">
        <v>14147.769999999999</v>
      </c>
      <c r="S288" s="593">
        <v>2024</v>
      </c>
      <c r="T288" s="28"/>
      <c r="U288" s="28"/>
      <c r="V288" s="28"/>
      <c r="W288" s="28"/>
      <c r="X288" s="28"/>
      <c r="Y288" s="28"/>
      <c r="Z288" s="28"/>
      <c r="AA288" s="28"/>
      <c r="AB288" s="28"/>
      <c r="AC288" s="28"/>
    </row>
    <row r="289" spans="1:29" s="4" customFormat="1" ht="12.6" customHeight="1" x14ac:dyDescent="0.2">
      <c r="A289" s="383">
        <f t="shared" si="77"/>
        <v>3</v>
      </c>
      <c r="B289" s="158" t="s">
        <v>386</v>
      </c>
      <c r="C289" s="383" t="s">
        <v>319</v>
      </c>
      <c r="D289" s="384"/>
      <c r="E289" s="383" t="s">
        <v>147</v>
      </c>
      <c r="F289" s="158" t="s">
        <v>139</v>
      </c>
      <c r="G289" s="383">
        <v>2</v>
      </c>
      <c r="H289" s="404">
        <v>2</v>
      </c>
      <c r="I289" s="159">
        <v>540.20000000000005</v>
      </c>
      <c r="J289" s="159">
        <v>487.2</v>
      </c>
      <c r="K289" s="159">
        <v>108.6</v>
      </c>
      <c r="L289" s="457">
        <v>8</v>
      </c>
      <c r="M289" s="159">
        <v>631469.07999999996</v>
      </c>
      <c r="N289" s="159">
        <v>0</v>
      </c>
      <c r="O289" s="159">
        <v>0</v>
      </c>
      <c r="P289" s="159">
        <f t="shared" si="75"/>
        <v>631469.07999999996</v>
      </c>
      <c r="Q289" s="159">
        <f t="shared" si="76"/>
        <v>1296.1188013136289</v>
      </c>
      <c r="R289" s="331">
        <v>23324.319999999996</v>
      </c>
      <c r="S289" s="593">
        <v>2024</v>
      </c>
      <c r="T289" s="28"/>
      <c r="U289" s="28"/>
      <c r="V289" s="28"/>
      <c r="W289" s="28"/>
      <c r="X289" s="28"/>
      <c r="Y289" s="28"/>
      <c r="Z289" s="28"/>
      <c r="AA289" s="28"/>
      <c r="AB289" s="28"/>
      <c r="AC289" s="28"/>
    </row>
    <row r="290" spans="1:29" s="4" customFormat="1" ht="12.6" customHeight="1" x14ac:dyDescent="0.2">
      <c r="A290" s="383">
        <f t="shared" si="77"/>
        <v>4</v>
      </c>
      <c r="B290" s="158" t="s">
        <v>387</v>
      </c>
      <c r="C290" s="383" t="s">
        <v>220</v>
      </c>
      <c r="D290" s="384"/>
      <c r="E290" s="383" t="s">
        <v>147</v>
      </c>
      <c r="F290" s="158" t="s">
        <v>139</v>
      </c>
      <c r="G290" s="383">
        <v>2</v>
      </c>
      <c r="H290" s="404">
        <v>1</v>
      </c>
      <c r="I290" s="159">
        <v>393.2</v>
      </c>
      <c r="J290" s="159">
        <v>357.7</v>
      </c>
      <c r="K290" s="159">
        <v>83.3</v>
      </c>
      <c r="L290" s="457">
        <v>8</v>
      </c>
      <c r="M290" s="159">
        <v>303639.44</v>
      </c>
      <c r="N290" s="159">
        <v>0</v>
      </c>
      <c r="O290" s="159">
        <v>0</v>
      </c>
      <c r="P290" s="159">
        <f t="shared" si="75"/>
        <v>303639.44</v>
      </c>
      <c r="Q290" s="159">
        <f t="shared" si="76"/>
        <v>848.86620072686617</v>
      </c>
      <c r="R290" s="331">
        <v>14147.769999999999</v>
      </c>
      <c r="S290" s="593">
        <v>2024</v>
      </c>
      <c r="T290" s="28"/>
      <c r="U290" s="28"/>
      <c r="V290" s="28"/>
      <c r="W290" s="28"/>
      <c r="X290" s="28"/>
      <c r="Y290" s="28"/>
      <c r="Z290" s="28"/>
      <c r="AA290" s="28"/>
      <c r="AB290" s="28"/>
      <c r="AC290" s="28"/>
    </row>
    <row r="291" spans="1:29" s="4" customFormat="1" ht="12.6" customHeight="1" x14ac:dyDescent="0.2">
      <c r="A291" s="383">
        <f t="shared" si="77"/>
        <v>5</v>
      </c>
      <c r="B291" s="158" t="s">
        <v>388</v>
      </c>
      <c r="C291" s="383" t="s">
        <v>66</v>
      </c>
      <c r="D291" s="384"/>
      <c r="E291" s="383" t="s">
        <v>147</v>
      </c>
      <c r="F291" s="158" t="s">
        <v>50</v>
      </c>
      <c r="G291" s="383">
        <v>2</v>
      </c>
      <c r="H291" s="404">
        <v>1</v>
      </c>
      <c r="I291" s="159">
        <v>351.3</v>
      </c>
      <c r="J291" s="159">
        <v>327.8</v>
      </c>
      <c r="K291" s="159">
        <v>125.2</v>
      </c>
      <c r="L291" s="457">
        <v>9</v>
      </c>
      <c r="M291" s="159">
        <v>278258.34035999997</v>
      </c>
      <c r="N291" s="159">
        <v>0</v>
      </c>
      <c r="O291" s="159">
        <v>0</v>
      </c>
      <c r="P291" s="159">
        <f t="shared" si="75"/>
        <v>278258.34035999997</v>
      </c>
      <c r="Q291" s="159">
        <f t="shared" si="76"/>
        <v>848.86619999999994</v>
      </c>
      <c r="R291" s="331">
        <v>14147.769999999999</v>
      </c>
      <c r="S291" s="593">
        <v>2024</v>
      </c>
      <c r="T291" s="28"/>
      <c r="U291" s="28"/>
      <c r="V291" s="28"/>
      <c r="W291" s="28"/>
      <c r="X291" s="28"/>
      <c r="Y291" s="28"/>
      <c r="Z291" s="28"/>
      <c r="AA291" s="28"/>
      <c r="AB291" s="28"/>
      <c r="AC291" s="28"/>
    </row>
    <row r="292" spans="1:29" s="4" customFormat="1" ht="12.6" customHeight="1" x14ac:dyDescent="0.2">
      <c r="A292" s="383">
        <f t="shared" si="77"/>
        <v>6</v>
      </c>
      <c r="B292" s="158" t="s">
        <v>390</v>
      </c>
      <c r="C292" s="383" t="s">
        <v>220</v>
      </c>
      <c r="D292" s="384"/>
      <c r="E292" s="383" t="s">
        <v>147</v>
      </c>
      <c r="F292" s="158" t="s">
        <v>112</v>
      </c>
      <c r="G292" s="383">
        <v>5</v>
      </c>
      <c r="H292" s="404">
        <v>6</v>
      </c>
      <c r="I292" s="159">
        <v>6559</v>
      </c>
      <c r="J292" s="159">
        <v>5044.8</v>
      </c>
      <c r="K292" s="159">
        <v>4420.7</v>
      </c>
      <c r="L292" s="457">
        <v>95</v>
      </c>
      <c r="M292" s="159">
        <v>2574751.9075199994</v>
      </c>
      <c r="N292" s="159">
        <v>0</v>
      </c>
      <c r="O292" s="159">
        <v>0</v>
      </c>
      <c r="P292" s="159">
        <f t="shared" si="75"/>
        <v>2574751.9075199994</v>
      </c>
      <c r="Q292" s="159">
        <f t="shared" si="76"/>
        <v>510.37739999999985</v>
      </c>
      <c r="R292" s="331">
        <v>8506.2900000000009</v>
      </c>
      <c r="S292" s="593">
        <v>2024</v>
      </c>
      <c r="T292" s="28"/>
      <c r="U292" s="28"/>
      <c r="V292" s="28"/>
      <c r="W292" s="28"/>
      <c r="X292" s="28"/>
      <c r="Y292" s="28"/>
      <c r="Z292" s="28"/>
      <c r="AA292" s="28"/>
      <c r="AB292" s="28"/>
      <c r="AC292" s="28"/>
    </row>
    <row r="293" spans="1:29" s="4" customFormat="1" ht="12.6" customHeight="1" x14ac:dyDescent="0.2">
      <c r="A293" s="383">
        <f t="shared" si="77"/>
        <v>7</v>
      </c>
      <c r="B293" s="158" t="s">
        <v>392</v>
      </c>
      <c r="C293" s="383" t="s">
        <v>317</v>
      </c>
      <c r="D293" s="384"/>
      <c r="E293" s="383" t="s">
        <v>147</v>
      </c>
      <c r="F293" s="158" t="s">
        <v>114</v>
      </c>
      <c r="G293" s="383">
        <v>5</v>
      </c>
      <c r="H293" s="404">
        <v>2</v>
      </c>
      <c r="I293" s="159">
        <v>1967.9</v>
      </c>
      <c r="J293" s="159">
        <v>1801</v>
      </c>
      <c r="K293" s="159">
        <v>1750.1</v>
      </c>
      <c r="L293" s="457">
        <v>40</v>
      </c>
      <c r="M293" s="159">
        <v>919189.69739999995</v>
      </c>
      <c r="N293" s="159">
        <v>0</v>
      </c>
      <c r="O293" s="159">
        <v>0</v>
      </c>
      <c r="P293" s="159">
        <f t="shared" si="75"/>
        <v>919189.69739999995</v>
      </c>
      <c r="Q293" s="159">
        <f t="shared" si="76"/>
        <v>510.37739999999997</v>
      </c>
      <c r="R293" s="331">
        <v>8506.2900000000009</v>
      </c>
      <c r="S293" s="593">
        <v>2024</v>
      </c>
      <c r="T293" s="28"/>
      <c r="U293" s="28"/>
      <c r="V293" s="28"/>
      <c r="W293" s="28"/>
      <c r="X293" s="28"/>
      <c r="Y293" s="28"/>
      <c r="Z293" s="28"/>
      <c r="AA293" s="28"/>
      <c r="AB293" s="28"/>
      <c r="AC293" s="28"/>
    </row>
    <row r="294" spans="1:29" s="4" customFormat="1" ht="12.6" customHeight="1" x14ac:dyDescent="0.2">
      <c r="A294" s="383">
        <f t="shared" si="77"/>
        <v>8</v>
      </c>
      <c r="B294" s="158" t="s">
        <v>393</v>
      </c>
      <c r="C294" s="383" t="s">
        <v>317</v>
      </c>
      <c r="D294" s="384"/>
      <c r="E294" s="383" t="s">
        <v>147</v>
      </c>
      <c r="F294" s="158" t="s">
        <v>114</v>
      </c>
      <c r="G294" s="383">
        <v>5</v>
      </c>
      <c r="H294" s="404">
        <v>4</v>
      </c>
      <c r="I294" s="159">
        <v>3297</v>
      </c>
      <c r="J294" s="159">
        <v>2893.1</v>
      </c>
      <c r="K294" s="159">
        <v>2779.6</v>
      </c>
      <c r="L294" s="457">
        <v>72</v>
      </c>
      <c r="M294" s="159">
        <v>1362492.13674</v>
      </c>
      <c r="N294" s="159">
        <v>0</v>
      </c>
      <c r="O294" s="159">
        <v>0</v>
      </c>
      <c r="P294" s="159">
        <f t="shared" si="75"/>
        <v>1362492.13674</v>
      </c>
      <c r="Q294" s="159">
        <f t="shared" si="76"/>
        <v>470.94540000000001</v>
      </c>
      <c r="R294" s="331">
        <v>8506.2900000000009</v>
      </c>
      <c r="S294" s="593">
        <v>2024</v>
      </c>
      <c r="T294" s="28"/>
      <c r="U294" s="28"/>
      <c r="V294" s="28"/>
      <c r="W294" s="28"/>
      <c r="X294" s="28"/>
      <c r="Y294" s="28"/>
      <c r="Z294" s="28"/>
      <c r="AA294" s="28"/>
      <c r="AB294" s="28"/>
      <c r="AC294" s="28"/>
    </row>
    <row r="295" spans="1:29" s="4" customFormat="1" ht="12.6" customHeight="1" x14ac:dyDescent="0.2">
      <c r="A295" s="383">
        <f t="shared" si="77"/>
        <v>9</v>
      </c>
      <c r="B295" s="158" t="s">
        <v>394</v>
      </c>
      <c r="C295" s="383" t="s">
        <v>186</v>
      </c>
      <c r="D295" s="384"/>
      <c r="E295" s="383" t="s">
        <v>147</v>
      </c>
      <c r="F295" s="158" t="s">
        <v>114</v>
      </c>
      <c r="G295" s="383">
        <v>5</v>
      </c>
      <c r="H295" s="404">
        <v>4</v>
      </c>
      <c r="I295" s="159">
        <v>3356.6</v>
      </c>
      <c r="J295" s="159">
        <v>3238.7</v>
      </c>
      <c r="K295" s="159">
        <v>3112.5</v>
      </c>
      <c r="L295" s="457">
        <v>79</v>
      </c>
      <c r="M295" s="159">
        <v>1525250.8669799997</v>
      </c>
      <c r="N295" s="159">
        <v>0</v>
      </c>
      <c r="O295" s="159">
        <v>0</v>
      </c>
      <c r="P295" s="159">
        <f t="shared" si="75"/>
        <v>1525250.8669799997</v>
      </c>
      <c r="Q295" s="159">
        <f t="shared" si="76"/>
        <v>470.94539999999995</v>
      </c>
      <c r="R295" s="331">
        <v>8506.2900000000009</v>
      </c>
      <c r="S295" s="593">
        <v>2024</v>
      </c>
      <c r="T295" s="28"/>
      <c r="U295" s="28"/>
      <c r="V295" s="28"/>
      <c r="W295" s="28"/>
      <c r="X295" s="28"/>
      <c r="Y295" s="28"/>
      <c r="Z295" s="28"/>
      <c r="AA295" s="28"/>
      <c r="AB295" s="28"/>
      <c r="AC295" s="28"/>
    </row>
    <row r="296" spans="1:29" s="4" customFormat="1" ht="12.6" customHeight="1" x14ac:dyDescent="0.2">
      <c r="A296" s="383">
        <f t="shared" si="77"/>
        <v>10</v>
      </c>
      <c r="B296" s="158" t="s">
        <v>395</v>
      </c>
      <c r="C296" s="383" t="s">
        <v>66</v>
      </c>
      <c r="D296" s="384"/>
      <c r="E296" s="383" t="s">
        <v>147</v>
      </c>
      <c r="F296" s="158" t="s">
        <v>112</v>
      </c>
      <c r="G296" s="383">
        <v>5</v>
      </c>
      <c r="H296" s="404">
        <v>3</v>
      </c>
      <c r="I296" s="159">
        <v>3780</v>
      </c>
      <c r="J296" s="159">
        <v>3461.72</v>
      </c>
      <c r="K296" s="159">
        <v>2090</v>
      </c>
      <c r="L296" s="457">
        <v>89</v>
      </c>
      <c r="M296" s="159">
        <v>1766783.6531279997</v>
      </c>
      <c r="N296" s="159">
        <v>0</v>
      </c>
      <c r="O296" s="159">
        <v>0</v>
      </c>
      <c r="P296" s="159">
        <f t="shared" si="75"/>
        <v>1766783.6531279997</v>
      </c>
      <c r="Q296" s="159">
        <f t="shared" si="76"/>
        <v>510.37739999999997</v>
      </c>
      <c r="R296" s="331">
        <v>8506.2900000000009</v>
      </c>
      <c r="S296" s="593">
        <v>2024</v>
      </c>
      <c r="T296" s="28"/>
      <c r="U296" s="28"/>
      <c r="V296" s="28"/>
      <c r="W296" s="28"/>
      <c r="X296" s="28"/>
      <c r="Y296" s="28"/>
      <c r="Z296" s="28"/>
      <c r="AA296" s="28"/>
      <c r="AB296" s="28"/>
      <c r="AC296" s="28"/>
    </row>
    <row r="297" spans="1:29" s="4" customFormat="1" ht="12.6" customHeight="1" x14ac:dyDescent="0.2">
      <c r="A297" s="383">
        <f t="shared" si="77"/>
        <v>11</v>
      </c>
      <c r="B297" s="158" t="s">
        <v>396</v>
      </c>
      <c r="C297" s="383" t="s">
        <v>60</v>
      </c>
      <c r="D297" s="458"/>
      <c r="E297" s="383" t="s">
        <v>147</v>
      </c>
      <c r="F297" s="158" t="s">
        <v>113</v>
      </c>
      <c r="G297" s="383">
        <v>2</v>
      </c>
      <c r="H297" s="404">
        <v>1</v>
      </c>
      <c r="I297" s="159">
        <v>278.3</v>
      </c>
      <c r="J297" s="159">
        <v>278.3</v>
      </c>
      <c r="K297" s="159">
        <v>208.9</v>
      </c>
      <c r="L297" s="457">
        <v>1</v>
      </c>
      <c r="M297" s="159">
        <v>236239.46346</v>
      </c>
      <c r="N297" s="159">
        <v>0</v>
      </c>
      <c r="O297" s="159">
        <v>0</v>
      </c>
      <c r="P297" s="159">
        <f t="shared" si="75"/>
        <v>236239.46346</v>
      </c>
      <c r="Q297" s="159">
        <f t="shared" si="76"/>
        <v>848.86619999999994</v>
      </c>
      <c r="R297" s="331">
        <v>14147.769999999999</v>
      </c>
      <c r="S297" s="593">
        <v>2024</v>
      </c>
      <c r="T297" s="28"/>
      <c r="U297" s="28"/>
      <c r="V297" s="28"/>
      <c r="W297" s="28"/>
      <c r="X297" s="28"/>
      <c r="Y297" s="28"/>
      <c r="Z297" s="28"/>
      <c r="AA297" s="28"/>
      <c r="AB297" s="28"/>
      <c r="AC297" s="28"/>
    </row>
    <row r="298" spans="1:29" s="4" customFormat="1" ht="12.6" customHeight="1" x14ac:dyDescent="0.2">
      <c r="A298" s="383">
        <f t="shared" si="77"/>
        <v>12</v>
      </c>
      <c r="B298" s="158" t="s">
        <v>397</v>
      </c>
      <c r="C298" s="383" t="s">
        <v>65</v>
      </c>
      <c r="D298" s="458"/>
      <c r="E298" s="383" t="s">
        <v>147</v>
      </c>
      <c r="F298" s="158" t="s">
        <v>113</v>
      </c>
      <c r="G298" s="383">
        <v>2</v>
      </c>
      <c r="H298" s="404">
        <v>1</v>
      </c>
      <c r="I298" s="159">
        <v>332</v>
      </c>
      <c r="J298" s="159">
        <v>273</v>
      </c>
      <c r="K298" s="159">
        <v>77</v>
      </c>
      <c r="L298" s="457">
        <v>1</v>
      </c>
      <c r="M298" s="159">
        <v>231740.47259999998</v>
      </c>
      <c r="N298" s="159">
        <v>0</v>
      </c>
      <c r="O298" s="159">
        <v>0</v>
      </c>
      <c r="P298" s="159">
        <f t="shared" si="75"/>
        <v>231740.47259999998</v>
      </c>
      <c r="Q298" s="159">
        <f t="shared" si="76"/>
        <v>848.86619999999994</v>
      </c>
      <c r="R298" s="331">
        <v>14147.769999999999</v>
      </c>
      <c r="S298" s="593">
        <v>2024</v>
      </c>
      <c r="T298" s="28"/>
      <c r="U298" s="28"/>
      <c r="V298" s="28"/>
      <c r="W298" s="28"/>
      <c r="X298" s="28"/>
      <c r="Y298" s="28"/>
      <c r="Z298" s="28"/>
      <c r="AA298" s="28"/>
      <c r="AB298" s="28"/>
      <c r="AC298" s="28"/>
    </row>
    <row r="299" spans="1:29" s="4" customFormat="1" ht="12.6" customHeight="1" x14ac:dyDescent="0.2">
      <c r="A299" s="383">
        <f t="shared" si="77"/>
        <v>13</v>
      </c>
      <c r="B299" s="158" t="s">
        <v>398</v>
      </c>
      <c r="C299" s="383" t="s">
        <v>351</v>
      </c>
      <c r="D299" s="384"/>
      <c r="E299" s="383" t="s">
        <v>147</v>
      </c>
      <c r="F299" s="158" t="s">
        <v>116</v>
      </c>
      <c r="G299" s="383">
        <v>5</v>
      </c>
      <c r="H299" s="404">
        <v>4</v>
      </c>
      <c r="I299" s="159">
        <v>3619</v>
      </c>
      <c r="J299" s="159">
        <v>3317</v>
      </c>
      <c r="K299" s="159">
        <v>2909</v>
      </c>
      <c r="L299" s="457">
        <v>72</v>
      </c>
      <c r="M299" s="159">
        <v>1692921.8357999998</v>
      </c>
      <c r="N299" s="159">
        <v>0</v>
      </c>
      <c r="O299" s="159">
        <v>0</v>
      </c>
      <c r="P299" s="159">
        <f t="shared" si="75"/>
        <v>1692921.8357999998</v>
      </c>
      <c r="Q299" s="159">
        <f t="shared" si="76"/>
        <v>510.37739999999991</v>
      </c>
      <c r="R299" s="331">
        <v>8506.2900000000009</v>
      </c>
      <c r="S299" s="593">
        <v>2024</v>
      </c>
      <c r="T299" s="28"/>
      <c r="U299" s="28"/>
      <c r="V299" s="28"/>
      <c r="W299" s="28"/>
      <c r="X299" s="28"/>
      <c r="Y299" s="28"/>
      <c r="Z299" s="28"/>
      <c r="AA299" s="28"/>
      <c r="AB299" s="28"/>
      <c r="AC299" s="28"/>
    </row>
    <row r="300" spans="1:29" s="4" customFormat="1" ht="12.6" customHeight="1" x14ac:dyDescent="0.2">
      <c r="A300" s="383">
        <f t="shared" si="77"/>
        <v>14</v>
      </c>
      <c r="B300" s="158" t="s">
        <v>399</v>
      </c>
      <c r="C300" s="383" t="s">
        <v>66</v>
      </c>
      <c r="D300" s="384"/>
      <c r="E300" s="383" t="s">
        <v>147</v>
      </c>
      <c r="F300" s="158" t="s">
        <v>50</v>
      </c>
      <c r="G300" s="383">
        <v>2</v>
      </c>
      <c r="H300" s="404">
        <v>2</v>
      </c>
      <c r="I300" s="159">
        <v>577.29999999999995</v>
      </c>
      <c r="J300" s="159">
        <v>505.1</v>
      </c>
      <c r="K300" s="159">
        <v>161.9</v>
      </c>
      <c r="L300" s="457">
        <v>12</v>
      </c>
      <c r="M300" s="159">
        <v>428762.31761999999</v>
      </c>
      <c r="N300" s="159">
        <v>0</v>
      </c>
      <c r="O300" s="159">
        <v>0</v>
      </c>
      <c r="P300" s="159">
        <f t="shared" si="75"/>
        <v>428762.31761999999</v>
      </c>
      <c r="Q300" s="159">
        <f t="shared" si="76"/>
        <v>848.86619999999994</v>
      </c>
      <c r="R300" s="331">
        <v>14147.769999999999</v>
      </c>
      <c r="S300" s="593">
        <v>2024</v>
      </c>
      <c r="T300" s="28"/>
      <c r="U300" s="28"/>
      <c r="V300" s="28"/>
      <c r="W300" s="28"/>
      <c r="X300" s="28"/>
      <c r="Y300" s="28"/>
      <c r="Z300" s="28"/>
      <c r="AA300" s="28"/>
      <c r="AB300" s="28"/>
      <c r="AC300" s="28"/>
    </row>
    <row r="301" spans="1:29" s="4" customFormat="1" ht="12.6" customHeight="1" x14ac:dyDescent="0.2">
      <c r="A301" s="383">
        <f t="shared" si="77"/>
        <v>15</v>
      </c>
      <c r="B301" s="158" t="s">
        <v>400</v>
      </c>
      <c r="C301" s="383" t="s">
        <v>186</v>
      </c>
      <c r="D301" s="384"/>
      <c r="E301" s="383" t="s">
        <v>147</v>
      </c>
      <c r="F301" s="158" t="s">
        <v>50</v>
      </c>
      <c r="G301" s="383">
        <v>2</v>
      </c>
      <c r="H301" s="404">
        <v>1</v>
      </c>
      <c r="I301" s="159">
        <v>590.79999999999995</v>
      </c>
      <c r="J301" s="159">
        <v>539</v>
      </c>
      <c r="K301" s="159">
        <v>398.8</v>
      </c>
      <c r="L301" s="457">
        <v>14</v>
      </c>
      <c r="M301" s="159">
        <v>457538.88179999997</v>
      </c>
      <c r="N301" s="159">
        <v>0</v>
      </c>
      <c r="O301" s="159">
        <v>0</v>
      </c>
      <c r="P301" s="159">
        <f t="shared" si="75"/>
        <v>457538.88179999997</v>
      </c>
      <c r="Q301" s="159">
        <f t="shared" si="76"/>
        <v>848.86619999999994</v>
      </c>
      <c r="R301" s="331">
        <v>14147.769999999999</v>
      </c>
      <c r="S301" s="593">
        <v>2024</v>
      </c>
      <c r="T301" s="28"/>
      <c r="U301" s="28"/>
      <c r="V301" s="28"/>
      <c r="W301" s="28"/>
      <c r="X301" s="28"/>
      <c r="Y301" s="28"/>
      <c r="Z301" s="28"/>
      <c r="AA301" s="28"/>
      <c r="AB301" s="28"/>
      <c r="AC301" s="28"/>
    </row>
    <row r="302" spans="1:29" s="4" customFormat="1" ht="12.6" customHeight="1" x14ac:dyDescent="0.2">
      <c r="A302" s="383">
        <f t="shared" si="77"/>
        <v>16</v>
      </c>
      <c r="B302" s="158" t="s">
        <v>401</v>
      </c>
      <c r="C302" s="383" t="s">
        <v>137</v>
      </c>
      <c r="D302" s="458"/>
      <c r="E302" s="383" t="s">
        <v>147</v>
      </c>
      <c r="F302" s="158" t="s">
        <v>112</v>
      </c>
      <c r="G302" s="383">
        <v>2</v>
      </c>
      <c r="H302" s="404">
        <v>1</v>
      </c>
      <c r="I302" s="159">
        <v>367</v>
      </c>
      <c r="J302" s="159">
        <v>411.4</v>
      </c>
      <c r="K302" s="159">
        <v>180.9</v>
      </c>
      <c r="L302" s="457">
        <v>8</v>
      </c>
      <c r="M302" s="159">
        <v>393766.57319999998</v>
      </c>
      <c r="N302" s="159">
        <v>0</v>
      </c>
      <c r="O302" s="159">
        <v>0</v>
      </c>
      <c r="P302" s="159">
        <f t="shared" si="75"/>
        <v>393766.57319999998</v>
      </c>
      <c r="Q302" s="159">
        <f t="shared" si="76"/>
        <v>957.13800000000003</v>
      </c>
      <c r="R302" s="331">
        <v>23324.319999999996</v>
      </c>
      <c r="S302" s="593">
        <v>2024</v>
      </c>
      <c r="T302" s="28"/>
      <c r="U302" s="28"/>
      <c r="V302" s="28"/>
      <c r="W302" s="28"/>
      <c r="X302" s="28"/>
      <c r="Y302" s="28"/>
      <c r="Z302" s="28"/>
      <c r="AA302" s="28"/>
      <c r="AB302" s="28"/>
      <c r="AC302" s="28"/>
    </row>
    <row r="303" spans="1:29" s="4" customFormat="1" ht="12.6" customHeight="1" x14ac:dyDescent="0.2">
      <c r="A303" s="383">
        <f t="shared" si="77"/>
        <v>17</v>
      </c>
      <c r="B303" s="158" t="s">
        <v>402</v>
      </c>
      <c r="C303" s="383" t="s">
        <v>186</v>
      </c>
      <c r="D303" s="384"/>
      <c r="E303" s="383" t="s">
        <v>147</v>
      </c>
      <c r="F303" s="158" t="s">
        <v>112</v>
      </c>
      <c r="G303" s="383">
        <v>2</v>
      </c>
      <c r="H303" s="404">
        <v>1</v>
      </c>
      <c r="I303" s="159">
        <v>413</v>
      </c>
      <c r="J303" s="159">
        <v>371</v>
      </c>
      <c r="K303" s="159">
        <v>371.3</v>
      </c>
      <c r="L303" s="457">
        <v>8</v>
      </c>
      <c r="M303" s="159">
        <v>355098.19799999997</v>
      </c>
      <c r="N303" s="159">
        <v>0</v>
      </c>
      <c r="O303" s="159">
        <v>0</v>
      </c>
      <c r="P303" s="159">
        <f t="shared" si="75"/>
        <v>355098.19799999997</v>
      </c>
      <c r="Q303" s="159">
        <f t="shared" si="76"/>
        <v>957.13799999999992</v>
      </c>
      <c r="R303" s="331">
        <v>23324.319999999996</v>
      </c>
      <c r="S303" s="593">
        <v>2024</v>
      </c>
      <c r="T303" s="28"/>
      <c r="U303" s="28"/>
      <c r="V303" s="28"/>
      <c r="W303" s="28"/>
      <c r="X303" s="28"/>
      <c r="Y303" s="28"/>
      <c r="Z303" s="28"/>
      <c r="AA303" s="28"/>
      <c r="AB303" s="28"/>
      <c r="AC303" s="28"/>
    </row>
    <row r="304" spans="1:29" s="4" customFormat="1" ht="12.6" customHeight="1" x14ac:dyDescent="0.2">
      <c r="A304" s="383">
        <f t="shared" si="77"/>
        <v>18</v>
      </c>
      <c r="B304" s="158" t="s">
        <v>403</v>
      </c>
      <c r="C304" s="383" t="s">
        <v>137</v>
      </c>
      <c r="D304" s="384"/>
      <c r="E304" s="383" t="s">
        <v>147</v>
      </c>
      <c r="F304" s="158" t="s">
        <v>114</v>
      </c>
      <c r="G304" s="383">
        <v>2</v>
      </c>
      <c r="H304" s="404">
        <v>2</v>
      </c>
      <c r="I304" s="159">
        <v>529.79999999999995</v>
      </c>
      <c r="J304" s="159">
        <v>468</v>
      </c>
      <c r="K304" s="159">
        <v>385.7</v>
      </c>
      <c r="L304" s="457">
        <v>12</v>
      </c>
      <c r="M304" s="159">
        <v>377610.2928</v>
      </c>
      <c r="N304" s="159">
        <v>0</v>
      </c>
      <c r="O304" s="159">
        <v>0</v>
      </c>
      <c r="P304" s="159">
        <f t="shared" si="75"/>
        <v>377610.2928</v>
      </c>
      <c r="Q304" s="159">
        <f t="shared" si="76"/>
        <v>806.8596</v>
      </c>
      <c r="R304" s="331">
        <v>16488.580000000002</v>
      </c>
      <c r="S304" s="593">
        <v>2024</v>
      </c>
      <c r="T304" s="28"/>
      <c r="U304" s="28"/>
      <c r="V304" s="28"/>
      <c r="W304" s="28"/>
      <c r="X304" s="28"/>
      <c r="Y304" s="28"/>
      <c r="Z304" s="28"/>
      <c r="AA304" s="28"/>
      <c r="AB304" s="28"/>
      <c r="AC304" s="28"/>
    </row>
    <row r="305" spans="1:32" s="4" customFormat="1" ht="12.6" customHeight="1" x14ac:dyDescent="0.2">
      <c r="A305" s="383">
        <f t="shared" si="77"/>
        <v>19</v>
      </c>
      <c r="B305" s="158" t="s">
        <v>404</v>
      </c>
      <c r="C305" s="383" t="s">
        <v>228</v>
      </c>
      <c r="D305" s="384"/>
      <c r="E305" s="383" t="s">
        <v>147</v>
      </c>
      <c r="F305" s="158" t="s">
        <v>50</v>
      </c>
      <c r="G305" s="383">
        <v>2</v>
      </c>
      <c r="H305" s="404">
        <v>2</v>
      </c>
      <c r="I305" s="159">
        <v>564.5</v>
      </c>
      <c r="J305" s="159">
        <v>508.2</v>
      </c>
      <c r="K305" s="159">
        <v>438.6</v>
      </c>
      <c r="L305" s="457">
        <v>8</v>
      </c>
      <c r="M305" s="159">
        <v>711205.1654399999</v>
      </c>
      <c r="N305" s="159">
        <v>0</v>
      </c>
      <c r="O305" s="159">
        <v>0</v>
      </c>
      <c r="P305" s="159">
        <f t="shared" si="75"/>
        <v>711205.1654399999</v>
      </c>
      <c r="Q305" s="159">
        <f t="shared" si="76"/>
        <v>1399.4591999999998</v>
      </c>
      <c r="R305" s="331">
        <v>23324.319999999996</v>
      </c>
      <c r="S305" s="593">
        <v>2024</v>
      </c>
      <c r="T305" s="28"/>
      <c r="U305" s="28"/>
      <c r="V305" s="28"/>
      <c r="W305" s="28"/>
      <c r="X305" s="28"/>
      <c r="Y305" s="28"/>
      <c r="Z305" s="28"/>
      <c r="AA305" s="28"/>
      <c r="AB305" s="28"/>
      <c r="AC305" s="28"/>
    </row>
    <row r="306" spans="1:32" s="4" customFormat="1" ht="12.6" customHeight="1" x14ac:dyDescent="0.2">
      <c r="A306" s="383">
        <f t="shared" si="77"/>
        <v>20</v>
      </c>
      <c r="B306" s="158" t="s">
        <v>405</v>
      </c>
      <c r="C306" s="383" t="s">
        <v>319</v>
      </c>
      <c r="D306" s="384"/>
      <c r="E306" s="383" t="s">
        <v>147</v>
      </c>
      <c r="F306" s="158" t="s">
        <v>50</v>
      </c>
      <c r="G306" s="383">
        <v>2</v>
      </c>
      <c r="H306" s="404">
        <v>1</v>
      </c>
      <c r="I306" s="159">
        <v>317.2</v>
      </c>
      <c r="J306" s="159">
        <v>304.7</v>
      </c>
      <c r="K306" s="159">
        <v>187.8</v>
      </c>
      <c r="L306" s="457">
        <v>8</v>
      </c>
      <c r="M306" s="159">
        <v>258649.53114000001</v>
      </c>
      <c r="N306" s="159">
        <v>0</v>
      </c>
      <c r="O306" s="159">
        <v>0</v>
      </c>
      <c r="P306" s="159">
        <f t="shared" si="75"/>
        <v>258649.53114000001</v>
      </c>
      <c r="Q306" s="159">
        <f t="shared" si="76"/>
        <v>848.86620000000005</v>
      </c>
      <c r="R306" s="331">
        <v>14147.769999999999</v>
      </c>
      <c r="S306" s="593">
        <v>2024</v>
      </c>
      <c r="T306" s="28"/>
      <c r="U306" s="28"/>
      <c r="V306" s="28"/>
      <c r="W306" s="28"/>
      <c r="X306" s="28"/>
      <c r="Y306" s="28"/>
      <c r="Z306" s="28"/>
      <c r="AA306" s="28"/>
      <c r="AB306" s="28"/>
      <c r="AC306" s="28"/>
    </row>
    <row r="307" spans="1:32" s="4" customFormat="1" ht="12.6" customHeight="1" x14ac:dyDescent="0.2">
      <c r="A307" s="383">
        <f t="shared" si="77"/>
        <v>21</v>
      </c>
      <c r="B307" s="382" t="s">
        <v>389</v>
      </c>
      <c r="C307" s="383" t="s">
        <v>67</v>
      </c>
      <c r="D307" s="384"/>
      <c r="E307" s="384" t="s">
        <v>146</v>
      </c>
      <c r="F307" s="158" t="s">
        <v>112</v>
      </c>
      <c r="G307" s="383">
        <v>4</v>
      </c>
      <c r="H307" s="404">
        <v>2</v>
      </c>
      <c r="I307" s="159">
        <v>1606</v>
      </c>
      <c r="J307" s="159">
        <v>1231.2</v>
      </c>
      <c r="K307" s="159">
        <v>0</v>
      </c>
      <c r="L307" s="457">
        <v>1</v>
      </c>
      <c r="M307" s="159">
        <v>15140839.1376928</v>
      </c>
      <c r="N307" s="159">
        <v>0</v>
      </c>
      <c r="O307" s="159">
        <v>0</v>
      </c>
      <c r="P307" s="159">
        <f t="shared" si="75"/>
        <v>15140839.1376928</v>
      </c>
      <c r="Q307" s="159">
        <f t="shared" si="76"/>
        <v>12297.627629705003</v>
      </c>
      <c r="R307" s="362">
        <v>12423.46</v>
      </c>
      <c r="S307" s="593">
        <v>2024</v>
      </c>
      <c r="T307" s="28"/>
      <c r="U307" s="28"/>
      <c r="V307" s="28"/>
      <c r="W307" s="28"/>
      <c r="X307" s="28"/>
      <c r="Y307" s="28"/>
      <c r="Z307" s="28"/>
      <c r="AA307" s="28"/>
      <c r="AB307" s="28"/>
      <c r="AC307" s="28"/>
    </row>
    <row r="308" spans="1:32" s="4" customFormat="1" ht="12.6" customHeight="1" x14ac:dyDescent="0.2">
      <c r="A308" s="383">
        <f t="shared" si="77"/>
        <v>22</v>
      </c>
      <c r="B308" s="382" t="s">
        <v>391</v>
      </c>
      <c r="C308" s="383" t="s">
        <v>186</v>
      </c>
      <c r="D308" s="384"/>
      <c r="E308" s="384" t="s">
        <v>146</v>
      </c>
      <c r="F308" s="158" t="s">
        <v>114</v>
      </c>
      <c r="G308" s="383">
        <v>5</v>
      </c>
      <c r="H308" s="404">
        <v>4</v>
      </c>
      <c r="I308" s="159">
        <v>3290</v>
      </c>
      <c r="J308" s="159">
        <v>2121.8000000000002</v>
      </c>
      <c r="K308" s="159">
        <v>0</v>
      </c>
      <c r="L308" s="457">
        <v>1</v>
      </c>
      <c r="M308" s="159">
        <v>12954727.835552</v>
      </c>
      <c r="N308" s="159">
        <v>0</v>
      </c>
      <c r="O308" s="159">
        <v>0</v>
      </c>
      <c r="P308" s="159">
        <f t="shared" si="75"/>
        <v>12954727.835552</v>
      </c>
      <c r="Q308" s="159">
        <f t="shared" si="76"/>
        <v>6105.5367308662453</v>
      </c>
      <c r="R308" s="331">
        <v>6517.5999999999995</v>
      </c>
      <c r="S308" s="593">
        <v>2024</v>
      </c>
      <c r="T308" s="28"/>
      <c r="U308" s="28"/>
      <c r="V308" s="28"/>
      <c r="W308" s="28"/>
      <c r="X308" s="28"/>
      <c r="Y308" s="28"/>
      <c r="Z308" s="28"/>
      <c r="AA308" s="28"/>
      <c r="AB308" s="28"/>
      <c r="AC308" s="28"/>
    </row>
    <row r="309" spans="1:32" s="22" customFormat="1" ht="12.75" customHeight="1" x14ac:dyDescent="0.2">
      <c r="A309" s="614" t="s">
        <v>285</v>
      </c>
      <c r="B309" s="615"/>
      <c r="C309" s="70">
        <v>22</v>
      </c>
      <c r="D309" s="70"/>
      <c r="E309" s="122"/>
      <c r="F309" s="66"/>
      <c r="G309" s="70"/>
      <c r="H309" s="73"/>
      <c r="I309" s="71">
        <f>SUM(I287:I308)</f>
        <v>33876.299999999996</v>
      </c>
      <c r="J309" s="71">
        <f t="shared" ref="J309:P309" si="78">SUM(J287:J308)</f>
        <v>28961.22</v>
      </c>
      <c r="K309" s="71">
        <f t="shared" si="78"/>
        <v>19985.599999999999</v>
      </c>
      <c r="L309" s="71">
        <f t="shared" si="78"/>
        <v>570</v>
      </c>
      <c r="M309" s="71">
        <f t="shared" si="78"/>
        <v>50478861.646541797</v>
      </c>
      <c r="N309" s="71">
        <f t="shared" si="78"/>
        <v>0</v>
      </c>
      <c r="O309" s="71">
        <f t="shared" si="78"/>
        <v>0</v>
      </c>
      <c r="P309" s="71">
        <f t="shared" si="78"/>
        <v>50478861.646541797</v>
      </c>
      <c r="Q309" s="172"/>
      <c r="R309" s="76"/>
      <c r="S309" s="221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4"/>
      <c r="AE309" s="4"/>
      <c r="AF309" s="4"/>
    </row>
    <row r="310" spans="1:32" s="26" customFormat="1" ht="13.35" customHeight="1" x14ac:dyDescent="0.2">
      <c r="A310" s="620" t="s">
        <v>85</v>
      </c>
      <c r="B310" s="621"/>
      <c r="C310" s="20">
        <f>C309+C286+C275</f>
        <v>39</v>
      </c>
      <c r="D310" s="20"/>
      <c r="E310" s="124"/>
      <c r="F310" s="20"/>
      <c r="G310" s="20"/>
      <c r="H310" s="20"/>
      <c r="I310" s="101">
        <f>I309+I286+I275</f>
        <v>47278.19999999999</v>
      </c>
      <c r="J310" s="101">
        <f>J309+J286+J275</f>
        <v>40532.240000000005</v>
      </c>
      <c r="K310" s="20">
        <f>K309+K286+K275</f>
        <v>29196.899999999998</v>
      </c>
      <c r="L310" s="150">
        <f>L309+L286+L275</f>
        <v>868</v>
      </c>
      <c r="M310" s="101">
        <f>M286+M275+M309</f>
        <v>101512766.6164082</v>
      </c>
      <c r="N310" s="20"/>
      <c r="O310" s="20"/>
      <c r="P310" s="101">
        <f>P309+P286+P275</f>
        <v>101512766.6164082</v>
      </c>
      <c r="Q310" s="7"/>
      <c r="R310" s="21"/>
      <c r="S310" s="281"/>
      <c r="T310" s="608"/>
      <c r="U310" s="608"/>
      <c r="V310" s="608"/>
      <c r="W310" s="608"/>
      <c r="X310" s="608"/>
      <c r="Y310" s="608"/>
      <c r="Z310" s="608"/>
      <c r="AA310" s="608"/>
      <c r="AB310" s="608"/>
      <c r="AC310" s="608"/>
      <c r="AD310" s="29"/>
      <c r="AE310" s="29"/>
      <c r="AF310" s="29"/>
    </row>
    <row r="311" spans="1:32" s="4" customFormat="1" ht="13.35" customHeight="1" x14ac:dyDescent="0.2">
      <c r="A311" s="207"/>
      <c r="B311" s="15" t="s">
        <v>86</v>
      </c>
      <c r="C311" s="16"/>
      <c r="D311" s="207"/>
      <c r="E311" s="117"/>
      <c r="F311" s="5"/>
      <c r="G311" s="207"/>
      <c r="H311" s="48"/>
      <c r="I311" s="6"/>
      <c r="J311" s="6"/>
      <c r="K311" s="208"/>
      <c r="L311" s="106"/>
      <c r="M311" s="6"/>
      <c r="N311" s="6"/>
      <c r="O311" s="6"/>
      <c r="P311" s="17"/>
      <c r="Q311" s="6"/>
      <c r="R311" s="18"/>
      <c r="S311" s="593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</row>
    <row r="312" spans="1:32" s="4" customFormat="1" ht="12.75" customHeight="1" x14ac:dyDescent="0.2">
      <c r="A312" s="443">
        <v>1</v>
      </c>
      <c r="B312" s="361" t="s">
        <v>159</v>
      </c>
      <c r="C312" s="362">
        <v>1955</v>
      </c>
      <c r="D312" s="418"/>
      <c r="E312" s="117" t="s">
        <v>147</v>
      </c>
      <c r="F312" s="141" t="s">
        <v>49</v>
      </c>
      <c r="G312" s="362">
        <v>4</v>
      </c>
      <c r="H312" s="415">
        <v>2</v>
      </c>
      <c r="I312" s="416">
        <v>1274.2</v>
      </c>
      <c r="J312" s="416">
        <v>825</v>
      </c>
      <c r="K312" s="416">
        <v>58.5</v>
      </c>
      <c r="L312" s="419">
        <v>33</v>
      </c>
      <c r="M312" s="416">
        <v>6129438.7599999998</v>
      </c>
      <c r="N312" s="401">
        <v>0</v>
      </c>
      <c r="O312" s="401">
        <v>0</v>
      </c>
      <c r="P312" s="416">
        <f>M312</f>
        <v>6129438.7599999998</v>
      </c>
      <c r="Q312" s="134">
        <f>P312/J312</f>
        <v>7429.6227393939389</v>
      </c>
      <c r="R312" s="397">
        <v>7962.08</v>
      </c>
      <c r="S312" s="593">
        <v>2022</v>
      </c>
      <c r="T312" s="28"/>
      <c r="U312" s="28"/>
      <c r="V312" s="28"/>
      <c r="W312" s="28"/>
      <c r="X312" s="28"/>
      <c r="Y312" s="28"/>
      <c r="Z312" s="28"/>
      <c r="AA312" s="28"/>
      <c r="AB312" s="28"/>
      <c r="AC312" s="28"/>
    </row>
    <row r="313" spans="1:32" s="4" customFormat="1" ht="12.75" customHeight="1" x14ac:dyDescent="0.2">
      <c r="A313" s="443">
        <v>2</v>
      </c>
      <c r="B313" s="366" t="s">
        <v>683</v>
      </c>
      <c r="C313" s="341">
        <v>1968</v>
      </c>
      <c r="D313" s="341"/>
      <c r="E313" s="341" t="s">
        <v>147</v>
      </c>
      <c r="F313" s="366" t="s">
        <v>114</v>
      </c>
      <c r="G313" s="341">
        <v>2</v>
      </c>
      <c r="H313" s="396">
        <v>3</v>
      </c>
      <c r="I313" s="174">
        <v>1097</v>
      </c>
      <c r="J313" s="174">
        <v>1032</v>
      </c>
      <c r="K313" s="174">
        <v>0</v>
      </c>
      <c r="L313" s="345">
        <v>23</v>
      </c>
      <c r="M313" s="174">
        <v>881719.74719999987</v>
      </c>
      <c r="N313" s="371">
        <v>0</v>
      </c>
      <c r="O313" s="371">
        <v>0</v>
      </c>
      <c r="P313" s="371">
        <f>M313</f>
        <v>881719.74719999987</v>
      </c>
      <c r="Q313" s="134">
        <f>P313/J313</f>
        <v>854.37959999999987</v>
      </c>
      <c r="R313" s="362">
        <v>14147.769999999999</v>
      </c>
      <c r="S313" s="593">
        <v>2022</v>
      </c>
      <c r="T313" s="28"/>
      <c r="U313" s="28"/>
      <c r="V313" s="28"/>
      <c r="W313" s="28"/>
      <c r="X313" s="28"/>
      <c r="Y313" s="28"/>
      <c r="Z313" s="28"/>
      <c r="AA313" s="28"/>
      <c r="AB313" s="28"/>
      <c r="AC313" s="28"/>
    </row>
    <row r="314" spans="1:32" s="4" customFormat="1" ht="12.75" customHeight="1" x14ac:dyDescent="0.2">
      <c r="A314" s="588">
        <v>3</v>
      </c>
      <c r="B314" s="366" t="s">
        <v>694</v>
      </c>
      <c r="C314" s="588">
        <v>1964</v>
      </c>
      <c r="D314" s="187"/>
      <c r="E314" s="117" t="s">
        <v>147</v>
      </c>
      <c r="F314" s="366" t="s">
        <v>49</v>
      </c>
      <c r="G314" s="588">
        <v>2</v>
      </c>
      <c r="H314" s="396">
        <v>3</v>
      </c>
      <c r="I314" s="174">
        <v>594.9</v>
      </c>
      <c r="J314" s="174">
        <v>541.1</v>
      </c>
      <c r="K314" s="174">
        <v>434.6</v>
      </c>
      <c r="L314" s="188">
        <v>12</v>
      </c>
      <c r="M314" s="174">
        <v>7451152.2439732002</v>
      </c>
      <c r="N314" s="174">
        <v>0</v>
      </c>
      <c r="O314" s="174">
        <v>0</v>
      </c>
      <c r="P314" s="401">
        <f>M314</f>
        <v>7451152.2439732002</v>
      </c>
      <c r="Q314" s="174">
        <v>2262.1075032341528</v>
      </c>
      <c r="R314" s="396">
        <v>11111.76</v>
      </c>
      <c r="S314" s="593">
        <v>2022</v>
      </c>
      <c r="T314" s="28"/>
      <c r="U314" s="28"/>
      <c r="V314" s="28"/>
      <c r="W314" s="28"/>
      <c r="X314" s="28"/>
      <c r="Y314" s="28"/>
      <c r="Z314" s="28"/>
      <c r="AA314" s="28"/>
      <c r="AB314" s="28"/>
      <c r="AC314" s="28"/>
    </row>
    <row r="315" spans="1:32" s="4" customFormat="1" ht="12.75" customHeight="1" x14ac:dyDescent="0.2">
      <c r="A315" s="588">
        <v>4</v>
      </c>
      <c r="B315" s="366" t="s">
        <v>695</v>
      </c>
      <c r="C315" s="588">
        <v>1967</v>
      </c>
      <c r="D315" s="187"/>
      <c r="E315" s="117" t="s">
        <v>147</v>
      </c>
      <c r="F315" s="366" t="s">
        <v>49</v>
      </c>
      <c r="G315" s="588">
        <v>2</v>
      </c>
      <c r="H315" s="396">
        <v>2</v>
      </c>
      <c r="I315" s="174">
        <v>577.9</v>
      </c>
      <c r="J315" s="174">
        <v>524.70000000000005</v>
      </c>
      <c r="K315" s="174">
        <v>470.7</v>
      </c>
      <c r="L315" s="188">
        <v>13</v>
      </c>
      <c r="M315" s="174">
        <v>7225318.020256402</v>
      </c>
      <c r="N315" s="174">
        <v>0</v>
      </c>
      <c r="O315" s="174">
        <v>0</v>
      </c>
      <c r="P315" s="401">
        <f>M315</f>
        <v>7225318.020256402</v>
      </c>
      <c r="Q315" s="174">
        <v>2262.107509052792</v>
      </c>
      <c r="R315" s="396">
        <v>11111.76</v>
      </c>
      <c r="S315" s="593">
        <v>2022</v>
      </c>
      <c r="T315" s="28"/>
      <c r="U315" s="28"/>
      <c r="V315" s="28"/>
      <c r="W315" s="28"/>
      <c r="X315" s="28"/>
      <c r="Y315" s="28"/>
      <c r="Z315" s="28"/>
      <c r="AA315" s="28"/>
      <c r="AB315" s="28"/>
      <c r="AC315" s="28"/>
    </row>
    <row r="316" spans="1:32" s="22" customFormat="1" ht="12.75" customHeight="1" x14ac:dyDescent="0.2">
      <c r="A316" s="614" t="s">
        <v>263</v>
      </c>
      <c r="B316" s="615"/>
      <c r="C316" s="14">
        <v>4</v>
      </c>
      <c r="D316" s="14"/>
      <c r="E316" s="122"/>
      <c r="F316" s="203"/>
      <c r="G316" s="14"/>
      <c r="H316" s="47"/>
      <c r="I316" s="3">
        <f t="shared" ref="I316:P316" si="79">SUM(I312:I315)</f>
        <v>3544</v>
      </c>
      <c r="J316" s="3">
        <f t="shared" si="79"/>
        <v>2922.8</v>
      </c>
      <c r="K316" s="3">
        <f t="shared" si="79"/>
        <v>963.8</v>
      </c>
      <c r="L316" s="3">
        <f t="shared" si="79"/>
        <v>81</v>
      </c>
      <c r="M316" s="3">
        <f t="shared" si="79"/>
        <v>21687628.771429602</v>
      </c>
      <c r="N316" s="3">
        <f t="shared" si="79"/>
        <v>0</v>
      </c>
      <c r="O316" s="3">
        <f t="shared" si="79"/>
        <v>0</v>
      </c>
      <c r="P316" s="3">
        <f t="shared" si="79"/>
        <v>21687628.771429602</v>
      </c>
      <c r="Q316" s="172"/>
      <c r="R316" s="23"/>
      <c r="S316" s="221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4"/>
      <c r="AE316" s="4"/>
      <c r="AF316" s="4"/>
    </row>
    <row r="317" spans="1:32" s="4" customFormat="1" ht="12.75" customHeight="1" x14ac:dyDescent="0.2">
      <c r="A317" s="341">
        <v>1</v>
      </c>
      <c r="B317" s="366" t="s">
        <v>683</v>
      </c>
      <c r="C317" s="341">
        <v>1968</v>
      </c>
      <c r="D317" s="341"/>
      <c r="E317" s="341" t="s">
        <v>147</v>
      </c>
      <c r="F317" s="366" t="s">
        <v>114</v>
      </c>
      <c r="G317" s="341">
        <v>2</v>
      </c>
      <c r="H317" s="396">
        <v>3</v>
      </c>
      <c r="I317" s="174">
        <v>1097</v>
      </c>
      <c r="J317" s="174">
        <v>1032</v>
      </c>
      <c r="K317" s="174">
        <v>0</v>
      </c>
      <c r="L317" s="345">
        <v>23</v>
      </c>
      <c r="M317" s="174">
        <v>12809809.163168</v>
      </c>
      <c r="N317" s="371">
        <v>0</v>
      </c>
      <c r="O317" s="371">
        <v>0</v>
      </c>
      <c r="P317" s="371">
        <f>M317</f>
        <v>12809809.163168</v>
      </c>
      <c r="Q317" s="416">
        <f>P317/J317</f>
        <v>12412.605778263565</v>
      </c>
      <c r="R317" s="362">
        <v>14147.769999999999</v>
      </c>
      <c r="S317" s="593">
        <v>2023</v>
      </c>
      <c r="T317" s="28"/>
      <c r="U317" s="28"/>
      <c r="V317" s="28"/>
      <c r="W317" s="28"/>
      <c r="X317" s="28"/>
      <c r="Y317" s="28"/>
      <c r="Z317" s="28"/>
      <c r="AA317" s="28"/>
      <c r="AB317" s="28"/>
      <c r="AC317" s="28"/>
    </row>
    <row r="318" spans="1:32" s="22" customFormat="1" ht="12.75" customHeight="1" x14ac:dyDescent="0.2">
      <c r="A318" s="614" t="s">
        <v>264</v>
      </c>
      <c r="B318" s="615"/>
      <c r="C318" s="70">
        <v>1</v>
      </c>
      <c r="D318" s="70"/>
      <c r="E318" s="122"/>
      <c r="F318" s="66"/>
      <c r="G318" s="70"/>
      <c r="H318" s="73"/>
      <c r="I318" s="71">
        <f t="shared" ref="I318:P318" si="80">SUM(I317:I317)</f>
        <v>1097</v>
      </c>
      <c r="J318" s="71">
        <f t="shared" si="80"/>
        <v>1032</v>
      </c>
      <c r="K318" s="71">
        <f t="shared" si="80"/>
        <v>0</v>
      </c>
      <c r="L318" s="71">
        <f t="shared" si="80"/>
        <v>23</v>
      </c>
      <c r="M318" s="71">
        <f t="shared" si="80"/>
        <v>12809809.163168</v>
      </c>
      <c r="N318" s="71">
        <f t="shared" si="80"/>
        <v>0</v>
      </c>
      <c r="O318" s="71">
        <f t="shared" si="80"/>
        <v>0</v>
      </c>
      <c r="P318" s="71">
        <f t="shared" si="80"/>
        <v>12809809.163168</v>
      </c>
      <c r="Q318" s="172"/>
      <c r="R318" s="76"/>
      <c r="S318" s="221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4"/>
      <c r="AE318" s="4"/>
      <c r="AF318" s="4"/>
    </row>
    <row r="319" spans="1:32" s="4" customFormat="1" ht="12.75" customHeight="1" x14ac:dyDescent="0.2">
      <c r="A319" s="365">
        <v>1</v>
      </c>
      <c r="B319" s="364" t="s">
        <v>656</v>
      </c>
      <c r="C319" s="365">
        <v>1969</v>
      </c>
      <c r="D319" s="391"/>
      <c r="E319" s="117" t="s">
        <v>147</v>
      </c>
      <c r="F319" s="399" t="s">
        <v>496</v>
      </c>
      <c r="G319" s="365">
        <v>2</v>
      </c>
      <c r="H319" s="393">
        <v>2</v>
      </c>
      <c r="I319" s="394">
        <v>392.6</v>
      </c>
      <c r="J319" s="394">
        <v>212.3</v>
      </c>
      <c r="K319" s="394">
        <v>0</v>
      </c>
      <c r="L319" s="459">
        <v>8</v>
      </c>
      <c r="M319" s="394">
        <v>297105.18815999996</v>
      </c>
      <c r="N319" s="401">
        <v>0</v>
      </c>
      <c r="O319" s="401">
        <v>0</v>
      </c>
      <c r="P319" s="401">
        <f>M319</f>
        <v>297105.18815999996</v>
      </c>
      <c r="Q319" s="6">
        <f>P319/J319</f>
        <v>1399.4591999999998</v>
      </c>
      <c r="R319" s="397">
        <v>23324.319999999996</v>
      </c>
      <c r="S319" s="593">
        <v>2024</v>
      </c>
      <c r="T319" s="28"/>
      <c r="U319" s="28"/>
      <c r="V319" s="28"/>
      <c r="W319" s="28"/>
      <c r="X319" s="28"/>
      <c r="Y319" s="28"/>
      <c r="Z319" s="28"/>
      <c r="AA319" s="28"/>
      <c r="AB319" s="28"/>
      <c r="AC319" s="28"/>
    </row>
    <row r="320" spans="1:32" s="4" customFormat="1" ht="12.75" customHeight="1" x14ac:dyDescent="0.2">
      <c r="A320" s="365">
        <v>2</v>
      </c>
      <c r="B320" s="364" t="s">
        <v>657</v>
      </c>
      <c r="C320" s="365">
        <v>1977</v>
      </c>
      <c r="D320" s="391"/>
      <c r="E320" s="117" t="s">
        <v>147</v>
      </c>
      <c r="F320" s="364" t="s">
        <v>49</v>
      </c>
      <c r="G320" s="365">
        <v>2</v>
      </c>
      <c r="H320" s="393">
        <v>2</v>
      </c>
      <c r="I320" s="394">
        <v>775.93</v>
      </c>
      <c r="J320" s="394">
        <v>393</v>
      </c>
      <c r="K320" s="394">
        <v>0</v>
      </c>
      <c r="L320" s="459">
        <v>16</v>
      </c>
      <c r="M320" s="394">
        <v>219302.48879999996</v>
      </c>
      <c r="N320" s="401">
        <v>0</v>
      </c>
      <c r="O320" s="401">
        <v>0</v>
      </c>
      <c r="P320" s="401">
        <f>M320</f>
        <v>219302.48879999996</v>
      </c>
      <c r="Q320" s="6">
        <f>P320/J320</f>
        <v>558.02159999999992</v>
      </c>
      <c r="R320" s="400">
        <v>16488.580000000002</v>
      </c>
      <c r="S320" s="593">
        <v>2024</v>
      </c>
      <c r="T320" s="28"/>
      <c r="U320" s="28"/>
      <c r="V320" s="28"/>
      <c r="W320" s="28"/>
      <c r="X320" s="28"/>
      <c r="Y320" s="28"/>
      <c r="Z320" s="28"/>
      <c r="AA320" s="28"/>
      <c r="AB320" s="28"/>
      <c r="AC320" s="28"/>
    </row>
    <row r="321" spans="1:32" s="4" customFormat="1" ht="12.75" customHeight="1" x14ac:dyDescent="0.2">
      <c r="A321" s="365">
        <v>3</v>
      </c>
      <c r="B321" s="364" t="s">
        <v>658</v>
      </c>
      <c r="C321" s="365">
        <v>1977</v>
      </c>
      <c r="D321" s="391"/>
      <c r="E321" s="117" t="s">
        <v>147</v>
      </c>
      <c r="F321" s="364" t="s">
        <v>49</v>
      </c>
      <c r="G321" s="365">
        <v>2</v>
      </c>
      <c r="H321" s="393">
        <v>2</v>
      </c>
      <c r="I321" s="394">
        <v>757</v>
      </c>
      <c r="J321" s="394">
        <v>432</v>
      </c>
      <c r="K321" s="394">
        <v>0</v>
      </c>
      <c r="L321" s="459">
        <v>16</v>
      </c>
      <c r="M321" s="394">
        <v>241065.33119999999</v>
      </c>
      <c r="N321" s="401">
        <v>0</v>
      </c>
      <c r="O321" s="401">
        <v>0</v>
      </c>
      <c r="P321" s="401">
        <f>M321</f>
        <v>241065.33119999999</v>
      </c>
      <c r="Q321" s="6">
        <f>P321/J321</f>
        <v>558.02159999999992</v>
      </c>
      <c r="R321" s="400">
        <v>16488.580000000002</v>
      </c>
      <c r="S321" s="593">
        <v>2024</v>
      </c>
      <c r="T321" s="28"/>
      <c r="U321" s="28"/>
      <c r="V321" s="28"/>
      <c r="W321" s="28"/>
      <c r="X321" s="28"/>
      <c r="Y321" s="28"/>
      <c r="Z321" s="28"/>
      <c r="AA321" s="28"/>
      <c r="AB321" s="28"/>
      <c r="AC321" s="28"/>
    </row>
    <row r="322" spans="1:32" s="22" customFormat="1" ht="12.75" customHeight="1" x14ac:dyDescent="0.2">
      <c r="A322" s="614" t="s">
        <v>265</v>
      </c>
      <c r="B322" s="615"/>
      <c r="C322" s="70">
        <v>3</v>
      </c>
      <c r="D322" s="70"/>
      <c r="E322" s="122"/>
      <c r="F322" s="66"/>
      <c r="G322" s="70"/>
      <c r="H322" s="73"/>
      <c r="I322" s="71">
        <f t="shared" ref="I322:P322" si="81">SUM(I319:I321)</f>
        <v>1925.53</v>
      </c>
      <c r="J322" s="71">
        <f t="shared" si="81"/>
        <v>1037.3</v>
      </c>
      <c r="K322" s="71">
        <f t="shared" si="81"/>
        <v>0</v>
      </c>
      <c r="L322" s="71">
        <f t="shared" si="81"/>
        <v>40</v>
      </c>
      <c r="M322" s="71">
        <f t="shared" si="81"/>
        <v>757473.00815999997</v>
      </c>
      <c r="N322" s="71">
        <f t="shared" si="81"/>
        <v>0</v>
      </c>
      <c r="O322" s="71">
        <f t="shared" si="81"/>
        <v>0</v>
      </c>
      <c r="P322" s="71">
        <f t="shared" si="81"/>
        <v>757473.00815999997</v>
      </c>
      <c r="Q322" s="172"/>
      <c r="R322" s="76"/>
      <c r="S322" s="221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4"/>
      <c r="AE322" s="4"/>
      <c r="AF322" s="4"/>
    </row>
    <row r="323" spans="1:32" s="26" customFormat="1" ht="13.35" customHeight="1" x14ac:dyDescent="0.2">
      <c r="A323" s="620" t="s">
        <v>87</v>
      </c>
      <c r="B323" s="621"/>
      <c r="C323" s="20">
        <f>C322+C318+C316</f>
        <v>8</v>
      </c>
      <c r="D323" s="20"/>
      <c r="E323" s="124"/>
      <c r="F323" s="20"/>
      <c r="G323" s="20"/>
      <c r="H323" s="20"/>
      <c r="I323" s="101">
        <f>I322+I318+I316</f>
        <v>6566.53</v>
      </c>
      <c r="J323" s="101">
        <f>J322+J318+J316</f>
        <v>4992.1000000000004</v>
      </c>
      <c r="K323" s="20">
        <f>K322+K318+K316</f>
        <v>963.8</v>
      </c>
      <c r="L323" s="150">
        <f>L322+L318+L316</f>
        <v>144</v>
      </c>
      <c r="M323" s="101">
        <f>M316+M318+M322</f>
        <v>35254910.942757607</v>
      </c>
      <c r="N323" s="20"/>
      <c r="O323" s="20"/>
      <c r="P323" s="101">
        <f>P322+P318+P316</f>
        <v>35254910.942757607</v>
      </c>
      <c r="Q323" s="7"/>
      <c r="R323" s="21"/>
      <c r="S323" s="281"/>
      <c r="T323" s="608"/>
      <c r="U323" s="608"/>
      <c r="V323" s="608"/>
      <c r="W323" s="608"/>
      <c r="X323" s="608"/>
      <c r="Y323" s="608"/>
      <c r="Z323" s="608"/>
      <c r="AA323" s="608"/>
      <c r="AB323" s="608"/>
      <c r="AC323" s="608"/>
      <c r="AD323" s="29"/>
      <c r="AE323" s="29"/>
      <c r="AF323" s="29"/>
    </row>
    <row r="324" spans="1:32" s="4" customFormat="1" ht="13.35" customHeight="1" x14ac:dyDescent="0.2">
      <c r="A324" s="207"/>
      <c r="B324" s="15" t="s">
        <v>98</v>
      </c>
      <c r="C324" s="16"/>
      <c r="D324" s="207"/>
      <c r="E324" s="117"/>
      <c r="F324" s="5"/>
      <c r="G324" s="207"/>
      <c r="H324" s="48"/>
      <c r="I324" s="6"/>
      <c r="J324" s="6"/>
      <c r="K324" s="208"/>
      <c r="L324" s="106"/>
      <c r="M324" s="6"/>
      <c r="N324" s="6"/>
      <c r="O324" s="6"/>
      <c r="P324" s="17"/>
      <c r="Q324" s="6"/>
      <c r="R324" s="18"/>
      <c r="S324" s="593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</row>
    <row r="325" spans="1:32" s="4" customFormat="1" ht="12.75" customHeight="1" x14ac:dyDescent="0.2">
      <c r="A325" s="414">
        <v>1</v>
      </c>
      <c r="B325" s="361" t="s">
        <v>266</v>
      </c>
      <c r="C325" s="362">
        <v>1978</v>
      </c>
      <c r="D325" s="418"/>
      <c r="E325" s="362" t="s">
        <v>147</v>
      </c>
      <c r="F325" s="361" t="s">
        <v>64</v>
      </c>
      <c r="G325" s="362">
        <v>2</v>
      </c>
      <c r="H325" s="415">
        <v>2</v>
      </c>
      <c r="I325" s="416">
        <v>500.8</v>
      </c>
      <c r="J325" s="416">
        <v>404.7</v>
      </c>
      <c r="K325" s="416">
        <v>245.5</v>
      </c>
      <c r="L325" s="416">
        <v>7</v>
      </c>
      <c r="M325" s="416">
        <v>4996569.45</v>
      </c>
      <c r="N325" s="416">
        <v>0</v>
      </c>
      <c r="O325" s="416">
        <v>0</v>
      </c>
      <c r="P325" s="354">
        <f>M325</f>
        <v>4996569.45</v>
      </c>
      <c r="Q325" s="134">
        <f>P325/J325</f>
        <v>12346.353965900667</v>
      </c>
      <c r="R325" s="362">
        <v>12968.01</v>
      </c>
      <c r="S325" s="593">
        <v>2022</v>
      </c>
      <c r="T325" s="28"/>
      <c r="U325" s="28"/>
      <c r="V325" s="28"/>
      <c r="W325" s="28"/>
      <c r="X325" s="28"/>
      <c r="Y325" s="28"/>
      <c r="Z325" s="28"/>
      <c r="AA325" s="28"/>
      <c r="AB325" s="28"/>
      <c r="AC325" s="28"/>
    </row>
    <row r="326" spans="1:32" s="4" customFormat="1" ht="12.75" customHeight="1" x14ac:dyDescent="0.2">
      <c r="A326" s="414">
        <v>2</v>
      </c>
      <c r="B326" s="361" t="s">
        <v>267</v>
      </c>
      <c r="C326" s="362">
        <v>1969</v>
      </c>
      <c r="D326" s="418"/>
      <c r="E326" s="362" t="s">
        <v>147</v>
      </c>
      <c r="F326" s="361" t="s">
        <v>64</v>
      </c>
      <c r="G326" s="362">
        <v>2</v>
      </c>
      <c r="H326" s="415">
        <v>2</v>
      </c>
      <c r="I326" s="416">
        <v>391.7</v>
      </c>
      <c r="J326" s="416">
        <v>331.4</v>
      </c>
      <c r="K326" s="416">
        <v>89.6</v>
      </c>
      <c r="L326" s="416">
        <v>8</v>
      </c>
      <c r="M326" s="416">
        <v>7595094.79</v>
      </c>
      <c r="N326" s="416">
        <v>0</v>
      </c>
      <c r="O326" s="416">
        <v>0</v>
      </c>
      <c r="P326" s="354">
        <f>M326</f>
        <v>7595094.79</v>
      </c>
      <c r="Q326" s="134">
        <f>P326/J326</f>
        <v>22918.209987929997</v>
      </c>
      <c r="R326" s="362">
        <v>23324.319999999996</v>
      </c>
      <c r="S326" s="593">
        <v>2022</v>
      </c>
      <c r="T326" s="28"/>
      <c r="U326" s="28"/>
      <c r="V326" s="28"/>
      <c r="W326" s="28"/>
      <c r="X326" s="28"/>
      <c r="Y326" s="28"/>
      <c r="Z326" s="28"/>
      <c r="AA326" s="28"/>
      <c r="AB326" s="28"/>
      <c r="AC326" s="28"/>
    </row>
    <row r="327" spans="1:32" s="22" customFormat="1" ht="12.75" customHeight="1" x14ac:dyDescent="0.2">
      <c r="A327" s="614" t="s">
        <v>268</v>
      </c>
      <c r="B327" s="615"/>
      <c r="C327" s="14">
        <v>2</v>
      </c>
      <c r="D327" s="14"/>
      <c r="E327" s="122"/>
      <c r="F327" s="203"/>
      <c r="G327" s="14"/>
      <c r="H327" s="47"/>
      <c r="I327" s="3">
        <f t="shared" ref="I327:P327" si="82">SUM(I325:I326)</f>
        <v>892.5</v>
      </c>
      <c r="J327" s="3">
        <f t="shared" si="82"/>
        <v>736.09999999999991</v>
      </c>
      <c r="K327" s="3">
        <f t="shared" si="82"/>
        <v>335.1</v>
      </c>
      <c r="L327" s="3">
        <f t="shared" si="82"/>
        <v>15</v>
      </c>
      <c r="M327" s="3">
        <f t="shared" si="82"/>
        <v>12591664.24</v>
      </c>
      <c r="N327" s="3">
        <f t="shared" si="82"/>
        <v>0</v>
      </c>
      <c r="O327" s="3">
        <f t="shared" si="82"/>
        <v>0</v>
      </c>
      <c r="P327" s="3">
        <f t="shared" si="82"/>
        <v>12591664.24</v>
      </c>
      <c r="Q327" s="172"/>
      <c r="R327" s="23"/>
      <c r="S327" s="221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4"/>
      <c r="AE327" s="4"/>
      <c r="AF327" s="4"/>
    </row>
    <row r="328" spans="1:32" s="4" customFormat="1" ht="12.75" customHeight="1" x14ac:dyDescent="0.2">
      <c r="A328" s="391">
        <v>1</v>
      </c>
      <c r="B328" s="364" t="s">
        <v>495</v>
      </c>
      <c r="C328" s="365">
        <v>1961</v>
      </c>
      <c r="D328" s="391"/>
      <c r="E328" s="365" t="s">
        <v>147</v>
      </c>
      <c r="F328" s="364" t="s">
        <v>114</v>
      </c>
      <c r="G328" s="365">
        <v>2</v>
      </c>
      <c r="H328" s="393">
        <v>1</v>
      </c>
      <c r="I328" s="394">
        <v>309.89999999999998</v>
      </c>
      <c r="J328" s="394">
        <v>299.89999999999998</v>
      </c>
      <c r="K328" s="394">
        <v>227.7</v>
      </c>
      <c r="L328" s="395">
        <v>8</v>
      </c>
      <c r="M328" s="394">
        <v>167350.67783999999</v>
      </c>
      <c r="N328" s="416">
        <v>0</v>
      </c>
      <c r="O328" s="416">
        <v>0</v>
      </c>
      <c r="P328" s="394">
        <f>M328</f>
        <v>167350.67783999999</v>
      </c>
      <c r="Q328" s="394">
        <f>P328/J328</f>
        <v>558.02160000000003</v>
      </c>
      <c r="R328" s="365">
        <v>16488.580000000002</v>
      </c>
      <c r="S328" s="593">
        <v>2023</v>
      </c>
      <c r="T328" s="28"/>
      <c r="U328" s="28"/>
      <c r="V328" s="28"/>
      <c r="W328" s="28"/>
      <c r="X328" s="28"/>
      <c r="Y328" s="28"/>
      <c r="Z328" s="28"/>
      <c r="AA328" s="28"/>
      <c r="AB328" s="28"/>
      <c r="AC328" s="28"/>
    </row>
    <row r="329" spans="1:32" s="22" customFormat="1" ht="12.75" customHeight="1" x14ac:dyDescent="0.2">
      <c r="A329" s="614" t="s">
        <v>269</v>
      </c>
      <c r="B329" s="615"/>
      <c r="C329" s="70">
        <v>1</v>
      </c>
      <c r="D329" s="70"/>
      <c r="E329" s="122"/>
      <c r="F329" s="66"/>
      <c r="G329" s="70"/>
      <c r="H329" s="73"/>
      <c r="I329" s="71">
        <f t="shared" ref="I329:P329" si="83">SUM(I328)</f>
        <v>309.89999999999998</v>
      </c>
      <c r="J329" s="71">
        <f t="shared" si="83"/>
        <v>299.89999999999998</v>
      </c>
      <c r="K329" s="71">
        <f t="shared" si="83"/>
        <v>227.7</v>
      </c>
      <c r="L329" s="71">
        <f t="shared" si="83"/>
        <v>8</v>
      </c>
      <c r="M329" s="71">
        <f t="shared" si="83"/>
        <v>167350.67783999999</v>
      </c>
      <c r="N329" s="71">
        <f t="shared" si="83"/>
        <v>0</v>
      </c>
      <c r="O329" s="71">
        <f t="shared" si="83"/>
        <v>0</v>
      </c>
      <c r="P329" s="71">
        <f t="shared" si="83"/>
        <v>167350.67783999999</v>
      </c>
      <c r="Q329" s="172"/>
      <c r="R329" s="79"/>
      <c r="S329" s="613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4"/>
      <c r="AE329" s="4"/>
      <c r="AF329" s="4"/>
    </row>
    <row r="330" spans="1:32" s="4" customFormat="1" ht="12.75" customHeight="1" x14ac:dyDescent="0.2">
      <c r="A330" s="391">
        <v>1</v>
      </c>
      <c r="B330" s="364" t="s">
        <v>495</v>
      </c>
      <c r="C330" s="365">
        <v>1961</v>
      </c>
      <c r="D330" s="391"/>
      <c r="E330" s="365" t="s">
        <v>147</v>
      </c>
      <c r="F330" s="364" t="s">
        <v>114</v>
      </c>
      <c r="G330" s="365">
        <v>2</v>
      </c>
      <c r="H330" s="393">
        <v>1</v>
      </c>
      <c r="I330" s="394">
        <v>309.89999999999998</v>
      </c>
      <c r="J330" s="394">
        <v>299.89999999999998</v>
      </c>
      <c r="K330" s="394">
        <v>227.7</v>
      </c>
      <c r="L330" s="395">
        <v>8</v>
      </c>
      <c r="M330" s="394">
        <v>2848866.3724295995</v>
      </c>
      <c r="N330" s="416">
        <v>0</v>
      </c>
      <c r="O330" s="416">
        <v>0</v>
      </c>
      <c r="P330" s="394">
        <f>M330</f>
        <v>2848866.3724295995</v>
      </c>
      <c r="Q330" s="394">
        <f>P330/J330</f>
        <v>9499.3877039999988</v>
      </c>
      <c r="R330" s="365">
        <v>16488.580000000002</v>
      </c>
      <c r="S330" s="593">
        <v>2024</v>
      </c>
      <c r="T330" s="28"/>
      <c r="U330" s="28"/>
      <c r="V330" s="28"/>
      <c r="W330" s="28"/>
      <c r="X330" s="28"/>
      <c r="Y330" s="28"/>
      <c r="Z330" s="28"/>
      <c r="AA330" s="28"/>
      <c r="AB330" s="28"/>
      <c r="AC330" s="28"/>
    </row>
    <row r="331" spans="1:32" s="22" customFormat="1" ht="12.75" customHeight="1" x14ac:dyDescent="0.2">
      <c r="A331" s="614" t="s">
        <v>272</v>
      </c>
      <c r="B331" s="615"/>
      <c r="C331" s="70">
        <v>1</v>
      </c>
      <c r="D331" s="70"/>
      <c r="E331" s="122"/>
      <c r="F331" s="66"/>
      <c r="G331" s="70"/>
      <c r="H331" s="73"/>
      <c r="I331" s="71">
        <f t="shared" ref="I331:P331" si="84">SUM(I330)</f>
        <v>309.89999999999998</v>
      </c>
      <c r="J331" s="71">
        <f t="shared" si="84"/>
        <v>299.89999999999998</v>
      </c>
      <c r="K331" s="71">
        <f t="shared" si="84"/>
        <v>227.7</v>
      </c>
      <c r="L331" s="71">
        <f t="shared" si="84"/>
        <v>8</v>
      </c>
      <c r="M331" s="71">
        <f t="shared" si="84"/>
        <v>2848866.3724295995</v>
      </c>
      <c r="N331" s="71">
        <f t="shared" si="84"/>
        <v>0</v>
      </c>
      <c r="O331" s="71">
        <f t="shared" si="84"/>
        <v>0</v>
      </c>
      <c r="P331" s="71">
        <f t="shared" si="84"/>
        <v>2848866.3724295995</v>
      </c>
      <c r="Q331" s="172"/>
      <c r="R331" s="76"/>
      <c r="S331" s="221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4"/>
      <c r="AE331" s="4"/>
      <c r="AF331" s="4"/>
    </row>
    <row r="332" spans="1:32" s="26" customFormat="1" ht="13.35" customHeight="1" x14ac:dyDescent="0.2">
      <c r="A332" s="620" t="s">
        <v>97</v>
      </c>
      <c r="B332" s="621"/>
      <c r="C332" s="9">
        <f>C331+C329+C327</f>
        <v>4</v>
      </c>
      <c r="D332" s="9"/>
      <c r="E332" s="123"/>
      <c r="F332" s="9"/>
      <c r="G332" s="9"/>
      <c r="H332" s="9"/>
      <c r="I332" s="7">
        <f>I331+I329+I327</f>
        <v>1512.3</v>
      </c>
      <c r="J332" s="7">
        <f>J331+J329+J327</f>
        <v>1335.8999999999999</v>
      </c>
      <c r="K332" s="9">
        <f>K331+K329+K327</f>
        <v>790.5</v>
      </c>
      <c r="L332" s="9">
        <f>L331+L329+L327</f>
        <v>31</v>
      </c>
      <c r="M332" s="7">
        <f>M327+M329+M331</f>
        <v>15607881.2902696</v>
      </c>
      <c r="N332" s="9"/>
      <c r="O332" s="9"/>
      <c r="P332" s="7">
        <f>P331+P329+P327</f>
        <v>15607881.2902696</v>
      </c>
      <c r="Q332" s="7"/>
      <c r="R332" s="21"/>
      <c r="S332" s="281"/>
      <c r="T332" s="608"/>
      <c r="U332" s="608"/>
      <c r="V332" s="608"/>
      <c r="W332" s="608"/>
      <c r="X332" s="608"/>
      <c r="Y332" s="608"/>
      <c r="Z332" s="608"/>
      <c r="AA332" s="608"/>
      <c r="AB332" s="608"/>
      <c r="AC332" s="608"/>
      <c r="AD332" s="29"/>
      <c r="AE332" s="29"/>
      <c r="AF332" s="29"/>
    </row>
    <row r="333" spans="1:32" s="4" customFormat="1" ht="13.35" customHeight="1" x14ac:dyDescent="0.2">
      <c r="A333" s="207"/>
      <c r="B333" s="15" t="s">
        <v>88</v>
      </c>
      <c r="C333" s="16"/>
      <c r="D333" s="207"/>
      <c r="E333" s="117"/>
      <c r="F333" s="5"/>
      <c r="G333" s="207"/>
      <c r="H333" s="48"/>
      <c r="I333" s="6"/>
      <c r="J333" s="6"/>
      <c r="K333" s="208"/>
      <c r="L333" s="106"/>
      <c r="M333" s="6"/>
      <c r="N333" s="6"/>
      <c r="O333" s="6"/>
      <c r="P333" s="17"/>
      <c r="Q333" s="6"/>
      <c r="R333" s="18"/>
      <c r="S333" s="593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</row>
    <row r="334" spans="1:32" s="4" customFormat="1" ht="12.75" customHeight="1" x14ac:dyDescent="0.2">
      <c r="A334" s="362">
        <v>1</v>
      </c>
      <c r="B334" s="361" t="s">
        <v>270</v>
      </c>
      <c r="C334" s="362" t="s">
        <v>67</v>
      </c>
      <c r="D334" s="418"/>
      <c r="E334" s="362" t="s">
        <v>147</v>
      </c>
      <c r="F334" s="361" t="s">
        <v>50</v>
      </c>
      <c r="G334" s="362">
        <v>2</v>
      </c>
      <c r="H334" s="415">
        <v>2</v>
      </c>
      <c r="I334" s="416">
        <v>435.3</v>
      </c>
      <c r="J334" s="416">
        <v>397</v>
      </c>
      <c r="K334" s="416">
        <v>397</v>
      </c>
      <c r="L334" s="417">
        <v>8</v>
      </c>
      <c r="M334" s="416">
        <v>4852969.6500000004</v>
      </c>
      <c r="N334" s="416">
        <v>0</v>
      </c>
      <c r="O334" s="416">
        <v>0</v>
      </c>
      <c r="P334" s="354">
        <f>M334</f>
        <v>4852969.6500000004</v>
      </c>
      <c r="Q334" s="134">
        <f>P334/J334</f>
        <v>12224.104911838793</v>
      </c>
      <c r="R334" s="362">
        <v>16488.580000000002</v>
      </c>
      <c r="S334" s="593">
        <v>2022</v>
      </c>
      <c r="T334" s="28"/>
      <c r="U334" s="28"/>
      <c r="V334" s="28"/>
      <c r="W334" s="28"/>
      <c r="X334" s="28"/>
      <c r="Y334" s="28"/>
      <c r="Z334" s="28"/>
      <c r="AA334" s="28"/>
      <c r="AB334" s="28"/>
      <c r="AC334" s="28"/>
    </row>
    <row r="335" spans="1:32" s="4" customFormat="1" ht="12.75" customHeight="1" x14ac:dyDescent="0.2">
      <c r="A335" s="362">
        <v>2</v>
      </c>
      <c r="B335" s="361" t="s">
        <v>271</v>
      </c>
      <c r="C335" s="362" t="s">
        <v>66</v>
      </c>
      <c r="D335" s="418"/>
      <c r="E335" s="362" t="s">
        <v>147</v>
      </c>
      <c r="F335" s="361" t="s">
        <v>50</v>
      </c>
      <c r="G335" s="362">
        <v>2</v>
      </c>
      <c r="H335" s="415">
        <v>1</v>
      </c>
      <c r="I335" s="416">
        <v>355.6</v>
      </c>
      <c r="J335" s="416">
        <v>322</v>
      </c>
      <c r="K335" s="416">
        <v>322</v>
      </c>
      <c r="L335" s="417">
        <v>8</v>
      </c>
      <c r="M335" s="416">
        <v>5213026.49</v>
      </c>
      <c r="N335" s="416">
        <v>0</v>
      </c>
      <c r="O335" s="416">
        <v>0</v>
      </c>
      <c r="P335" s="354">
        <f>M335</f>
        <v>5213026.49</v>
      </c>
      <c r="Q335" s="134">
        <f>P335/J335</f>
        <v>16189.523260869566</v>
      </c>
      <c r="R335" s="362">
        <v>16488.580000000002</v>
      </c>
      <c r="S335" s="593">
        <v>2022</v>
      </c>
      <c r="T335" s="28"/>
      <c r="U335" s="28"/>
      <c r="V335" s="28"/>
      <c r="W335" s="28"/>
      <c r="X335" s="28"/>
      <c r="Y335" s="28"/>
      <c r="Z335" s="28"/>
      <c r="AA335" s="28"/>
      <c r="AB335" s="28"/>
      <c r="AC335" s="28"/>
    </row>
    <row r="336" spans="1:32" s="22" customFormat="1" ht="12.75" customHeight="1" x14ac:dyDescent="0.2">
      <c r="A336" s="646" t="s">
        <v>273</v>
      </c>
      <c r="B336" s="647"/>
      <c r="C336" s="94">
        <v>2</v>
      </c>
      <c r="D336" s="94"/>
      <c r="E336" s="126"/>
      <c r="F336" s="78"/>
      <c r="G336" s="94"/>
      <c r="H336" s="95"/>
      <c r="I336" s="104">
        <f t="shared" ref="I336:P336" si="85">SUM(I334:I335)</f>
        <v>790.90000000000009</v>
      </c>
      <c r="J336" s="104">
        <f t="shared" si="85"/>
        <v>719</v>
      </c>
      <c r="K336" s="104">
        <f t="shared" si="85"/>
        <v>719</v>
      </c>
      <c r="L336" s="104">
        <f t="shared" si="85"/>
        <v>16</v>
      </c>
      <c r="M336" s="104">
        <f t="shared" si="85"/>
        <v>10065996.140000001</v>
      </c>
      <c r="N336" s="104">
        <f t="shared" si="85"/>
        <v>0</v>
      </c>
      <c r="O336" s="104">
        <f t="shared" si="85"/>
        <v>0</v>
      </c>
      <c r="P336" s="104">
        <f t="shared" si="85"/>
        <v>10065996.140000001</v>
      </c>
      <c r="Q336" s="182"/>
      <c r="R336" s="96"/>
      <c r="S336" s="221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4"/>
      <c r="AE336" s="4"/>
      <c r="AF336" s="4"/>
    </row>
    <row r="337" spans="1:32" s="4" customFormat="1" ht="12.75" customHeight="1" x14ac:dyDescent="0.2">
      <c r="A337" s="424">
        <v>1</v>
      </c>
      <c r="B337" s="158" t="s">
        <v>659</v>
      </c>
      <c r="C337" s="342">
        <v>1976</v>
      </c>
      <c r="D337" s="342"/>
      <c r="E337" s="342" t="s">
        <v>147</v>
      </c>
      <c r="F337" s="190" t="s">
        <v>112</v>
      </c>
      <c r="G337" s="342">
        <v>5</v>
      </c>
      <c r="H337" s="191">
        <v>4</v>
      </c>
      <c r="I337" s="192">
        <v>4131.6000000000004</v>
      </c>
      <c r="J337" s="192">
        <v>3326</v>
      </c>
      <c r="K337" s="192">
        <v>3326</v>
      </c>
      <c r="L337" s="338">
        <v>61</v>
      </c>
      <c r="M337" s="192">
        <v>1280277.1799999995</v>
      </c>
      <c r="N337" s="416">
        <v>0</v>
      </c>
      <c r="O337" s="416">
        <v>0</v>
      </c>
      <c r="P337" s="192">
        <v>1280277.1799999995</v>
      </c>
      <c r="Q337" s="192">
        <f>P337/J337</f>
        <v>384.92999999999984</v>
      </c>
      <c r="R337" s="342">
        <v>11111.76</v>
      </c>
      <c r="S337" s="593">
        <v>2023</v>
      </c>
      <c r="T337" s="28"/>
      <c r="U337" s="28"/>
      <c r="V337" s="28"/>
      <c r="W337" s="28"/>
      <c r="X337" s="28"/>
      <c r="Y337" s="28"/>
      <c r="Z337" s="28"/>
      <c r="AA337" s="28"/>
      <c r="AB337" s="28"/>
      <c r="AC337" s="28"/>
    </row>
    <row r="338" spans="1:32" s="22" customFormat="1" ht="12.75" customHeight="1" x14ac:dyDescent="0.2">
      <c r="A338" s="109"/>
      <c r="B338" s="112" t="s">
        <v>274</v>
      </c>
      <c r="C338" s="113">
        <v>1</v>
      </c>
      <c r="D338" s="109"/>
      <c r="E338" s="122"/>
      <c r="F338" s="108"/>
      <c r="G338" s="109"/>
      <c r="H338" s="110"/>
      <c r="I338" s="114">
        <f t="shared" ref="I338:P338" si="86">SUM(I337)</f>
        <v>4131.6000000000004</v>
      </c>
      <c r="J338" s="114">
        <f t="shared" si="86"/>
        <v>3326</v>
      </c>
      <c r="K338" s="114">
        <f t="shared" si="86"/>
        <v>3326</v>
      </c>
      <c r="L338" s="114">
        <f t="shared" si="86"/>
        <v>61</v>
      </c>
      <c r="M338" s="114">
        <f t="shared" si="86"/>
        <v>1280277.1799999995</v>
      </c>
      <c r="N338" s="114">
        <f t="shared" si="86"/>
        <v>0</v>
      </c>
      <c r="O338" s="114">
        <f t="shared" si="86"/>
        <v>0</v>
      </c>
      <c r="P338" s="114">
        <f t="shared" si="86"/>
        <v>1280277.1799999995</v>
      </c>
      <c r="Q338" s="183"/>
      <c r="R338" s="111"/>
      <c r="S338" s="613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4"/>
      <c r="AE338" s="4"/>
      <c r="AF338" s="4"/>
    </row>
    <row r="339" spans="1:32" s="4" customFormat="1" ht="12.75" customHeight="1" x14ac:dyDescent="0.2">
      <c r="A339" s="424">
        <v>1</v>
      </c>
      <c r="B339" s="460" t="s">
        <v>659</v>
      </c>
      <c r="C339" s="365">
        <v>1976</v>
      </c>
      <c r="D339" s="342"/>
      <c r="E339" s="342" t="s">
        <v>147</v>
      </c>
      <c r="F339" s="190" t="s">
        <v>112</v>
      </c>
      <c r="G339" s="342">
        <v>5</v>
      </c>
      <c r="H339" s="191">
        <v>4</v>
      </c>
      <c r="I339" s="192">
        <v>4131.6000000000004</v>
      </c>
      <c r="J339" s="192">
        <v>3326</v>
      </c>
      <c r="K339" s="192">
        <v>3326</v>
      </c>
      <c r="L339" s="338">
        <v>61</v>
      </c>
      <c r="M339" s="192">
        <v>27347609.737640001</v>
      </c>
      <c r="N339" s="416">
        <v>0</v>
      </c>
      <c r="O339" s="416">
        <v>0</v>
      </c>
      <c r="P339" s="192">
        <f>M339</f>
        <v>27347609.737640001</v>
      </c>
      <c r="Q339" s="192">
        <f>P339/J339</f>
        <v>8222.3721399999995</v>
      </c>
      <c r="R339" s="342">
        <v>11111.76</v>
      </c>
      <c r="S339" s="593">
        <v>2024</v>
      </c>
      <c r="T339" s="28"/>
      <c r="U339" s="28"/>
      <c r="V339" s="28"/>
      <c r="W339" s="28"/>
      <c r="X339" s="28"/>
      <c r="Y339" s="28"/>
      <c r="Z339" s="28"/>
      <c r="AA339" s="28"/>
      <c r="AB339" s="28"/>
      <c r="AC339" s="28"/>
    </row>
    <row r="340" spans="1:32" s="22" customFormat="1" ht="12.75" customHeight="1" x14ac:dyDescent="0.2">
      <c r="A340" s="614" t="s">
        <v>275</v>
      </c>
      <c r="B340" s="615"/>
      <c r="C340" s="70">
        <v>1</v>
      </c>
      <c r="D340" s="70"/>
      <c r="E340" s="122"/>
      <c r="F340" s="66"/>
      <c r="G340" s="70"/>
      <c r="H340" s="73"/>
      <c r="I340" s="71">
        <f t="shared" ref="I340:P340" si="87">SUM(I339:I339)</f>
        <v>4131.6000000000004</v>
      </c>
      <c r="J340" s="71">
        <f t="shared" si="87"/>
        <v>3326</v>
      </c>
      <c r="K340" s="71">
        <f t="shared" si="87"/>
        <v>3326</v>
      </c>
      <c r="L340" s="71">
        <f t="shared" si="87"/>
        <v>61</v>
      </c>
      <c r="M340" s="71">
        <f t="shared" si="87"/>
        <v>27347609.737640001</v>
      </c>
      <c r="N340" s="71">
        <f t="shared" si="87"/>
        <v>0</v>
      </c>
      <c r="O340" s="71">
        <f t="shared" si="87"/>
        <v>0</v>
      </c>
      <c r="P340" s="71">
        <f t="shared" si="87"/>
        <v>27347609.737640001</v>
      </c>
      <c r="Q340" s="172"/>
      <c r="R340" s="76"/>
      <c r="S340" s="221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4"/>
      <c r="AE340" s="4"/>
      <c r="AF340" s="4"/>
    </row>
    <row r="341" spans="1:32" s="26" customFormat="1" ht="13.35" customHeight="1" x14ac:dyDescent="0.2">
      <c r="A341" s="620" t="s">
        <v>71</v>
      </c>
      <c r="B341" s="621"/>
      <c r="C341" s="20">
        <f>C336+C338+C340</f>
        <v>4</v>
      </c>
      <c r="D341" s="20"/>
      <c r="E341" s="124"/>
      <c r="F341" s="20"/>
      <c r="G341" s="20"/>
      <c r="H341" s="20"/>
      <c r="I341" s="101">
        <f>I336+I338+I340</f>
        <v>9054.1</v>
      </c>
      <c r="J341" s="101">
        <f>J336+J338+J340</f>
        <v>7371</v>
      </c>
      <c r="K341" s="101">
        <f>K340+K338+K336</f>
        <v>7371</v>
      </c>
      <c r="L341" s="150">
        <f>L336+L338+L340</f>
        <v>138</v>
      </c>
      <c r="M341" s="101">
        <f>M336+M338+M340</f>
        <v>38693883.057640001</v>
      </c>
      <c r="N341" s="20"/>
      <c r="O341" s="20"/>
      <c r="P341" s="101">
        <f>P340+P338+P336</f>
        <v>38693883.057640001</v>
      </c>
      <c r="Q341" s="7"/>
      <c r="R341" s="21"/>
      <c r="S341" s="281"/>
      <c r="T341" s="608"/>
      <c r="U341" s="608"/>
      <c r="V341" s="608"/>
      <c r="W341" s="608"/>
      <c r="X341" s="608"/>
      <c r="Y341" s="608"/>
      <c r="Z341" s="608"/>
      <c r="AA341" s="608"/>
      <c r="AB341" s="608"/>
      <c r="AC341" s="608"/>
      <c r="AD341" s="29"/>
      <c r="AE341" s="29"/>
      <c r="AF341" s="29"/>
    </row>
    <row r="342" spans="1:32" s="4" customFormat="1" ht="13.35" customHeight="1" x14ac:dyDescent="0.2">
      <c r="A342" s="207"/>
      <c r="B342" s="15" t="s">
        <v>89</v>
      </c>
      <c r="C342" s="16"/>
      <c r="D342" s="207"/>
      <c r="E342" s="117"/>
      <c r="F342" s="5"/>
      <c r="G342" s="207"/>
      <c r="H342" s="48"/>
      <c r="I342" s="6"/>
      <c r="J342" s="6"/>
      <c r="K342" s="208"/>
      <c r="L342" s="106"/>
      <c r="M342" s="6"/>
      <c r="N342" s="6"/>
      <c r="O342" s="6"/>
      <c r="P342" s="17"/>
      <c r="Q342" s="6"/>
      <c r="R342" s="18"/>
      <c r="S342" s="593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</row>
    <row r="343" spans="1:32" s="4" customFormat="1" ht="12.75" customHeight="1" x14ac:dyDescent="0.2">
      <c r="A343" s="362">
        <v>1</v>
      </c>
      <c r="B343" s="361" t="s">
        <v>292</v>
      </c>
      <c r="C343" s="362" t="s">
        <v>61</v>
      </c>
      <c r="D343" s="418"/>
      <c r="E343" s="362" t="s">
        <v>147</v>
      </c>
      <c r="F343" s="361" t="s">
        <v>112</v>
      </c>
      <c r="G343" s="362">
        <v>4</v>
      </c>
      <c r="H343" s="415">
        <v>3</v>
      </c>
      <c r="I343" s="416">
        <v>2799</v>
      </c>
      <c r="J343" s="416">
        <v>2599</v>
      </c>
      <c r="K343" s="416">
        <v>450.5</v>
      </c>
      <c r="L343" s="419">
        <v>82</v>
      </c>
      <c r="M343" s="416">
        <v>31870713.803135999</v>
      </c>
      <c r="N343" s="416">
        <v>0</v>
      </c>
      <c r="O343" s="416">
        <v>0</v>
      </c>
      <c r="P343" s="401">
        <f t="shared" ref="P343:P354" si="88">M343</f>
        <v>31870713.803135999</v>
      </c>
      <c r="Q343" s="416">
        <f t="shared" ref="Q343:Q354" si="89">P343/J343</f>
        <v>12262.683263999999</v>
      </c>
      <c r="R343" s="362">
        <v>16488.580000000002</v>
      </c>
      <c r="S343" s="593">
        <v>2022</v>
      </c>
      <c r="T343" s="28"/>
      <c r="U343" s="28"/>
      <c r="V343" s="28"/>
      <c r="W343" s="28"/>
      <c r="X343" s="28"/>
      <c r="Y343" s="28"/>
      <c r="Z343" s="28"/>
      <c r="AA343" s="28"/>
      <c r="AB343" s="28"/>
      <c r="AC343" s="28"/>
    </row>
    <row r="344" spans="1:32" s="4" customFormat="1" ht="12.75" customHeight="1" x14ac:dyDescent="0.2">
      <c r="A344" s="362">
        <f t="shared" ref="A344:A354" si="90">A343+1</f>
        <v>2</v>
      </c>
      <c r="B344" s="361" t="s">
        <v>142</v>
      </c>
      <c r="C344" s="362">
        <v>1962</v>
      </c>
      <c r="D344" s="418"/>
      <c r="E344" s="362" t="s">
        <v>147</v>
      </c>
      <c r="F344" s="361" t="s">
        <v>114</v>
      </c>
      <c r="G344" s="362">
        <v>4</v>
      </c>
      <c r="H344" s="415">
        <v>3</v>
      </c>
      <c r="I344" s="416">
        <v>2785.3</v>
      </c>
      <c r="J344" s="416">
        <v>2585.3000000000002</v>
      </c>
      <c r="K344" s="416">
        <v>706.19</v>
      </c>
      <c r="L344" s="417">
        <v>127</v>
      </c>
      <c r="M344" s="416">
        <v>1248715.4117999999</v>
      </c>
      <c r="N344" s="416">
        <v>0</v>
      </c>
      <c r="O344" s="416">
        <v>0</v>
      </c>
      <c r="P344" s="401">
        <f t="shared" si="88"/>
        <v>1248715.4117999999</v>
      </c>
      <c r="Q344" s="416">
        <f t="shared" si="89"/>
        <v>483.00599999999991</v>
      </c>
      <c r="R344" s="415">
        <v>8050.1</v>
      </c>
      <c r="S344" s="593">
        <v>2022</v>
      </c>
      <c r="T344" s="28"/>
      <c r="U344" s="28"/>
      <c r="V344" s="28"/>
      <c r="W344" s="28"/>
      <c r="X344" s="28"/>
      <c r="Y344" s="28"/>
      <c r="Z344" s="28"/>
      <c r="AA344" s="28"/>
      <c r="AB344" s="28"/>
      <c r="AC344" s="28"/>
    </row>
    <row r="345" spans="1:32" s="4" customFormat="1" ht="12.75" customHeight="1" x14ac:dyDescent="0.2">
      <c r="A345" s="362">
        <f t="shared" si="90"/>
        <v>3</v>
      </c>
      <c r="B345" s="158" t="s">
        <v>406</v>
      </c>
      <c r="C345" s="383" t="s">
        <v>58</v>
      </c>
      <c r="D345" s="418"/>
      <c r="E345" s="383" t="s">
        <v>147</v>
      </c>
      <c r="F345" s="158" t="s">
        <v>112</v>
      </c>
      <c r="G345" s="383">
        <v>4</v>
      </c>
      <c r="H345" s="404">
        <v>2</v>
      </c>
      <c r="I345" s="159">
        <v>2342.3000000000002</v>
      </c>
      <c r="J345" s="159">
        <v>1826.14</v>
      </c>
      <c r="K345" s="159">
        <v>1231.6400000000001</v>
      </c>
      <c r="L345" s="160">
        <v>90</v>
      </c>
      <c r="M345" s="159">
        <v>1315451.913984</v>
      </c>
      <c r="N345" s="416">
        <v>0</v>
      </c>
      <c r="O345" s="416">
        <v>0</v>
      </c>
      <c r="P345" s="401">
        <f t="shared" si="88"/>
        <v>1315451.913984</v>
      </c>
      <c r="Q345" s="416">
        <f t="shared" si="89"/>
        <v>720.34559999999999</v>
      </c>
      <c r="R345" s="404">
        <v>12423.46</v>
      </c>
      <c r="S345" s="593">
        <v>2022</v>
      </c>
      <c r="T345" s="28"/>
      <c r="U345" s="28"/>
      <c r="V345" s="28"/>
      <c r="W345" s="28"/>
      <c r="X345" s="28"/>
      <c r="Y345" s="28"/>
      <c r="Z345" s="28"/>
      <c r="AA345" s="28"/>
      <c r="AB345" s="28"/>
      <c r="AC345" s="28"/>
    </row>
    <row r="346" spans="1:32" s="4" customFormat="1" ht="12.75" customHeight="1" x14ac:dyDescent="0.2">
      <c r="A346" s="362">
        <f t="shared" si="90"/>
        <v>4</v>
      </c>
      <c r="B346" s="158" t="s">
        <v>407</v>
      </c>
      <c r="C346" s="383" t="s">
        <v>55</v>
      </c>
      <c r="D346" s="418"/>
      <c r="E346" s="383" t="s">
        <v>147</v>
      </c>
      <c r="F346" s="158" t="s">
        <v>112</v>
      </c>
      <c r="G346" s="383">
        <v>3</v>
      </c>
      <c r="H346" s="404">
        <v>2</v>
      </c>
      <c r="I346" s="159">
        <v>2250.8000000000002</v>
      </c>
      <c r="J346" s="159">
        <v>2200.8000000000002</v>
      </c>
      <c r="K346" s="159">
        <v>1923.2</v>
      </c>
      <c r="L346" s="160">
        <v>30</v>
      </c>
      <c r="M346" s="159">
        <v>1585336.5964800001</v>
      </c>
      <c r="N346" s="416">
        <v>0</v>
      </c>
      <c r="O346" s="416">
        <v>0</v>
      </c>
      <c r="P346" s="401">
        <f t="shared" si="88"/>
        <v>1585336.5964800001</v>
      </c>
      <c r="Q346" s="416">
        <f t="shared" si="89"/>
        <v>720.34559999999999</v>
      </c>
      <c r="R346" s="404">
        <v>12005.759999999998</v>
      </c>
      <c r="S346" s="593">
        <v>2022</v>
      </c>
      <c r="T346" s="28"/>
      <c r="U346" s="28"/>
      <c r="V346" s="28"/>
      <c r="W346" s="28"/>
      <c r="X346" s="28"/>
      <c r="Y346" s="28"/>
      <c r="Z346" s="28"/>
      <c r="AA346" s="28"/>
      <c r="AB346" s="28"/>
      <c r="AC346" s="28"/>
    </row>
    <row r="347" spans="1:32" s="4" customFormat="1" ht="12.75" customHeight="1" x14ac:dyDescent="0.2">
      <c r="A347" s="362">
        <f t="shared" si="90"/>
        <v>5</v>
      </c>
      <c r="B347" s="158" t="s">
        <v>408</v>
      </c>
      <c r="C347" s="383" t="s">
        <v>58</v>
      </c>
      <c r="D347" s="418"/>
      <c r="E347" s="383" t="s">
        <v>147</v>
      </c>
      <c r="F347" s="158" t="s">
        <v>112</v>
      </c>
      <c r="G347" s="383">
        <v>4</v>
      </c>
      <c r="H347" s="404">
        <v>2</v>
      </c>
      <c r="I347" s="159">
        <v>1869.8</v>
      </c>
      <c r="J347" s="159">
        <v>1759.4</v>
      </c>
      <c r="K347" s="159">
        <v>1398.78</v>
      </c>
      <c r="L347" s="160">
        <v>35</v>
      </c>
      <c r="M347" s="159">
        <v>849800.75639999995</v>
      </c>
      <c r="N347" s="416">
        <v>0</v>
      </c>
      <c r="O347" s="416">
        <v>0</v>
      </c>
      <c r="P347" s="401">
        <f t="shared" si="88"/>
        <v>849800.75639999995</v>
      </c>
      <c r="Q347" s="416">
        <f t="shared" si="89"/>
        <v>483.00599999999997</v>
      </c>
      <c r="R347" s="404">
        <v>8050.1</v>
      </c>
      <c r="S347" s="593">
        <v>2022</v>
      </c>
      <c r="T347" s="28"/>
      <c r="U347" s="28"/>
      <c r="V347" s="28"/>
      <c r="W347" s="28"/>
      <c r="X347" s="28"/>
      <c r="Y347" s="28"/>
      <c r="Z347" s="28"/>
      <c r="AA347" s="28"/>
      <c r="AB347" s="28"/>
      <c r="AC347" s="28"/>
    </row>
    <row r="348" spans="1:32" s="4" customFormat="1" ht="12.75" customHeight="1" x14ac:dyDescent="0.2">
      <c r="A348" s="362">
        <f t="shared" si="90"/>
        <v>6</v>
      </c>
      <c r="B348" s="158" t="s">
        <v>409</v>
      </c>
      <c r="C348" s="383" t="s">
        <v>60</v>
      </c>
      <c r="D348" s="418"/>
      <c r="E348" s="383" t="s">
        <v>147</v>
      </c>
      <c r="F348" s="158" t="s">
        <v>112</v>
      </c>
      <c r="G348" s="383">
        <v>3</v>
      </c>
      <c r="H348" s="404">
        <v>2</v>
      </c>
      <c r="I348" s="159">
        <v>1848.98</v>
      </c>
      <c r="J348" s="159">
        <v>1724.57</v>
      </c>
      <c r="K348" s="159">
        <v>1468.15</v>
      </c>
      <c r="L348" s="160">
        <v>19</v>
      </c>
      <c r="M348" s="159">
        <v>1242286.4113919996</v>
      </c>
      <c r="N348" s="416">
        <v>0</v>
      </c>
      <c r="O348" s="416">
        <v>0</v>
      </c>
      <c r="P348" s="401">
        <f t="shared" si="88"/>
        <v>1242286.4113919996</v>
      </c>
      <c r="Q348" s="416">
        <f t="shared" si="89"/>
        <v>720.34559999999976</v>
      </c>
      <c r="R348" s="404">
        <v>12423.46</v>
      </c>
      <c r="S348" s="593">
        <v>2022</v>
      </c>
      <c r="T348" s="28"/>
      <c r="U348" s="28"/>
      <c r="V348" s="28"/>
      <c r="W348" s="28"/>
      <c r="X348" s="28"/>
      <c r="Y348" s="28"/>
      <c r="Z348" s="28"/>
      <c r="AA348" s="28"/>
      <c r="AB348" s="28"/>
      <c r="AC348" s="28"/>
    </row>
    <row r="349" spans="1:32" s="4" customFormat="1" ht="12.75" customHeight="1" x14ac:dyDescent="0.2">
      <c r="A349" s="362">
        <f t="shared" si="90"/>
        <v>7</v>
      </c>
      <c r="B349" s="158" t="s">
        <v>410</v>
      </c>
      <c r="C349" s="383" t="s">
        <v>140</v>
      </c>
      <c r="D349" s="418"/>
      <c r="E349" s="383" t="s">
        <v>147</v>
      </c>
      <c r="F349" s="158" t="s">
        <v>117</v>
      </c>
      <c r="G349" s="383">
        <v>2</v>
      </c>
      <c r="H349" s="404">
        <v>8</v>
      </c>
      <c r="I349" s="159">
        <v>583</v>
      </c>
      <c r="J349" s="159">
        <v>553</v>
      </c>
      <c r="K349" s="159">
        <v>418.9</v>
      </c>
      <c r="L349" s="160">
        <v>14</v>
      </c>
      <c r="M349" s="159">
        <v>773900.93760000006</v>
      </c>
      <c r="N349" s="416">
        <v>0</v>
      </c>
      <c r="O349" s="416">
        <v>0</v>
      </c>
      <c r="P349" s="401">
        <f t="shared" si="88"/>
        <v>773900.93760000006</v>
      </c>
      <c r="Q349" s="416">
        <f t="shared" si="89"/>
        <v>1399.4592</v>
      </c>
      <c r="R349" s="404">
        <v>23324.319999999996</v>
      </c>
      <c r="S349" s="593">
        <v>2022</v>
      </c>
      <c r="T349" s="28"/>
      <c r="U349" s="28"/>
      <c r="V349" s="28"/>
      <c r="W349" s="28"/>
      <c r="X349" s="28"/>
      <c r="Y349" s="28"/>
      <c r="Z349" s="28"/>
      <c r="AA349" s="28"/>
      <c r="AB349" s="28"/>
      <c r="AC349" s="28"/>
    </row>
    <row r="350" spans="1:32" s="4" customFormat="1" ht="12.75" customHeight="1" x14ac:dyDescent="0.2">
      <c r="A350" s="362">
        <f t="shared" si="90"/>
        <v>8</v>
      </c>
      <c r="B350" s="158" t="s">
        <v>412</v>
      </c>
      <c r="C350" s="383" t="s">
        <v>108</v>
      </c>
      <c r="D350" s="384"/>
      <c r="E350" s="383" t="s">
        <v>147</v>
      </c>
      <c r="F350" s="158" t="s">
        <v>117</v>
      </c>
      <c r="G350" s="383">
        <v>2</v>
      </c>
      <c r="H350" s="404">
        <v>8</v>
      </c>
      <c r="I350" s="159">
        <v>577.6</v>
      </c>
      <c r="J350" s="159">
        <v>547.6</v>
      </c>
      <c r="K350" s="159">
        <v>249.8</v>
      </c>
      <c r="L350" s="160">
        <v>13</v>
      </c>
      <c r="M350" s="159">
        <v>766343.85791999998</v>
      </c>
      <c r="N350" s="416">
        <v>0</v>
      </c>
      <c r="O350" s="416">
        <v>0</v>
      </c>
      <c r="P350" s="401">
        <f t="shared" si="88"/>
        <v>766343.85791999998</v>
      </c>
      <c r="Q350" s="416">
        <f t="shared" si="89"/>
        <v>1399.4592</v>
      </c>
      <c r="R350" s="404">
        <v>23324.319999999996</v>
      </c>
      <c r="S350" s="593">
        <v>2022</v>
      </c>
      <c r="T350" s="28"/>
      <c r="U350" s="28"/>
      <c r="V350" s="28"/>
      <c r="W350" s="28"/>
      <c r="X350" s="28"/>
      <c r="Y350" s="28"/>
      <c r="Z350" s="28"/>
      <c r="AA350" s="28"/>
      <c r="AB350" s="28"/>
      <c r="AC350" s="28"/>
    </row>
    <row r="351" spans="1:32" s="4" customFormat="1" ht="12.75" customHeight="1" x14ac:dyDescent="0.2">
      <c r="A351" s="362">
        <f t="shared" si="90"/>
        <v>9</v>
      </c>
      <c r="B351" s="158" t="s">
        <v>413</v>
      </c>
      <c r="C351" s="383" t="s">
        <v>108</v>
      </c>
      <c r="D351" s="384"/>
      <c r="E351" s="383" t="s">
        <v>147</v>
      </c>
      <c r="F351" s="158" t="s">
        <v>117</v>
      </c>
      <c r="G351" s="383">
        <v>1</v>
      </c>
      <c r="H351" s="404">
        <v>4</v>
      </c>
      <c r="I351" s="159">
        <v>362</v>
      </c>
      <c r="J351" s="159">
        <v>342</v>
      </c>
      <c r="K351" s="159">
        <v>140</v>
      </c>
      <c r="L351" s="160">
        <v>10</v>
      </c>
      <c r="M351" s="159">
        <v>478615.04639999999</v>
      </c>
      <c r="N351" s="416">
        <v>0</v>
      </c>
      <c r="O351" s="416">
        <v>0</v>
      </c>
      <c r="P351" s="401">
        <f t="shared" si="88"/>
        <v>478615.04639999999</v>
      </c>
      <c r="Q351" s="416">
        <f t="shared" si="89"/>
        <v>1399.4592</v>
      </c>
      <c r="R351" s="404">
        <v>23324.319999999996</v>
      </c>
      <c r="S351" s="593">
        <v>2022</v>
      </c>
      <c r="T351" s="28"/>
      <c r="U351" s="28"/>
      <c r="V351" s="28"/>
      <c r="W351" s="28"/>
      <c r="X351" s="28"/>
      <c r="Y351" s="28"/>
      <c r="Z351" s="28"/>
      <c r="AA351" s="28"/>
      <c r="AB351" s="28"/>
      <c r="AC351" s="28"/>
    </row>
    <row r="352" spans="1:32" s="4" customFormat="1" ht="12.75" customHeight="1" x14ac:dyDescent="0.2">
      <c r="A352" s="362">
        <f t="shared" si="90"/>
        <v>10</v>
      </c>
      <c r="B352" s="158" t="s">
        <v>414</v>
      </c>
      <c r="C352" s="383" t="s">
        <v>108</v>
      </c>
      <c r="D352" s="384"/>
      <c r="E352" s="383" t="s">
        <v>147</v>
      </c>
      <c r="F352" s="158" t="s">
        <v>117</v>
      </c>
      <c r="G352" s="383">
        <v>1</v>
      </c>
      <c r="H352" s="404">
        <v>8</v>
      </c>
      <c r="I352" s="159">
        <v>572</v>
      </c>
      <c r="J352" s="159">
        <v>542</v>
      </c>
      <c r="K352" s="159">
        <v>494.3</v>
      </c>
      <c r="L352" s="160">
        <v>10</v>
      </c>
      <c r="M352" s="159">
        <v>798704.85839999991</v>
      </c>
      <c r="N352" s="416">
        <v>0</v>
      </c>
      <c r="O352" s="416">
        <v>0</v>
      </c>
      <c r="P352" s="401">
        <f t="shared" si="88"/>
        <v>798704.85839999991</v>
      </c>
      <c r="Q352" s="416">
        <f t="shared" si="89"/>
        <v>1473.6251999999997</v>
      </c>
      <c r="R352" s="404">
        <v>23324.319999999996</v>
      </c>
      <c r="S352" s="593">
        <v>2022</v>
      </c>
      <c r="T352" s="28"/>
      <c r="U352" s="28"/>
      <c r="V352" s="28"/>
      <c r="W352" s="28"/>
      <c r="X352" s="28"/>
      <c r="Y352" s="28"/>
      <c r="Z352" s="28"/>
      <c r="AA352" s="28"/>
      <c r="AB352" s="28"/>
      <c r="AC352" s="28"/>
    </row>
    <row r="353" spans="1:32" s="4" customFormat="1" ht="12.75" customHeight="1" x14ac:dyDescent="0.2">
      <c r="A353" s="362">
        <f t="shared" si="90"/>
        <v>11</v>
      </c>
      <c r="B353" s="158" t="s">
        <v>415</v>
      </c>
      <c r="C353" s="383" t="s">
        <v>108</v>
      </c>
      <c r="D353" s="384"/>
      <c r="E353" s="383" t="s">
        <v>147</v>
      </c>
      <c r="F353" s="158" t="s">
        <v>117</v>
      </c>
      <c r="G353" s="383">
        <v>1</v>
      </c>
      <c r="H353" s="404">
        <v>8</v>
      </c>
      <c r="I353" s="159">
        <v>569.1</v>
      </c>
      <c r="J353" s="159">
        <v>539.1</v>
      </c>
      <c r="K353" s="159">
        <v>354.36</v>
      </c>
      <c r="L353" s="160">
        <v>14</v>
      </c>
      <c r="M353" s="159">
        <v>794431.34531999996</v>
      </c>
      <c r="N353" s="416">
        <v>0</v>
      </c>
      <c r="O353" s="416">
        <v>0</v>
      </c>
      <c r="P353" s="401">
        <f t="shared" si="88"/>
        <v>794431.34531999996</v>
      </c>
      <c r="Q353" s="416">
        <f t="shared" si="89"/>
        <v>1473.6251999999999</v>
      </c>
      <c r="R353" s="404">
        <v>23324.319999999996</v>
      </c>
      <c r="S353" s="593">
        <v>2022</v>
      </c>
      <c r="T353" s="28"/>
      <c r="U353" s="28"/>
      <c r="V353" s="28"/>
      <c r="W353" s="28"/>
      <c r="X353" s="28"/>
      <c r="Y353" s="28"/>
      <c r="Z353" s="28"/>
      <c r="AA353" s="28"/>
      <c r="AB353" s="28"/>
      <c r="AC353" s="28"/>
    </row>
    <row r="354" spans="1:32" s="4" customFormat="1" ht="12.75" customHeight="1" x14ac:dyDescent="0.2">
      <c r="A354" s="362">
        <f t="shared" si="90"/>
        <v>12</v>
      </c>
      <c r="B354" s="382" t="s">
        <v>411</v>
      </c>
      <c r="C354" s="383" t="s">
        <v>416</v>
      </c>
      <c r="D354" s="384"/>
      <c r="E354" s="384" t="s">
        <v>146</v>
      </c>
      <c r="F354" s="158" t="s">
        <v>112</v>
      </c>
      <c r="G354" s="383">
        <v>5</v>
      </c>
      <c r="H354" s="404">
        <v>42</v>
      </c>
      <c r="I354" s="159">
        <v>3150</v>
      </c>
      <c r="J354" s="159">
        <v>2818</v>
      </c>
      <c r="K354" s="159">
        <v>0</v>
      </c>
      <c r="L354" s="160">
        <v>1</v>
      </c>
      <c r="M354" s="159">
        <v>33759068.136791997</v>
      </c>
      <c r="N354" s="416">
        <v>0</v>
      </c>
      <c r="O354" s="416">
        <v>0</v>
      </c>
      <c r="P354" s="401">
        <f t="shared" si="88"/>
        <v>33759068.136791997</v>
      </c>
      <c r="Q354" s="416">
        <f t="shared" si="89"/>
        <v>11979.797067704754</v>
      </c>
      <c r="R354" s="383">
        <v>12005.759999999998</v>
      </c>
      <c r="S354" s="593">
        <v>2022</v>
      </c>
      <c r="T354" s="28"/>
      <c r="U354" s="28"/>
      <c r="V354" s="28"/>
      <c r="W354" s="28"/>
      <c r="X354" s="28"/>
      <c r="Y354" s="28"/>
      <c r="Z354" s="28"/>
      <c r="AA354" s="28"/>
      <c r="AB354" s="28"/>
      <c r="AC354" s="28"/>
    </row>
    <row r="355" spans="1:32" s="22" customFormat="1" ht="12.75" customHeight="1" x14ac:dyDescent="0.2">
      <c r="A355" s="646" t="s">
        <v>276</v>
      </c>
      <c r="B355" s="647"/>
      <c r="C355" s="14">
        <v>12</v>
      </c>
      <c r="D355" s="14"/>
      <c r="E355" s="122"/>
      <c r="F355" s="203"/>
      <c r="G355" s="14"/>
      <c r="H355" s="47"/>
      <c r="I355" s="3">
        <f>SUM(I343:I354)</f>
        <v>19709.88</v>
      </c>
      <c r="J355" s="3">
        <f t="shared" ref="J355:P355" si="91">SUM(J343:J354)</f>
        <v>18036.910000000003</v>
      </c>
      <c r="K355" s="3">
        <f t="shared" si="91"/>
        <v>8835.82</v>
      </c>
      <c r="L355" s="3">
        <f t="shared" si="91"/>
        <v>445</v>
      </c>
      <c r="M355" s="3">
        <f t="shared" si="91"/>
        <v>75483369.075623989</v>
      </c>
      <c r="N355" s="3">
        <f t="shared" si="91"/>
        <v>0</v>
      </c>
      <c r="O355" s="3">
        <f t="shared" si="91"/>
        <v>0</v>
      </c>
      <c r="P355" s="3">
        <f t="shared" si="91"/>
        <v>75483369.075623989</v>
      </c>
      <c r="Q355" s="172"/>
      <c r="R355" s="23"/>
      <c r="S355" s="221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4"/>
      <c r="AE355" s="4"/>
      <c r="AF355" s="4"/>
    </row>
    <row r="356" spans="1:32" s="4" customFormat="1" ht="12.75" customHeight="1" x14ac:dyDescent="0.2">
      <c r="A356" s="362">
        <v>1</v>
      </c>
      <c r="B356" s="361" t="s">
        <v>142</v>
      </c>
      <c r="C356" s="362">
        <v>1962</v>
      </c>
      <c r="D356" s="418"/>
      <c r="E356" s="362" t="s">
        <v>147</v>
      </c>
      <c r="F356" s="361" t="s">
        <v>114</v>
      </c>
      <c r="G356" s="362">
        <v>4</v>
      </c>
      <c r="H356" s="415">
        <v>3</v>
      </c>
      <c r="I356" s="416">
        <v>2785.3</v>
      </c>
      <c r="J356" s="416">
        <v>2585.3000000000002</v>
      </c>
      <c r="K356" s="416">
        <v>706.19</v>
      </c>
      <c r="L356" s="417">
        <v>127</v>
      </c>
      <c r="M356" s="416">
        <v>19557298.693542</v>
      </c>
      <c r="N356" s="416">
        <v>0</v>
      </c>
      <c r="O356" s="416">
        <v>0</v>
      </c>
      <c r="P356" s="416">
        <f t="shared" ref="P356:P373" si="92">M356</f>
        <v>19557298.693542</v>
      </c>
      <c r="Q356" s="416">
        <f t="shared" ref="Q356:Q373" si="93">P356/J356</f>
        <v>7564.8082209190416</v>
      </c>
      <c r="R356" s="362">
        <v>8050.1</v>
      </c>
      <c r="S356" s="593">
        <v>2023</v>
      </c>
      <c r="T356" s="28"/>
      <c r="U356" s="28"/>
      <c r="V356" s="28"/>
      <c r="W356" s="28"/>
      <c r="X356" s="28"/>
      <c r="Y356" s="28"/>
      <c r="Z356" s="28"/>
      <c r="AA356" s="28"/>
      <c r="AB356" s="28"/>
      <c r="AC356" s="28"/>
    </row>
    <row r="357" spans="1:32" s="4" customFormat="1" ht="12.75" customHeight="1" x14ac:dyDescent="0.2">
      <c r="A357" s="362">
        <f t="shared" ref="A357:A373" si="94">A356+1</f>
        <v>2</v>
      </c>
      <c r="B357" s="158" t="s">
        <v>417</v>
      </c>
      <c r="C357" s="383" t="s">
        <v>45</v>
      </c>
      <c r="D357" s="384"/>
      <c r="E357" s="383" t="s">
        <v>147</v>
      </c>
      <c r="F357" s="158" t="s">
        <v>112</v>
      </c>
      <c r="G357" s="383">
        <v>5</v>
      </c>
      <c r="H357" s="404">
        <v>4</v>
      </c>
      <c r="I357" s="159">
        <v>3458.2</v>
      </c>
      <c r="J357" s="159">
        <v>3244</v>
      </c>
      <c r="K357" s="159">
        <v>0</v>
      </c>
      <c r="L357" s="160">
        <v>81</v>
      </c>
      <c r="M357" s="159">
        <v>1566871.4639999999</v>
      </c>
      <c r="N357" s="416">
        <v>0</v>
      </c>
      <c r="O357" s="416">
        <v>0</v>
      </c>
      <c r="P357" s="416">
        <f t="shared" si="92"/>
        <v>1566871.4639999999</v>
      </c>
      <c r="Q357" s="416">
        <f t="shared" si="93"/>
        <v>483.00599999999997</v>
      </c>
      <c r="R357" s="404">
        <v>12005.759999999998</v>
      </c>
      <c r="S357" s="593">
        <v>2023</v>
      </c>
      <c r="T357" s="28"/>
      <c r="U357" s="28"/>
      <c r="V357" s="28"/>
      <c r="W357" s="28"/>
      <c r="X357" s="28"/>
      <c r="Y357" s="28"/>
      <c r="Z357" s="28"/>
      <c r="AA357" s="28"/>
      <c r="AB357" s="28"/>
      <c r="AC357" s="28"/>
    </row>
    <row r="358" spans="1:32" s="4" customFormat="1" ht="12.75" customHeight="1" x14ac:dyDescent="0.2">
      <c r="A358" s="362">
        <f t="shared" si="94"/>
        <v>3</v>
      </c>
      <c r="B358" s="158" t="s">
        <v>418</v>
      </c>
      <c r="C358" s="383" t="s">
        <v>45</v>
      </c>
      <c r="D358" s="384"/>
      <c r="E358" s="383" t="s">
        <v>147</v>
      </c>
      <c r="F358" s="158" t="s">
        <v>112</v>
      </c>
      <c r="G358" s="383">
        <v>4</v>
      </c>
      <c r="H358" s="404">
        <v>2</v>
      </c>
      <c r="I358" s="159">
        <v>1579</v>
      </c>
      <c r="J358" s="159">
        <v>1428.7</v>
      </c>
      <c r="K358" s="159">
        <v>1428.7</v>
      </c>
      <c r="L358" s="160">
        <v>42</v>
      </c>
      <c r="M358" s="159">
        <v>1029157.7587199999</v>
      </c>
      <c r="N358" s="416">
        <v>0</v>
      </c>
      <c r="O358" s="416">
        <v>0</v>
      </c>
      <c r="P358" s="416">
        <f t="shared" si="92"/>
        <v>1029157.7587199999</v>
      </c>
      <c r="Q358" s="416">
        <f t="shared" si="93"/>
        <v>720.34559999999988</v>
      </c>
      <c r="R358" s="404">
        <v>12423.46</v>
      </c>
      <c r="S358" s="593">
        <v>2023</v>
      </c>
      <c r="T358" s="28"/>
      <c r="U358" s="28"/>
      <c r="V358" s="28"/>
      <c r="W358" s="28"/>
      <c r="X358" s="28"/>
      <c r="Y358" s="28"/>
      <c r="Z358" s="28"/>
      <c r="AA358" s="28"/>
      <c r="AB358" s="28"/>
      <c r="AC358" s="28"/>
    </row>
    <row r="359" spans="1:32" s="4" customFormat="1" ht="12.75" customHeight="1" x14ac:dyDescent="0.2">
      <c r="A359" s="362">
        <f t="shared" si="94"/>
        <v>4</v>
      </c>
      <c r="B359" s="158" t="s">
        <v>419</v>
      </c>
      <c r="C359" s="383" t="s">
        <v>58</v>
      </c>
      <c r="D359" s="384"/>
      <c r="E359" s="383" t="s">
        <v>147</v>
      </c>
      <c r="F359" s="158" t="s">
        <v>112</v>
      </c>
      <c r="G359" s="383">
        <v>3</v>
      </c>
      <c r="H359" s="404">
        <v>2</v>
      </c>
      <c r="I359" s="159">
        <v>1032.2</v>
      </c>
      <c r="J359" s="159">
        <v>954</v>
      </c>
      <c r="K359" s="159">
        <v>954</v>
      </c>
      <c r="L359" s="160">
        <v>29</v>
      </c>
      <c r="M359" s="159">
        <v>687209.70240000007</v>
      </c>
      <c r="N359" s="159">
        <v>0</v>
      </c>
      <c r="O359" s="159">
        <v>0</v>
      </c>
      <c r="P359" s="416">
        <f t="shared" si="92"/>
        <v>687209.70240000007</v>
      </c>
      <c r="Q359" s="416">
        <f t="shared" si="93"/>
        <v>720.3456000000001</v>
      </c>
      <c r="R359" s="404">
        <v>12423.46</v>
      </c>
      <c r="S359" s="593">
        <v>2023</v>
      </c>
      <c r="T359" s="28"/>
      <c r="U359" s="28"/>
      <c r="V359" s="28"/>
      <c r="W359" s="28"/>
      <c r="X359" s="28"/>
      <c r="Y359" s="28"/>
      <c r="Z359" s="28"/>
      <c r="AA359" s="28"/>
      <c r="AB359" s="28"/>
      <c r="AC359" s="28"/>
    </row>
    <row r="360" spans="1:32" s="4" customFormat="1" ht="12.75" customHeight="1" x14ac:dyDescent="0.2">
      <c r="A360" s="362">
        <f t="shared" si="94"/>
        <v>5</v>
      </c>
      <c r="B360" s="158" t="s">
        <v>420</v>
      </c>
      <c r="C360" s="383" t="s">
        <v>66</v>
      </c>
      <c r="D360" s="384"/>
      <c r="E360" s="383" t="s">
        <v>147</v>
      </c>
      <c r="F360" s="158" t="s">
        <v>112</v>
      </c>
      <c r="G360" s="383">
        <v>4</v>
      </c>
      <c r="H360" s="404">
        <v>2</v>
      </c>
      <c r="I360" s="159">
        <v>1500.45</v>
      </c>
      <c r="J360" s="159">
        <v>1255</v>
      </c>
      <c r="K360" s="159">
        <v>1252.76</v>
      </c>
      <c r="L360" s="160">
        <v>33</v>
      </c>
      <c r="M360" s="159">
        <v>904033.728</v>
      </c>
      <c r="N360" s="159">
        <v>0</v>
      </c>
      <c r="O360" s="159">
        <v>0</v>
      </c>
      <c r="P360" s="416">
        <f t="shared" si="92"/>
        <v>904033.728</v>
      </c>
      <c r="Q360" s="416">
        <f t="shared" si="93"/>
        <v>720.34559999999999</v>
      </c>
      <c r="R360" s="404">
        <v>12423.46</v>
      </c>
      <c r="S360" s="593">
        <v>2023</v>
      </c>
      <c r="T360" s="28"/>
      <c r="U360" s="28"/>
      <c r="V360" s="28"/>
      <c r="W360" s="28"/>
      <c r="X360" s="28"/>
      <c r="Y360" s="28"/>
      <c r="Z360" s="28"/>
      <c r="AA360" s="28"/>
      <c r="AB360" s="28"/>
      <c r="AC360" s="28"/>
    </row>
    <row r="361" spans="1:32" s="4" customFormat="1" ht="12.75" customHeight="1" x14ac:dyDescent="0.2">
      <c r="A361" s="362">
        <f t="shared" si="94"/>
        <v>6</v>
      </c>
      <c r="B361" s="158" t="s">
        <v>421</v>
      </c>
      <c r="C361" s="383" t="s">
        <v>65</v>
      </c>
      <c r="D361" s="384"/>
      <c r="E361" s="383" t="s">
        <v>147</v>
      </c>
      <c r="F361" s="158" t="s">
        <v>112</v>
      </c>
      <c r="G361" s="383">
        <v>4</v>
      </c>
      <c r="H361" s="404">
        <v>2</v>
      </c>
      <c r="I361" s="159">
        <v>1526.6</v>
      </c>
      <c r="J361" s="159">
        <v>1269.8</v>
      </c>
      <c r="K361" s="159">
        <v>1269.8</v>
      </c>
      <c r="L361" s="160">
        <v>38</v>
      </c>
      <c r="M361" s="159">
        <v>914694.84287999989</v>
      </c>
      <c r="N361" s="159">
        <v>0</v>
      </c>
      <c r="O361" s="159">
        <v>0</v>
      </c>
      <c r="P361" s="416">
        <f t="shared" si="92"/>
        <v>914694.84287999989</v>
      </c>
      <c r="Q361" s="416">
        <f t="shared" si="93"/>
        <v>720.34559999999999</v>
      </c>
      <c r="R361" s="404">
        <v>12423.46</v>
      </c>
      <c r="S361" s="593">
        <v>2023</v>
      </c>
      <c r="T361" s="28"/>
      <c r="U361" s="28"/>
      <c r="V361" s="28"/>
      <c r="W361" s="28"/>
      <c r="X361" s="28"/>
      <c r="Y361" s="28"/>
      <c r="Z361" s="28"/>
      <c r="AA361" s="28"/>
      <c r="AB361" s="28"/>
      <c r="AC361" s="28"/>
    </row>
    <row r="362" spans="1:32" s="4" customFormat="1" ht="12.75" customHeight="1" x14ac:dyDescent="0.2">
      <c r="A362" s="362">
        <f t="shared" si="94"/>
        <v>7</v>
      </c>
      <c r="B362" s="158" t="s">
        <v>422</v>
      </c>
      <c r="C362" s="383" t="s">
        <v>58</v>
      </c>
      <c r="D362" s="384"/>
      <c r="E362" s="383" t="s">
        <v>147</v>
      </c>
      <c r="F362" s="158" t="s">
        <v>112</v>
      </c>
      <c r="G362" s="383">
        <v>4</v>
      </c>
      <c r="H362" s="404">
        <v>2</v>
      </c>
      <c r="I362" s="159">
        <v>1293</v>
      </c>
      <c r="J362" s="159">
        <v>1187.4000000000001</v>
      </c>
      <c r="K362" s="159">
        <v>1079.6400000000001</v>
      </c>
      <c r="L362" s="160">
        <v>26</v>
      </c>
      <c r="M362" s="159">
        <v>855338.36544000008</v>
      </c>
      <c r="N362" s="159">
        <v>0</v>
      </c>
      <c r="O362" s="159">
        <v>0</v>
      </c>
      <c r="P362" s="416">
        <f t="shared" si="92"/>
        <v>855338.36544000008</v>
      </c>
      <c r="Q362" s="416">
        <f t="shared" si="93"/>
        <v>720.34559999999999</v>
      </c>
      <c r="R362" s="404">
        <v>12423.46</v>
      </c>
      <c r="S362" s="593">
        <v>2023</v>
      </c>
      <c r="T362" s="28"/>
      <c r="U362" s="28"/>
      <c r="V362" s="28"/>
      <c r="W362" s="28"/>
      <c r="X362" s="28"/>
      <c r="Y362" s="28"/>
      <c r="Z362" s="28"/>
      <c r="AA362" s="28"/>
      <c r="AB362" s="28"/>
      <c r="AC362" s="28"/>
    </row>
    <row r="363" spans="1:32" s="4" customFormat="1" ht="12.75" customHeight="1" x14ac:dyDescent="0.2">
      <c r="A363" s="362">
        <f t="shared" si="94"/>
        <v>8</v>
      </c>
      <c r="B363" s="158" t="s">
        <v>423</v>
      </c>
      <c r="C363" s="383" t="s">
        <v>46</v>
      </c>
      <c r="D363" s="384"/>
      <c r="E363" s="383" t="s">
        <v>147</v>
      </c>
      <c r="F363" s="158" t="s">
        <v>112</v>
      </c>
      <c r="G363" s="383">
        <v>2</v>
      </c>
      <c r="H363" s="404">
        <v>1</v>
      </c>
      <c r="I363" s="159">
        <v>408.6</v>
      </c>
      <c r="J363" s="159">
        <v>375.6</v>
      </c>
      <c r="K363" s="159">
        <v>0</v>
      </c>
      <c r="L363" s="160">
        <v>8</v>
      </c>
      <c r="M363" s="159">
        <v>209592.91295999996</v>
      </c>
      <c r="N363" s="159">
        <v>0</v>
      </c>
      <c r="O363" s="159">
        <v>0</v>
      </c>
      <c r="P363" s="416">
        <f t="shared" si="92"/>
        <v>209592.91295999996</v>
      </c>
      <c r="Q363" s="416">
        <f t="shared" si="93"/>
        <v>558.02159999999981</v>
      </c>
      <c r="R363" s="404">
        <v>16488.580000000002</v>
      </c>
      <c r="S363" s="593">
        <v>2023</v>
      </c>
      <c r="T363" s="28"/>
      <c r="U363" s="28"/>
      <c r="V363" s="28"/>
      <c r="W363" s="28"/>
      <c r="X363" s="28"/>
      <c r="Y363" s="28"/>
      <c r="Z363" s="28"/>
      <c r="AA363" s="28"/>
      <c r="AB363" s="28"/>
      <c r="AC363" s="28"/>
    </row>
    <row r="364" spans="1:32" s="4" customFormat="1" ht="12.75" customHeight="1" x14ac:dyDescent="0.2">
      <c r="A364" s="362">
        <f t="shared" si="94"/>
        <v>9</v>
      </c>
      <c r="B364" s="158" t="s">
        <v>424</v>
      </c>
      <c r="C364" s="383" t="s">
        <v>60</v>
      </c>
      <c r="D364" s="384"/>
      <c r="E364" s="383" t="s">
        <v>147</v>
      </c>
      <c r="F364" s="158" t="s">
        <v>117</v>
      </c>
      <c r="G364" s="383">
        <v>2</v>
      </c>
      <c r="H364" s="404">
        <v>1</v>
      </c>
      <c r="I364" s="159">
        <v>548.6</v>
      </c>
      <c r="J364" s="159">
        <v>528.6</v>
      </c>
      <c r="K364" s="159">
        <v>528.6</v>
      </c>
      <c r="L364" s="160">
        <v>11</v>
      </c>
      <c r="M364" s="159">
        <v>739754.1331199999</v>
      </c>
      <c r="N364" s="159">
        <v>0</v>
      </c>
      <c r="O364" s="159">
        <v>0</v>
      </c>
      <c r="P364" s="416">
        <f t="shared" si="92"/>
        <v>739754.1331199999</v>
      </c>
      <c r="Q364" s="416">
        <f t="shared" si="93"/>
        <v>1399.4591999999998</v>
      </c>
      <c r="R364" s="404">
        <v>23324.319999999996</v>
      </c>
      <c r="S364" s="593">
        <v>2023</v>
      </c>
      <c r="T364" s="28"/>
      <c r="U364" s="28"/>
      <c r="V364" s="28"/>
      <c r="W364" s="28"/>
      <c r="X364" s="28"/>
      <c r="Y364" s="28"/>
      <c r="Z364" s="28"/>
      <c r="AA364" s="28"/>
      <c r="AB364" s="28"/>
      <c r="AC364" s="28"/>
    </row>
    <row r="365" spans="1:32" s="4" customFormat="1" ht="12.75" customHeight="1" x14ac:dyDescent="0.2">
      <c r="A365" s="362">
        <f t="shared" si="94"/>
        <v>10</v>
      </c>
      <c r="B365" s="158" t="s">
        <v>425</v>
      </c>
      <c r="C365" s="383" t="s">
        <v>60</v>
      </c>
      <c r="D365" s="384"/>
      <c r="E365" s="383" t="s">
        <v>147</v>
      </c>
      <c r="F365" s="158" t="s">
        <v>117</v>
      </c>
      <c r="G365" s="383">
        <v>2</v>
      </c>
      <c r="H365" s="404">
        <v>2</v>
      </c>
      <c r="I365" s="159">
        <v>1012</v>
      </c>
      <c r="J365" s="159">
        <v>928</v>
      </c>
      <c r="K365" s="159">
        <v>510.58</v>
      </c>
      <c r="L365" s="160">
        <v>21</v>
      </c>
      <c r="M365" s="159">
        <v>1298698.1376</v>
      </c>
      <c r="N365" s="159">
        <v>0</v>
      </c>
      <c r="O365" s="159">
        <v>0</v>
      </c>
      <c r="P365" s="416">
        <f t="shared" si="92"/>
        <v>1298698.1376</v>
      </c>
      <c r="Q365" s="416">
        <f t="shared" si="93"/>
        <v>1399.4592</v>
      </c>
      <c r="R365" s="404">
        <v>23324.319999999996</v>
      </c>
      <c r="S365" s="593">
        <v>2023</v>
      </c>
      <c r="T365" s="28"/>
      <c r="U365" s="28"/>
      <c r="V365" s="28"/>
      <c r="W365" s="28"/>
      <c r="X365" s="28"/>
      <c r="Y365" s="28"/>
      <c r="Z365" s="28"/>
      <c r="AA365" s="28"/>
      <c r="AB365" s="28"/>
      <c r="AC365" s="28"/>
    </row>
    <row r="366" spans="1:32" s="4" customFormat="1" ht="12.75" customHeight="1" x14ac:dyDescent="0.2">
      <c r="A366" s="362">
        <f t="shared" si="94"/>
        <v>11</v>
      </c>
      <c r="B366" s="158" t="s">
        <v>426</v>
      </c>
      <c r="C366" s="383" t="s">
        <v>140</v>
      </c>
      <c r="D366" s="384"/>
      <c r="E366" s="383" t="s">
        <v>147</v>
      </c>
      <c r="F366" s="158" t="s">
        <v>117</v>
      </c>
      <c r="G366" s="383">
        <v>2</v>
      </c>
      <c r="H366" s="404">
        <v>2</v>
      </c>
      <c r="I366" s="159">
        <v>567</v>
      </c>
      <c r="J366" s="159">
        <v>537</v>
      </c>
      <c r="K366" s="159">
        <v>416.7</v>
      </c>
      <c r="L366" s="160">
        <v>11</v>
      </c>
      <c r="M366" s="159">
        <v>751509.59039999999</v>
      </c>
      <c r="N366" s="159">
        <v>0</v>
      </c>
      <c r="O366" s="159">
        <v>0</v>
      </c>
      <c r="P366" s="416">
        <f t="shared" si="92"/>
        <v>751509.59039999999</v>
      </c>
      <c r="Q366" s="416">
        <f t="shared" si="93"/>
        <v>1399.4592</v>
      </c>
      <c r="R366" s="404">
        <v>23324.319999999996</v>
      </c>
      <c r="S366" s="593">
        <v>2023</v>
      </c>
      <c r="T366" s="28"/>
      <c r="U366" s="28"/>
      <c r="V366" s="28"/>
      <c r="W366" s="28"/>
      <c r="X366" s="28"/>
      <c r="Y366" s="28"/>
      <c r="Z366" s="28"/>
      <c r="AA366" s="28"/>
      <c r="AB366" s="28"/>
      <c r="AC366" s="28"/>
    </row>
    <row r="367" spans="1:32" s="4" customFormat="1" ht="12.75" customHeight="1" x14ac:dyDescent="0.2">
      <c r="A367" s="362">
        <f t="shared" si="94"/>
        <v>12</v>
      </c>
      <c r="B367" s="158" t="s">
        <v>427</v>
      </c>
      <c r="C367" s="383" t="s">
        <v>296</v>
      </c>
      <c r="D367" s="384"/>
      <c r="E367" s="383" t="s">
        <v>147</v>
      </c>
      <c r="F367" s="158" t="s">
        <v>117</v>
      </c>
      <c r="G367" s="383">
        <v>2</v>
      </c>
      <c r="H367" s="404">
        <v>2</v>
      </c>
      <c r="I367" s="159">
        <v>569</v>
      </c>
      <c r="J367" s="159">
        <v>529</v>
      </c>
      <c r="K367" s="159">
        <v>449.1</v>
      </c>
      <c r="L367" s="160">
        <v>17</v>
      </c>
      <c r="M367" s="159">
        <v>779547.73080000002</v>
      </c>
      <c r="N367" s="159">
        <v>0</v>
      </c>
      <c r="O367" s="159">
        <v>0</v>
      </c>
      <c r="P367" s="416">
        <f t="shared" si="92"/>
        <v>779547.73080000002</v>
      </c>
      <c r="Q367" s="416">
        <f t="shared" si="93"/>
        <v>1473.6251999999999</v>
      </c>
      <c r="R367" s="404">
        <v>23324.319999999996</v>
      </c>
      <c r="S367" s="593">
        <v>2023</v>
      </c>
      <c r="T367" s="28"/>
      <c r="U367" s="28"/>
      <c r="V367" s="28"/>
      <c r="W367" s="28"/>
      <c r="X367" s="28"/>
      <c r="Y367" s="28"/>
      <c r="Z367" s="28"/>
      <c r="AA367" s="28"/>
      <c r="AB367" s="28"/>
      <c r="AC367" s="28"/>
    </row>
    <row r="368" spans="1:32" s="4" customFormat="1" ht="12.75" customHeight="1" x14ac:dyDescent="0.2">
      <c r="A368" s="362">
        <f t="shared" si="94"/>
        <v>13</v>
      </c>
      <c r="B368" s="158" t="s">
        <v>428</v>
      </c>
      <c r="C368" s="383" t="s">
        <v>65</v>
      </c>
      <c r="D368" s="384"/>
      <c r="E368" s="383" t="s">
        <v>147</v>
      </c>
      <c r="F368" s="158" t="s">
        <v>112</v>
      </c>
      <c r="G368" s="383">
        <v>2</v>
      </c>
      <c r="H368" s="404">
        <v>1</v>
      </c>
      <c r="I368" s="159">
        <v>475</v>
      </c>
      <c r="J368" s="159">
        <v>445</v>
      </c>
      <c r="K368" s="159">
        <v>187.3</v>
      </c>
      <c r="L368" s="160">
        <v>12</v>
      </c>
      <c r="M368" s="159">
        <v>248319.61199999999</v>
      </c>
      <c r="N368" s="159">
        <v>0</v>
      </c>
      <c r="O368" s="159">
        <v>0</v>
      </c>
      <c r="P368" s="416">
        <f t="shared" si="92"/>
        <v>248319.61199999999</v>
      </c>
      <c r="Q368" s="416">
        <f t="shared" si="93"/>
        <v>558.02160000000003</v>
      </c>
      <c r="R368" s="404">
        <v>16488.580000000002</v>
      </c>
      <c r="S368" s="593">
        <v>2023</v>
      </c>
      <c r="T368" s="28"/>
      <c r="U368" s="28"/>
      <c r="V368" s="28"/>
      <c r="W368" s="28"/>
      <c r="X368" s="28"/>
      <c r="Y368" s="28"/>
      <c r="Z368" s="28"/>
      <c r="AA368" s="28"/>
      <c r="AB368" s="28"/>
      <c r="AC368" s="28"/>
    </row>
    <row r="369" spans="1:32" s="4" customFormat="1" ht="12.75" customHeight="1" x14ac:dyDescent="0.2">
      <c r="A369" s="362">
        <f t="shared" si="94"/>
        <v>14</v>
      </c>
      <c r="B369" s="158" t="s">
        <v>429</v>
      </c>
      <c r="C369" s="383" t="s">
        <v>46</v>
      </c>
      <c r="D369" s="384"/>
      <c r="E369" s="383" t="s">
        <v>147</v>
      </c>
      <c r="F369" s="158" t="s">
        <v>112</v>
      </c>
      <c r="G369" s="383">
        <v>2</v>
      </c>
      <c r="H369" s="404">
        <v>2</v>
      </c>
      <c r="I369" s="159">
        <v>476</v>
      </c>
      <c r="J369" s="159">
        <v>446</v>
      </c>
      <c r="K369" s="159">
        <v>258.89999999999998</v>
      </c>
      <c r="L369" s="160">
        <v>12</v>
      </c>
      <c r="M369" s="159">
        <v>248877.6336</v>
      </c>
      <c r="N369" s="159">
        <v>0</v>
      </c>
      <c r="O369" s="159">
        <v>0</v>
      </c>
      <c r="P369" s="416">
        <f t="shared" si="92"/>
        <v>248877.6336</v>
      </c>
      <c r="Q369" s="416">
        <f t="shared" si="93"/>
        <v>558.02160000000003</v>
      </c>
      <c r="R369" s="404">
        <v>16488.580000000002</v>
      </c>
      <c r="S369" s="593">
        <v>2023</v>
      </c>
      <c r="T369" s="28"/>
      <c r="U369" s="28"/>
      <c r="V369" s="28"/>
      <c r="W369" s="28"/>
      <c r="X369" s="28"/>
      <c r="Y369" s="28"/>
      <c r="Z369" s="28"/>
      <c r="AA369" s="28"/>
      <c r="AB369" s="28"/>
      <c r="AC369" s="28"/>
    </row>
    <row r="370" spans="1:32" s="4" customFormat="1" ht="12.75" customHeight="1" x14ac:dyDescent="0.2">
      <c r="A370" s="362">
        <f t="shared" si="94"/>
        <v>15</v>
      </c>
      <c r="B370" s="158" t="s">
        <v>430</v>
      </c>
      <c r="C370" s="383" t="s">
        <v>67</v>
      </c>
      <c r="D370" s="384"/>
      <c r="E370" s="383" t="s">
        <v>147</v>
      </c>
      <c r="F370" s="158" t="s">
        <v>114</v>
      </c>
      <c r="G370" s="383">
        <v>5</v>
      </c>
      <c r="H370" s="404">
        <v>1</v>
      </c>
      <c r="I370" s="159">
        <v>4005.4</v>
      </c>
      <c r="J370" s="159">
        <v>3570</v>
      </c>
      <c r="K370" s="159">
        <v>848.57</v>
      </c>
      <c r="L370" s="160">
        <v>201</v>
      </c>
      <c r="M370" s="159">
        <v>1238131.692</v>
      </c>
      <c r="N370" s="159">
        <v>0</v>
      </c>
      <c r="O370" s="159">
        <v>0</v>
      </c>
      <c r="P370" s="416">
        <f t="shared" si="92"/>
        <v>1238131.692</v>
      </c>
      <c r="Q370" s="416">
        <f t="shared" si="93"/>
        <v>346.81560000000002</v>
      </c>
      <c r="R370" s="404">
        <v>6517.5999999999995</v>
      </c>
      <c r="S370" s="593">
        <v>2023</v>
      </c>
      <c r="T370" s="28"/>
      <c r="U370" s="28"/>
      <c r="V370" s="28"/>
      <c r="W370" s="28"/>
      <c r="X370" s="28"/>
      <c r="Y370" s="28"/>
      <c r="Z370" s="28"/>
      <c r="AA370" s="28"/>
      <c r="AB370" s="28"/>
      <c r="AC370" s="28"/>
    </row>
    <row r="371" spans="1:32" s="4" customFormat="1" ht="12.75" customHeight="1" x14ac:dyDescent="0.2">
      <c r="A371" s="362">
        <f t="shared" si="94"/>
        <v>16</v>
      </c>
      <c r="B371" s="158" t="s">
        <v>431</v>
      </c>
      <c r="C371" s="383" t="s">
        <v>140</v>
      </c>
      <c r="D371" s="384"/>
      <c r="E371" s="383" t="s">
        <v>147</v>
      </c>
      <c r="F371" s="158" t="s">
        <v>117</v>
      </c>
      <c r="G371" s="383">
        <v>2</v>
      </c>
      <c r="H371" s="404">
        <v>2</v>
      </c>
      <c r="I371" s="159">
        <v>588</v>
      </c>
      <c r="J371" s="159">
        <v>558</v>
      </c>
      <c r="K371" s="159">
        <v>405.8</v>
      </c>
      <c r="L371" s="160">
        <v>11</v>
      </c>
      <c r="M371" s="159">
        <v>780898.23360000004</v>
      </c>
      <c r="N371" s="159">
        <v>0</v>
      </c>
      <c r="O371" s="159">
        <v>0</v>
      </c>
      <c r="P371" s="416">
        <f t="shared" si="92"/>
        <v>780898.23360000004</v>
      </c>
      <c r="Q371" s="416">
        <f t="shared" si="93"/>
        <v>1399.4592</v>
      </c>
      <c r="R371" s="404">
        <v>23324.319999999996</v>
      </c>
      <c r="S371" s="593">
        <v>2023</v>
      </c>
      <c r="T371" s="28"/>
      <c r="U371" s="28"/>
      <c r="V371" s="28"/>
      <c r="W371" s="28"/>
      <c r="X371" s="28"/>
      <c r="Y371" s="28"/>
      <c r="Z371" s="28"/>
      <c r="AA371" s="28"/>
      <c r="AB371" s="28"/>
      <c r="AC371" s="28"/>
    </row>
    <row r="372" spans="1:32" s="4" customFormat="1" ht="12.75" customHeight="1" x14ac:dyDescent="0.2">
      <c r="A372" s="362">
        <f t="shared" si="94"/>
        <v>17</v>
      </c>
      <c r="B372" s="158" t="s">
        <v>432</v>
      </c>
      <c r="C372" s="383" t="s">
        <v>297</v>
      </c>
      <c r="D372" s="384"/>
      <c r="E372" s="383" t="s">
        <v>147</v>
      </c>
      <c r="F372" s="158" t="s">
        <v>117</v>
      </c>
      <c r="G372" s="383">
        <v>2</v>
      </c>
      <c r="H372" s="404">
        <v>2</v>
      </c>
      <c r="I372" s="159">
        <v>565.70000000000005</v>
      </c>
      <c r="J372" s="159">
        <v>535.70000000000005</v>
      </c>
      <c r="K372" s="159">
        <v>332.1</v>
      </c>
      <c r="L372" s="160">
        <v>9</v>
      </c>
      <c r="M372" s="159">
        <v>789421.01964000007</v>
      </c>
      <c r="N372" s="159">
        <v>0</v>
      </c>
      <c r="O372" s="159">
        <v>0</v>
      </c>
      <c r="P372" s="416">
        <f t="shared" si="92"/>
        <v>789421.01964000007</v>
      </c>
      <c r="Q372" s="416">
        <f t="shared" si="93"/>
        <v>1473.6251999999999</v>
      </c>
      <c r="R372" s="404">
        <v>23324.319999999996</v>
      </c>
      <c r="S372" s="593">
        <v>2023</v>
      </c>
      <c r="T372" s="28"/>
      <c r="U372" s="28"/>
      <c r="V372" s="28"/>
      <c r="W372" s="28"/>
      <c r="X372" s="28"/>
      <c r="Y372" s="28"/>
      <c r="Z372" s="28"/>
      <c r="AA372" s="28"/>
      <c r="AB372" s="28"/>
      <c r="AC372" s="28"/>
    </row>
    <row r="373" spans="1:32" s="4" customFormat="1" ht="12.75" customHeight="1" x14ac:dyDescent="0.2">
      <c r="A373" s="362">
        <f t="shared" si="94"/>
        <v>18</v>
      </c>
      <c r="B373" s="158" t="s">
        <v>433</v>
      </c>
      <c r="C373" s="383" t="s">
        <v>108</v>
      </c>
      <c r="D373" s="384"/>
      <c r="E373" s="383" t="s">
        <v>147</v>
      </c>
      <c r="F373" s="158" t="s">
        <v>117</v>
      </c>
      <c r="G373" s="383">
        <v>2</v>
      </c>
      <c r="H373" s="404">
        <v>2</v>
      </c>
      <c r="I373" s="159">
        <v>584.79999999999995</v>
      </c>
      <c r="J373" s="159">
        <v>554.79999999999995</v>
      </c>
      <c r="K373" s="159">
        <v>353.4</v>
      </c>
      <c r="L373" s="160">
        <v>9</v>
      </c>
      <c r="M373" s="159">
        <v>817567.26095999987</v>
      </c>
      <c r="N373" s="159">
        <v>0</v>
      </c>
      <c r="O373" s="159">
        <v>0</v>
      </c>
      <c r="P373" s="416">
        <f t="shared" si="92"/>
        <v>817567.26095999987</v>
      </c>
      <c r="Q373" s="416">
        <f t="shared" si="93"/>
        <v>1473.6251999999999</v>
      </c>
      <c r="R373" s="404">
        <v>23324.319999999996</v>
      </c>
      <c r="S373" s="593">
        <v>2023</v>
      </c>
      <c r="T373" s="28"/>
      <c r="U373" s="28"/>
      <c r="V373" s="28"/>
      <c r="W373" s="28"/>
      <c r="X373" s="28"/>
      <c r="Y373" s="28"/>
      <c r="Z373" s="28"/>
      <c r="AA373" s="28"/>
      <c r="AB373" s="28"/>
      <c r="AC373" s="28"/>
    </row>
    <row r="374" spans="1:32" s="22" customFormat="1" ht="12.75" customHeight="1" x14ac:dyDescent="0.2">
      <c r="A374" s="614" t="s">
        <v>277</v>
      </c>
      <c r="B374" s="615"/>
      <c r="C374" s="70">
        <v>18</v>
      </c>
      <c r="D374" s="70"/>
      <c r="E374" s="122"/>
      <c r="F374" s="66"/>
      <c r="G374" s="70"/>
      <c r="H374" s="73"/>
      <c r="I374" s="71">
        <f t="shared" ref="I374:P374" si="95">SUM(I356:I373)</f>
        <v>22974.850000000006</v>
      </c>
      <c r="J374" s="71">
        <f t="shared" si="95"/>
        <v>20931.900000000001</v>
      </c>
      <c r="K374" s="71">
        <f t="shared" si="95"/>
        <v>10982.14</v>
      </c>
      <c r="L374" s="71">
        <f t="shared" si="95"/>
        <v>698</v>
      </c>
      <c r="M374" s="71">
        <f t="shared" si="95"/>
        <v>33416922.511662003</v>
      </c>
      <c r="N374" s="71">
        <f t="shared" si="95"/>
        <v>0</v>
      </c>
      <c r="O374" s="71">
        <f t="shared" si="95"/>
        <v>0</v>
      </c>
      <c r="P374" s="71">
        <f t="shared" si="95"/>
        <v>33416922.511662003</v>
      </c>
      <c r="Q374" s="172"/>
      <c r="R374" s="76"/>
      <c r="S374" s="221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4"/>
      <c r="AE374" s="4"/>
      <c r="AF374" s="4"/>
    </row>
    <row r="375" spans="1:32" s="4" customFormat="1" ht="12.75" customHeight="1" x14ac:dyDescent="0.2">
      <c r="A375" s="383">
        <v>1</v>
      </c>
      <c r="B375" s="158" t="s">
        <v>417</v>
      </c>
      <c r="C375" s="383" t="s">
        <v>45</v>
      </c>
      <c r="D375" s="384"/>
      <c r="E375" s="383" t="s">
        <v>147</v>
      </c>
      <c r="F375" s="158" t="s">
        <v>112</v>
      </c>
      <c r="G375" s="383">
        <v>5</v>
      </c>
      <c r="H375" s="404">
        <v>4</v>
      </c>
      <c r="I375" s="159">
        <v>3458.2</v>
      </c>
      <c r="J375" s="159">
        <v>3190.3</v>
      </c>
      <c r="K375" s="159">
        <v>0</v>
      </c>
      <c r="L375" s="160">
        <v>81</v>
      </c>
      <c r="M375" s="159">
        <v>24789130.262160003</v>
      </c>
      <c r="N375" s="159">
        <v>0</v>
      </c>
      <c r="O375" s="159">
        <v>0</v>
      </c>
      <c r="P375" s="159">
        <f t="shared" ref="P375:P391" si="96">M375</f>
        <v>24789130.262160003</v>
      </c>
      <c r="Q375" s="159">
        <f t="shared" ref="Q375:Q391" si="97">P375/J375</f>
        <v>7770.1564937968224</v>
      </c>
      <c r="R375" s="383">
        <v>12005.759999999998</v>
      </c>
      <c r="S375" s="593">
        <v>2024</v>
      </c>
      <c r="T375" s="28"/>
      <c r="U375" s="28"/>
      <c r="V375" s="28"/>
      <c r="W375" s="28"/>
      <c r="X375" s="28"/>
      <c r="Y375" s="28"/>
      <c r="Z375" s="28"/>
      <c r="AA375" s="28"/>
      <c r="AB375" s="28"/>
      <c r="AC375" s="28"/>
    </row>
    <row r="376" spans="1:32" s="4" customFormat="1" ht="12.75" customHeight="1" x14ac:dyDescent="0.2">
      <c r="A376" s="383">
        <f t="shared" ref="A376:A391" si="98">A375+1</f>
        <v>2</v>
      </c>
      <c r="B376" s="158" t="s">
        <v>434</v>
      </c>
      <c r="C376" s="383" t="s">
        <v>46</v>
      </c>
      <c r="D376" s="384"/>
      <c r="E376" s="383" t="s">
        <v>147</v>
      </c>
      <c r="F376" s="158" t="s">
        <v>112</v>
      </c>
      <c r="G376" s="383">
        <v>2</v>
      </c>
      <c r="H376" s="404">
        <v>1</v>
      </c>
      <c r="I376" s="159">
        <v>383.2</v>
      </c>
      <c r="J376" s="159">
        <v>349.5</v>
      </c>
      <c r="K376" s="159">
        <v>0</v>
      </c>
      <c r="L376" s="160">
        <v>8</v>
      </c>
      <c r="M376" s="159">
        <v>195028.54920000001</v>
      </c>
      <c r="N376" s="159">
        <v>0</v>
      </c>
      <c r="O376" s="159">
        <v>0</v>
      </c>
      <c r="P376" s="401">
        <f t="shared" si="96"/>
        <v>195028.54920000001</v>
      </c>
      <c r="Q376" s="159">
        <f t="shared" si="97"/>
        <v>558.02160000000003</v>
      </c>
      <c r="R376" s="404">
        <v>16488.580000000002</v>
      </c>
      <c r="S376" s="593">
        <v>2024</v>
      </c>
      <c r="T376" s="28"/>
      <c r="U376" s="28"/>
      <c r="V376" s="28"/>
      <c r="W376" s="28"/>
      <c r="X376" s="28"/>
      <c r="Y376" s="28"/>
      <c r="Z376" s="28"/>
      <c r="AA376" s="28"/>
      <c r="AB376" s="28"/>
      <c r="AC376" s="28"/>
    </row>
    <row r="377" spans="1:32" s="4" customFormat="1" ht="12.75" customHeight="1" x14ac:dyDescent="0.2">
      <c r="A377" s="383">
        <f t="shared" si="98"/>
        <v>3</v>
      </c>
      <c r="B377" s="158" t="s">
        <v>435</v>
      </c>
      <c r="C377" s="383" t="s">
        <v>57</v>
      </c>
      <c r="D377" s="384"/>
      <c r="E377" s="383" t="s">
        <v>147</v>
      </c>
      <c r="F377" s="158" t="s">
        <v>112</v>
      </c>
      <c r="G377" s="383">
        <v>2</v>
      </c>
      <c r="H377" s="404">
        <v>2</v>
      </c>
      <c r="I377" s="159">
        <v>739.5</v>
      </c>
      <c r="J377" s="159">
        <v>673.2</v>
      </c>
      <c r="K377" s="159">
        <v>673.2</v>
      </c>
      <c r="L377" s="160">
        <v>12</v>
      </c>
      <c r="M377" s="159">
        <v>375660.1411200001</v>
      </c>
      <c r="N377" s="159">
        <v>0</v>
      </c>
      <c r="O377" s="159">
        <v>0</v>
      </c>
      <c r="P377" s="401">
        <f t="shared" si="96"/>
        <v>375660.1411200001</v>
      </c>
      <c r="Q377" s="159">
        <f t="shared" si="97"/>
        <v>558.02160000000015</v>
      </c>
      <c r="R377" s="404">
        <v>16488.580000000002</v>
      </c>
      <c r="S377" s="593">
        <v>2024</v>
      </c>
      <c r="T377" s="28"/>
      <c r="U377" s="28"/>
      <c r="V377" s="28"/>
      <c r="W377" s="28"/>
      <c r="X377" s="28"/>
      <c r="Y377" s="28"/>
      <c r="Z377" s="28"/>
      <c r="AA377" s="28"/>
      <c r="AB377" s="28"/>
      <c r="AC377" s="28"/>
    </row>
    <row r="378" spans="1:32" s="4" customFormat="1" ht="12.75" customHeight="1" x14ac:dyDescent="0.2">
      <c r="A378" s="383">
        <f t="shared" si="98"/>
        <v>4</v>
      </c>
      <c r="B378" s="158" t="s">
        <v>436</v>
      </c>
      <c r="C378" s="383" t="s">
        <v>57</v>
      </c>
      <c r="D378" s="384"/>
      <c r="E378" s="383" t="s">
        <v>147</v>
      </c>
      <c r="F378" s="158" t="s">
        <v>112</v>
      </c>
      <c r="G378" s="383">
        <v>2</v>
      </c>
      <c r="H378" s="404">
        <v>2</v>
      </c>
      <c r="I378" s="159">
        <v>733.4</v>
      </c>
      <c r="J378" s="159">
        <v>666</v>
      </c>
      <c r="K378" s="159">
        <v>666</v>
      </c>
      <c r="L378" s="160">
        <v>12</v>
      </c>
      <c r="M378" s="159">
        <v>371642.38559999998</v>
      </c>
      <c r="N378" s="159">
        <v>0</v>
      </c>
      <c r="O378" s="159">
        <v>0</v>
      </c>
      <c r="P378" s="401">
        <f t="shared" si="96"/>
        <v>371642.38559999998</v>
      </c>
      <c r="Q378" s="159">
        <f t="shared" si="97"/>
        <v>558.02159999999992</v>
      </c>
      <c r="R378" s="404">
        <v>16488.580000000002</v>
      </c>
      <c r="S378" s="593">
        <v>2024</v>
      </c>
      <c r="T378" s="28"/>
      <c r="U378" s="28"/>
      <c r="V378" s="28"/>
      <c r="W378" s="28"/>
      <c r="X378" s="28"/>
      <c r="Y378" s="28"/>
      <c r="Z378" s="28"/>
      <c r="AA378" s="28"/>
      <c r="AB378" s="28"/>
      <c r="AC378" s="28"/>
    </row>
    <row r="379" spans="1:32" s="4" customFormat="1" ht="12.75" customHeight="1" x14ac:dyDescent="0.2">
      <c r="A379" s="383">
        <f t="shared" si="98"/>
        <v>5</v>
      </c>
      <c r="B379" s="158" t="s">
        <v>437</v>
      </c>
      <c r="C379" s="383" t="s">
        <v>57</v>
      </c>
      <c r="D379" s="384"/>
      <c r="E379" s="383" t="s">
        <v>147</v>
      </c>
      <c r="F379" s="158" t="s">
        <v>112</v>
      </c>
      <c r="G379" s="383">
        <v>2</v>
      </c>
      <c r="H379" s="404">
        <v>2</v>
      </c>
      <c r="I379" s="159">
        <v>677.8</v>
      </c>
      <c r="J379" s="159">
        <v>675.8</v>
      </c>
      <c r="K379" s="159">
        <v>0</v>
      </c>
      <c r="L379" s="160">
        <v>12</v>
      </c>
      <c r="M379" s="159">
        <v>377110.99727999995</v>
      </c>
      <c r="N379" s="159">
        <v>0</v>
      </c>
      <c r="O379" s="159">
        <v>0</v>
      </c>
      <c r="P379" s="401">
        <f t="shared" si="96"/>
        <v>377110.99727999995</v>
      </c>
      <c r="Q379" s="159">
        <f t="shared" si="97"/>
        <v>558.02159999999992</v>
      </c>
      <c r="R379" s="404">
        <v>16488.580000000002</v>
      </c>
      <c r="S379" s="593">
        <v>2024</v>
      </c>
      <c r="T379" s="28"/>
      <c r="U379" s="28"/>
      <c r="V379" s="28"/>
      <c r="W379" s="28"/>
      <c r="X379" s="28"/>
      <c r="Y379" s="28"/>
      <c r="Z379" s="28"/>
      <c r="AA379" s="28"/>
      <c r="AB379" s="28"/>
      <c r="AC379" s="28"/>
    </row>
    <row r="380" spans="1:32" s="4" customFormat="1" ht="12.75" customHeight="1" x14ac:dyDescent="0.2">
      <c r="A380" s="383">
        <f t="shared" si="98"/>
        <v>6</v>
      </c>
      <c r="B380" s="158" t="s">
        <v>438</v>
      </c>
      <c r="C380" s="383" t="s">
        <v>57</v>
      </c>
      <c r="D380" s="384"/>
      <c r="E380" s="383" t="s">
        <v>147</v>
      </c>
      <c r="F380" s="158" t="s">
        <v>112</v>
      </c>
      <c r="G380" s="383">
        <v>2</v>
      </c>
      <c r="H380" s="404">
        <v>1</v>
      </c>
      <c r="I380" s="159">
        <v>385.5</v>
      </c>
      <c r="J380" s="159">
        <v>352.5</v>
      </c>
      <c r="K380" s="159">
        <v>0</v>
      </c>
      <c r="L380" s="160">
        <v>8</v>
      </c>
      <c r="M380" s="159">
        <v>196702.614</v>
      </c>
      <c r="N380" s="159">
        <v>0</v>
      </c>
      <c r="O380" s="159">
        <v>0</v>
      </c>
      <c r="P380" s="401">
        <f t="shared" si="96"/>
        <v>196702.614</v>
      </c>
      <c r="Q380" s="159">
        <f t="shared" si="97"/>
        <v>558.02160000000003</v>
      </c>
      <c r="R380" s="404">
        <v>16488.580000000002</v>
      </c>
      <c r="S380" s="593">
        <v>2024</v>
      </c>
      <c r="T380" s="28"/>
      <c r="U380" s="28"/>
      <c r="V380" s="28"/>
      <c r="W380" s="28"/>
      <c r="X380" s="28"/>
      <c r="Y380" s="28"/>
      <c r="Z380" s="28"/>
      <c r="AA380" s="28"/>
      <c r="AB380" s="28"/>
      <c r="AC380" s="28"/>
    </row>
    <row r="381" spans="1:32" s="4" customFormat="1" ht="12.75" customHeight="1" x14ac:dyDescent="0.2">
      <c r="A381" s="383">
        <f t="shared" si="98"/>
        <v>7</v>
      </c>
      <c r="B381" s="158" t="s">
        <v>439</v>
      </c>
      <c r="C381" s="383" t="s">
        <v>450</v>
      </c>
      <c r="D381" s="458"/>
      <c r="E381" s="383" t="s">
        <v>147</v>
      </c>
      <c r="F381" s="158" t="s">
        <v>112</v>
      </c>
      <c r="G381" s="383">
        <v>2</v>
      </c>
      <c r="H381" s="404">
        <v>2</v>
      </c>
      <c r="I381" s="159">
        <v>476.8</v>
      </c>
      <c r="J381" s="159">
        <v>734.8</v>
      </c>
      <c r="K381" s="159">
        <v>434.6</v>
      </c>
      <c r="L381" s="160">
        <v>8</v>
      </c>
      <c r="M381" s="159">
        <v>623746.88376</v>
      </c>
      <c r="N381" s="159">
        <v>0</v>
      </c>
      <c r="O381" s="159">
        <v>0</v>
      </c>
      <c r="P381" s="401">
        <f t="shared" si="96"/>
        <v>623746.88376</v>
      </c>
      <c r="Q381" s="159">
        <f t="shared" si="97"/>
        <v>848.86620000000005</v>
      </c>
      <c r="R381" s="404">
        <v>14147.769999999999</v>
      </c>
      <c r="S381" s="593">
        <v>2024</v>
      </c>
      <c r="T381" s="28"/>
      <c r="U381" s="28"/>
      <c r="V381" s="28"/>
      <c r="W381" s="28"/>
      <c r="X381" s="28"/>
      <c r="Y381" s="28"/>
      <c r="Z381" s="28"/>
      <c r="AA381" s="28"/>
      <c r="AB381" s="28"/>
      <c r="AC381" s="28"/>
    </row>
    <row r="382" spans="1:32" s="4" customFormat="1" ht="12.75" customHeight="1" x14ac:dyDescent="0.2">
      <c r="A382" s="383">
        <f t="shared" si="98"/>
        <v>8</v>
      </c>
      <c r="B382" s="158" t="s">
        <v>440</v>
      </c>
      <c r="C382" s="383" t="s">
        <v>52</v>
      </c>
      <c r="D382" s="384"/>
      <c r="E382" s="383" t="s">
        <v>147</v>
      </c>
      <c r="F382" s="158" t="s">
        <v>112</v>
      </c>
      <c r="G382" s="383">
        <v>4</v>
      </c>
      <c r="H382" s="404">
        <v>2</v>
      </c>
      <c r="I382" s="159">
        <v>1449.4</v>
      </c>
      <c r="J382" s="159">
        <v>1339</v>
      </c>
      <c r="K382" s="159">
        <v>1317.41</v>
      </c>
      <c r="L382" s="160">
        <v>33</v>
      </c>
      <c r="M382" s="159">
        <v>964542.75839999993</v>
      </c>
      <c r="N382" s="159">
        <v>0</v>
      </c>
      <c r="O382" s="159">
        <v>0</v>
      </c>
      <c r="P382" s="401">
        <f t="shared" si="96"/>
        <v>964542.75839999993</v>
      </c>
      <c r="Q382" s="159">
        <f t="shared" si="97"/>
        <v>720.34559999999999</v>
      </c>
      <c r="R382" s="404">
        <v>12005.759999999998</v>
      </c>
      <c r="S382" s="593">
        <v>2024</v>
      </c>
      <c r="T382" s="28"/>
      <c r="U382" s="28"/>
      <c r="V382" s="28"/>
      <c r="W382" s="28"/>
      <c r="X382" s="28"/>
      <c r="Y382" s="28"/>
      <c r="Z382" s="28"/>
      <c r="AA382" s="28"/>
      <c r="AB382" s="28"/>
      <c r="AC382" s="28"/>
    </row>
    <row r="383" spans="1:32" s="4" customFormat="1" ht="12.75" customHeight="1" x14ac:dyDescent="0.2">
      <c r="A383" s="383">
        <f t="shared" si="98"/>
        <v>9</v>
      </c>
      <c r="B383" s="158" t="s">
        <v>441</v>
      </c>
      <c r="C383" s="383" t="s">
        <v>45</v>
      </c>
      <c r="D383" s="458"/>
      <c r="E383" s="383" t="s">
        <v>147</v>
      </c>
      <c r="F383" s="158" t="s">
        <v>139</v>
      </c>
      <c r="G383" s="383">
        <v>1</v>
      </c>
      <c r="H383" s="404">
        <v>0</v>
      </c>
      <c r="I383" s="159">
        <v>155.4</v>
      </c>
      <c r="J383" s="159">
        <v>155.4</v>
      </c>
      <c r="K383" s="159">
        <v>0</v>
      </c>
      <c r="L383" s="160">
        <v>4</v>
      </c>
      <c r="M383" s="159">
        <v>146354.91192000001</v>
      </c>
      <c r="N383" s="159">
        <v>0</v>
      </c>
      <c r="O383" s="159">
        <v>0</v>
      </c>
      <c r="P383" s="401">
        <f t="shared" si="96"/>
        <v>146354.91192000001</v>
      </c>
      <c r="Q383" s="159">
        <f t="shared" si="97"/>
        <v>941.79480000000001</v>
      </c>
      <c r="R383" s="404">
        <v>16488.580000000002</v>
      </c>
      <c r="S383" s="593">
        <v>2024</v>
      </c>
      <c r="T383" s="28"/>
      <c r="U383" s="28"/>
      <c r="V383" s="28"/>
      <c r="W383" s="28"/>
      <c r="X383" s="28"/>
      <c r="Y383" s="28"/>
      <c r="Z383" s="28"/>
      <c r="AA383" s="28"/>
      <c r="AB383" s="28"/>
      <c r="AC383" s="28"/>
    </row>
    <row r="384" spans="1:32" s="4" customFormat="1" ht="12.75" customHeight="1" x14ac:dyDescent="0.2">
      <c r="A384" s="383">
        <f t="shared" si="98"/>
        <v>10</v>
      </c>
      <c r="B384" s="158" t="s">
        <v>444</v>
      </c>
      <c r="C384" s="383" t="s">
        <v>47</v>
      </c>
      <c r="D384" s="384"/>
      <c r="E384" s="383" t="s">
        <v>147</v>
      </c>
      <c r="F384" s="158" t="s">
        <v>117</v>
      </c>
      <c r="G384" s="383">
        <v>2</v>
      </c>
      <c r="H384" s="404">
        <v>1</v>
      </c>
      <c r="I384" s="159">
        <v>424</v>
      </c>
      <c r="J384" s="159">
        <v>404</v>
      </c>
      <c r="K384" s="159">
        <v>357.7</v>
      </c>
      <c r="L384" s="160">
        <v>8</v>
      </c>
      <c r="M384" s="159">
        <v>565381.5168000001</v>
      </c>
      <c r="N384" s="159">
        <v>0</v>
      </c>
      <c r="O384" s="159">
        <v>0</v>
      </c>
      <c r="P384" s="401">
        <f t="shared" si="96"/>
        <v>565381.5168000001</v>
      </c>
      <c r="Q384" s="159">
        <f t="shared" si="97"/>
        <v>1399.4592000000002</v>
      </c>
      <c r="R384" s="404">
        <v>23324.319999999996</v>
      </c>
      <c r="S384" s="593">
        <v>2024</v>
      </c>
      <c r="T384" s="28"/>
      <c r="U384" s="28"/>
      <c r="V384" s="28"/>
      <c r="W384" s="28"/>
      <c r="X384" s="28"/>
      <c r="Y384" s="28"/>
      <c r="Z384" s="28"/>
      <c r="AA384" s="28"/>
      <c r="AB384" s="28"/>
      <c r="AC384" s="28"/>
    </row>
    <row r="385" spans="1:32" s="4" customFormat="1" ht="12.75" customHeight="1" x14ac:dyDescent="0.2">
      <c r="A385" s="383">
        <f t="shared" si="98"/>
        <v>11</v>
      </c>
      <c r="B385" s="158" t="s">
        <v>447</v>
      </c>
      <c r="C385" s="397" t="s">
        <v>140</v>
      </c>
      <c r="D385" s="384"/>
      <c r="E385" s="383" t="s">
        <v>147</v>
      </c>
      <c r="F385" s="461" t="s">
        <v>117</v>
      </c>
      <c r="G385" s="397">
        <v>2</v>
      </c>
      <c r="H385" s="400">
        <v>2</v>
      </c>
      <c r="I385" s="401">
        <v>590.66999999999996</v>
      </c>
      <c r="J385" s="401">
        <v>530</v>
      </c>
      <c r="K385" s="401">
        <v>439.3</v>
      </c>
      <c r="L385" s="403">
        <v>10</v>
      </c>
      <c r="M385" s="401">
        <v>781021.35599999991</v>
      </c>
      <c r="N385" s="159">
        <v>0</v>
      </c>
      <c r="O385" s="159">
        <v>0</v>
      </c>
      <c r="P385" s="401">
        <f t="shared" si="96"/>
        <v>781021.35599999991</v>
      </c>
      <c r="Q385" s="159">
        <f t="shared" si="97"/>
        <v>1473.6251999999997</v>
      </c>
      <c r="R385" s="404">
        <v>23324.319999999996</v>
      </c>
      <c r="S385" s="593">
        <v>2024</v>
      </c>
      <c r="T385" s="28"/>
      <c r="U385" s="28"/>
      <c r="V385" s="28"/>
      <c r="W385" s="28"/>
      <c r="X385" s="28"/>
      <c r="Y385" s="28"/>
      <c r="Z385" s="28"/>
      <c r="AA385" s="28"/>
      <c r="AB385" s="28"/>
      <c r="AC385" s="28"/>
    </row>
    <row r="386" spans="1:32" s="4" customFormat="1" ht="12.75" customHeight="1" x14ac:dyDescent="0.2">
      <c r="A386" s="383">
        <f t="shared" si="98"/>
        <v>12</v>
      </c>
      <c r="B386" s="158" t="s">
        <v>448</v>
      </c>
      <c r="C386" s="383" t="s">
        <v>290</v>
      </c>
      <c r="D386" s="384"/>
      <c r="E386" s="383" t="s">
        <v>147</v>
      </c>
      <c r="F386" s="461" t="s">
        <v>117</v>
      </c>
      <c r="G386" s="383">
        <v>2</v>
      </c>
      <c r="H386" s="404">
        <v>2</v>
      </c>
      <c r="I386" s="159">
        <v>593.6</v>
      </c>
      <c r="J386" s="159">
        <v>563.6</v>
      </c>
      <c r="K386" s="159">
        <v>181.7</v>
      </c>
      <c r="L386" s="457">
        <v>8</v>
      </c>
      <c r="M386" s="159">
        <v>830535.16272000002</v>
      </c>
      <c r="N386" s="159">
        <v>0</v>
      </c>
      <c r="O386" s="159">
        <v>0</v>
      </c>
      <c r="P386" s="401">
        <f t="shared" si="96"/>
        <v>830535.16272000002</v>
      </c>
      <c r="Q386" s="159">
        <f t="shared" si="97"/>
        <v>1473.6251999999999</v>
      </c>
      <c r="R386" s="404">
        <v>23324.319999999996</v>
      </c>
      <c r="S386" s="593">
        <v>2024</v>
      </c>
      <c r="T386" s="28"/>
      <c r="U386" s="28"/>
      <c r="V386" s="28"/>
      <c r="W386" s="28"/>
      <c r="X386" s="28"/>
      <c r="Y386" s="28"/>
      <c r="Z386" s="28"/>
      <c r="AA386" s="28"/>
      <c r="AB386" s="28"/>
      <c r="AC386" s="28"/>
    </row>
    <row r="387" spans="1:32" s="4" customFormat="1" ht="12.75" customHeight="1" x14ac:dyDescent="0.2">
      <c r="A387" s="383">
        <f t="shared" si="98"/>
        <v>13</v>
      </c>
      <c r="B387" s="158" t="s">
        <v>449</v>
      </c>
      <c r="C387" s="383" t="s">
        <v>297</v>
      </c>
      <c r="D387" s="384"/>
      <c r="E387" s="383" t="s">
        <v>147</v>
      </c>
      <c r="F387" s="461" t="s">
        <v>117</v>
      </c>
      <c r="G387" s="383">
        <v>2</v>
      </c>
      <c r="H387" s="404">
        <v>2</v>
      </c>
      <c r="I387" s="159">
        <v>565.4</v>
      </c>
      <c r="J387" s="159">
        <v>535.4</v>
      </c>
      <c r="K387" s="159">
        <v>385</v>
      </c>
      <c r="L387" s="457">
        <v>10</v>
      </c>
      <c r="M387" s="159">
        <v>788978.93207999994</v>
      </c>
      <c r="N387" s="159">
        <v>0</v>
      </c>
      <c r="O387" s="159">
        <v>0</v>
      </c>
      <c r="P387" s="401">
        <f t="shared" si="96"/>
        <v>788978.93207999994</v>
      </c>
      <c r="Q387" s="159">
        <f t="shared" si="97"/>
        <v>1473.6251999999999</v>
      </c>
      <c r="R387" s="404">
        <v>23324.319999999996</v>
      </c>
      <c r="S387" s="593">
        <v>2024</v>
      </c>
      <c r="T387" s="28"/>
      <c r="U387" s="28"/>
      <c r="V387" s="28"/>
      <c r="W387" s="28"/>
      <c r="X387" s="28"/>
      <c r="Y387" s="28"/>
      <c r="Z387" s="28"/>
      <c r="AA387" s="28"/>
      <c r="AB387" s="28"/>
      <c r="AC387" s="28"/>
    </row>
    <row r="388" spans="1:32" s="4" customFormat="1" ht="12.75" customHeight="1" x14ac:dyDescent="0.2">
      <c r="A388" s="383">
        <f t="shared" si="98"/>
        <v>14</v>
      </c>
      <c r="B388" s="382" t="s">
        <v>442</v>
      </c>
      <c r="C388" s="383" t="s">
        <v>67</v>
      </c>
      <c r="D388" s="384"/>
      <c r="E388" s="384" t="s">
        <v>146</v>
      </c>
      <c r="F388" s="158" t="s">
        <v>112</v>
      </c>
      <c r="G388" s="383">
        <v>5</v>
      </c>
      <c r="H388" s="404">
        <v>3</v>
      </c>
      <c r="I388" s="159">
        <v>3533</v>
      </c>
      <c r="J388" s="159">
        <v>3233.8</v>
      </c>
      <c r="K388" s="159">
        <v>0</v>
      </c>
      <c r="L388" s="160">
        <v>60</v>
      </c>
      <c r="M388" s="159">
        <v>31440032.928253599</v>
      </c>
      <c r="N388" s="159">
        <v>0</v>
      </c>
      <c r="O388" s="159">
        <v>0</v>
      </c>
      <c r="P388" s="401">
        <f t="shared" si="96"/>
        <v>31440032.928253599</v>
      </c>
      <c r="Q388" s="159">
        <f t="shared" si="97"/>
        <v>9722.3183030037708</v>
      </c>
      <c r="R388" s="404">
        <v>9733.98</v>
      </c>
      <c r="S388" s="593">
        <v>2024</v>
      </c>
      <c r="T388" s="28"/>
      <c r="U388" s="28"/>
      <c r="V388" s="28"/>
      <c r="W388" s="28"/>
      <c r="X388" s="28"/>
      <c r="Y388" s="28"/>
      <c r="Z388" s="28"/>
      <c r="AA388" s="28"/>
      <c r="AB388" s="28"/>
      <c r="AC388" s="28"/>
    </row>
    <row r="389" spans="1:32" s="4" customFormat="1" ht="12.75" customHeight="1" x14ac:dyDescent="0.2">
      <c r="A389" s="383">
        <f t="shared" si="98"/>
        <v>15</v>
      </c>
      <c r="B389" s="382" t="s">
        <v>443</v>
      </c>
      <c r="C389" s="383" t="s">
        <v>60</v>
      </c>
      <c r="D389" s="384"/>
      <c r="E389" s="384" t="s">
        <v>146</v>
      </c>
      <c r="F389" s="158" t="s">
        <v>117</v>
      </c>
      <c r="G389" s="383">
        <v>2</v>
      </c>
      <c r="H389" s="404">
        <v>1</v>
      </c>
      <c r="I389" s="159">
        <v>582</v>
      </c>
      <c r="J389" s="159">
        <v>532</v>
      </c>
      <c r="K389" s="159">
        <v>0</v>
      </c>
      <c r="L389" s="160">
        <v>9</v>
      </c>
      <c r="M389" s="159">
        <v>12218593.252736</v>
      </c>
      <c r="N389" s="159">
        <v>0</v>
      </c>
      <c r="O389" s="159">
        <v>0</v>
      </c>
      <c r="P389" s="401">
        <f t="shared" si="96"/>
        <v>12218593.252736</v>
      </c>
      <c r="Q389" s="159">
        <f t="shared" si="97"/>
        <v>22967.28055025564</v>
      </c>
      <c r="R389" s="383">
        <v>23324.319999999996</v>
      </c>
      <c r="S389" s="593">
        <v>2024</v>
      </c>
      <c r="T389" s="28"/>
      <c r="U389" s="28"/>
      <c r="V389" s="28"/>
      <c r="W389" s="28"/>
      <c r="X389" s="28"/>
      <c r="Y389" s="28"/>
      <c r="Z389" s="28"/>
      <c r="AA389" s="28"/>
      <c r="AB389" s="28"/>
      <c r="AC389" s="28"/>
    </row>
    <row r="390" spans="1:32" s="4" customFormat="1" ht="12.75" customHeight="1" x14ac:dyDescent="0.2">
      <c r="A390" s="383">
        <f t="shared" si="98"/>
        <v>16</v>
      </c>
      <c r="B390" s="382" t="s">
        <v>445</v>
      </c>
      <c r="C390" s="383" t="s">
        <v>43</v>
      </c>
      <c r="D390" s="384"/>
      <c r="E390" s="384" t="s">
        <v>146</v>
      </c>
      <c r="F390" s="158" t="s">
        <v>112</v>
      </c>
      <c r="G390" s="383">
        <v>4</v>
      </c>
      <c r="H390" s="404">
        <v>3</v>
      </c>
      <c r="I390" s="159">
        <v>2200</v>
      </c>
      <c r="J390" s="159">
        <v>1964</v>
      </c>
      <c r="K390" s="159">
        <v>0</v>
      </c>
      <c r="L390" s="160">
        <v>1</v>
      </c>
      <c r="M390" s="159">
        <v>24385809.020815998</v>
      </c>
      <c r="N390" s="159">
        <v>0</v>
      </c>
      <c r="O390" s="159">
        <v>0</v>
      </c>
      <c r="P390" s="401">
        <f t="shared" si="96"/>
        <v>24385809.020815998</v>
      </c>
      <c r="Q390" s="159">
        <f t="shared" si="97"/>
        <v>12416.399705099795</v>
      </c>
      <c r="R390" s="383">
        <v>12423.46</v>
      </c>
      <c r="S390" s="593">
        <v>2024</v>
      </c>
      <c r="T390" s="28"/>
      <c r="U390" s="28"/>
      <c r="V390" s="28"/>
      <c r="W390" s="28"/>
      <c r="X390" s="28"/>
      <c r="Y390" s="28"/>
      <c r="Z390" s="28"/>
      <c r="AA390" s="28"/>
      <c r="AB390" s="28"/>
      <c r="AC390" s="28"/>
    </row>
    <row r="391" spans="1:32" s="4" customFormat="1" ht="12.75" customHeight="1" x14ac:dyDescent="0.2">
      <c r="A391" s="383">
        <f t="shared" si="98"/>
        <v>17</v>
      </c>
      <c r="B391" s="382" t="s">
        <v>446</v>
      </c>
      <c r="C391" s="397" t="s">
        <v>140</v>
      </c>
      <c r="D391" s="384"/>
      <c r="E391" s="384" t="s">
        <v>146</v>
      </c>
      <c r="F391" s="461" t="s">
        <v>112</v>
      </c>
      <c r="G391" s="397">
        <v>4</v>
      </c>
      <c r="H391" s="400">
        <v>5</v>
      </c>
      <c r="I391" s="401">
        <v>3145</v>
      </c>
      <c r="J391" s="401">
        <v>2844.2</v>
      </c>
      <c r="K391" s="159">
        <v>0</v>
      </c>
      <c r="L391" s="403">
        <v>1</v>
      </c>
      <c r="M391" s="401">
        <v>35211058.049999997</v>
      </c>
      <c r="N391" s="159">
        <v>0</v>
      </c>
      <c r="O391" s="159">
        <v>0</v>
      </c>
      <c r="P391" s="401">
        <f t="shared" si="96"/>
        <v>35211058.049999997</v>
      </c>
      <c r="Q391" s="159">
        <f t="shared" si="97"/>
        <v>12379.951497784965</v>
      </c>
      <c r="R391" s="383">
        <v>12423.46</v>
      </c>
      <c r="S391" s="593">
        <v>2024</v>
      </c>
      <c r="T391" s="28"/>
      <c r="U391" s="28"/>
      <c r="V391" s="28"/>
      <c r="W391" s="28"/>
      <c r="X391" s="28"/>
      <c r="Y391" s="28"/>
      <c r="Z391" s="28"/>
      <c r="AA391" s="28"/>
      <c r="AB391" s="28"/>
      <c r="AC391" s="28"/>
    </row>
    <row r="392" spans="1:32" s="22" customFormat="1" ht="12.75" customHeight="1" x14ac:dyDescent="0.2">
      <c r="A392" s="614" t="s">
        <v>278</v>
      </c>
      <c r="B392" s="615"/>
      <c r="C392" s="70">
        <v>17</v>
      </c>
      <c r="D392" s="70"/>
      <c r="E392" s="122"/>
      <c r="F392" s="66"/>
      <c r="G392" s="70"/>
      <c r="H392" s="73"/>
      <c r="I392" s="71">
        <f t="shared" ref="I392:P392" si="99">SUM(I375:I391)</f>
        <v>20092.87</v>
      </c>
      <c r="J392" s="71">
        <f t="shared" si="99"/>
        <v>18743.5</v>
      </c>
      <c r="K392" s="71">
        <f t="shared" si="99"/>
        <v>4454.91</v>
      </c>
      <c r="L392" s="71">
        <f t="shared" si="99"/>
        <v>285</v>
      </c>
      <c r="M392" s="71">
        <f t="shared" si="99"/>
        <v>134261329.72284561</v>
      </c>
      <c r="N392" s="71">
        <f t="shared" si="99"/>
        <v>0</v>
      </c>
      <c r="O392" s="71">
        <f t="shared" si="99"/>
        <v>0</v>
      </c>
      <c r="P392" s="71">
        <f t="shared" si="99"/>
        <v>134261329.72284561</v>
      </c>
      <c r="Q392" s="172"/>
      <c r="R392" s="76"/>
      <c r="S392" s="221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4"/>
      <c r="AE392" s="4"/>
      <c r="AF392" s="4"/>
    </row>
    <row r="393" spans="1:32" s="26" customFormat="1" ht="13.35" customHeight="1" x14ac:dyDescent="0.2">
      <c r="A393" s="620" t="s">
        <v>90</v>
      </c>
      <c r="B393" s="621"/>
      <c r="C393" s="20">
        <f>C392+C374+C355</f>
        <v>47</v>
      </c>
      <c r="D393" s="20"/>
      <c r="E393" s="124"/>
      <c r="F393" s="20"/>
      <c r="G393" s="20"/>
      <c r="H393" s="20"/>
      <c r="I393" s="101">
        <f>I392+I374+I355</f>
        <v>62777.600000000006</v>
      </c>
      <c r="J393" s="101">
        <f>J392+J374+J355</f>
        <v>57712.310000000005</v>
      </c>
      <c r="K393" s="101">
        <f>K392+K374+K355</f>
        <v>24272.87</v>
      </c>
      <c r="L393" s="150">
        <f>L392+L374+L355</f>
        <v>1428</v>
      </c>
      <c r="M393" s="101">
        <f>M355+M374+M392</f>
        <v>243161621.31013161</v>
      </c>
      <c r="N393" s="20"/>
      <c r="O393" s="20"/>
      <c r="P393" s="101">
        <f>P392+P374+P355</f>
        <v>243161621.31013161</v>
      </c>
      <c r="Q393" s="7"/>
      <c r="R393" s="21"/>
      <c r="S393" s="281"/>
      <c r="T393" s="608"/>
      <c r="U393" s="608"/>
      <c r="V393" s="608"/>
      <c r="W393" s="608"/>
      <c r="X393" s="608"/>
      <c r="Y393" s="608"/>
      <c r="Z393" s="608"/>
      <c r="AA393" s="608"/>
      <c r="AB393" s="608"/>
      <c r="AC393" s="608"/>
      <c r="AD393" s="29"/>
      <c r="AE393" s="29"/>
      <c r="AF393" s="29"/>
    </row>
    <row r="394" spans="1:32" s="4" customFormat="1" ht="13.35" customHeight="1" x14ac:dyDescent="0.2">
      <c r="A394" s="207"/>
      <c r="B394" s="15" t="s">
        <v>99</v>
      </c>
      <c r="C394" s="16"/>
      <c r="D394" s="10"/>
      <c r="E394" s="117"/>
      <c r="F394" s="5"/>
      <c r="G394" s="207"/>
      <c r="H394" s="48"/>
      <c r="I394" s="6"/>
      <c r="J394" s="6"/>
      <c r="K394" s="208"/>
      <c r="L394" s="106"/>
      <c r="M394" s="6"/>
      <c r="N394" s="6"/>
      <c r="O394" s="6"/>
      <c r="P394" s="17"/>
      <c r="Q394" s="6"/>
      <c r="R394" s="18"/>
      <c r="S394" s="593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</row>
    <row r="395" spans="1:32" s="186" customFormat="1" ht="12.75" customHeight="1" x14ac:dyDescent="0.2">
      <c r="A395" s="567">
        <v>1</v>
      </c>
      <c r="B395" s="571" t="s">
        <v>792</v>
      </c>
      <c r="C395" s="389">
        <v>1951</v>
      </c>
      <c r="D395" s="389"/>
      <c r="E395" s="389" t="s">
        <v>147</v>
      </c>
      <c r="F395" s="436" t="s">
        <v>113</v>
      </c>
      <c r="G395" s="389">
        <v>2</v>
      </c>
      <c r="H395" s="438">
        <v>2</v>
      </c>
      <c r="I395" s="568">
        <v>829.7</v>
      </c>
      <c r="J395" s="568">
        <v>510.8</v>
      </c>
      <c r="K395" s="568">
        <v>510.8</v>
      </c>
      <c r="L395" s="569">
        <v>8</v>
      </c>
      <c r="M395" s="568">
        <v>8799301.25</v>
      </c>
      <c r="N395" s="568">
        <v>0</v>
      </c>
      <c r="O395" s="568">
        <v>0</v>
      </c>
      <c r="P395" s="568">
        <f>M395</f>
        <v>8799301.25</v>
      </c>
      <c r="Q395" s="570">
        <f t="shared" ref="Q395" si="100">P395/J395</f>
        <v>17226.509886452623</v>
      </c>
      <c r="R395" s="389">
        <v>11111.76</v>
      </c>
      <c r="S395" s="389">
        <v>2022</v>
      </c>
      <c r="T395" s="609"/>
      <c r="U395" s="609"/>
      <c r="V395" s="609"/>
      <c r="W395" s="609"/>
      <c r="X395" s="609"/>
      <c r="Y395" s="609"/>
      <c r="Z395" s="609"/>
      <c r="AA395" s="609"/>
      <c r="AB395" s="609"/>
      <c r="AC395" s="609"/>
    </row>
    <row r="396" spans="1:32" s="4" customFormat="1" ht="12.75" customHeight="1" x14ac:dyDescent="0.2">
      <c r="A396" s="462">
        <f>A395+1</f>
        <v>2</v>
      </c>
      <c r="B396" s="361" t="s">
        <v>153</v>
      </c>
      <c r="C396" s="362">
        <v>1962</v>
      </c>
      <c r="D396" s="418"/>
      <c r="E396" s="362" t="s">
        <v>147</v>
      </c>
      <c r="F396" s="361" t="s">
        <v>112</v>
      </c>
      <c r="G396" s="362">
        <v>2</v>
      </c>
      <c r="H396" s="415">
        <v>2</v>
      </c>
      <c r="I396" s="416">
        <v>962.9</v>
      </c>
      <c r="J396" s="416">
        <v>910.1</v>
      </c>
      <c r="K396" s="416">
        <v>775.5</v>
      </c>
      <c r="L396" s="419">
        <v>23</v>
      </c>
      <c r="M396" s="416">
        <v>14591166.25</v>
      </c>
      <c r="N396" s="416">
        <v>0</v>
      </c>
      <c r="O396" s="416">
        <v>0</v>
      </c>
      <c r="P396" s="568">
        <f t="shared" ref="P396:P425" si="101">M396</f>
        <v>14591166.25</v>
      </c>
      <c r="Q396" s="6">
        <f t="shared" ref="Q396:Q425" si="102">P396/J396</f>
        <v>16032.486814635753</v>
      </c>
      <c r="R396" s="397">
        <v>16488.580000000002</v>
      </c>
      <c r="S396" s="593">
        <v>2022</v>
      </c>
      <c r="T396" s="28"/>
      <c r="U396" s="28"/>
      <c r="V396" s="28"/>
      <c r="W396" s="28"/>
      <c r="X396" s="28"/>
      <c r="Y396" s="28"/>
      <c r="Z396" s="28"/>
      <c r="AA396" s="28"/>
      <c r="AB396" s="28"/>
      <c r="AC396" s="28"/>
    </row>
    <row r="397" spans="1:32" s="4" customFormat="1" ht="12.75" customHeight="1" x14ac:dyDescent="0.2">
      <c r="A397" s="462">
        <f t="shared" ref="A397:A425" si="103">A396+1</f>
        <v>3</v>
      </c>
      <c r="B397" s="361" t="s">
        <v>154</v>
      </c>
      <c r="C397" s="362">
        <v>1938</v>
      </c>
      <c r="D397" s="418"/>
      <c r="E397" s="362" t="s">
        <v>147</v>
      </c>
      <c r="F397" s="361" t="s">
        <v>113</v>
      </c>
      <c r="G397" s="362">
        <v>2</v>
      </c>
      <c r="H397" s="415">
        <v>0</v>
      </c>
      <c r="I397" s="416">
        <v>118.8</v>
      </c>
      <c r="J397" s="416">
        <v>114.8</v>
      </c>
      <c r="K397" s="416">
        <v>0</v>
      </c>
      <c r="L397" s="419">
        <v>5</v>
      </c>
      <c r="M397" s="416">
        <v>2334933.2594304001</v>
      </c>
      <c r="N397" s="416">
        <v>0</v>
      </c>
      <c r="O397" s="416">
        <v>0</v>
      </c>
      <c r="P397" s="568">
        <f t="shared" si="101"/>
        <v>2334933.2594304001</v>
      </c>
      <c r="Q397" s="6">
        <f t="shared" si="102"/>
        <v>20339.139890508712</v>
      </c>
      <c r="R397" s="397">
        <v>23324.319999999996</v>
      </c>
      <c r="S397" s="593">
        <v>2022</v>
      </c>
      <c r="T397" s="28"/>
      <c r="U397" s="28"/>
      <c r="V397" s="28"/>
      <c r="W397" s="28"/>
      <c r="X397" s="28"/>
      <c r="Y397" s="28"/>
      <c r="Z397" s="28"/>
      <c r="AA397" s="28"/>
      <c r="AB397" s="28"/>
      <c r="AC397" s="28"/>
    </row>
    <row r="398" spans="1:32" s="4" customFormat="1" ht="12.75" customHeight="1" x14ac:dyDescent="0.2">
      <c r="A398" s="462">
        <f t="shared" si="103"/>
        <v>4</v>
      </c>
      <c r="B398" s="361" t="s">
        <v>155</v>
      </c>
      <c r="C398" s="362">
        <v>1964</v>
      </c>
      <c r="D398" s="418"/>
      <c r="E398" s="362" t="s">
        <v>147</v>
      </c>
      <c r="F398" s="361" t="s">
        <v>113</v>
      </c>
      <c r="G398" s="362">
        <v>2</v>
      </c>
      <c r="H398" s="415">
        <v>1</v>
      </c>
      <c r="I398" s="416">
        <v>348.2</v>
      </c>
      <c r="J398" s="416">
        <v>333.2</v>
      </c>
      <c r="K398" s="416">
        <v>206.4</v>
      </c>
      <c r="L398" s="419">
        <v>8</v>
      </c>
      <c r="M398" s="416">
        <v>5468234.0800000001</v>
      </c>
      <c r="N398" s="416">
        <v>0</v>
      </c>
      <c r="O398" s="416">
        <v>0</v>
      </c>
      <c r="P398" s="568">
        <f t="shared" si="101"/>
        <v>5468234.0800000001</v>
      </c>
      <c r="Q398" s="6">
        <f t="shared" si="102"/>
        <v>16411.266746698679</v>
      </c>
      <c r="R398" s="397">
        <v>16488.580000000002</v>
      </c>
      <c r="S398" s="593">
        <v>2022</v>
      </c>
      <c r="T398" s="28"/>
      <c r="U398" s="28"/>
      <c r="V398" s="28"/>
      <c r="W398" s="28"/>
      <c r="X398" s="28"/>
      <c r="Y398" s="28"/>
      <c r="Z398" s="28"/>
      <c r="AA398" s="28"/>
      <c r="AB398" s="28"/>
      <c r="AC398" s="28"/>
    </row>
    <row r="399" spans="1:32" s="4" customFormat="1" ht="12.75" customHeight="1" x14ac:dyDescent="0.2">
      <c r="A399" s="462">
        <f t="shared" si="103"/>
        <v>5</v>
      </c>
      <c r="B399" s="361" t="s">
        <v>156</v>
      </c>
      <c r="C399" s="362">
        <v>1939</v>
      </c>
      <c r="D399" s="418"/>
      <c r="E399" s="362" t="s">
        <v>147</v>
      </c>
      <c r="F399" s="361" t="s">
        <v>113</v>
      </c>
      <c r="G399" s="362">
        <v>2</v>
      </c>
      <c r="H399" s="415">
        <v>0</v>
      </c>
      <c r="I399" s="416">
        <v>79.8</v>
      </c>
      <c r="J399" s="416">
        <v>74</v>
      </c>
      <c r="K399" s="416">
        <v>74</v>
      </c>
      <c r="L399" s="419">
        <v>3</v>
      </c>
      <c r="M399" s="416">
        <v>910188.22</v>
      </c>
      <c r="N399" s="416">
        <v>0</v>
      </c>
      <c r="O399" s="416">
        <v>0</v>
      </c>
      <c r="P399" s="568">
        <f t="shared" si="101"/>
        <v>910188.22</v>
      </c>
      <c r="Q399" s="6">
        <f t="shared" si="102"/>
        <v>12299.840810810811</v>
      </c>
      <c r="R399" s="397">
        <v>12423.46</v>
      </c>
      <c r="S399" s="593">
        <v>2022</v>
      </c>
      <c r="T399" s="28"/>
      <c r="U399" s="28"/>
      <c r="V399" s="28"/>
      <c r="W399" s="28"/>
      <c r="X399" s="28"/>
      <c r="Y399" s="28"/>
      <c r="Z399" s="28"/>
      <c r="AA399" s="28"/>
      <c r="AB399" s="28"/>
      <c r="AC399" s="28"/>
    </row>
    <row r="400" spans="1:32" s="4" customFormat="1" ht="12.75" customHeight="1" x14ac:dyDescent="0.2">
      <c r="A400" s="462">
        <f t="shared" si="103"/>
        <v>6</v>
      </c>
      <c r="B400" s="361" t="s">
        <v>157</v>
      </c>
      <c r="C400" s="362">
        <v>1965</v>
      </c>
      <c r="D400" s="418"/>
      <c r="E400" s="362" t="s">
        <v>147</v>
      </c>
      <c r="F400" s="361" t="s">
        <v>112</v>
      </c>
      <c r="G400" s="362">
        <v>2</v>
      </c>
      <c r="H400" s="415">
        <v>2</v>
      </c>
      <c r="I400" s="416">
        <v>368.3</v>
      </c>
      <c r="J400" s="416">
        <v>356.9</v>
      </c>
      <c r="K400" s="416">
        <v>276.2</v>
      </c>
      <c r="L400" s="419">
        <v>9</v>
      </c>
      <c r="M400" s="416">
        <v>3770646.32</v>
      </c>
      <c r="N400" s="416">
        <v>0</v>
      </c>
      <c r="O400" s="416">
        <v>0</v>
      </c>
      <c r="P400" s="568">
        <f t="shared" si="101"/>
        <v>3770646.32</v>
      </c>
      <c r="Q400" s="6">
        <f t="shared" si="102"/>
        <v>10564.993891846456</v>
      </c>
      <c r="R400" s="397">
        <v>11111.76</v>
      </c>
      <c r="S400" s="593">
        <v>2022</v>
      </c>
      <c r="T400" s="28"/>
      <c r="U400" s="28"/>
      <c r="V400" s="28"/>
      <c r="W400" s="28"/>
      <c r="X400" s="28"/>
      <c r="Y400" s="28"/>
      <c r="Z400" s="28"/>
      <c r="AA400" s="28"/>
      <c r="AB400" s="28"/>
      <c r="AC400" s="28"/>
    </row>
    <row r="401" spans="1:29" s="4" customFormat="1" ht="12.75" customHeight="1" x14ac:dyDescent="0.2">
      <c r="A401" s="462">
        <f t="shared" si="103"/>
        <v>7</v>
      </c>
      <c r="B401" s="361" t="s">
        <v>158</v>
      </c>
      <c r="C401" s="362">
        <v>1939</v>
      </c>
      <c r="D401" s="418"/>
      <c r="E401" s="362" t="s">
        <v>147</v>
      </c>
      <c r="F401" s="361" t="s">
        <v>112</v>
      </c>
      <c r="G401" s="362">
        <v>5</v>
      </c>
      <c r="H401" s="415">
        <v>1</v>
      </c>
      <c r="I401" s="416">
        <v>4896.3999999999996</v>
      </c>
      <c r="J401" s="416">
        <v>4706.6000000000004</v>
      </c>
      <c r="K401" s="416">
        <v>1570.7</v>
      </c>
      <c r="L401" s="419">
        <v>13</v>
      </c>
      <c r="M401" s="416">
        <v>52652570.469999999</v>
      </c>
      <c r="N401" s="416">
        <v>0</v>
      </c>
      <c r="O401" s="416">
        <v>0</v>
      </c>
      <c r="P401" s="568">
        <f t="shared" si="101"/>
        <v>52652570.469999999</v>
      </c>
      <c r="Q401" s="6">
        <f t="shared" si="102"/>
        <v>11186.965212680065</v>
      </c>
      <c r="R401" s="397">
        <v>12423.46</v>
      </c>
      <c r="S401" s="593">
        <v>2022</v>
      </c>
      <c r="T401" s="28"/>
      <c r="U401" s="28"/>
      <c r="V401" s="28"/>
      <c r="W401" s="28"/>
      <c r="X401" s="28"/>
      <c r="Y401" s="28"/>
      <c r="Z401" s="28"/>
      <c r="AA401" s="28"/>
      <c r="AB401" s="28"/>
      <c r="AC401" s="28"/>
    </row>
    <row r="402" spans="1:29" s="4" customFormat="1" ht="12.75" customHeight="1" x14ac:dyDescent="0.2">
      <c r="A402" s="462">
        <f t="shared" si="103"/>
        <v>8</v>
      </c>
      <c r="B402" s="361" t="s">
        <v>298</v>
      </c>
      <c r="C402" s="362" t="s">
        <v>297</v>
      </c>
      <c r="D402" s="418"/>
      <c r="E402" s="362" t="s">
        <v>147</v>
      </c>
      <c r="F402" s="361" t="s">
        <v>112</v>
      </c>
      <c r="G402" s="362">
        <v>2</v>
      </c>
      <c r="H402" s="415">
        <v>1</v>
      </c>
      <c r="I402" s="416">
        <v>816.7</v>
      </c>
      <c r="J402" s="416">
        <v>738.5</v>
      </c>
      <c r="K402" s="416">
        <v>608.9</v>
      </c>
      <c r="L402" s="417">
        <v>12</v>
      </c>
      <c r="M402" s="416">
        <v>595865.81459999993</v>
      </c>
      <c r="N402" s="416">
        <v>0</v>
      </c>
      <c r="O402" s="416">
        <v>0</v>
      </c>
      <c r="P402" s="568">
        <f t="shared" si="101"/>
        <v>595865.81459999993</v>
      </c>
      <c r="Q402" s="6">
        <f t="shared" si="102"/>
        <v>806.85959999999989</v>
      </c>
      <c r="R402" s="362">
        <v>12423.46</v>
      </c>
      <c r="S402" s="593">
        <v>2022</v>
      </c>
      <c r="T402" s="28"/>
      <c r="U402" s="28"/>
      <c r="V402" s="28"/>
      <c r="W402" s="28"/>
      <c r="X402" s="28"/>
      <c r="Y402" s="28"/>
      <c r="Z402" s="28"/>
      <c r="AA402" s="28"/>
      <c r="AB402" s="28"/>
      <c r="AC402" s="28"/>
    </row>
    <row r="403" spans="1:29" s="4" customFormat="1" ht="12.75" customHeight="1" x14ac:dyDescent="0.2">
      <c r="A403" s="462">
        <f t="shared" si="103"/>
        <v>9</v>
      </c>
      <c r="B403" s="361" t="s">
        <v>299</v>
      </c>
      <c r="C403" s="362" t="s">
        <v>297</v>
      </c>
      <c r="D403" s="418"/>
      <c r="E403" s="362" t="s">
        <v>147</v>
      </c>
      <c r="F403" s="361" t="s">
        <v>116</v>
      </c>
      <c r="G403" s="362">
        <v>2</v>
      </c>
      <c r="H403" s="415">
        <v>1</v>
      </c>
      <c r="I403" s="416">
        <v>405.6</v>
      </c>
      <c r="J403" s="416">
        <v>374.3</v>
      </c>
      <c r="K403" s="416">
        <v>374.3</v>
      </c>
      <c r="L403" s="417">
        <v>8</v>
      </c>
      <c r="M403" s="416">
        <v>302007.54827999999</v>
      </c>
      <c r="N403" s="416">
        <v>0</v>
      </c>
      <c r="O403" s="416">
        <v>0</v>
      </c>
      <c r="P403" s="568">
        <f t="shared" si="101"/>
        <v>302007.54827999999</v>
      </c>
      <c r="Q403" s="6">
        <f t="shared" si="102"/>
        <v>806.8596</v>
      </c>
      <c r="R403" s="362">
        <v>12423.46</v>
      </c>
      <c r="S403" s="593">
        <v>2022</v>
      </c>
      <c r="T403" s="28"/>
      <c r="U403" s="28"/>
      <c r="V403" s="28"/>
      <c r="W403" s="28"/>
      <c r="X403" s="28"/>
      <c r="Y403" s="28"/>
      <c r="Z403" s="28"/>
      <c r="AA403" s="28"/>
      <c r="AB403" s="28"/>
      <c r="AC403" s="28"/>
    </row>
    <row r="404" spans="1:29" s="4" customFormat="1" ht="12.75" customHeight="1" x14ac:dyDescent="0.2">
      <c r="A404" s="462">
        <f t="shared" si="103"/>
        <v>10</v>
      </c>
      <c r="B404" s="361" t="s">
        <v>300</v>
      </c>
      <c r="C404" s="362">
        <v>1939</v>
      </c>
      <c r="D404" s="418"/>
      <c r="E404" s="362" t="s">
        <v>147</v>
      </c>
      <c r="F404" s="361" t="s">
        <v>113</v>
      </c>
      <c r="G404" s="362">
        <v>2</v>
      </c>
      <c r="H404" s="415">
        <v>1</v>
      </c>
      <c r="I404" s="416">
        <v>86.3</v>
      </c>
      <c r="J404" s="416">
        <v>86.3</v>
      </c>
      <c r="K404" s="416">
        <v>85.3</v>
      </c>
      <c r="L404" s="417">
        <v>3</v>
      </c>
      <c r="M404" s="416">
        <v>73257.153059999997</v>
      </c>
      <c r="N404" s="416">
        <v>0</v>
      </c>
      <c r="O404" s="416">
        <v>0</v>
      </c>
      <c r="P404" s="568">
        <f t="shared" si="101"/>
        <v>73257.153059999997</v>
      </c>
      <c r="Q404" s="6">
        <f t="shared" si="102"/>
        <v>848.86620000000005</v>
      </c>
      <c r="R404" s="362">
        <v>12423.46</v>
      </c>
      <c r="S404" s="593">
        <v>2022</v>
      </c>
      <c r="T404" s="28"/>
      <c r="U404" s="28"/>
      <c r="V404" s="28"/>
      <c r="W404" s="28"/>
      <c r="X404" s="28"/>
      <c r="Y404" s="28"/>
      <c r="Z404" s="28"/>
      <c r="AA404" s="28"/>
      <c r="AB404" s="28"/>
      <c r="AC404" s="28"/>
    </row>
    <row r="405" spans="1:29" s="4" customFormat="1" ht="12.75" customHeight="1" x14ac:dyDescent="0.2">
      <c r="A405" s="462">
        <f t="shared" si="103"/>
        <v>11</v>
      </c>
      <c r="B405" s="361" t="s">
        <v>301</v>
      </c>
      <c r="C405" s="362">
        <v>1939</v>
      </c>
      <c r="D405" s="418"/>
      <c r="E405" s="362" t="s">
        <v>147</v>
      </c>
      <c r="F405" s="361" t="s">
        <v>112</v>
      </c>
      <c r="G405" s="362">
        <v>2</v>
      </c>
      <c r="H405" s="415">
        <v>3</v>
      </c>
      <c r="I405" s="416">
        <v>463.1</v>
      </c>
      <c r="J405" s="416">
        <v>418.3</v>
      </c>
      <c r="K405" s="416">
        <v>163.4</v>
      </c>
      <c r="L405" s="417">
        <v>16</v>
      </c>
      <c r="M405" s="416">
        <v>355080.73146000004</v>
      </c>
      <c r="N405" s="416">
        <v>0</v>
      </c>
      <c r="O405" s="416">
        <v>0</v>
      </c>
      <c r="P405" s="568">
        <f t="shared" si="101"/>
        <v>355080.73146000004</v>
      </c>
      <c r="Q405" s="6">
        <f t="shared" si="102"/>
        <v>848.86620000000005</v>
      </c>
      <c r="R405" s="362">
        <v>12423.46</v>
      </c>
      <c r="S405" s="593">
        <v>2022</v>
      </c>
      <c r="T405" s="28"/>
      <c r="U405" s="28"/>
      <c r="V405" s="28"/>
      <c r="W405" s="28"/>
      <c r="X405" s="28"/>
      <c r="Y405" s="28"/>
      <c r="Z405" s="28"/>
      <c r="AA405" s="28"/>
      <c r="AB405" s="28"/>
      <c r="AC405" s="28"/>
    </row>
    <row r="406" spans="1:29" s="4" customFormat="1" ht="12.75" customHeight="1" x14ac:dyDescent="0.2">
      <c r="A406" s="462">
        <f t="shared" si="103"/>
        <v>12</v>
      </c>
      <c r="B406" s="361" t="s">
        <v>302</v>
      </c>
      <c r="C406" s="362">
        <v>1958</v>
      </c>
      <c r="D406" s="418"/>
      <c r="E406" s="362" t="s">
        <v>147</v>
      </c>
      <c r="F406" s="361" t="s">
        <v>112</v>
      </c>
      <c r="G406" s="362">
        <v>2</v>
      </c>
      <c r="H406" s="415">
        <v>3</v>
      </c>
      <c r="I406" s="416">
        <v>985.8</v>
      </c>
      <c r="J406" s="416">
        <v>880.5</v>
      </c>
      <c r="K406" s="416">
        <v>880.5</v>
      </c>
      <c r="L406" s="417">
        <v>16</v>
      </c>
      <c r="M406" s="416">
        <v>710439.87780000002</v>
      </c>
      <c r="N406" s="416">
        <v>0</v>
      </c>
      <c r="O406" s="416">
        <v>0</v>
      </c>
      <c r="P406" s="568">
        <f t="shared" si="101"/>
        <v>710439.87780000002</v>
      </c>
      <c r="Q406" s="6">
        <f t="shared" si="102"/>
        <v>806.8596</v>
      </c>
      <c r="R406" s="362">
        <v>12423.46</v>
      </c>
      <c r="S406" s="593">
        <v>2022</v>
      </c>
      <c r="T406" s="28"/>
      <c r="U406" s="28"/>
      <c r="V406" s="28"/>
      <c r="W406" s="28"/>
      <c r="X406" s="28"/>
      <c r="Y406" s="28"/>
      <c r="Z406" s="28"/>
      <c r="AA406" s="28"/>
      <c r="AB406" s="28"/>
      <c r="AC406" s="28"/>
    </row>
    <row r="407" spans="1:29" s="4" customFormat="1" ht="12.75" customHeight="1" x14ac:dyDescent="0.2">
      <c r="A407" s="462">
        <f t="shared" si="103"/>
        <v>13</v>
      </c>
      <c r="B407" s="361" t="s">
        <v>303</v>
      </c>
      <c r="C407" s="362">
        <v>1939</v>
      </c>
      <c r="D407" s="418"/>
      <c r="E407" s="362" t="s">
        <v>147</v>
      </c>
      <c r="F407" s="361" t="s">
        <v>113</v>
      </c>
      <c r="G407" s="362">
        <v>2</v>
      </c>
      <c r="H407" s="415">
        <v>0</v>
      </c>
      <c r="I407" s="416">
        <v>75</v>
      </c>
      <c r="J407" s="416">
        <v>75</v>
      </c>
      <c r="K407" s="416">
        <v>75</v>
      </c>
      <c r="L407" s="417">
        <v>3</v>
      </c>
      <c r="M407" s="416">
        <v>63664.964999999997</v>
      </c>
      <c r="N407" s="416">
        <v>0</v>
      </c>
      <c r="O407" s="416">
        <v>0</v>
      </c>
      <c r="P407" s="568">
        <f t="shared" si="101"/>
        <v>63664.964999999997</v>
      </c>
      <c r="Q407" s="6">
        <f t="shared" si="102"/>
        <v>848.86619999999994</v>
      </c>
      <c r="R407" s="362">
        <v>12423.46</v>
      </c>
      <c r="S407" s="593">
        <v>2022</v>
      </c>
      <c r="T407" s="28"/>
      <c r="U407" s="28"/>
      <c r="V407" s="28"/>
      <c r="W407" s="28"/>
      <c r="X407" s="28"/>
      <c r="Y407" s="28"/>
      <c r="Z407" s="28"/>
      <c r="AA407" s="28"/>
      <c r="AB407" s="28"/>
      <c r="AC407" s="28"/>
    </row>
    <row r="408" spans="1:29" s="4" customFormat="1" ht="12.75" customHeight="1" x14ac:dyDescent="0.2">
      <c r="A408" s="462">
        <f t="shared" si="103"/>
        <v>14</v>
      </c>
      <c r="B408" s="158" t="s">
        <v>451</v>
      </c>
      <c r="C408" s="383" t="s">
        <v>43</v>
      </c>
      <c r="D408" s="384"/>
      <c r="E408" s="383" t="s">
        <v>147</v>
      </c>
      <c r="F408" s="158" t="s">
        <v>116</v>
      </c>
      <c r="G408" s="383">
        <v>2</v>
      </c>
      <c r="H408" s="404">
        <v>1</v>
      </c>
      <c r="I408" s="159">
        <v>405</v>
      </c>
      <c r="J408" s="159">
        <v>372</v>
      </c>
      <c r="K408" s="159">
        <v>325.60000000000002</v>
      </c>
      <c r="L408" s="160">
        <v>8</v>
      </c>
      <c r="M408" s="159">
        <v>300151.77120000002</v>
      </c>
      <c r="N408" s="416">
        <v>0</v>
      </c>
      <c r="O408" s="416">
        <v>0</v>
      </c>
      <c r="P408" s="568">
        <f t="shared" si="101"/>
        <v>300151.77120000002</v>
      </c>
      <c r="Q408" s="6">
        <f t="shared" si="102"/>
        <v>806.8596</v>
      </c>
      <c r="R408" s="362">
        <v>12423.46</v>
      </c>
      <c r="S408" s="593">
        <v>2022</v>
      </c>
      <c r="T408" s="28"/>
      <c r="U408" s="28"/>
      <c r="V408" s="28"/>
      <c r="W408" s="28"/>
      <c r="X408" s="28"/>
      <c r="Y408" s="28"/>
      <c r="Z408" s="28"/>
      <c r="AA408" s="28"/>
      <c r="AB408" s="28"/>
      <c r="AC408" s="28"/>
    </row>
    <row r="409" spans="1:29" s="4" customFormat="1" ht="12.75" customHeight="1" x14ac:dyDescent="0.2">
      <c r="A409" s="462">
        <f t="shared" si="103"/>
        <v>15</v>
      </c>
      <c r="B409" s="158" t="s">
        <v>467</v>
      </c>
      <c r="C409" s="383" t="s">
        <v>140</v>
      </c>
      <c r="D409" s="384"/>
      <c r="E409" s="383" t="s">
        <v>147</v>
      </c>
      <c r="F409" s="158" t="s">
        <v>113</v>
      </c>
      <c r="G409" s="383">
        <v>2</v>
      </c>
      <c r="H409" s="404">
        <v>3</v>
      </c>
      <c r="I409" s="159">
        <v>660</v>
      </c>
      <c r="J409" s="159">
        <v>556</v>
      </c>
      <c r="K409" s="463">
        <v>366.4</v>
      </c>
      <c r="L409" s="160">
        <v>11</v>
      </c>
      <c r="M409" s="159">
        <v>589625.99040000001</v>
      </c>
      <c r="N409" s="416">
        <v>0</v>
      </c>
      <c r="O409" s="416">
        <v>0</v>
      </c>
      <c r="P409" s="568">
        <f t="shared" si="101"/>
        <v>589625.99040000001</v>
      </c>
      <c r="Q409" s="6">
        <f t="shared" si="102"/>
        <v>1060.4784</v>
      </c>
      <c r="R409" s="362">
        <v>16488.580000000002</v>
      </c>
      <c r="S409" s="593">
        <v>2022</v>
      </c>
      <c r="T409" s="28"/>
      <c r="U409" s="28"/>
      <c r="V409" s="28"/>
      <c r="W409" s="28"/>
      <c r="X409" s="28"/>
      <c r="Y409" s="28"/>
      <c r="Z409" s="28"/>
      <c r="AA409" s="28"/>
      <c r="AB409" s="28"/>
      <c r="AC409" s="28"/>
    </row>
    <row r="410" spans="1:29" s="4" customFormat="1" ht="12.75" customHeight="1" x14ac:dyDescent="0.2">
      <c r="A410" s="462">
        <f t="shared" si="103"/>
        <v>16</v>
      </c>
      <c r="B410" s="158" t="s">
        <v>452</v>
      </c>
      <c r="C410" s="383" t="s">
        <v>140</v>
      </c>
      <c r="D410" s="384"/>
      <c r="E410" s="383" t="s">
        <v>147</v>
      </c>
      <c r="F410" s="158" t="s">
        <v>112</v>
      </c>
      <c r="G410" s="383">
        <v>2</v>
      </c>
      <c r="H410" s="404">
        <v>4</v>
      </c>
      <c r="I410" s="159">
        <v>743.7</v>
      </c>
      <c r="J410" s="159">
        <v>624</v>
      </c>
      <c r="K410" s="463">
        <v>0</v>
      </c>
      <c r="L410" s="160">
        <v>1</v>
      </c>
      <c r="M410" s="159">
        <v>587679.95520000008</v>
      </c>
      <c r="N410" s="416">
        <v>0</v>
      </c>
      <c r="O410" s="416">
        <v>0</v>
      </c>
      <c r="P410" s="568">
        <f t="shared" si="101"/>
        <v>587679.95520000008</v>
      </c>
      <c r="Q410" s="6">
        <f t="shared" si="102"/>
        <v>941.79480000000012</v>
      </c>
      <c r="R410" s="362">
        <v>12423.46</v>
      </c>
      <c r="S410" s="593">
        <v>2022</v>
      </c>
      <c r="T410" s="28"/>
      <c r="U410" s="28"/>
      <c r="V410" s="28"/>
      <c r="W410" s="28"/>
      <c r="X410" s="28"/>
      <c r="Y410" s="28"/>
      <c r="Z410" s="28"/>
      <c r="AA410" s="28"/>
      <c r="AB410" s="28"/>
      <c r="AC410" s="28"/>
    </row>
    <row r="411" spans="1:29" s="4" customFormat="1" ht="12.75" customHeight="1" x14ac:dyDescent="0.2">
      <c r="A411" s="462">
        <f t="shared" si="103"/>
        <v>17</v>
      </c>
      <c r="B411" s="158" t="s">
        <v>466</v>
      </c>
      <c r="C411" s="383" t="s">
        <v>140</v>
      </c>
      <c r="D411" s="384"/>
      <c r="E411" s="383" t="s">
        <v>147</v>
      </c>
      <c r="F411" s="158" t="s">
        <v>112</v>
      </c>
      <c r="G411" s="383">
        <v>2</v>
      </c>
      <c r="H411" s="404">
        <v>1</v>
      </c>
      <c r="I411" s="159">
        <v>347.1</v>
      </c>
      <c r="J411" s="159">
        <v>328.1</v>
      </c>
      <c r="K411" s="463">
        <v>328.1</v>
      </c>
      <c r="L411" s="160">
        <v>6</v>
      </c>
      <c r="M411" s="159">
        <v>324594.18588</v>
      </c>
      <c r="N411" s="416">
        <v>0</v>
      </c>
      <c r="O411" s="416">
        <v>0</v>
      </c>
      <c r="P411" s="568">
        <f t="shared" si="101"/>
        <v>324594.18588</v>
      </c>
      <c r="Q411" s="6">
        <f t="shared" si="102"/>
        <v>989.31479999999999</v>
      </c>
      <c r="R411" s="362">
        <v>12423.46</v>
      </c>
      <c r="S411" s="593">
        <v>2022</v>
      </c>
      <c r="T411" s="28"/>
      <c r="U411" s="28"/>
      <c r="V411" s="28"/>
      <c r="W411" s="28"/>
      <c r="X411" s="28"/>
      <c r="Y411" s="28"/>
      <c r="Z411" s="28"/>
      <c r="AA411" s="28"/>
      <c r="AB411" s="28"/>
      <c r="AC411" s="28"/>
    </row>
    <row r="412" spans="1:29" s="4" customFormat="1" ht="12.75" customHeight="1" x14ac:dyDescent="0.2">
      <c r="A412" s="462">
        <f t="shared" si="103"/>
        <v>18</v>
      </c>
      <c r="B412" s="158" t="s">
        <v>453</v>
      </c>
      <c r="C412" s="383" t="s">
        <v>140</v>
      </c>
      <c r="D412" s="384"/>
      <c r="E412" s="383" t="s">
        <v>147</v>
      </c>
      <c r="F412" s="158" t="s">
        <v>113</v>
      </c>
      <c r="G412" s="383">
        <v>2</v>
      </c>
      <c r="H412" s="404">
        <v>1</v>
      </c>
      <c r="I412" s="159">
        <v>117.3</v>
      </c>
      <c r="J412" s="159">
        <v>109.3</v>
      </c>
      <c r="K412" s="463">
        <v>109.3</v>
      </c>
      <c r="L412" s="160">
        <v>4</v>
      </c>
      <c r="M412" s="159">
        <v>92781.075660000002</v>
      </c>
      <c r="N412" s="416">
        <v>0</v>
      </c>
      <c r="O412" s="416">
        <v>0</v>
      </c>
      <c r="P412" s="568">
        <f t="shared" si="101"/>
        <v>92781.075660000002</v>
      </c>
      <c r="Q412" s="6">
        <f t="shared" si="102"/>
        <v>848.86620000000005</v>
      </c>
      <c r="R412" s="362">
        <v>16488.580000000002</v>
      </c>
      <c r="S412" s="593">
        <v>2022</v>
      </c>
      <c r="T412" s="28"/>
      <c r="U412" s="28"/>
      <c r="V412" s="28"/>
      <c r="W412" s="28"/>
      <c r="X412" s="28"/>
      <c r="Y412" s="28"/>
      <c r="Z412" s="28"/>
      <c r="AA412" s="28"/>
      <c r="AB412" s="28"/>
      <c r="AC412" s="28"/>
    </row>
    <row r="413" spans="1:29" s="4" customFormat="1" ht="12.75" customHeight="1" x14ac:dyDescent="0.2">
      <c r="A413" s="462">
        <f t="shared" si="103"/>
        <v>19</v>
      </c>
      <c r="B413" s="158" t="s">
        <v>468</v>
      </c>
      <c r="C413" s="383" t="s">
        <v>140</v>
      </c>
      <c r="D413" s="384"/>
      <c r="E413" s="383" t="s">
        <v>147</v>
      </c>
      <c r="F413" s="158" t="s">
        <v>113</v>
      </c>
      <c r="G413" s="383">
        <v>2</v>
      </c>
      <c r="H413" s="404">
        <v>2</v>
      </c>
      <c r="I413" s="159">
        <v>324.60000000000002</v>
      </c>
      <c r="J413" s="159">
        <v>196.3</v>
      </c>
      <c r="K413" s="463">
        <v>0</v>
      </c>
      <c r="L413" s="160">
        <v>9</v>
      </c>
      <c r="M413" s="159">
        <v>274713.84096</v>
      </c>
      <c r="N413" s="416">
        <v>0</v>
      </c>
      <c r="O413" s="416">
        <v>0</v>
      </c>
      <c r="P413" s="568">
        <f t="shared" si="101"/>
        <v>274713.84096</v>
      </c>
      <c r="Q413" s="6">
        <f t="shared" si="102"/>
        <v>1399.4592</v>
      </c>
      <c r="R413" s="362">
        <v>23324.319999999996</v>
      </c>
      <c r="S413" s="593">
        <v>2022</v>
      </c>
      <c r="T413" s="28"/>
      <c r="U413" s="28"/>
      <c r="V413" s="28"/>
      <c r="W413" s="28"/>
      <c r="X413" s="28"/>
      <c r="Y413" s="28"/>
      <c r="Z413" s="28"/>
      <c r="AA413" s="28"/>
      <c r="AB413" s="28"/>
      <c r="AC413" s="28"/>
    </row>
    <row r="414" spans="1:29" s="4" customFormat="1" ht="12.75" customHeight="1" x14ac:dyDescent="0.2">
      <c r="A414" s="462">
        <f t="shared" si="103"/>
        <v>20</v>
      </c>
      <c r="B414" s="158" t="s">
        <v>454</v>
      </c>
      <c r="C414" s="383" t="s">
        <v>140</v>
      </c>
      <c r="D414" s="384"/>
      <c r="E414" s="383" t="s">
        <v>147</v>
      </c>
      <c r="F414" s="158" t="s">
        <v>112</v>
      </c>
      <c r="G414" s="383">
        <v>3</v>
      </c>
      <c r="H414" s="404">
        <v>1</v>
      </c>
      <c r="I414" s="159">
        <v>241.3</v>
      </c>
      <c r="J414" s="159">
        <v>177.9</v>
      </c>
      <c r="K414" s="159">
        <v>167.6</v>
      </c>
      <c r="L414" s="160">
        <v>6</v>
      </c>
      <c r="M414" s="159">
        <v>101153.12166000002</v>
      </c>
      <c r="N414" s="416">
        <v>0</v>
      </c>
      <c r="O414" s="416">
        <v>0</v>
      </c>
      <c r="P414" s="568">
        <f t="shared" si="101"/>
        <v>101153.12166000002</v>
      </c>
      <c r="Q414" s="6">
        <f t="shared" si="102"/>
        <v>568.59540000000004</v>
      </c>
      <c r="R414" s="362">
        <v>12005.759999999998</v>
      </c>
      <c r="S414" s="593">
        <v>2022</v>
      </c>
      <c r="T414" s="28"/>
      <c r="U414" s="28"/>
      <c r="V414" s="28"/>
      <c r="W414" s="28"/>
      <c r="X414" s="28"/>
      <c r="Y414" s="28"/>
      <c r="Z414" s="28"/>
      <c r="AA414" s="28"/>
      <c r="AB414" s="28"/>
      <c r="AC414" s="28"/>
    </row>
    <row r="415" spans="1:29" s="4" customFormat="1" ht="12.75" customHeight="1" x14ac:dyDescent="0.2">
      <c r="A415" s="462">
        <f t="shared" si="103"/>
        <v>21</v>
      </c>
      <c r="B415" s="158" t="s">
        <v>465</v>
      </c>
      <c r="C415" s="383" t="s">
        <v>140</v>
      </c>
      <c r="D415" s="384"/>
      <c r="E415" s="383" t="s">
        <v>147</v>
      </c>
      <c r="F415" s="158" t="s">
        <v>112</v>
      </c>
      <c r="G415" s="383">
        <v>3</v>
      </c>
      <c r="H415" s="404">
        <v>1</v>
      </c>
      <c r="I415" s="159">
        <v>878</v>
      </c>
      <c r="J415" s="159">
        <v>678.8</v>
      </c>
      <c r="K415" s="159">
        <v>675.3</v>
      </c>
      <c r="L415" s="160">
        <v>13</v>
      </c>
      <c r="M415" s="159">
        <v>319319.33111999993</v>
      </c>
      <c r="N415" s="416">
        <v>0</v>
      </c>
      <c r="O415" s="416">
        <v>0</v>
      </c>
      <c r="P415" s="568">
        <f t="shared" si="101"/>
        <v>319319.33111999993</v>
      </c>
      <c r="Q415" s="6">
        <f t="shared" si="102"/>
        <v>470.41739999999993</v>
      </c>
      <c r="R415" s="362">
        <v>8506.2900000000009</v>
      </c>
      <c r="S415" s="593">
        <v>2022</v>
      </c>
      <c r="T415" s="28"/>
      <c r="U415" s="28"/>
      <c r="V415" s="28"/>
      <c r="W415" s="28"/>
      <c r="X415" s="28"/>
      <c r="Y415" s="28"/>
      <c r="Z415" s="28"/>
      <c r="AA415" s="28"/>
      <c r="AB415" s="28"/>
      <c r="AC415" s="28"/>
    </row>
    <row r="416" spans="1:29" s="4" customFormat="1" ht="12.75" customHeight="1" x14ac:dyDescent="0.2">
      <c r="A416" s="462">
        <f t="shared" si="103"/>
        <v>22</v>
      </c>
      <c r="B416" s="158" t="s">
        <v>469</v>
      </c>
      <c r="C416" s="383" t="s">
        <v>140</v>
      </c>
      <c r="D416" s="384"/>
      <c r="E416" s="383" t="s">
        <v>147</v>
      </c>
      <c r="F416" s="158" t="s">
        <v>113</v>
      </c>
      <c r="G416" s="383">
        <v>2</v>
      </c>
      <c r="H416" s="404">
        <v>1</v>
      </c>
      <c r="I416" s="159">
        <v>220.1</v>
      </c>
      <c r="J416" s="159">
        <v>220.1</v>
      </c>
      <c r="K416" s="159">
        <v>205</v>
      </c>
      <c r="L416" s="160">
        <v>1</v>
      </c>
      <c r="M416" s="159">
        <v>308020.96992</v>
      </c>
      <c r="N416" s="416">
        <v>0</v>
      </c>
      <c r="O416" s="416">
        <v>0</v>
      </c>
      <c r="P416" s="568">
        <f t="shared" si="101"/>
        <v>308020.96992</v>
      </c>
      <c r="Q416" s="6">
        <f t="shared" si="102"/>
        <v>1399.4592</v>
      </c>
      <c r="R416" s="362">
        <v>23324.319999999996</v>
      </c>
      <c r="S416" s="593">
        <v>2022</v>
      </c>
      <c r="T416" s="28"/>
      <c r="U416" s="28"/>
      <c r="V416" s="28"/>
      <c r="W416" s="28"/>
      <c r="X416" s="28"/>
      <c r="Y416" s="28"/>
      <c r="Z416" s="28"/>
      <c r="AA416" s="28"/>
      <c r="AB416" s="28"/>
      <c r="AC416" s="28"/>
    </row>
    <row r="417" spans="1:32" s="4" customFormat="1" ht="12.75" customHeight="1" x14ac:dyDescent="0.2">
      <c r="A417" s="462">
        <f t="shared" si="103"/>
        <v>23</v>
      </c>
      <c r="B417" s="158" t="s">
        <v>457</v>
      </c>
      <c r="C417" s="383" t="s">
        <v>140</v>
      </c>
      <c r="D417" s="384"/>
      <c r="E417" s="383" t="s">
        <v>147</v>
      </c>
      <c r="F417" s="158" t="s">
        <v>112</v>
      </c>
      <c r="G417" s="383">
        <v>2</v>
      </c>
      <c r="H417" s="404">
        <v>1</v>
      </c>
      <c r="I417" s="159">
        <v>167.6</v>
      </c>
      <c r="J417" s="159">
        <v>156</v>
      </c>
      <c r="K417" s="159">
        <v>96.2</v>
      </c>
      <c r="L417" s="160">
        <v>3</v>
      </c>
      <c r="M417" s="159">
        <v>87051.369600000005</v>
      </c>
      <c r="N417" s="416">
        <v>0</v>
      </c>
      <c r="O417" s="416">
        <v>0</v>
      </c>
      <c r="P417" s="568">
        <f t="shared" si="101"/>
        <v>87051.369600000005</v>
      </c>
      <c r="Q417" s="6">
        <f t="shared" si="102"/>
        <v>558.02160000000003</v>
      </c>
      <c r="R417" s="362">
        <v>16488.580000000002</v>
      </c>
      <c r="S417" s="593">
        <v>2022</v>
      </c>
      <c r="T417" s="28"/>
      <c r="U417" s="28"/>
      <c r="V417" s="28"/>
      <c r="W417" s="28"/>
      <c r="X417" s="28"/>
      <c r="Y417" s="28"/>
      <c r="Z417" s="28"/>
      <c r="AA417" s="28"/>
      <c r="AB417" s="28"/>
      <c r="AC417" s="28"/>
    </row>
    <row r="418" spans="1:32" s="4" customFormat="1" ht="12.75" customHeight="1" x14ac:dyDescent="0.2">
      <c r="A418" s="462">
        <f t="shared" si="103"/>
        <v>24</v>
      </c>
      <c r="B418" s="158" t="s">
        <v>458</v>
      </c>
      <c r="C418" s="383" t="s">
        <v>60</v>
      </c>
      <c r="D418" s="384"/>
      <c r="E418" s="383" t="s">
        <v>147</v>
      </c>
      <c r="F418" s="158" t="s">
        <v>100</v>
      </c>
      <c r="G418" s="383">
        <v>2</v>
      </c>
      <c r="H418" s="404">
        <v>2</v>
      </c>
      <c r="I418" s="159">
        <v>543.1</v>
      </c>
      <c r="J418" s="159">
        <v>528.36</v>
      </c>
      <c r="K418" s="159">
        <v>442.3</v>
      </c>
      <c r="L418" s="160">
        <v>10</v>
      </c>
      <c r="M418" s="159">
        <v>448506.94543200004</v>
      </c>
      <c r="N418" s="416">
        <v>0</v>
      </c>
      <c r="O418" s="416">
        <v>0</v>
      </c>
      <c r="P418" s="568">
        <f t="shared" si="101"/>
        <v>448506.94543200004</v>
      </c>
      <c r="Q418" s="6">
        <f t="shared" si="102"/>
        <v>848.86620000000005</v>
      </c>
      <c r="R418" s="362">
        <v>12423.46</v>
      </c>
      <c r="S418" s="593">
        <v>2022</v>
      </c>
      <c r="T418" s="28"/>
      <c r="U418" s="28"/>
      <c r="V418" s="28"/>
      <c r="W418" s="28"/>
      <c r="X418" s="28"/>
      <c r="Y418" s="28"/>
      <c r="Z418" s="28"/>
      <c r="AA418" s="28"/>
      <c r="AB418" s="28"/>
      <c r="AC418" s="28"/>
    </row>
    <row r="419" spans="1:32" s="4" customFormat="1" ht="12.75" customHeight="1" x14ac:dyDescent="0.2">
      <c r="A419" s="462">
        <f t="shared" si="103"/>
        <v>25</v>
      </c>
      <c r="B419" s="158" t="s">
        <v>459</v>
      </c>
      <c r="C419" s="383" t="s">
        <v>140</v>
      </c>
      <c r="D419" s="384"/>
      <c r="E419" s="383" t="s">
        <v>147</v>
      </c>
      <c r="F419" s="158" t="s">
        <v>100</v>
      </c>
      <c r="G419" s="383">
        <v>2</v>
      </c>
      <c r="H419" s="404">
        <v>2</v>
      </c>
      <c r="I419" s="159">
        <v>128.5</v>
      </c>
      <c r="J419" s="159">
        <v>114.19</v>
      </c>
      <c r="K419" s="159">
        <v>22</v>
      </c>
      <c r="L419" s="160">
        <v>3</v>
      </c>
      <c r="M419" s="159">
        <v>96932.031378</v>
      </c>
      <c r="N419" s="416">
        <v>0</v>
      </c>
      <c r="O419" s="416">
        <v>0</v>
      </c>
      <c r="P419" s="568">
        <f t="shared" si="101"/>
        <v>96932.031378</v>
      </c>
      <c r="Q419" s="6">
        <f t="shared" si="102"/>
        <v>848.86620000000005</v>
      </c>
      <c r="R419" s="362">
        <v>12423.46</v>
      </c>
      <c r="S419" s="593">
        <v>2022</v>
      </c>
      <c r="T419" s="28"/>
      <c r="U419" s="28"/>
      <c r="V419" s="28"/>
      <c r="W419" s="28"/>
      <c r="X419" s="28"/>
      <c r="Y419" s="28"/>
      <c r="Z419" s="28"/>
      <c r="AA419" s="28"/>
      <c r="AB419" s="28"/>
      <c r="AC419" s="28"/>
    </row>
    <row r="420" spans="1:32" s="4" customFormat="1" ht="12.75" customHeight="1" x14ac:dyDescent="0.2">
      <c r="A420" s="462">
        <f t="shared" si="103"/>
        <v>26</v>
      </c>
      <c r="B420" s="158" t="s">
        <v>460</v>
      </c>
      <c r="C420" s="383" t="s">
        <v>67</v>
      </c>
      <c r="D420" s="384"/>
      <c r="E420" s="383" t="s">
        <v>147</v>
      </c>
      <c r="F420" s="158" t="s">
        <v>100</v>
      </c>
      <c r="G420" s="383">
        <v>2</v>
      </c>
      <c r="H420" s="404">
        <v>1</v>
      </c>
      <c r="I420" s="159">
        <v>355.8</v>
      </c>
      <c r="J420" s="159">
        <v>342.8</v>
      </c>
      <c r="K420" s="159">
        <v>169</v>
      </c>
      <c r="L420" s="160">
        <v>8</v>
      </c>
      <c r="M420" s="159">
        <v>290991.33336000005</v>
      </c>
      <c r="N420" s="416">
        <v>0</v>
      </c>
      <c r="O420" s="416">
        <v>0</v>
      </c>
      <c r="P420" s="568">
        <f t="shared" si="101"/>
        <v>290991.33336000005</v>
      </c>
      <c r="Q420" s="6">
        <f t="shared" si="102"/>
        <v>848.86620000000016</v>
      </c>
      <c r="R420" s="362">
        <v>12423.46</v>
      </c>
      <c r="S420" s="593">
        <v>2022</v>
      </c>
      <c r="T420" s="28"/>
      <c r="U420" s="28"/>
      <c r="V420" s="28"/>
      <c r="W420" s="28"/>
      <c r="X420" s="28"/>
      <c r="Y420" s="28"/>
      <c r="Z420" s="28"/>
      <c r="AA420" s="28"/>
      <c r="AB420" s="28"/>
      <c r="AC420" s="28"/>
    </row>
    <row r="421" spans="1:32" s="4" customFormat="1" ht="12.75" customHeight="1" x14ac:dyDescent="0.2">
      <c r="A421" s="462">
        <f t="shared" si="103"/>
        <v>27</v>
      </c>
      <c r="B421" s="366" t="s">
        <v>684</v>
      </c>
      <c r="C421" s="341">
        <v>1965</v>
      </c>
      <c r="D421" s="187"/>
      <c r="E421" s="341" t="s">
        <v>147</v>
      </c>
      <c r="F421" s="366" t="s">
        <v>654</v>
      </c>
      <c r="G421" s="341">
        <v>2</v>
      </c>
      <c r="H421" s="396">
        <v>2</v>
      </c>
      <c r="I421" s="174">
        <v>450.3</v>
      </c>
      <c r="J421" s="174">
        <v>450.3</v>
      </c>
      <c r="K421" s="174">
        <v>0</v>
      </c>
      <c r="L421" s="345">
        <v>12</v>
      </c>
      <c r="M421" s="174">
        <v>251277.12647999998</v>
      </c>
      <c r="N421" s="371">
        <v>0</v>
      </c>
      <c r="O421" s="371">
        <v>0</v>
      </c>
      <c r="P421" s="568">
        <f t="shared" si="101"/>
        <v>251277.12647999998</v>
      </c>
      <c r="Q421" s="6">
        <f t="shared" si="102"/>
        <v>558.02159999999992</v>
      </c>
      <c r="R421" s="362">
        <v>16488.580000000002</v>
      </c>
      <c r="S421" s="593">
        <v>2022</v>
      </c>
      <c r="T421" s="28"/>
      <c r="U421" s="28"/>
      <c r="V421" s="28"/>
      <c r="W421" s="28"/>
      <c r="X421" s="28"/>
      <c r="Y421" s="28"/>
      <c r="Z421" s="28"/>
      <c r="AA421" s="28"/>
      <c r="AB421" s="28"/>
      <c r="AC421" s="28"/>
    </row>
    <row r="422" spans="1:32" s="4" customFormat="1" ht="12.75" customHeight="1" x14ac:dyDescent="0.2">
      <c r="A422" s="462">
        <f t="shared" si="103"/>
        <v>28</v>
      </c>
      <c r="B422" s="366" t="s">
        <v>685</v>
      </c>
      <c r="C422" s="341">
        <v>1939</v>
      </c>
      <c r="D422" s="187"/>
      <c r="E422" s="341" t="s">
        <v>147</v>
      </c>
      <c r="F422" s="366" t="s">
        <v>112</v>
      </c>
      <c r="G422" s="341">
        <v>5</v>
      </c>
      <c r="H422" s="396">
        <v>1</v>
      </c>
      <c r="I422" s="174">
        <v>1745</v>
      </c>
      <c r="J422" s="174">
        <v>1443</v>
      </c>
      <c r="K422" s="174">
        <v>0</v>
      </c>
      <c r="L422" s="345">
        <v>28</v>
      </c>
      <c r="M422" s="174">
        <v>932437.16280000005</v>
      </c>
      <c r="N422" s="371">
        <v>0</v>
      </c>
      <c r="O422" s="371">
        <v>0</v>
      </c>
      <c r="P422" s="568">
        <f t="shared" si="101"/>
        <v>932437.16280000005</v>
      </c>
      <c r="Q422" s="6">
        <f t="shared" si="102"/>
        <v>646.17960000000005</v>
      </c>
      <c r="R422" s="362">
        <v>12005.759999999998</v>
      </c>
      <c r="S422" s="593">
        <v>2022</v>
      </c>
      <c r="T422" s="28"/>
      <c r="U422" s="28"/>
      <c r="V422" s="28"/>
      <c r="W422" s="28"/>
      <c r="X422" s="28"/>
      <c r="Y422" s="28"/>
      <c r="Z422" s="28"/>
      <c r="AA422" s="28"/>
      <c r="AB422" s="28"/>
      <c r="AC422" s="28"/>
    </row>
    <row r="423" spans="1:32" s="4" customFormat="1" ht="12.75" customHeight="1" x14ac:dyDescent="0.2">
      <c r="A423" s="462">
        <f t="shared" si="103"/>
        <v>29</v>
      </c>
      <c r="B423" s="382" t="s">
        <v>651</v>
      </c>
      <c r="C423" s="383" t="s">
        <v>140</v>
      </c>
      <c r="D423" s="384"/>
      <c r="E423" s="384" t="s">
        <v>146</v>
      </c>
      <c r="F423" s="158" t="s">
        <v>112</v>
      </c>
      <c r="G423" s="383">
        <v>5</v>
      </c>
      <c r="H423" s="404">
        <v>2</v>
      </c>
      <c r="I423" s="159">
        <v>2786.9</v>
      </c>
      <c r="J423" s="159">
        <v>1298.9000000000001</v>
      </c>
      <c r="K423" s="174">
        <v>0</v>
      </c>
      <c r="L423" s="160">
        <v>26</v>
      </c>
      <c r="M423" s="159">
        <v>10073308.317536799</v>
      </c>
      <c r="N423" s="416">
        <v>0</v>
      </c>
      <c r="O423" s="416">
        <v>0</v>
      </c>
      <c r="P423" s="568">
        <f t="shared" si="101"/>
        <v>10073308.317536799</v>
      </c>
      <c r="Q423" s="6">
        <f t="shared" si="102"/>
        <v>7755.2608495933473</v>
      </c>
      <c r="R423" s="362">
        <v>7962.08</v>
      </c>
      <c r="S423" s="593">
        <v>2022</v>
      </c>
      <c r="T423" s="28"/>
      <c r="U423" s="28"/>
      <c r="V423" s="28"/>
      <c r="W423" s="28"/>
      <c r="X423" s="28"/>
      <c r="Y423" s="28"/>
      <c r="Z423" s="28"/>
      <c r="AA423" s="28"/>
      <c r="AB423" s="28"/>
      <c r="AC423" s="28"/>
    </row>
    <row r="424" spans="1:32" s="4" customFormat="1" ht="12.75" customHeight="1" x14ac:dyDescent="0.2">
      <c r="A424" s="462">
        <f t="shared" si="103"/>
        <v>30</v>
      </c>
      <c r="B424" s="382" t="s">
        <v>461</v>
      </c>
      <c r="C424" s="383" t="s">
        <v>140</v>
      </c>
      <c r="D424" s="384"/>
      <c r="E424" s="384" t="s">
        <v>146</v>
      </c>
      <c r="F424" s="158" t="s">
        <v>112</v>
      </c>
      <c r="G424" s="383">
        <v>6</v>
      </c>
      <c r="H424" s="404">
        <v>2</v>
      </c>
      <c r="I424" s="159">
        <v>1855</v>
      </c>
      <c r="J424" s="159">
        <v>1236.4000000000001</v>
      </c>
      <c r="K424" s="174">
        <v>0</v>
      </c>
      <c r="L424" s="160">
        <v>1</v>
      </c>
      <c r="M424" s="159">
        <v>9574169.2230367996</v>
      </c>
      <c r="N424" s="416">
        <v>0</v>
      </c>
      <c r="O424" s="416">
        <v>0</v>
      </c>
      <c r="P424" s="568">
        <f t="shared" si="101"/>
        <v>9574169.2230367996</v>
      </c>
      <c r="Q424" s="6">
        <f t="shared" si="102"/>
        <v>7743.5855896447738</v>
      </c>
      <c r="R424" s="362">
        <v>7962.08</v>
      </c>
      <c r="S424" s="593">
        <v>2022</v>
      </c>
      <c r="T424" s="28"/>
      <c r="U424" s="28"/>
      <c r="V424" s="28"/>
      <c r="W424" s="28"/>
      <c r="X424" s="28"/>
      <c r="Y424" s="28"/>
      <c r="Z424" s="28"/>
      <c r="AA424" s="28"/>
      <c r="AB424" s="28"/>
      <c r="AC424" s="28"/>
    </row>
    <row r="425" spans="1:32" s="4" customFormat="1" ht="12.75" customHeight="1" x14ac:dyDescent="0.2">
      <c r="A425" s="462">
        <f t="shared" si="103"/>
        <v>31</v>
      </c>
      <c r="B425" s="382" t="s">
        <v>456</v>
      </c>
      <c r="C425" s="383" t="s">
        <v>65</v>
      </c>
      <c r="D425" s="384"/>
      <c r="E425" s="384" t="s">
        <v>146</v>
      </c>
      <c r="F425" s="158" t="s">
        <v>113</v>
      </c>
      <c r="G425" s="383">
        <v>2</v>
      </c>
      <c r="H425" s="404">
        <v>2</v>
      </c>
      <c r="I425" s="159">
        <v>339.7</v>
      </c>
      <c r="J425" s="159">
        <v>326</v>
      </c>
      <c r="K425" s="174">
        <v>0</v>
      </c>
      <c r="L425" s="160">
        <v>8</v>
      </c>
      <c r="M425" s="159">
        <v>7222671.8052479997</v>
      </c>
      <c r="N425" s="416">
        <v>0</v>
      </c>
      <c r="O425" s="416">
        <v>0</v>
      </c>
      <c r="P425" s="568">
        <f t="shared" si="101"/>
        <v>7222671.8052479997</v>
      </c>
      <c r="Q425" s="6">
        <f t="shared" si="102"/>
        <v>22155.434985423311</v>
      </c>
      <c r="R425" s="362">
        <v>23324.319999999996</v>
      </c>
      <c r="S425" s="593">
        <v>2022</v>
      </c>
      <c r="T425" s="28"/>
      <c r="U425" s="28"/>
      <c r="V425" s="28"/>
      <c r="W425" s="28"/>
      <c r="X425" s="28"/>
      <c r="Y425" s="28"/>
      <c r="Z425" s="28"/>
      <c r="AA425" s="28"/>
      <c r="AB425" s="28"/>
      <c r="AC425" s="28"/>
    </row>
    <row r="426" spans="1:32" s="22" customFormat="1" ht="12.75" customHeight="1" x14ac:dyDescent="0.2">
      <c r="A426" s="619" t="s">
        <v>279</v>
      </c>
      <c r="B426" s="619"/>
      <c r="C426" s="14">
        <v>31</v>
      </c>
      <c r="D426" s="167"/>
      <c r="E426" s="122"/>
      <c r="F426" s="203"/>
      <c r="G426" s="14"/>
      <c r="H426" s="47"/>
      <c r="I426" s="3">
        <f t="shared" ref="I426:O426" si="104">SUM(I396:I425)</f>
        <v>21915.9</v>
      </c>
      <c r="J426" s="3">
        <f t="shared" si="104"/>
        <v>18226.95</v>
      </c>
      <c r="K426" s="3">
        <f t="shared" si="104"/>
        <v>7997.0000000000018</v>
      </c>
      <c r="L426" s="3">
        <f t="shared" si="104"/>
        <v>277</v>
      </c>
      <c r="M426" s="3">
        <f>SUM(M395:M425)</f>
        <v>122502741.49650201</v>
      </c>
      <c r="N426" s="3">
        <f t="shared" si="104"/>
        <v>0</v>
      </c>
      <c r="O426" s="3">
        <f t="shared" si="104"/>
        <v>0</v>
      </c>
      <c r="P426" s="592">
        <f>M426</f>
        <v>122502741.49650201</v>
      </c>
      <c r="Q426" s="172"/>
      <c r="R426" s="23"/>
      <c r="S426" s="221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4"/>
      <c r="AE426" s="4"/>
      <c r="AF426" s="4"/>
    </row>
    <row r="427" spans="1:32" s="4" customFormat="1" ht="12.75" customHeight="1" x14ac:dyDescent="0.2">
      <c r="A427" s="290">
        <v>1</v>
      </c>
      <c r="B427" s="291" t="s">
        <v>299</v>
      </c>
      <c r="C427" s="290" t="s">
        <v>297</v>
      </c>
      <c r="D427" s="464"/>
      <c r="E427" s="290" t="s">
        <v>147</v>
      </c>
      <c r="F427" s="291" t="s">
        <v>116</v>
      </c>
      <c r="G427" s="290">
        <v>2</v>
      </c>
      <c r="H427" s="292">
        <v>1</v>
      </c>
      <c r="I427" s="293">
        <v>405.6</v>
      </c>
      <c r="J427" s="293">
        <v>374.3</v>
      </c>
      <c r="K427" s="293">
        <v>374.3</v>
      </c>
      <c r="L427" s="293">
        <v>8</v>
      </c>
      <c r="M427" s="293">
        <v>3841175.1635532002</v>
      </c>
      <c r="N427" s="293">
        <v>0</v>
      </c>
      <c r="O427" s="293">
        <v>0</v>
      </c>
      <c r="P427" s="293">
        <v>3841175.1635532002</v>
      </c>
      <c r="Q427" s="293">
        <v>10262.290044224419</v>
      </c>
      <c r="R427" s="304">
        <v>12423.46</v>
      </c>
      <c r="S427" s="593">
        <v>2023</v>
      </c>
      <c r="T427" s="28"/>
      <c r="U427" s="28"/>
      <c r="V427" s="28"/>
      <c r="W427" s="28"/>
      <c r="X427" s="28"/>
      <c r="Y427" s="28"/>
      <c r="Z427" s="28"/>
      <c r="AA427" s="28"/>
      <c r="AB427" s="28"/>
      <c r="AC427" s="28"/>
    </row>
    <row r="428" spans="1:32" s="4" customFormat="1" ht="12.75" customHeight="1" x14ac:dyDescent="0.2">
      <c r="A428" s="290">
        <f t="shared" ref="A428:A455" si="105">A427+1</f>
        <v>2</v>
      </c>
      <c r="B428" s="291" t="s">
        <v>300</v>
      </c>
      <c r="C428" s="290">
        <v>1939</v>
      </c>
      <c r="D428" s="464"/>
      <c r="E428" s="290" t="s">
        <v>147</v>
      </c>
      <c r="F428" s="291" t="s">
        <v>113</v>
      </c>
      <c r="G428" s="290">
        <v>2</v>
      </c>
      <c r="H428" s="292">
        <v>1</v>
      </c>
      <c r="I428" s="293">
        <v>86.3</v>
      </c>
      <c r="J428" s="293">
        <v>86.3</v>
      </c>
      <c r="K428" s="293">
        <v>85.3</v>
      </c>
      <c r="L428" s="293">
        <v>3</v>
      </c>
      <c r="M428" s="293">
        <v>957080.93559140002</v>
      </c>
      <c r="N428" s="293">
        <v>0</v>
      </c>
      <c r="O428" s="293">
        <v>0</v>
      </c>
      <c r="P428" s="293">
        <v>957080.93559140002</v>
      </c>
      <c r="Q428" s="293">
        <v>11090.1614784635</v>
      </c>
      <c r="R428" s="304">
        <v>12423.46</v>
      </c>
      <c r="S428" s="593">
        <v>2023</v>
      </c>
      <c r="T428" s="28"/>
      <c r="U428" s="28"/>
      <c r="V428" s="28"/>
      <c r="W428" s="28"/>
      <c r="X428" s="28"/>
      <c r="Y428" s="28"/>
      <c r="Z428" s="28"/>
      <c r="AA428" s="28"/>
      <c r="AB428" s="28"/>
      <c r="AC428" s="28"/>
    </row>
    <row r="429" spans="1:32" s="4" customFormat="1" ht="12.75" customHeight="1" x14ac:dyDescent="0.2">
      <c r="A429" s="290">
        <f t="shared" si="105"/>
        <v>3</v>
      </c>
      <c r="B429" s="291" t="s">
        <v>301</v>
      </c>
      <c r="C429" s="290">
        <v>1939</v>
      </c>
      <c r="D429" s="464"/>
      <c r="E429" s="290" t="s">
        <v>147</v>
      </c>
      <c r="F429" s="291" t="s">
        <v>112</v>
      </c>
      <c r="G429" s="290">
        <v>2</v>
      </c>
      <c r="H429" s="292">
        <v>3</v>
      </c>
      <c r="I429" s="293">
        <v>463.1</v>
      </c>
      <c r="J429" s="293">
        <v>418.3</v>
      </c>
      <c r="K429" s="293">
        <v>163.4</v>
      </c>
      <c r="L429" s="293">
        <v>16</v>
      </c>
      <c r="M429" s="293">
        <v>4144657.6518874001</v>
      </c>
      <c r="N429" s="293">
        <v>0</v>
      </c>
      <c r="O429" s="293">
        <v>0</v>
      </c>
      <c r="P429" s="293">
        <v>4144657.6518874001</v>
      </c>
      <c r="Q429" s="293">
        <v>9908.3376808209414</v>
      </c>
      <c r="R429" s="304">
        <v>12423.46</v>
      </c>
      <c r="S429" s="593">
        <v>2023</v>
      </c>
      <c r="T429" s="28"/>
      <c r="U429" s="28"/>
      <c r="V429" s="28"/>
      <c r="W429" s="28"/>
      <c r="X429" s="28"/>
      <c r="Y429" s="28"/>
      <c r="Z429" s="28"/>
      <c r="AA429" s="28"/>
      <c r="AB429" s="28"/>
      <c r="AC429" s="28"/>
    </row>
    <row r="430" spans="1:32" s="4" customFormat="1" ht="12.75" customHeight="1" x14ac:dyDescent="0.2">
      <c r="A430" s="290">
        <f t="shared" si="105"/>
        <v>4</v>
      </c>
      <c r="B430" s="291" t="s">
        <v>303</v>
      </c>
      <c r="C430" s="290">
        <v>1939</v>
      </c>
      <c r="D430" s="464"/>
      <c r="E430" s="290" t="s">
        <v>147</v>
      </c>
      <c r="F430" s="291" t="s">
        <v>113</v>
      </c>
      <c r="G430" s="290">
        <v>2</v>
      </c>
      <c r="H430" s="292">
        <v>0</v>
      </c>
      <c r="I430" s="293">
        <v>75</v>
      </c>
      <c r="J430" s="293">
        <v>75</v>
      </c>
      <c r="K430" s="293">
        <v>75</v>
      </c>
      <c r="L430" s="293">
        <v>3</v>
      </c>
      <c r="M430" s="293">
        <v>823789.92084999999</v>
      </c>
      <c r="N430" s="293">
        <v>0</v>
      </c>
      <c r="O430" s="293">
        <v>0</v>
      </c>
      <c r="P430" s="293">
        <v>823789.92084999999</v>
      </c>
      <c r="Q430" s="293">
        <v>10983.865611333333</v>
      </c>
      <c r="R430" s="304">
        <v>12423.46</v>
      </c>
      <c r="S430" s="593">
        <v>2023</v>
      </c>
      <c r="T430" s="28"/>
      <c r="U430" s="28"/>
      <c r="V430" s="28"/>
      <c r="W430" s="28"/>
      <c r="X430" s="28"/>
      <c r="Y430" s="28"/>
      <c r="Z430" s="28"/>
      <c r="AA430" s="28"/>
      <c r="AB430" s="28"/>
      <c r="AC430" s="28"/>
    </row>
    <row r="431" spans="1:32" s="4" customFormat="1" ht="12.75" customHeight="1" x14ac:dyDescent="0.2">
      <c r="A431" s="290">
        <f t="shared" si="105"/>
        <v>5</v>
      </c>
      <c r="B431" s="291" t="s">
        <v>451</v>
      </c>
      <c r="C431" s="290" t="s">
        <v>43</v>
      </c>
      <c r="D431" s="464"/>
      <c r="E431" s="290" t="s">
        <v>147</v>
      </c>
      <c r="F431" s="291" t="s">
        <v>116</v>
      </c>
      <c r="G431" s="290">
        <v>2</v>
      </c>
      <c r="H431" s="292">
        <v>1</v>
      </c>
      <c r="I431" s="293">
        <v>405</v>
      </c>
      <c r="J431" s="293">
        <v>372</v>
      </c>
      <c r="K431" s="293">
        <v>325.60000000000002</v>
      </c>
      <c r="L431" s="293">
        <v>8</v>
      </c>
      <c r="M431" s="293">
        <v>3909583.651728</v>
      </c>
      <c r="N431" s="293">
        <v>0</v>
      </c>
      <c r="O431" s="293">
        <v>0</v>
      </c>
      <c r="P431" s="293">
        <v>3909583.651728</v>
      </c>
      <c r="Q431" s="293">
        <v>10509.633472387097</v>
      </c>
      <c r="R431" s="304">
        <v>12423.46</v>
      </c>
      <c r="S431" s="593">
        <v>2023</v>
      </c>
      <c r="T431" s="28"/>
      <c r="U431" s="28"/>
      <c r="V431" s="28"/>
      <c r="W431" s="28"/>
      <c r="X431" s="28"/>
      <c r="Y431" s="28"/>
      <c r="Z431" s="28"/>
      <c r="AA431" s="28"/>
      <c r="AB431" s="28"/>
      <c r="AC431" s="28"/>
    </row>
    <row r="432" spans="1:32" s="4" customFormat="1" ht="12.75" customHeight="1" x14ac:dyDescent="0.2">
      <c r="A432" s="290">
        <f t="shared" si="105"/>
        <v>6</v>
      </c>
      <c r="B432" s="291" t="s">
        <v>463</v>
      </c>
      <c r="C432" s="290" t="s">
        <v>140</v>
      </c>
      <c r="D432" s="464"/>
      <c r="E432" s="290" t="s">
        <v>147</v>
      </c>
      <c r="F432" s="291" t="s">
        <v>112</v>
      </c>
      <c r="G432" s="290">
        <v>2</v>
      </c>
      <c r="H432" s="292">
        <v>1</v>
      </c>
      <c r="I432" s="293">
        <v>347.1</v>
      </c>
      <c r="J432" s="293">
        <v>328.1</v>
      </c>
      <c r="K432" s="293">
        <v>328.1</v>
      </c>
      <c r="L432" s="293">
        <v>6</v>
      </c>
      <c r="M432" s="293">
        <v>3525675.0242972001</v>
      </c>
      <c r="N432" s="293">
        <v>0</v>
      </c>
      <c r="O432" s="293">
        <v>0</v>
      </c>
      <c r="P432" s="293">
        <v>3525675.0242972001</v>
      </c>
      <c r="Q432" s="293">
        <v>10745.73308228345</v>
      </c>
      <c r="R432" s="304">
        <v>12423.46</v>
      </c>
      <c r="S432" s="593">
        <v>2023</v>
      </c>
      <c r="T432" s="28"/>
      <c r="U432" s="28"/>
      <c r="V432" s="28"/>
      <c r="W432" s="28"/>
      <c r="X432" s="28"/>
      <c r="Y432" s="28"/>
      <c r="Z432" s="28"/>
      <c r="AA432" s="28"/>
      <c r="AB432" s="28"/>
      <c r="AC432" s="28"/>
    </row>
    <row r="433" spans="1:29" s="4" customFormat="1" ht="12.75" customHeight="1" x14ac:dyDescent="0.2">
      <c r="A433" s="290">
        <f t="shared" si="105"/>
        <v>7</v>
      </c>
      <c r="B433" s="291" t="s">
        <v>453</v>
      </c>
      <c r="C433" s="290" t="s">
        <v>140</v>
      </c>
      <c r="D433" s="464"/>
      <c r="E433" s="290" t="s">
        <v>147</v>
      </c>
      <c r="F433" s="291" t="s">
        <v>113</v>
      </c>
      <c r="G433" s="290">
        <v>2</v>
      </c>
      <c r="H433" s="292">
        <v>1</v>
      </c>
      <c r="I433" s="293">
        <v>117.3</v>
      </c>
      <c r="J433" s="293">
        <v>109.3</v>
      </c>
      <c r="K433" s="293">
        <v>109.3</v>
      </c>
      <c r="L433" s="293">
        <v>4</v>
      </c>
      <c r="M433" s="293">
        <v>1579443.1779854002</v>
      </c>
      <c r="N433" s="293">
        <v>0</v>
      </c>
      <c r="O433" s="293">
        <v>0</v>
      </c>
      <c r="P433" s="293">
        <v>1579443.1779854002</v>
      </c>
      <c r="Q433" s="293">
        <v>14450.532278000002</v>
      </c>
      <c r="R433" s="304">
        <v>16488.580000000002</v>
      </c>
      <c r="S433" s="593">
        <v>2023</v>
      </c>
      <c r="T433" s="28"/>
      <c r="U433" s="28"/>
      <c r="V433" s="28"/>
      <c r="W433" s="28"/>
      <c r="X433" s="28"/>
      <c r="Y433" s="28"/>
      <c r="Z433" s="28"/>
      <c r="AA433" s="28"/>
      <c r="AB433" s="28"/>
      <c r="AC433" s="28"/>
    </row>
    <row r="434" spans="1:29" s="4" customFormat="1" ht="12.75" customHeight="1" x14ac:dyDescent="0.2">
      <c r="A434" s="290">
        <f t="shared" si="105"/>
        <v>8</v>
      </c>
      <c r="B434" s="291" t="s">
        <v>464</v>
      </c>
      <c r="C434" s="290" t="s">
        <v>140</v>
      </c>
      <c r="D434" s="464"/>
      <c r="E434" s="290" t="s">
        <v>147</v>
      </c>
      <c r="F434" s="291" t="s">
        <v>113</v>
      </c>
      <c r="G434" s="290">
        <v>2</v>
      </c>
      <c r="H434" s="292">
        <v>2</v>
      </c>
      <c r="I434" s="293">
        <v>324.60000000000002</v>
      </c>
      <c r="J434" s="293">
        <v>196.3</v>
      </c>
      <c r="K434" s="293">
        <v>0</v>
      </c>
      <c r="L434" s="293">
        <v>9</v>
      </c>
      <c r="M434" s="293">
        <v>3776545.2859423999</v>
      </c>
      <c r="N434" s="293">
        <v>0</v>
      </c>
      <c r="O434" s="293">
        <v>0</v>
      </c>
      <c r="P434" s="293">
        <v>3776545.2859423999</v>
      </c>
      <c r="Q434" s="293">
        <v>19238.641293644421</v>
      </c>
      <c r="R434" s="304">
        <v>23324.319999999996</v>
      </c>
      <c r="S434" s="593">
        <v>2023</v>
      </c>
      <c r="T434" s="28"/>
      <c r="U434" s="28"/>
      <c r="V434" s="28"/>
      <c r="W434" s="28"/>
      <c r="X434" s="28"/>
      <c r="Y434" s="28"/>
      <c r="Z434" s="28"/>
      <c r="AA434" s="28"/>
      <c r="AB434" s="28"/>
      <c r="AC434" s="28"/>
    </row>
    <row r="435" spans="1:29" s="4" customFormat="1" ht="12.75" customHeight="1" x14ac:dyDescent="0.2">
      <c r="A435" s="290">
        <f t="shared" si="105"/>
        <v>9</v>
      </c>
      <c r="B435" s="291" t="s">
        <v>457</v>
      </c>
      <c r="C435" s="290" t="s">
        <v>140</v>
      </c>
      <c r="D435" s="464"/>
      <c r="E435" s="290" t="s">
        <v>147</v>
      </c>
      <c r="F435" s="291" t="s">
        <v>112</v>
      </c>
      <c r="G435" s="290">
        <v>2</v>
      </c>
      <c r="H435" s="292">
        <v>1</v>
      </c>
      <c r="I435" s="293">
        <v>167.6</v>
      </c>
      <c r="J435" s="293">
        <v>156</v>
      </c>
      <c r="K435" s="293">
        <v>96.2</v>
      </c>
      <c r="L435" s="293">
        <v>3</v>
      </c>
      <c r="M435" s="293">
        <v>1481904.4818240001</v>
      </c>
      <c r="N435" s="293">
        <v>0</v>
      </c>
      <c r="O435" s="293">
        <v>0</v>
      </c>
      <c r="P435" s="293">
        <v>1481904.4818240001</v>
      </c>
      <c r="Q435" s="293">
        <v>9499.3877040000007</v>
      </c>
      <c r="R435" s="304">
        <v>16488.580000000002</v>
      </c>
      <c r="S435" s="593">
        <v>2023</v>
      </c>
      <c r="T435" s="28"/>
      <c r="U435" s="28"/>
      <c r="V435" s="28"/>
      <c r="W435" s="28"/>
      <c r="X435" s="28"/>
      <c r="Y435" s="28"/>
      <c r="Z435" s="28"/>
      <c r="AA435" s="28"/>
      <c r="AB435" s="28"/>
      <c r="AC435" s="28"/>
    </row>
    <row r="436" spans="1:29" s="4" customFormat="1" ht="12.75" customHeight="1" x14ac:dyDescent="0.2">
      <c r="A436" s="290">
        <f t="shared" si="105"/>
        <v>10</v>
      </c>
      <c r="B436" s="291" t="s">
        <v>458</v>
      </c>
      <c r="C436" s="290" t="s">
        <v>60</v>
      </c>
      <c r="D436" s="464"/>
      <c r="E436" s="290" t="s">
        <v>147</v>
      </c>
      <c r="F436" s="291" t="s">
        <v>100</v>
      </c>
      <c r="G436" s="290">
        <v>2</v>
      </c>
      <c r="H436" s="292">
        <v>2</v>
      </c>
      <c r="I436" s="293">
        <v>543.1</v>
      </c>
      <c r="J436" s="293">
        <v>528.36</v>
      </c>
      <c r="K436" s="293">
        <v>442.3</v>
      </c>
      <c r="L436" s="293">
        <v>10</v>
      </c>
      <c r="M436" s="293">
        <v>5735083.2344040796</v>
      </c>
      <c r="N436" s="293">
        <v>0</v>
      </c>
      <c r="O436" s="293">
        <v>0</v>
      </c>
      <c r="P436" s="293">
        <v>5735083.2344040796</v>
      </c>
      <c r="Q436" s="293">
        <v>10854.499270202285</v>
      </c>
      <c r="R436" s="304">
        <v>12423.46</v>
      </c>
      <c r="S436" s="593">
        <v>2023</v>
      </c>
      <c r="T436" s="28"/>
      <c r="U436" s="28"/>
      <c r="V436" s="28"/>
      <c r="W436" s="28"/>
      <c r="X436" s="28"/>
      <c r="Y436" s="28"/>
      <c r="Z436" s="28"/>
      <c r="AA436" s="28"/>
      <c r="AB436" s="28"/>
      <c r="AC436" s="28"/>
    </row>
    <row r="437" spans="1:29" s="4" customFormat="1" ht="12.75" customHeight="1" x14ac:dyDescent="0.2">
      <c r="A437" s="290">
        <f t="shared" si="105"/>
        <v>11</v>
      </c>
      <c r="B437" s="291" t="s">
        <v>459</v>
      </c>
      <c r="C437" s="290" t="s">
        <v>140</v>
      </c>
      <c r="D437" s="464"/>
      <c r="E437" s="290" t="s">
        <v>147</v>
      </c>
      <c r="F437" s="291" t="s">
        <v>100</v>
      </c>
      <c r="G437" s="290">
        <v>2</v>
      </c>
      <c r="H437" s="292">
        <v>2</v>
      </c>
      <c r="I437" s="293">
        <v>128.5</v>
      </c>
      <c r="J437" s="293">
        <v>114.19</v>
      </c>
      <c r="K437" s="293">
        <v>22</v>
      </c>
      <c r="L437" s="293">
        <v>3</v>
      </c>
      <c r="M437" s="293">
        <v>1150106.28082482</v>
      </c>
      <c r="N437" s="293">
        <v>0</v>
      </c>
      <c r="O437" s="293">
        <v>0</v>
      </c>
      <c r="P437" s="293">
        <v>1150106.28082482</v>
      </c>
      <c r="Q437" s="293">
        <v>10071.865144275507</v>
      </c>
      <c r="R437" s="304">
        <v>12423.46</v>
      </c>
      <c r="S437" s="593">
        <v>2023</v>
      </c>
      <c r="T437" s="28"/>
      <c r="U437" s="28"/>
      <c r="V437" s="28"/>
      <c r="W437" s="28"/>
      <c r="X437" s="28"/>
      <c r="Y437" s="28"/>
      <c r="Z437" s="28"/>
      <c r="AA437" s="28"/>
      <c r="AB437" s="28"/>
      <c r="AC437" s="28"/>
    </row>
    <row r="438" spans="1:29" s="4" customFormat="1" ht="12.75" customHeight="1" x14ac:dyDescent="0.2">
      <c r="A438" s="290">
        <f t="shared" si="105"/>
        <v>12</v>
      </c>
      <c r="B438" s="291" t="s">
        <v>460</v>
      </c>
      <c r="C438" s="290" t="s">
        <v>67</v>
      </c>
      <c r="D438" s="464"/>
      <c r="E438" s="290" t="s">
        <v>147</v>
      </c>
      <c r="F438" s="291" t="s">
        <v>100</v>
      </c>
      <c r="G438" s="290">
        <v>2</v>
      </c>
      <c r="H438" s="292">
        <v>1</v>
      </c>
      <c r="I438" s="293">
        <v>355.8</v>
      </c>
      <c r="J438" s="293">
        <v>342.8</v>
      </c>
      <c r="K438" s="293">
        <v>169</v>
      </c>
      <c r="L438" s="293">
        <v>8</v>
      </c>
      <c r="M438" s="293">
        <v>3753642.4648984</v>
      </c>
      <c r="N438" s="293">
        <v>0</v>
      </c>
      <c r="O438" s="293">
        <v>0</v>
      </c>
      <c r="P438" s="293">
        <v>3753642.4648984</v>
      </c>
      <c r="Q438" s="293">
        <v>10949.948847428237</v>
      </c>
      <c r="R438" s="304">
        <v>12423.46</v>
      </c>
      <c r="S438" s="593">
        <v>2023</v>
      </c>
      <c r="T438" s="28"/>
      <c r="U438" s="28"/>
      <c r="V438" s="28"/>
      <c r="W438" s="28"/>
      <c r="X438" s="28"/>
      <c r="Y438" s="28"/>
      <c r="Z438" s="28"/>
      <c r="AA438" s="28"/>
      <c r="AB438" s="28"/>
      <c r="AC438" s="28"/>
    </row>
    <row r="439" spans="1:29" s="4" customFormat="1" ht="11.25" customHeight="1" x14ac:dyDescent="0.2">
      <c r="A439" s="290">
        <f t="shared" si="105"/>
        <v>13</v>
      </c>
      <c r="B439" s="158" t="s">
        <v>471</v>
      </c>
      <c r="C439" s="383" t="s">
        <v>140</v>
      </c>
      <c r="D439" s="384"/>
      <c r="E439" s="383" t="s">
        <v>147</v>
      </c>
      <c r="F439" s="158" t="s">
        <v>113</v>
      </c>
      <c r="G439" s="383">
        <v>2</v>
      </c>
      <c r="H439" s="404">
        <v>2</v>
      </c>
      <c r="I439" s="159">
        <v>351.1</v>
      </c>
      <c r="J439" s="159">
        <v>309.3</v>
      </c>
      <c r="K439" s="159">
        <v>231.9</v>
      </c>
      <c r="L439" s="160">
        <v>6</v>
      </c>
      <c r="M439" s="293">
        <v>432852.73056000005</v>
      </c>
      <c r="N439" s="416">
        <v>0</v>
      </c>
      <c r="O439" s="416">
        <v>0</v>
      </c>
      <c r="P439" s="416">
        <f t="shared" ref="P439:P470" si="106">M439</f>
        <v>432852.73056000005</v>
      </c>
      <c r="Q439" s="416">
        <f t="shared" ref="Q439:Q455" si="107">P439/J439</f>
        <v>1399.4592000000002</v>
      </c>
      <c r="R439" s="383">
        <v>23324.319999999996</v>
      </c>
      <c r="S439" s="593">
        <v>2023</v>
      </c>
      <c r="T439" s="28"/>
      <c r="U439" s="28"/>
      <c r="V439" s="28"/>
      <c r="W439" s="28"/>
      <c r="X439" s="28"/>
      <c r="Y439" s="28"/>
      <c r="Z439" s="28"/>
      <c r="AA439" s="28"/>
      <c r="AB439" s="28"/>
      <c r="AC439" s="28"/>
    </row>
    <row r="440" spans="1:29" s="4" customFormat="1" ht="12.75" customHeight="1" x14ac:dyDescent="0.2">
      <c r="A440" s="290">
        <f t="shared" si="105"/>
        <v>14</v>
      </c>
      <c r="B440" s="158" t="s">
        <v>472</v>
      </c>
      <c r="C440" s="383" t="s">
        <v>65</v>
      </c>
      <c r="D440" s="384"/>
      <c r="E440" s="383" t="s">
        <v>147</v>
      </c>
      <c r="F440" s="158" t="s">
        <v>112</v>
      </c>
      <c r="G440" s="383">
        <v>2</v>
      </c>
      <c r="H440" s="404">
        <v>1</v>
      </c>
      <c r="I440" s="159">
        <v>371</v>
      </c>
      <c r="J440" s="159">
        <v>359.3</v>
      </c>
      <c r="K440" s="159">
        <v>311.5</v>
      </c>
      <c r="L440" s="160">
        <v>8</v>
      </c>
      <c r="M440" s="293">
        <v>289904.65427999996</v>
      </c>
      <c r="N440" s="416">
        <v>0</v>
      </c>
      <c r="O440" s="416">
        <v>0</v>
      </c>
      <c r="P440" s="416">
        <f t="shared" si="106"/>
        <v>289904.65427999996</v>
      </c>
      <c r="Q440" s="416">
        <f t="shared" si="107"/>
        <v>806.85959999999989</v>
      </c>
      <c r="R440" s="383">
        <v>12423.46</v>
      </c>
      <c r="S440" s="593">
        <v>2023</v>
      </c>
      <c r="T440" s="28"/>
      <c r="U440" s="28"/>
      <c r="V440" s="28"/>
      <c r="W440" s="28"/>
      <c r="X440" s="28"/>
      <c r="Y440" s="28"/>
      <c r="Z440" s="28"/>
      <c r="AA440" s="28"/>
      <c r="AB440" s="28"/>
      <c r="AC440" s="28"/>
    </row>
    <row r="441" spans="1:29" s="4" customFormat="1" ht="12.75" customHeight="1" x14ac:dyDescent="0.2">
      <c r="A441" s="290">
        <f t="shared" si="105"/>
        <v>15</v>
      </c>
      <c r="B441" s="158" t="s">
        <v>484</v>
      </c>
      <c r="C441" s="383" t="s">
        <v>140</v>
      </c>
      <c r="D441" s="384"/>
      <c r="E441" s="383" t="s">
        <v>147</v>
      </c>
      <c r="F441" s="158" t="s">
        <v>113</v>
      </c>
      <c r="G441" s="383">
        <v>2</v>
      </c>
      <c r="H441" s="404">
        <v>0</v>
      </c>
      <c r="I441" s="159">
        <v>193.2</v>
      </c>
      <c r="J441" s="159">
        <v>193</v>
      </c>
      <c r="K441" s="159">
        <v>193</v>
      </c>
      <c r="L441" s="160">
        <v>4</v>
      </c>
      <c r="M441" s="293">
        <v>270095.62559999997</v>
      </c>
      <c r="N441" s="416">
        <v>0</v>
      </c>
      <c r="O441" s="416">
        <v>0</v>
      </c>
      <c r="P441" s="416">
        <f t="shared" si="106"/>
        <v>270095.62559999997</v>
      </c>
      <c r="Q441" s="416">
        <f t="shared" si="107"/>
        <v>1399.4591999999998</v>
      </c>
      <c r="R441" s="383">
        <v>23324.319999999996</v>
      </c>
      <c r="S441" s="593">
        <v>2023</v>
      </c>
      <c r="T441" s="28"/>
      <c r="U441" s="28"/>
      <c r="V441" s="28"/>
      <c r="W441" s="28"/>
      <c r="X441" s="28"/>
      <c r="Y441" s="28"/>
      <c r="Z441" s="28"/>
      <c r="AA441" s="28"/>
      <c r="AB441" s="28"/>
      <c r="AC441" s="28"/>
    </row>
    <row r="442" spans="1:29" s="4" customFormat="1" ht="12.75" customHeight="1" x14ac:dyDescent="0.2">
      <c r="A442" s="290">
        <f t="shared" si="105"/>
        <v>16</v>
      </c>
      <c r="B442" s="158" t="s">
        <v>473</v>
      </c>
      <c r="C442" s="383" t="s">
        <v>58</v>
      </c>
      <c r="D442" s="384"/>
      <c r="E442" s="383" t="s">
        <v>147</v>
      </c>
      <c r="F442" s="158" t="s">
        <v>113</v>
      </c>
      <c r="G442" s="383">
        <v>2</v>
      </c>
      <c r="H442" s="404">
        <v>4</v>
      </c>
      <c r="I442" s="159">
        <v>356.5</v>
      </c>
      <c r="J442" s="159">
        <v>354</v>
      </c>
      <c r="K442" s="159">
        <v>331.2</v>
      </c>
      <c r="L442" s="160">
        <v>8</v>
      </c>
      <c r="M442" s="293">
        <v>495408.55680000002</v>
      </c>
      <c r="N442" s="416">
        <v>0</v>
      </c>
      <c r="O442" s="416">
        <v>0</v>
      </c>
      <c r="P442" s="416">
        <f t="shared" si="106"/>
        <v>495408.55680000002</v>
      </c>
      <c r="Q442" s="416">
        <f t="shared" si="107"/>
        <v>1399.4592</v>
      </c>
      <c r="R442" s="383">
        <v>23324.319999999996</v>
      </c>
      <c r="S442" s="593">
        <v>2023</v>
      </c>
      <c r="T442" s="28"/>
      <c r="U442" s="28"/>
      <c r="V442" s="28"/>
      <c r="W442" s="28"/>
      <c r="X442" s="28"/>
      <c r="Y442" s="28"/>
      <c r="Z442" s="28"/>
      <c r="AA442" s="28"/>
      <c r="AB442" s="28"/>
      <c r="AC442" s="28"/>
    </row>
    <row r="443" spans="1:29" s="4" customFormat="1" ht="12.75" customHeight="1" x14ac:dyDescent="0.2">
      <c r="A443" s="290">
        <f t="shared" si="105"/>
        <v>17</v>
      </c>
      <c r="B443" s="158" t="s">
        <v>474</v>
      </c>
      <c r="C443" s="383" t="s">
        <v>58</v>
      </c>
      <c r="D443" s="384"/>
      <c r="E443" s="383" t="s">
        <v>147</v>
      </c>
      <c r="F443" s="158" t="s">
        <v>113</v>
      </c>
      <c r="G443" s="383">
        <v>2</v>
      </c>
      <c r="H443" s="404">
        <v>1</v>
      </c>
      <c r="I443" s="159">
        <v>357.2</v>
      </c>
      <c r="J443" s="159">
        <v>331.2</v>
      </c>
      <c r="K443" s="159">
        <v>240.1</v>
      </c>
      <c r="L443" s="160">
        <v>8</v>
      </c>
      <c r="M443" s="293">
        <v>267231.89951999998</v>
      </c>
      <c r="N443" s="416">
        <v>0</v>
      </c>
      <c r="O443" s="416">
        <v>0</v>
      </c>
      <c r="P443" s="416">
        <f t="shared" si="106"/>
        <v>267231.89951999998</v>
      </c>
      <c r="Q443" s="416">
        <f t="shared" si="107"/>
        <v>806.8596</v>
      </c>
      <c r="R443" s="383">
        <v>12423.46</v>
      </c>
      <c r="S443" s="593">
        <v>2023</v>
      </c>
      <c r="T443" s="28"/>
      <c r="U443" s="28"/>
      <c r="V443" s="28"/>
      <c r="W443" s="28"/>
      <c r="X443" s="28"/>
      <c r="Y443" s="28"/>
      <c r="Z443" s="28"/>
      <c r="AA443" s="28"/>
      <c r="AB443" s="28"/>
      <c r="AC443" s="28"/>
    </row>
    <row r="444" spans="1:29" s="4" customFormat="1" ht="12.75" customHeight="1" x14ac:dyDescent="0.2">
      <c r="A444" s="290">
        <f t="shared" si="105"/>
        <v>18</v>
      </c>
      <c r="B444" s="158" t="s">
        <v>475</v>
      </c>
      <c r="C444" s="383" t="s">
        <v>140</v>
      </c>
      <c r="D444" s="384"/>
      <c r="E444" s="383" t="s">
        <v>147</v>
      </c>
      <c r="F444" s="158" t="s">
        <v>114</v>
      </c>
      <c r="G444" s="383">
        <v>2</v>
      </c>
      <c r="H444" s="404">
        <v>1</v>
      </c>
      <c r="I444" s="159">
        <v>329</v>
      </c>
      <c r="J444" s="159">
        <v>313</v>
      </c>
      <c r="K444" s="159">
        <v>115.1</v>
      </c>
      <c r="L444" s="160">
        <v>8</v>
      </c>
      <c r="M444" s="293">
        <v>265695.12059999997</v>
      </c>
      <c r="N444" s="416">
        <v>0</v>
      </c>
      <c r="O444" s="416">
        <v>0</v>
      </c>
      <c r="P444" s="416">
        <f t="shared" si="106"/>
        <v>265695.12059999997</v>
      </c>
      <c r="Q444" s="416">
        <f t="shared" si="107"/>
        <v>848.86619999999994</v>
      </c>
      <c r="R444" s="383">
        <v>12423.46</v>
      </c>
      <c r="S444" s="593">
        <v>2023</v>
      </c>
      <c r="T444" s="28"/>
      <c r="U444" s="28"/>
      <c r="V444" s="28"/>
      <c r="W444" s="28"/>
      <c r="X444" s="28"/>
      <c r="Y444" s="28"/>
      <c r="Z444" s="28"/>
      <c r="AA444" s="28"/>
      <c r="AB444" s="28"/>
      <c r="AC444" s="28"/>
    </row>
    <row r="445" spans="1:29" s="4" customFormat="1" ht="12.75" customHeight="1" x14ac:dyDescent="0.2">
      <c r="A445" s="290">
        <f t="shared" si="105"/>
        <v>19</v>
      </c>
      <c r="B445" s="158" t="s">
        <v>485</v>
      </c>
      <c r="C445" s="383" t="s">
        <v>140</v>
      </c>
      <c r="D445" s="384"/>
      <c r="E445" s="383" t="s">
        <v>147</v>
      </c>
      <c r="F445" s="158" t="s">
        <v>112</v>
      </c>
      <c r="G445" s="383">
        <v>3</v>
      </c>
      <c r="H445" s="404">
        <v>2</v>
      </c>
      <c r="I445" s="159">
        <v>1561.6</v>
      </c>
      <c r="J445" s="159">
        <v>926.1</v>
      </c>
      <c r="K445" s="159">
        <v>378.5</v>
      </c>
      <c r="L445" s="160">
        <v>1</v>
      </c>
      <c r="M445" s="293">
        <v>872196.16428000003</v>
      </c>
      <c r="N445" s="416">
        <v>0</v>
      </c>
      <c r="O445" s="416">
        <v>0</v>
      </c>
      <c r="P445" s="416">
        <f t="shared" si="106"/>
        <v>872196.16428000003</v>
      </c>
      <c r="Q445" s="416">
        <f t="shared" si="107"/>
        <v>941.79480000000001</v>
      </c>
      <c r="R445" s="383">
        <v>12423.46</v>
      </c>
      <c r="S445" s="593">
        <v>2023</v>
      </c>
      <c r="T445" s="28"/>
      <c r="U445" s="28"/>
      <c r="V445" s="28"/>
      <c r="W445" s="28"/>
      <c r="X445" s="28"/>
      <c r="Y445" s="28"/>
      <c r="Z445" s="28"/>
      <c r="AA445" s="28"/>
      <c r="AB445" s="28"/>
      <c r="AC445" s="28"/>
    </row>
    <row r="446" spans="1:29" s="4" customFormat="1" ht="12.75" customHeight="1" x14ac:dyDescent="0.2">
      <c r="A446" s="290">
        <f t="shared" si="105"/>
        <v>20</v>
      </c>
      <c r="B446" s="158" t="s">
        <v>476</v>
      </c>
      <c r="C446" s="383" t="s">
        <v>140</v>
      </c>
      <c r="D446" s="384"/>
      <c r="E446" s="383" t="s">
        <v>147</v>
      </c>
      <c r="F446" s="158" t="s">
        <v>112</v>
      </c>
      <c r="G446" s="383">
        <v>2</v>
      </c>
      <c r="H446" s="404">
        <v>2</v>
      </c>
      <c r="I446" s="159">
        <v>1096.2</v>
      </c>
      <c r="J446" s="159">
        <v>994.5</v>
      </c>
      <c r="K446" s="159">
        <v>144.9</v>
      </c>
      <c r="L446" s="160">
        <v>4</v>
      </c>
      <c r="M446" s="293">
        <v>554952.48119999992</v>
      </c>
      <c r="N446" s="416">
        <v>0</v>
      </c>
      <c r="O446" s="416">
        <v>0</v>
      </c>
      <c r="P446" s="401">
        <f t="shared" si="106"/>
        <v>554952.48119999992</v>
      </c>
      <c r="Q446" s="416">
        <f t="shared" si="107"/>
        <v>558.02159999999992</v>
      </c>
      <c r="R446" s="404">
        <v>23324.319999999996</v>
      </c>
      <c r="S446" s="593">
        <v>2023</v>
      </c>
      <c r="T446" s="28"/>
      <c r="U446" s="28"/>
      <c r="V446" s="28"/>
      <c r="W446" s="28"/>
      <c r="X446" s="28"/>
      <c r="Y446" s="28"/>
      <c r="Z446" s="28"/>
      <c r="AA446" s="28"/>
      <c r="AB446" s="28"/>
      <c r="AC446" s="28"/>
    </row>
    <row r="447" spans="1:29" s="4" customFormat="1" ht="12.75" customHeight="1" x14ac:dyDescent="0.2">
      <c r="A447" s="290">
        <f t="shared" si="105"/>
        <v>21</v>
      </c>
      <c r="B447" s="158" t="s">
        <v>479</v>
      </c>
      <c r="C447" s="383" t="s">
        <v>67</v>
      </c>
      <c r="D447" s="384"/>
      <c r="E447" s="383" t="s">
        <v>147</v>
      </c>
      <c r="F447" s="158" t="s">
        <v>112</v>
      </c>
      <c r="G447" s="383">
        <v>2</v>
      </c>
      <c r="H447" s="404">
        <v>0</v>
      </c>
      <c r="I447" s="159">
        <v>166.1</v>
      </c>
      <c r="J447" s="159">
        <v>165.7</v>
      </c>
      <c r="K447" s="159">
        <v>0</v>
      </c>
      <c r="L447" s="160">
        <v>4</v>
      </c>
      <c r="M447" s="293">
        <v>102836.46888</v>
      </c>
      <c r="N447" s="416">
        <v>0</v>
      </c>
      <c r="O447" s="416">
        <v>0</v>
      </c>
      <c r="P447" s="416">
        <f t="shared" si="106"/>
        <v>102836.46888</v>
      </c>
      <c r="Q447" s="416">
        <f t="shared" si="107"/>
        <v>620.61840000000007</v>
      </c>
      <c r="R447" s="383">
        <v>16488.580000000002</v>
      </c>
      <c r="S447" s="593">
        <v>2023</v>
      </c>
      <c r="T447" s="28"/>
      <c r="U447" s="28"/>
      <c r="V447" s="28"/>
      <c r="W447" s="28"/>
      <c r="X447" s="28"/>
      <c r="Y447" s="28"/>
      <c r="Z447" s="28"/>
      <c r="AA447" s="28"/>
      <c r="AB447" s="28"/>
      <c r="AC447" s="28"/>
    </row>
    <row r="448" spans="1:29" s="4" customFormat="1" ht="12.75" customHeight="1" x14ac:dyDescent="0.2">
      <c r="A448" s="290">
        <f t="shared" si="105"/>
        <v>22</v>
      </c>
      <c r="B448" s="465" t="s">
        <v>481</v>
      </c>
      <c r="C448" s="383" t="s">
        <v>55</v>
      </c>
      <c r="D448" s="384"/>
      <c r="E448" s="383" t="s">
        <v>147</v>
      </c>
      <c r="F448" s="158" t="s">
        <v>113</v>
      </c>
      <c r="G448" s="383">
        <v>2</v>
      </c>
      <c r="H448" s="404">
        <v>1</v>
      </c>
      <c r="I448" s="159">
        <v>412.63</v>
      </c>
      <c r="J448" s="159">
        <v>396</v>
      </c>
      <c r="K448" s="159">
        <v>348.6</v>
      </c>
      <c r="L448" s="160">
        <v>8</v>
      </c>
      <c r="M448" s="480">
        <v>419949.44639999996</v>
      </c>
      <c r="N448" s="416">
        <v>0</v>
      </c>
      <c r="O448" s="416">
        <v>0</v>
      </c>
      <c r="P448" s="416">
        <f t="shared" si="106"/>
        <v>419949.44639999996</v>
      </c>
      <c r="Q448" s="416">
        <f t="shared" si="107"/>
        <v>1060.4784</v>
      </c>
      <c r="R448" s="383">
        <v>12423.46</v>
      </c>
      <c r="S448" s="593">
        <v>2023</v>
      </c>
      <c r="T448" s="28"/>
      <c r="U448" s="28"/>
      <c r="V448" s="28"/>
      <c r="W448" s="28"/>
      <c r="X448" s="28"/>
      <c r="Y448" s="28"/>
      <c r="Z448" s="28"/>
      <c r="AA448" s="28"/>
      <c r="AB448" s="28"/>
      <c r="AC448" s="28"/>
    </row>
    <row r="449" spans="1:32" s="4" customFormat="1" ht="12.75" customHeight="1" x14ac:dyDescent="0.2">
      <c r="A449" s="290">
        <f t="shared" si="105"/>
        <v>23</v>
      </c>
      <c r="B449" s="158" t="s">
        <v>482</v>
      </c>
      <c r="C449" s="383" t="s">
        <v>56</v>
      </c>
      <c r="D449" s="384"/>
      <c r="E449" s="383" t="s">
        <v>147</v>
      </c>
      <c r="F449" s="158" t="s">
        <v>113</v>
      </c>
      <c r="G449" s="383">
        <v>2</v>
      </c>
      <c r="H449" s="404">
        <v>0</v>
      </c>
      <c r="I449" s="159">
        <v>117.3</v>
      </c>
      <c r="J449" s="159">
        <v>117.3</v>
      </c>
      <c r="K449" s="159">
        <v>44</v>
      </c>
      <c r="L449" s="160">
        <v>3</v>
      </c>
      <c r="M449" s="480">
        <v>124394.11632</v>
      </c>
      <c r="N449" s="416">
        <v>0</v>
      </c>
      <c r="O449" s="416">
        <v>0</v>
      </c>
      <c r="P449" s="416">
        <f t="shared" si="106"/>
        <v>124394.11632</v>
      </c>
      <c r="Q449" s="416">
        <f t="shared" si="107"/>
        <v>1060.4784</v>
      </c>
      <c r="R449" s="383">
        <v>16488.580000000002</v>
      </c>
      <c r="S449" s="593">
        <v>2023</v>
      </c>
      <c r="T449" s="28"/>
      <c r="U449" s="28"/>
      <c r="V449" s="28"/>
      <c r="W449" s="28"/>
      <c r="X449" s="28"/>
      <c r="Y449" s="28"/>
      <c r="Z449" s="28"/>
      <c r="AA449" s="28"/>
      <c r="AB449" s="28"/>
      <c r="AC449" s="28"/>
    </row>
    <row r="450" spans="1:32" s="4" customFormat="1" ht="12.75" customHeight="1" x14ac:dyDescent="0.2">
      <c r="A450" s="290">
        <f t="shared" si="105"/>
        <v>24</v>
      </c>
      <c r="B450" s="382" t="s">
        <v>483</v>
      </c>
      <c r="C450" s="383" t="s">
        <v>140</v>
      </c>
      <c r="D450" s="384"/>
      <c r="E450" s="384" t="s">
        <v>146</v>
      </c>
      <c r="F450" s="158" t="s">
        <v>112</v>
      </c>
      <c r="G450" s="383">
        <v>2</v>
      </c>
      <c r="H450" s="404">
        <v>0</v>
      </c>
      <c r="I450" s="159">
        <v>3123.9</v>
      </c>
      <c r="J450" s="159">
        <v>1725.7</v>
      </c>
      <c r="K450" s="159">
        <v>0</v>
      </c>
      <c r="L450" s="160">
        <v>3</v>
      </c>
      <c r="M450" s="480">
        <v>13581829.3660584</v>
      </c>
      <c r="N450" s="416">
        <v>0</v>
      </c>
      <c r="O450" s="416">
        <v>0</v>
      </c>
      <c r="P450" s="416">
        <f t="shared" si="106"/>
        <v>13581829.3660584</v>
      </c>
      <c r="Q450" s="416">
        <f t="shared" si="107"/>
        <v>7870.3305128692118</v>
      </c>
      <c r="R450" s="383">
        <v>7962.08</v>
      </c>
      <c r="S450" s="593">
        <v>2023</v>
      </c>
      <c r="T450" s="28"/>
      <c r="U450" s="28"/>
      <c r="V450" s="28"/>
      <c r="W450" s="28"/>
      <c r="X450" s="28"/>
      <c r="Y450" s="28"/>
      <c r="Z450" s="28"/>
      <c r="AA450" s="28"/>
      <c r="AB450" s="28"/>
      <c r="AC450" s="28"/>
    </row>
    <row r="451" spans="1:32" s="466" customFormat="1" ht="20.100000000000001" customHeight="1" x14ac:dyDescent="0.2">
      <c r="A451" s="290">
        <f t="shared" si="105"/>
        <v>25</v>
      </c>
      <c r="B451" s="382" t="s">
        <v>500</v>
      </c>
      <c r="C451" s="383" t="s">
        <v>140</v>
      </c>
      <c r="D451" s="384"/>
      <c r="E451" s="384" t="s">
        <v>146</v>
      </c>
      <c r="F451" s="158" t="s">
        <v>112</v>
      </c>
      <c r="G451" s="383">
        <v>5</v>
      </c>
      <c r="H451" s="404">
        <v>3</v>
      </c>
      <c r="I451" s="159">
        <v>1561.6</v>
      </c>
      <c r="J451" s="159">
        <v>926.1</v>
      </c>
      <c r="K451" s="159">
        <v>0</v>
      </c>
      <c r="L451" s="160">
        <v>1</v>
      </c>
      <c r="M451" s="480">
        <v>10785647.991056399</v>
      </c>
      <c r="N451" s="416">
        <v>0</v>
      </c>
      <c r="O451" s="416">
        <v>0</v>
      </c>
      <c r="P451" s="416">
        <f t="shared" si="106"/>
        <v>10785647.991056399</v>
      </c>
      <c r="Q451" s="416">
        <f t="shared" si="107"/>
        <v>11646.310323999998</v>
      </c>
      <c r="R451" s="383">
        <v>12423.46</v>
      </c>
      <c r="S451" s="593">
        <v>2023</v>
      </c>
      <c r="T451" s="610"/>
      <c r="U451" s="610"/>
      <c r="V451" s="610"/>
      <c r="W451" s="610"/>
      <c r="X451" s="610"/>
      <c r="Y451" s="610"/>
      <c r="Z451" s="610"/>
      <c r="AA451" s="610"/>
      <c r="AB451" s="610"/>
      <c r="AC451" s="610"/>
    </row>
    <row r="452" spans="1:32" s="4" customFormat="1" ht="24.95" customHeight="1" x14ac:dyDescent="0.2">
      <c r="A452" s="290">
        <f t="shared" si="105"/>
        <v>26</v>
      </c>
      <c r="B452" s="382" t="s">
        <v>686</v>
      </c>
      <c r="C452" s="383" t="s">
        <v>140</v>
      </c>
      <c r="D452" s="384"/>
      <c r="E452" s="384" t="s">
        <v>146</v>
      </c>
      <c r="F452" s="158" t="s">
        <v>112</v>
      </c>
      <c r="G452" s="383">
        <v>2</v>
      </c>
      <c r="H452" s="404">
        <v>2</v>
      </c>
      <c r="I452" s="159">
        <v>2783</v>
      </c>
      <c r="J452" s="159">
        <v>2429</v>
      </c>
      <c r="K452" s="159">
        <v>0</v>
      </c>
      <c r="L452" s="160">
        <v>5</v>
      </c>
      <c r="M452" s="480">
        <v>29930530.035548002</v>
      </c>
      <c r="N452" s="416">
        <v>0</v>
      </c>
      <c r="O452" s="416">
        <v>0</v>
      </c>
      <c r="P452" s="416">
        <f t="shared" si="106"/>
        <v>29930530.035548002</v>
      </c>
      <c r="Q452" s="416">
        <f t="shared" si="107"/>
        <v>12322.161397920132</v>
      </c>
      <c r="R452" s="383">
        <v>12423.46</v>
      </c>
      <c r="S452" s="593">
        <v>2023</v>
      </c>
      <c r="T452" s="28"/>
      <c r="U452" s="28"/>
      <c r="V452" s="28"/>
      <c r="W452" s="28"/>
      <c r="X452" s="28"/>
      <c r="Y452" s="28"/>
      <c r="Z452" s="28"/>
      <c r="AA452" s="28"/>
      <c r="AB452" s="28"/>
      <c r="AC452" s="28"/>
    </row>
    <row r="453" spans="1:32" s="4" customFormat="1" ht="12.75" customHeight="1" x14ac:dyDescent="0.2">
      <c r="A453" s="290">
        <f t="shared" si="105"/>
        <v>27</v>
      </c>
      <c r="B453" s="158" t="s">
        <v>477</v>
      </c>
      <c r="C453" s="383" t="s">
        <v>60</v>
      </c>
      <c r="D453" s="384"/>
      <c r="E453" s="383" t="s">
        <v>147</v>
      </c>
      <c r="F453" s="158" t="s">
        <v>112</v>
      </c>
      <c r="G453" s="383">
        <v>2</v>
      </c>
      <c r="H453" s="404">
        <v>4</v>
      </c>
      <c r="I453" s="159">
        <v>1637.8</v>
      </c>
      <c r="J453" s="159">
        <v>1202.5999999999999</v>
      </c>
      <c r="K453" s="159">
        <v>0</v>
      </c>
      <c r="L453" s="160">
        <v>1</v>
      </c>
      <c r="M453" s="480">
        <v>777095.59</v>
      </c>
      <c r="N453" s="416">
        <v>0</v>
      </c>
      <c r="O453" s="416">
        <v>0</v>
      </c>
      <c r="P453" s="416">
        <f t="shared" si="106"/>
        <v>777095.59</v>
      </c>
      <c r="Q453" s="416">
        <f t="shared" si="107"/>
        <v>646.17960252785633</v>
      </c>
      <c r="R453" s="383">
        <v>12423.46</v>
      </c>
      <c r="S453" s="593">
        <v>2023</v>
      </c>
      <c r="T453" s="28"/>
      <c r="U453" s="28"/>
      <c r="V453" s="28"/>
      <c r="W453" s="28"/>
      <c r="X453" s="28"/>
      <c r="Y453" s="28"/>
      <c r="Z453" s="28"/>
      <c r="AA453" s="28"/>
      <c r="AB453" s="28"/>
      <c r="AC453" s="28"/>
    </row>
    <row r="454" spans="1:32" s="4" customFormat="1" ht="12.75" customHeight="1" x14ac:dyDescent="0.2">
      <c r="A454" s="290">
        <f t="shared" si="105"/>
        <v>28</v>
      </c>
      <c r="B454" s="382" t="s">
        <v>478</v>
      </c>
      <c r="C454" s="383" t="s">
        <v>45</v>
      </c>
      <c r="D454" s="384"/>
      <c r="E454" s="384" t="s">
        <v>146</v>
      </c>
      <c r="F454" s="158" t="s">
        <v>112</v>
      </c>
      <c r="G454" s="383">
        <v>4</v>
      </c>
      <c r="H454" s="404">
        <v>2</v>
      </c>
      <c r="I454" s="159">
        <v>1292</v>
      </c>
      <c r="J454" s="159">
        <v>823</v>
      </c>
      <c r="K454" s="159">
        <v>0</v>
      </c>
      <c r="L454" s="160">
        <v>1</v>
      </c>
      <c r="M454" s="480">
        <v>6372663.596376</v>
      </c>
      <c r="N454" s="416">
        <v>0</v>
      </c>
      <c r="O454" s="416">
        <v>0</v>
      </c>
      <c r="P454" s="416">
        <f t="shared" si="106"/>
        <v>6372663.596376</v>
      </c>
      <c r="Q454" s="416">
        <f t="shared" si="107"/>
        <v>7743.2121462648847</v>
      </c>
      <c r="R454" s="383">
        <v>7962.08</v>
      </c>
      <c r="S454" s="593">
        <v>2023</v>
      </c>
      <c r="T454" s="28"/>
      <c r="U454" s="28"/>
      <c r="V454" s="28"/>
      <c r="W454" s="28"/>
      <c r="X454" s="28"/>
      <c r="Y454" s="28"/>
      <c r="Z454" s="28"/>
      <c r="AA454" s="28"/>
      <c r="AB454" s="28"/>
      <c r="AC454" s="28"/>
    </row>
    <row r="455" spans="1:32" s="4" customFormat="1" ht="12.75" customHeight="1" x14ac:dyDescent="0.2">
      <c r="A455" s="290">
        <f t="shared" si="105"/>
        <v>29</v>
      </c>
      <c r="B455" s="382" t="s">
        <v>480</v>
      </c>
      <c r="C455" s="383" t="s">
        <v>44</v>
      </c>
      <c r="D455" s="384"/>
      <c r="E455" s="384" t="s">
        <v>146</v>
      </c>
      <c r="F455" s="158" t="s">
        <v>112</v>
      </c>
      <c r="G455" s="383">
        <v>2</v>
      </c>
      <c r="H455" s="404">
        <v>2</v>
      </c>
      <c r="I455" s="159">
        <v>844</v>
      </c>
      <c r="J455" s="159">
        <v>518</v>
      </c>
      <c r="K455" s="159">
        <v>0</v>
      </c>
      <c r="L455" s="160">
        <v>12</v>
      </c>
      <c r="M455" s="480">
        <v>6332911.1534320004</v>
      </c>
      <c r="N455" s="416">
        <v>0</v>
      </c>
      <c r="O455" s="416">
        <v>0</v>
      </c>
      <c r="P455" s="416">
        <f t="shared" si="106"/>
        <v>6332911.1534320004</v>
      </c>
      <c r="Q455" s="416">
        <f t="shared" si="107"/>
        <v>12225.697207397685</v>
      </c>
      <c r="R455" s="383">
        <v>12423.46</v>
      </c>
      <c r="S455" s="593">
        <v>2023</v>
      </c>
      <c r="T455" s="28"/>
      <c r="U455" s="28"/>
      <c r="V455" s="28"/>
      <c r="W455" s="28"/>
      <c r="X455" s="28"/>
      <c r="Y455" s="28"/>
      <c r="Z455" s="28"/>
      <c r="AA455" s="28"/>
      <c r="AB455" s="28"/>
      <c r="AC455" s="28"/>
    </row>
    <row r="456" spans="1:32" s="22" customFormat="1" ht="12.75" customHeight="1" x14ac:dyDescent="0.2">
      <c r="A456" s="619" t="s">
        <v>280</v>
      </c>
      <c r="B456" s="619"/>
      <c r="C456" s="70">
        <v>29</v>
      </c>
      <c r="D456" s="70"/>
      <c r="E456" s="122"/>
      <c r="F456" s="66"/>
      <c r="G456" s="70"/>
      <c r="H456" s="73"/>
      <c r="I456" s="71">
        <f>SUM(I427:I455)</f>
        <v>19973.129999999997</v>
      </c>
      <c r="J456" s="71">
        <f t="shared" ref="J456:P456" si="108">SUM(J427:J455)</f>
        <v>15184.750000000002</v>
      </c>
      <c r="K456" s="71">
        <f t="shared" si="108"/>
        <v>4529.3</v>
      </c>
      <c r="L456" s="71">
        <f t="shared" si="108"/>
        <v>166</v>
      </c>
      <c r="M456" s="71">
        <f t="shared" si="108"/>
        <v>106554882.2706971</v>
      </c>
      <c r="N456" s="71">
        <f t="shared" si="108"/>
        <v>0</v>
      </c>
      <c r="O456" s="71">
        <f t="shared" si="108"/>
        <v>0</v>
      </c>
      <c r="P456" s="71">
        <f t="shared" si="108"/>
        <v>106554882.2706971</v>
      </c>
      <c r="Q456" s="172"/>
      <c r="R456" s="76"/>
      <c r="S456" s="221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4"/>
      <c r="AE456" s="4"/>
      <c r="AF456" s="4"/>
    </row>
    <row r="457" spans="1:32" s="4" customFormat="1" ht="12.75" customHeight="1" x14ac:dyDescent="0.2">
      <c r="A457" s="383">
        <v>1</v>
      </c>
      <c r="B457" s="158" t="s">
        <v>472</v>
      </c>
      <c r="C457" s="383" t="s">
        <v>65</v>
      </c>
      <c r="D457" s="384"/>
      <c r="E457" s="383" t="s">
        <v>147</v>
      </c>
      <c r="F457" s="158" t="s">
        <v>112</v>
      </c>
      <c r="G457" s="383">
        <v>2</v>
      </c>
      <c r="H457" s="404">
        <v>1</v>
      </c>
      <c r="I457" s="159">
        <v>371</v>
      </c>
      <c r="J457" s="159">
        <v>359.3</v>
      </c>
      <c r="K457" s="159">
        <v>311.5</v>
      </c>
      <c r="L457" s="160">
        <v>8</v>
      </c>
      <c r="M457" s="463">
        <v>4235143.5646932004</v>
      </c>
      <c r="N457" s="159">
        <v>0</v>
      </c>
      <c r="O457" s="159">
        <v>0</v>
      </c>
      <c r="P457" s="159">
        <f t="shared" si="106"/>
        <v>4235143.5646932004</v>
      </c>
      <c r="Q457" s="159">
        <f t="shared" ref="Q457:Q470" si="109">P457/J457</f>
        <v>11787.207249354857</v>
      </c>
      <c r="R457" s="383">
        <v>12423.46</v>
      </c>
      <c r="S457" s="593">
        <v>2024</v>
      </c>
      <c r="T457" s="28"/>
      <c r="U457" s="28"/>
      <c r="V457" s="28"/>
      <c r="W457" s="28"/>
      <c r="X457" s="28"/>
      <c r="Y457" s="28"/>
      <c r="Z457" s="28"/>
      <c r="AA457" s="28"/>
      <c r="AB457" s="28"/>
      <c r="AC457" s="28"/>
    </row>
    <row r="458" spans="1:32" s="4" customFormat="1" ht="12.75" customHeight="1" x14ac:dyDescent="0.2">
      <c r="A458" s="383">
        <f>A457+1</f>
        <v>2</v>
      </c>
      <c r="B458" s="158" t="s">
        <v>501</v>
      </c>
      <c r="C458" s="383" t="s">
        <v>140</v>
      </c>
      <c r="D458" s="384"/>
      <c r="E458" s="383" t="s">
        <v>147</v>
      </c>
      <c r="F458" s="158" t="s">
        <v>113</v>
      </c>
      <c r="G458" s="383">
        <v>2</v>
      </c>
      <c r="H458" s="404">
        <v>0</v>
      </c>
      <c r="I458" s="159">
        <v>193.2</v>
      </c>
      <c r="J458" s="159">
        <v>193</v>
      </c>
      <c r="K458" s="159">
        <v>193</v>
      </c>
      <c r="L458" s="160">
        <v>4</v>
      </c>
      <c r="M458" s="463">
        <v>4497927.8664640002</v>
      </c>
      <c r="N458" s="159">
        <v>0</v>
      </c>
      <c r="O458" s="159">
        <v>0</v>
      </c>
      <c r="P458" s="159">
        <f t="shared" si="106"/>
        <v>4497927.8664640002</v>
      </c>
      <c r="Q458" s="159">
        <f t="shared" si="109"/>
        <v>23305.325732974095</v>
      </c>
      <c r="R458" s="383">
        <v>23324.319999999996</v>
      </c>
      <c r="S458" s="593">
        <v>2024</v>
      </c>
      <c r="T458" s="28"/>
      <c r="U458" s="28"/>
      <c r="V458" s="28"/>
      <c r="W458" s="28"/>
      <c r="X458" s="28"/>
      <c r="Y458" s="28"/>
      <c r="Z458" s="28"/>
      <c r="AA458" s="28"/>
      <c r="AB458" s="28"/>
      <c r="AC458" s="28"/>
    </row>
    <row r="459" spans="1:32" s="4" customFormat="1" ht="12.75" customHeight="1" x14ac:dyDescent="0.2">
      <c r="A459" s="383">
        <f t="shared" ref="A459:A469" si="110">A458+1</f>
        <v>3</v>
      </c>
      <c r="B459" s="158" t="s">
        <v>474</v>
      </c>
      <c r="C459" s="383" t="s">
        <v>58</v>
      </c>
      <c r="D459" s="384"/>
      <c r="E459" s="383" t="s">
        <v>147</v>
      </c>
      <c r="F459" s="158" t="s">
        <v>113</v>
      </c>
      <c r="G459" s="383">
        <v>2</v>
      </c>
      <c r="H459" s="404">
        <v>1</v>
      </c>
      <c r="I459" s="159">
        <v>357.2</v>
      </c>
      <c r="J459" s="159">
        <v>331.2</v>
      </c>
      <c r="K459" s="159">
        <v>240.1</v>
      </c>
      <c r="L459" s="160">
        <v>8</v>
      </c>
      <c r="M459" s="463">
        <v>4049177.7028287998</v>
      </c>
      <c r="N459" s="159">
        <v>0</v>
      </c>
      <c r="O459" s="159">
        <v>0</v>
      </c>
      <c r="P459" s="159">
        <f t="shared" si="106"/>
        <v>4049177.7028287998</v>
      </c>
      <c r="Q459" s="159">
        <f t="shared" si="109"/>
        <v>12225.778088251207</v>
      </c>
      <c r="R459" s="383">
        <v>12423.46</v>
      </c>
      <c r="S459" s="593">
        <v>2024</v>
      </c>
      <c r="T459" s="28"/>
      <c r="U459" s="28"/>
      <c r="V459" s="28"/>
      <c r="W459" s="28"/>
      <c r="X459" s="28"/>
      <c r="Y459" s="28"/>
      <c r="Z459" s="28"/>
      <c r="AA459" s="28"/>
      <c r="AB459" s="28"/>
      <c r="AC459" s="28"/>
    </row>
    <row r="460" spans="1:32" s="4" customFormat="1" ht="12.75" customHeight="1" x14ac:dyDescent="0.2">
      <c r="A460" s="383">
        <f t="shared" si="110"/>
        <v>4</v>
      </c>
      <c r="B460" s="158" t="s">
        <v>475</v>
      </c>
      <c r="C460" s="383" t="s">
        <v>140</v>
      </c>
      <c r="D460" s="384"/>
      <c r="E460" s="383" t="s">
        <v>147</v>
      </c>
      <c r="F460" s="158" t="s">
        <v>114</v>
      </c>
      <c r="G460" s="383">
        <v>2</v>
      </c>
      <c r="H460" s="404">
        <v>1</v>
      </c>
      <c r="I460" s="159">
        <v>329</v>
      </c>
      <c r="J460" s="159">
        <v>313</v>
      </c>
      <c r="K460" s="159">
        <v>115.1</v>
      </c>
      <c r="L460" s="160">
        <v>8</v>
      </c>
      <c r="M460" s="159">
        <v>3723016.6030140002</v>
      </c>
      <c r="N460" s="159">
        <v>0</v>
      </c>
      <c r="O460" s="159">
        <v>0</v>
      </c>
      <c r="P460" s="159">
        <f t="shared" si="106"/>
        <v>3723016.6030140002</v>
      </c>
      <c r="Q460" s="159">
        <f t="shared" si="109"/>
        <v>11894.62173486901</v>
      </c>
      <c r="R460" s="383">
        <v>12423.46</v>
      </c>
      <c r="S460" s="593">
        <v>2024</v>
      </c>
      <c r="T460" s="28"/>
      <c r="U460" s="28"/>
      <c r="V460" s="28"/>
      <c r="W460" s="28"/>
      <c r="X460" s="28"/>
      <c r="Y460" s="28"/>
      <c r="Z460" s="28"/>
      <c r="AA460" s="28"/>
      <c r="AB460" s="28"/>
      <c r="AC460" s="28"/>
    </row>
    <row r="461" spans="1:32" s="4" customFormat="1" ht="12.75" customHeight="1" x14ac:dyDescent="0.2">
      <c r="A461" s="383">
        <f t="shared" si="110"/>
        <v>5</v>
      </c>
      <c r="B461" s="158" t="s">
        <v>476</v>
      </c>
      <c r="C461" s="383" t="s">
        <v>140</v>
      </c>
      <c r="D461" s="384"/>
      <c r="E461" s="383" t="s">
        <v>147</v>
      </c>
      <c r="F461" s="158" t="s">
        <v>112</v>
      </c>
      <c r="G461" s="383">
        <v>2</v>
      </c>
      <c r="H461" s="404">
        <v>2</v>
      </c>
      <c r="I461" s="159">
        <v>333.7</v>
      </c>
      <c r="J461" s="159">
        <v>197.2</v>
      </c>
      <c r="K461" s="159">
        <v>144.9</v>
      </c>
      <c r="L461" s="160">
        <v>4</v>
      </c>
      <c r="M461" s="159">
        <v>2536394.44</v>
      </c>
      <c r="N461" s="159">
        <v>0</v>
      </c>
      <c r="O461" s="159">
        <v>0</v>
      </c>
      <c r="P461" s="159">
        <f t="shared" si="106"/>
        <v>2536394.44</v>
      </c>
      <c r="Q461" s="159">
        <f t="shared" si="109"/>
        <v>12862.040770791076</v>
      </c>
      <c r="R461" s="383">
        <v>23324.319999999996</v>
      </c>
      <c r="S461" s="593">
        <v>2024</v>
      </c>
      <c r="T461" s="28"/>
      <c r="U461" s="28"/>
      <c r="V461" s="28"/>
      <c r="W461" s="28"/>
      <c r="X461" s="28"/>
      <c r="Y461" s="28"/>
      <c r="Z461" s="28"/>
      <c r="AA461" s="28"/>
      <c r="AB461" s="28"/>
      <c r="AC461" s="28"/>
    </row>
    <row r="462" spans="1:32" s="4" customFormat="1" ht="12.75" customHeight="1" x14ac:dyDescent="0.2">
      <c r="A462" s="383">
        <f t="shared" si="110"/>
        <v>6</v>
      </c>
      <c r="B462" s="158" t="s">
        <v>479</v>
      </c>
      <c r="C462" s="383" t="s">
        <v>67</v>
      </c>
      <c r="D462" s="384"/>
      <c r="E462" s="383" t="s">
        <v>147</v>
      </c>
      <c r="F462" s="158" t="s">
        <v>112</v>
      </c>
      <c r="G462" s="383">
        <v>2</v>
      </c>
      <c r="H462" s="404">
        <v>0</v>
      </c>
      <c r="I462" s="159">
        <v>166.1</v>
      </c>
      <c r="J462" s="159">
        <v>165.7</v>
      </c>
      <c r="K462" s="159">
        <v>0</v>
      </c>
      <c r="L462" s="160">
        <v>4</v>
      </c>
      <c r="M462" s="159">
        <v>1750619.4885672</v>
      </c>
      <c r="N462" s="159">
        <v>0</v>
      </c>
      <c r="O462" s="159">
        <v>0</v>
      </c>
      <c r="P462" s="159">
        <f t="shared" si="106"/>
        <v>1750619.4885672</v>
      </c>
      <c r="Q462" s="159">
        <f t="shared" si="109"/>
        <v>10564.993896000002</v>
      </c>
      <c r="R462" s="383">
        <v>16488.580000000002</v>
      </c>
      <c r="S462" s="593">
        <v>2024</v>
      </c>
      <c r="T462" s="28"/>
      <c r="U462" s="28"/>
      <c r="V462" s="28"/>
      <c r="W462" s="28"/>
      <c r="X462" s="28"/>
      <c r="Y462" s="28"/>
      <c r="Z462" s="28"/>
      <c r="AA462" s="28"/>
      <c r="AB462" s="28"/>
      <c r="AC462" s="28"/>
    </row>
    <row r="463" spans="1:32" s="4" customFormat="1" ht="12.75" customHeight="1" x14ac:dyDescent="0.2">
      <c r="A463" s="383">
        <f t="shared" si="110"/>
        <v>7</v>
      </c>
      <c r="B463" s="158" t="s">
        <v>481</v>
      </c>
      <c r="C463" s="383" t="s">
        <v>55</v>
      </c>
      <c r="D463" s="384"/>
      <c r="E463" s="383" t="s">
        <v>147</v>
      </c>
      <c r="F463" s="158" t="s">
        <v>113</v>
      </c>
      <c r="G463" s="383">
        <v>2</v>
      </c>
      <c r="H463" s="404">
        <v>1</v>
      </c>
      <c r="I463" s="159">
        <v>412.63</v>
      </c>
      <c r="J463" s="159">
        <v>396</v>
      </c>
      <c r="K463" s="159">
        <v>348.6</v>
      </c>
      <c r="L463" s="160">
        <v>8</v>
      </c>
      <c r="M463" s="159">
        <v>4248939.4092159998</v>
      </c>
      <c r="N463" s="159">
        <v>0</v>
      </c>
      <c r="O463" s="159">
        <v>0</v>
      </c>
      <c r="P463" s="159">
        <f t="shared" si="106"/>
        <v>4248939.4092159998</v>
      </c>
      <c r="Q463" s="159">
        <f t="shared" si="109"/>
        <v>10729.644972767675</v>
      </c>
      <c r="R463" s="383">
        <v>12423.46</v>
      </c>
      <c r="S463" s="593">
        <v>2024</v>
      </c>
      <c r="T463" s="28"/>
      <c r="U463" s="28"/>
      <c r="V463" s="28"/>
      <c r="W463" s="28"/>
      <c r="X463" s="28"/>
      <c r="Y463" s="28"/>
      <c r="Z463" s="28"/>
      <c r="AA463" s="28"/>
      <c r="AB463" s="28"/>
      <c r="AC463" s="28"/>
    </row>
    <row r="464" spans="1:32" s="4" customFormat="1" ht="12.75" customHeight="1" x14ac:dyDescent="0.2">
      <c r="A464" s="383">
        <f t="shared" si="110"/>
        <v>8</v>
      </c>
      <c r="B464" s="158" t="s">
        <v>482</v>
      </c>
      <c r="C464" s="383" t="s">
        <v>56</v>
      </c>
      <c r="D464" s="384"/>
      <c r="E464" s="383" t="s">
        <v>147</v>
      </c>
      <c r="F464" s="158" t="s">
        <v>113</v>
      </c>
      <c r="G464" s="383">
        <v>2</v>
      </c>
      <c r="H464" s="404">
        <v>0</v>
      </c>
      <c r="I464" s="159">
        <v>117.3</v>
      </c>
      <c r="J464" s="159">
        <v>117.3</v>
      </c>
      <c r="K464" s="159">
        <v>0</v>
      </c>
      <c r="L464" s="160">
        <v>3</v>
      </c>
      <c r="M464" s="159">
        <v>1517602.5068208</v>
      </c>
      <c r="N464" s="159">
        <v>0</v>
      </c>
      <c r="O464" s="159">
        <v>0</v>
      </c>
      <c r="P464" s="159">
        <f t="shared" si="106"/>
        <v>1517602.5068208</v>
      </c>
      <c r="Q464" s="159">
        <f t="shared" si="109"/>
        <v>12937.787781933504</v>
      </c>
      <c r="R464" s="383">
        <v>16488.580000000002</v>
      </c>
      <c r="S464" s="593">
        <v>2024</v>
      </c>
      <c r="T464" s="28"/>
      <c r="U464" s="28"/>
      <c r="V464" s="28"/>
      <c r="W464" s="28"/>
      <c r="X464" s="28"/>
      <c r="Y464" s="28"/>
      <c r="Z464" s="28"/>
      <c r="AA464" s="28"/>
      <c r="AB464" s="28"/>
      <c r="AC464" s="28"/>
    </row>
    <row r="465" spans="1:32" s="4" customFormat="1" ht="12.75" customHeight="1" x14ac:dyDescent="0.2">
      <c r="A465" s="383">
        <f t="shared" si="110"/>
        <v>9</v>
      </c>
      <c r="B465" s="158" t="s">
        <v>486</v>
      </c>
      <c r="C465" s="383" t="s">
        <v>43</v>
      </c>
      <c r="D465" s="384"/>
      <c r="E465" s="117" t="s">
        <v>147</v>
      </c>
      <c r="F465" s="158" t="s">
        <v>116</v>
      </c>
      <c r="G465" s="383">
        <v>2</v>
      </c>
      <c r="H465" s="404">
        <v>1</v>
      </c>
      <c r="I465" s="159">
        <v>395.9</v>
      </c>
      <c r="J465" s="159">
        <v>362.7</v>
      </c>
      <c r="K465" s="159">
        <v>362.7</v>
      </c>
      <c r="L465" s="457">
        <v>8</v>
      </c>
      <c r="M465" s="159">
        <v>292647.97691999999</v>
      </c>
      <c r="N465" s="159">
        <v>0</v>
      </c>
      <c r="O465" s="159">
        <v>0</v>
      </c>
      <c r="P465" s="159">
        <f t="shared" si="106"/>
        <v>292647.97691999999</v>
      </c>
      <c r="Q465" s="159">
        <f t="shared" si="109"/>
        <v>806.8596</v>
      </c>
      <c r="R465" s="383">
        <v>16488.580000000002</v>
      </c>
      <c r="S465" s="593">
        <v>2024</v>
      </c>
      <c r="T465" s="28"/>
      <c r="U465" s="28"/>
      <c r="V465" s="28"/>
      <c r="W465" s="28"/>
      <c r="X465" s="28"/>
      <c r="Y465" s="28"/>
      <c r="Z465" s="28"/>
      <c r="AA465" s="28"/>
      <c r="AB465" s="28"/>
      <c r="AC465" s="28"/>
    </row>
    <row r="466" spans="1:32" s="4" customFormat="1" ht="12.75" customHeight="1" x14ac:dyDescent="0.2">
      <c r="A466" s="383">
        <f t="shared" si="110"/>
        <v>10</v>
      </c>
      <c r="B466" s="158" t="s">
        <v>490</v>
      </c>
      <c r="C466" s="383" t="s">
        <v>140</v>
      </c>
      <c r="D466" s="384"/>
      <c r="E466" s="117" t="s">
        <v>147</v>
      </c>
      <c r="F466" s="158" t="s">
        <v>112</v>
      </c>
      <c r="G466" s="383">
        <v>5</v>
      </c>
      <c r="H466" s="404">
        <v>2</v>
      </c>
      <c r="I466" s="159">
        <v>1265.7</v>
      </c>
      <c r="J466" s="159">
        <v>1126.9000000000001</v>
      </c>
      <c r="K466" s="159">
        <v>603.29999999999995</v>
      </c>
      <c r="L466" s="457">
        <v>1</v>
      </c>
      <c r="M466" s="159">
        <v>530113.36805999989</v>
      </c>
      <c r="N466" s="159">
        <v>0</v>
      </c>
      <c r="O466" s="159">
        <v>0</v>
      </c>
      <c r="P466" s="159">
        <f t="shared" si="106"/>
        <v>530113.36805999989</v>
      </c>
      <c r="Q466" s="159">
        <f t="shared" si="109"/>
        <v>470.41739999999987</v>
      </c>
      <c r="R466" s="383">
        <v>8506.2900000000009</v>
      </c>
      <c r="S466" s="593">
        <v>2024</v>
      </c>
      <c r="T466" s="28"/>
      <c r="U466" s="28"/>
      <c r="V466" s="28"/>
      <c r="W466" s="28"/>
      <c r="X466" s="28"/>
      <c r="Y466" s="28"/>
      <c r="Z466" s="28"/>
      <c r="AA466" s="28"/>
      <c r="AB466" s="28"/>
      <c r="AC466" s="28"/>
    </row>
    <row r="467" spans="1:32" s="4" customFormat="1" ht="12.75" customHeight="1" x14ac:dyDescent="0.2">
      <c r="A467" s="383">
        <f t="shared" si="110"/>
        <v>11</v>
      </c>
      <c r="B467" s="158" t="s">
        <v>491</v>
      </c>
      <c r="C467" s="383" t="s">
        <v>140</v>
      </c>
      <c r="D467" s="384"/>
      <c r="E467" s="117" t="s">
        <v>147</v>
      </c>
      <c r="F467" s="158" t="s">
        <v>112</v>
      </c>
      <c r="G467" s="383">
        <v>3</v>
      </c>
      <c r="H467" s="404">
        <v>2</v>
      </c>
      <c r="I467" s="159">
        <v>1178.0999999999999</v>
      </c>
      <c r="J467" s="159">
        <v>841.1</v>
      </c>
      <c r="K467" s="159">
        <v>427.6</v>
      </c>
      <c r="L467" s="457">
        <v>10</v>
      </c>
      <c r="M467" s="159">
        <v>543501.66156000004</v>
      </c>
      <c r="N467" s="159">
        <v>0</v>
      </c>
      <c r="O467" s="159">
        <v>0</v>
      </c>
      <c r="P467" s="159">
        <f t="shared" si="106"/>
        <v>543501.66156000004</v>
      </c>
      <c r="Q467" s="159">
        <f t="shared" si="109"/>
        <v>646.17960000000005</v>
      </c>
      <c r="R467" s="383">
        <v>12005.759999999998</v>
      </c>
      <c r="S467" s="593">
        <v>2024</v>
      </c>
      <c r="T467" s="28"/>
      <c r="U467" s="28"/>
      <c r="V467" s="28"/>
      <c r="W467" s="28"/>
      <c r="X467" s="28"/>
      <c r="Y467" s="28"/>
      <c r="Z467" s="28"/>
      <c r="AA467" s="28"/>
      <c r="AB467" s="28"/>
      <c r="AC467" s="28"/>
    </row>
    <row r="468" spans="1:32" s="4" customFormat="1" ht="12.75" customHeight="1" x14ac:dyDescent="0.2">
      <c r="A468" s="383">
        <f t="shared" si="110"/>
        <v>12</v>
      </c>
      <c r="B468" s="382" t="s">
        <v>487</v>
      </c>
      <c r="C468" s="383" t="s">
        <v>167</v>
      </c>
      <c r="D468" s="384"/>
      <c r="E468" s="118" t="s">
        <v>146</v>
      </c>
      <c r="F468" s="158" t="s">
        <v>114</v>
      </c>
      <c r="G468" s="383">
        <v>2</v>
      </c>
      <c r="H468" s="404">
        <v>2</v>
      </c>
      <c r="I468" s="159">
        <v>535</v>
      </c>
      <c r="J468" s="159">
        <v>304</v>
      </c>
      <c r="K468" s="159">
        <v>0</v>
      </c>
      <c r="L468" s="457">
        <v>1</v>
      </c>
      <c r="M468" s="159">
        <v>3720859.0552960001</v>
      </c>
      <c r="N468" s="159">
        <v>0</v>
      </c>
      <c r="O468" s="159">
        <v>0</v>
      </c>
      <c r="P468" s="159">
        <f t="shared" si="106"/>
        <v>3720859.0552960001</v>
      </c>
      <c r="Q468" s="159">
        <f t="shared" si="109"/>
        <v>12239.667945052632</v>
      </c>
      <c r="R468" s="383">
        <v>12423.46</v>
      </c>
      <c r="S468" s="593">
        <v>2024</v>
      </c>
      <c r="T468" s="28"/>
      <c r="U468" s="28"/>
      <c r="V468" s="28"/>
      <c r="W468" s="28"/>
      <c r="X468" s="28"/>
      <c r="Y468" s="28"/>
      <c r="Z468" s="28"/>
      <c r="AA468" s="28"/>
      <c r="AB468" s="28"/>
      <c r="AC468" s="28"/>
    </row>
    <row r="469" spans="1:32" s="4" customFormat="1" ht="12.75" customHeight="1" x14ac:dyDescent="0.2">
      <c r="A469" s="383">
        <f t="shared" si="110"/>
        <v>13</v>
      </c>
      <c r="B469" s="382" t="s">
        <v>488</v>
      </c>
      <c r="C469" s="383" t="s">
        <v>216</v>
      </c>
      <c r="D469" s="384"/>
      <c r="E469" s="118" t="s">
        <v>146</v>
      </c>
      <c r="F469" s="158" t="s">
        <v>116</v>
      </c>
      <c r="G469" s="383">
        <v>5</v>
      </c>
      <c r="H469" s="404">
        <v>2</v>
      </c>
      <c r="I469" s="159">
        <v>2114.8000000000002</v>
      </c>
      <c r="J469" s="159">
        <v>1352.2</v>
      </c>
      <c r="K469" s="159">
        <v>0</v>
      </c>
      <c r="L469" s="457">
        <v>3</v>
      </c>
      <c r="M469" s="159">
        <v>11464613.645233203</v>
      </c>
      <c r="N469" s="159">
        <v>0</v>
      </c>
      <c r="O469" s="159">
        <v>0</v>
      </c>
      <c r="P469" s="159">
        <f t="shared" si="106"/>
        <v>11464613.645233203</v>
      </c>
      <c r="Q469" s="159">
        <f t="shared" si="109"/>
        <v>8478.489606000001</v>
      </c>
      <c r="R469" s="383">
        <v>8506.2900000000009</v>
      </c>
      <c r="S469" s="593">
        <v>2024</v>
      </c>
      <c r="T469" s="28"/>
      <c r="U469" s="28"/>
      <c r="V469" s="28"/>
      <c r="W469" s="28"/>
      <c r="X469" s="28"/>
      <c r="Y469" s="28"/>
      <c r="Z469" s="28"/>
      <c r="AA469" s="28"/>
      <c r="AB469" s="28"/>
      <c r="AC469" s="28"/>
    </row>
    <row r="470" spans="1:32" s="4" customFormat="1" ht="12.75" customHeight="1" x14ac:dyDescent="0.2">
      <c r="A470" s="383">
        <f>A469+1</f>
        <v>14</v>
      </c>
      <c r="B470" s="382" t="s">
        <v>489</v>
      </c>
      <c r="C470" s="383" t="s">
        <v>319</v>
      </c>
      <c r="D470" s="384"/>
      <c r="E470" s="118" t="s">
        <v>146</v>
      </c>
      <c r="F470" s="158" t="s">
        <v>112</v>
      </c>
      <c r="G470" s="383">
        <v>2</v>
      </c>
      <c r="H470" s="404">
        <v>2</v>
      </c>
      <c r="I470" s="159">
        <v>733</v>
      </c>
      <c r="J470" s="159">
        <v>486</v>
      </c>
      <c r="K470" s="159">
        <v>0</v>
      </c>
      <c r="L470" s="457">
        <v>1</v>
      </c>
      <c r="M470" s="159">
        <v>5949500.8634320004</v>
      </c>
      <c r="N470" s="159">
        <v>0</v>
      </c>
      <c r="O470" s="159">
        <v>0</v>
      </c>
      <c r="P470" s="159">
        <f t="shared" si="106"/>
        <v>5949500.8634320004</v>
      </c>
      <c r="Q470" s="159">
        <f t="shared" si="109"/>
        <v>12241.771323934157</v>
      </c>
      <c r="R470" s="383">
        <v>12423.46</v>
      </c>
      <c r="S470" s="593">
        <v>2024</v>
      </c>
      <c r="T470" s="28"/>
      <c r="U470" s="28"/>
      <c r="V470" s="28"/>
      <c r="W470" s="28"/>
      <c r="X470" s="28"/>
      <c r="Y470" s="28"/>
      <c r="Z470" s="28"/>
      <c r="AA470" s="28"/>
      <c r="AB470" s="28"/>
      <c r="AC470" s="28"/>
    </row>
    <row r="471" spans="1:32" s="22" customFormat="1" ht="12.75" customHeight="1" x14ac:dyDescent="0.2">
      <c r="A471" s="619" t="s">
        <v>281</v>
      </c>
      <c r="B471" s="619"/>
      <c r="C471" s="70">
        <v>14</v>
      </c>
      <c r="D471" s="70"/>
      <c r="E471" s="122"/>
      <c r="F471" s="66"/>
      <c r="G471" s="70"/>
      <c r="H471" s="73"/>
      <c r="I471" s="71">
        <f>SUM(I457:I470)</f>
        <v>8502.630000000001</v>
      </c>
      <c r="J471" s="71">
        <f t="shared" ref="J471:P471" si="111">SUM(J457:J470)</f>
        <v>6545.6</v>
      </c>
      <c r="K471" s="71">
        <f t="shared" si="111"/>
        <v>2746.7999999999997</v>
      </c>
      <c r="L471" s="71">
        <f t="shared" si="111"/>
        <v>71</v>
      </c>
      <c r="M471" s="71">
        <f t="shared" si="111"/>
        <v>49060058.152105205</v>
      </c>
      <c r="N471" s="71">
        <f t="shared" si="111"/>
        <v>0</v>
      </c>
      <c r="O471" s="71">
        <f t="shared" si="111"/>
        <v>0</v>
      </c>
      <c r="P471" s="71">
        <f t="shared" si="111"/>
        <v>49060058.152105205</v>
      </c>
      <c r="Q471" s="172"/>
      <c r="R471" s="76"/>
      <c r="S471" s="221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4"/>
      <c r="AE471" s="4"/>
      <c r="AF471" s="4"/>
    </row>
    <row r="472" spans="1:32" s="26" customFormat="1" ht="13.35" customHeight="1" x14ac:dyDescent="0.2">
      <c r="A472" s="616" t="s">
        <v>91</v>
      </c>
      <c r="B472" s="616"/>
      <c r="C472" s="20">
        <f>C471+C456+C426</f>
        <v>74</v>
      </c>
      <c r="D472" s="20"/>
      <c r="E472" s="124"/>
      <c r="F472" s="20"/>
      <c r="G472" s="20"/>
      <c r="H472" s="20"/>
      <c r="I472" s="101">
        <f>I471+I456+I426</f>
        <v>50391.66</v>
      </c>
      <c r="J472" s="101">
        <f>J471+J456+J426</f>
        <v>39957.300000000003</v>
      </c>
      <c r="K472" s="20">
        <f>K471+K456+K426</f>
        <v>15273.100000000002</v>
      </c>
      <c r="L472" s="150">
        <f>L471+L456+L426</f>
        <v>514</v>
      </c>
      <c r="M472" s="101">
        <f>M426+M456+M471</f>
        <v>278117681.91930431</v>
      </c>
      <c r="N472" s="20"/>
      <c r="O472" s="20"/>
      <c r="P472" s="101">
        <f>P471+P456+P426</f>
        <v>278117681.91930431</v>
      </c>
      <c r="Q472" s="7"/>
      <c r="R472" s="21"/>
      <c r="S472" s="281"/>
      <c r="T472" s="608"/>
      <c r="U472" s="608"/>
      <c r="V472" s="608"/>
      <c r="W472" s="608"/>
      <c r="X472" s="608"/>
      <c r="Y472" s="608"/>
      <c r="Z472" s="608"/>
      <c r="AA472" s="608"/>
      <c r="AB472" s="608"/>
      <c r="AC472" s="608"/>
      <c r="AD472" s="29"/>
      <c r="AE472" s="29"/>
      <c r="AF472" s="29"/>
    </row>
    <row r="473" spans="1:32" s="4" customFormat="1" ht="13.35" customHeight="1" x14ac:dyDescent="0.2">
      <c r="A473" s="207"/>
      <c r="B473" s="15" t="s">
        <v>92</v>
      </c>
      <c r="C473" s="16"/>
      <c r="D473" s="10"/>
      <c r="E473" s="117"/>
      <c r="F473" s="5"/>
      <c r="G473" s="207"/>
      <c r="H473" s="48"/>
      <c r="I473" s="6"/>
      <c r="J473" s="6"/>
      <c r="K473" s="208"/>
      <c r="L473" s="106"/>
      <c r="M473" s="6"/>
      <c r="N473" s="6"/>
      <c r="O473" s="6"/>
      <c r="P473" s="17"/>
      <c r="Q473" s="6"/>
      <c r="R473" s="18"/>
      <c r="S473" s="593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</row>
    <row r="474" spans="1:32" s="4" customFormat="1" ht="12.75" customHeight="1" x14ac:dyDescent="0.2">
      <c r="A474" s="290">
        <v>1</v>
      </c>
      <c r="B474" s="506" t="s">
        <v>791</v>
      </c>
      <c r="C474" s="577" t="s">
        <v>58</v>
      </c>
      <c r="D474" s="464"/>
      <c r="E474" s="290" t="s">
        <v>147</v>
      </c>
      <c r="F474" s="578" t="s">
        <v>116</v>
      </c>
      <c r="G474" s="577">
        <v>4</v>
      </c>
      <c r="H474" s="577">
        <v>2</v>
      </c>
      <c r="I474" s="579">
        <v>1290</v>
      </c>
      <c r="J474" s="579">
        <v>1188</v>
      </c>
      <c r="K474" s="293">
        <v>1155.5999999999999</v>
      </c>
      <c r="L474" s="580">
        <v>34</v>
      </c>
      <c r="M474" s="293">
        <v>9667852.2699999996</v>
      </c>
      <c r="N474" s="293">
        <v>0</v>
      </c>
      <c r="O474" s="293">
        <v>0</v>
      </c>
      <c r="P474" s="293">
        <f>M474</f>
        <v>9667852.2699999996</v>
      </c>
      <c r="Q474" s="295">
        <f t="shared" ref="Q474" si="112">P474/J474</f>
        <v>8137.9227861952859</v>
      </c>
      <c r="R474" s="290">
        <v>12968.01</v>
      </c>
      <c r="S474" s="593">
        <v>2022</v>
      </c>
      <c r="T474" s="28"/>
      <c r="U474" s="28"/>
      <c r="V474" s="28"/>
      <c r="W474" s="28"/>
      <c r="X474" s="28"/>
      <c r="Y474" s="28"/>
      <c r="Z474" s="28"/>
      <c r="AA474" s="28"/>
      <c r="AB474" s="28"/>
      <c r="AC474" s="28"/>
    </row>
    <row r="475" spans="1:32" s="4" customFormat="1" ht="12.75" customHeight="1" x14ac:dyDescent="0.2">
      <c r="A475" s="362">
        <v>2</v>
      </c>
      <c r="B475" s="361" t="s">
        <v>304</v>
      </c>
      <c r="C475" s="362" t="s">
        <v>58</v>
      </c>
      <c r="D475" s="418"/>
      <c r="E475" s="362" t="s">
        <v>147</v>
      </c>
      <c r="F475" s="361" t="s">
        <v>116</v>
      </c>
      <c r="G475" s="362">
        <v>4</v>
      </c>
      <c r="H475" s="415">
        <v>2</v>
      </c>
      <c r="I475" s="416">
        <v>1298</v>
      </c>
      <c r="J475" s="416">
        <v>1294.3</v>
      </c>
      <c r="K475" s="417">
        <v>1206.9000000000001</v>
      </c>
      <c r="L475" s="417">
        <v>32</v>
      </c>
      <c r="M475" s="416">
        <v>660581.46881999995</v>
      </c>
      <c r="N475" s="416">
        <v>0</v>
      </c>
      <c r="O475" s="416">
        <v>0</v>
      </c>
      <c r="P475" s="416">
        <f>M475</f>
        <v>660581.46881999995</v>
      </c>
      <c r="Q475" s="416">
        <f>P475/J475</f>
        <v>510.37739999999997</v>
      </c>
      <c r="R475" s="362">
        <v>12968.01</v>
      </c>
      <c r="S475" s="593">
        <v>2022</v>
      </c>
      <c r="T475" s="28"/>
      <c r="U475" s="28"/>
      <c r="V475" s="28"/>
      <c r="W475" s="28"/>
      <c r="X475" s="28"/>
      <c r="Y475" s="28"/>
      <c r="Z475" s="28"/>
      <c r="AA475" s="28"/>
      <c r="AB475" s="28"/>
      <c r="AC475" s="28"/>
    </row>
    <row r="476" spans="1:32" s="4" customFormat="1" ht="12.75" customHeight="1" x14ac:dyDescent="0.2">
      <c r="A476" s="362">
        <v>3</v>
      </c>
      <c r="B476" s="361" t="s">
        <v>306</v>
      </c>
      <c r="C476" s="362" t="s">
        <v>58</v>
      </c>
      <c r="D476" s="418"/>
      <c r="E476" s="362" t="s">
        <v>147</v>
      </c>
      <c r="F476" s="361" t="s">
        <v>116</v>
      </c>
      <c r="G476" s="362">
        <v>4</v>
      </c>
      <c r="H476" s="415">
        <v>2</v>
      </c>
      <c r="I476" s="416">
        <v>1231.4000000000001</v>
      </c>
      <c r="J476" s="416">
        <v>1073.68</v>
      </c>
      <c r="K476" s="417">
        <v>329.5</v>
      </c>
      <c r="L476" s="417">
        <v>32</v>
      </c>
      <c r="M476" s="416">
        <v>693790.11292800005</v>
      </c>
      <c r="N476" s="416">
        <v>0</v>
      </c>
      <c r="O476" s="416">
        <v>0</v>
      </c>
      <c r="P476" s="416">
        <f t="shared" ref="P476:P477" si="113">M476</f>
        <v>693790.11292800005</v>
      </c>
      <c r="Q476" s="416">
        <f t="shared" ref="Q476:Q477" si="114">P476/J476</f>
        <v>646.17960000000005</v>
      </c>
      <c r="R476" s="362">
        <v>12968.01</v>
      </c>
      <c r="S476" s="593">
        <v>2022</v>
      </c>
      <c r="T476" s="28"/>
      <c r="U476" s="28"/>
      <c r="V476" s="28"/>
      <c r="W476" s="28"/>
      <c r="X476" s="28"/>
      <c r="Y476" s="28"/>
      <c r="Z476" s="28"/>
      <c r="AA476" s="28"/>
      <c r="AB476" s="28"/>
      <c r="AC476" s="28"/>
    </row>
    <row r="477" spans="1:32" s="4" customFormat="1" ht="12.75" customHeight="1" x14ac:dyDescent="0.2">
      <c r="A477" s="362">
        <v>4</v>
      </c>
      <c r="B477" s="361" t="s">
        <v>307</v>
      </c>
      <c r="C477" s="362">
        <v>1962</v>
      </c>
      <c r="D477" s="418"/>
      <c r="E477" s="362" t="s">
        <v>147</v>
      </c>
      <c r="F477" s="361" t="s">
        <v>116</v>
      </c>
      <c r="G477" s="362">
        <v>3</v>
      </c>
      <c r="H477" s="415">
        <v>2</v>
      </c>
      <c r="I477" s="416">
        <v>1199.9000000000001</v>
      </c>
      <c r="J477" s="416">
        <v>1071.7</v>
      </c>
      <c r="K477" s="417">
        <v>806.3</v>
      </c>
      <c r="L477" s="417">
        <v>8</v>
      </c>
      <c r="M477" s="416">
        <v>692510.6773199999</v>
      </c>
      <c r="N477" s="416">
        <v>0</v>
      </c>
      <c r="O477" s="416">
        <v>0</v>
      </c>
      <c r="P477" s="416">
        <f t="shared" si="113"/>
        <v>692510.6773199999</v>
      </c>
      <c r="Q477" s="416">
        <f t="shared" si="114"/>
        <v>646.17959999999994</v>
      </c>
      <c r="R477" s="362">
        <v>12968.01</v>
      </c>
      <c r="S477" s="593">
        <v>2022</v>
      </c>
      <c r="T477" s="28"/>
      <c r="U477" s="28"/>
      <c r="V477" s="28"/>
      <c r="W477" s="28"/>
      <c r="X477" s="28"/>
      <c r="Y477" s="28"/>
      <c r="Z477" s="28"/>
      <c r="AA477" s="28"/>
      <c r="AB477" s="28"/>
      <c r="AC477" s="28"/>
    </row>
    <row r="478" spans="1:32" s="22" customFormat="1" ht="12.75" customHeight="1" x14ac:dyDescent="0.2">
      <c r="A478" s="619" t="s">
        <v>282</v>
      </c>
      <c r="B478" s="619"/>
      <c r="C478" s="14">
        <v>4</v>
      </c>
      <c r="D478" s="14"/>
      <c r="E478" s="122"/>
      <c r="F478" s="203"/>
      <c r="G478" s="14"/>
      <c r="H478" s="47"/>
      <c r="I478" s="3">
        <f>SUM(I475:I477)</f>
        <v>3729.3</v>
      </c>
      <c r="J478" s="3">
        <f t="shared" ref="J478:O478" si="115">SUM(J475:J477)</f>
        <v>3439.6800000000003</v>
      </c>
      <c r="K478" s="3">
        <f t="shared" si="115"/>
        <v>2342.6999999999998</v>
      </c>
      <c r="L478" s="3">
        <f t="shared" si="115"/>
        <v>72</v>
      </c>
      <c r="M478" s="3">
        <f>SUM(M474:M477)</f>
        <v>11714734.529067999</v>
      </c>
      <c r="N478" s="3">
        <f t="shared" si="115"/>
        <v>0</v>
      </c>
      <c r="O478" s="3">
        <f t="shared" si="115"/>
        <v>0</v>
      </c>
      <c r="P478" s="3">
        <f>SUM(P474:P477)</f>
        <v>11714734.529067999</v>
      </c>
      <c r="Q478" s="172"/>
      <c r="R478" s="19"/>
      <c r="S478" s="221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4"/>
      <c r="AE478" s="4"/>
      <c r="AF478" s="4"/>
    </row>
    <row r="479" spans="1:32" s="4" customFormat="1" ht="12.75" customHeight="1" x14ac:dyDescent="0.2">
      <c r="A479" s="362">
        <v>1</v>
      </c>
      <c r="B479" s="361" t="s">
        <v>304</v>
      </c>
      <c r="C479" s="362" t="s">
        <v>58</v>
      </c>
      <c r="D479" s="418"/>
      <c r="E479" s="362" t="s">
        <v>147</v>
      </c>
      <c r="F479" s="361" t="s">
        <v>116</v>
      </c>
      <c r="G479" s="362">
        <v>4</v>
      </c>
      <c r="H479" s="415">
        <v>2</v>
      </c>
      <c r="I479" s="416">
        <v>1298</v>
      </c>
      <c r="J479" s="416">
        <v>1294.3</v>
      </c>
      <c r="K479" s="417">
        <v>1206.9000000000001</v>
      </c>
      <c r="L479" s="417">
        <v>32</v>
      </c>
      <c r="M479" s="416">
        <v>11245298.5375458</v>
      </c>
      <c r="N479" s="416">
        <v>0</v>
      </c>
      <c r="O479" s="416">
        <v>0</v>
      </c>
      <c r="P479" s="416">
        <f>M479</f>
        <v>11245298.5375458</v>
      </c>
      <c r="Q479" s="416">
        <f>P479/J479</f>
        <v>8688.3246060000001</v>
      </c>
      <c r="R479" s="362">
        <v>12968.01</v>
      </c>
      <c r="S479" s="593">
        <v>2023</v>
      </c>
      <c r="T479" s="28"/>
      <c r="U479" s="28"/>
      <c r="V479" s="28"/>
      <c r="W479" s="28"/>
      <c r="X479" s="28"/>
      <c r="Y479" s="28"/>
      <c r="Z479" s="28"/>
      <c r="AA479" s="28"/>
      <c r="AB479" s="28"/>
      <c r="AC479" s="28"/>
    </row>
    <row r="480" spans="1:32" s="4" customFormat="1" ht="12.75" customHeight="1" x14ac:dyDescent="0.2">
      <c r="A480" s="362">
        <v>2</v>
      </c>
      <c r="B480" s="361" t="s">
        <v>306</v>
      </c>
      <c r="C480" s="362" t="s">
        <v>58</v>
      </c>
      <c r="D480" s="418"/>
      <c r="E480" s="362" t="s">
        <v>147</v>
      </c>
      <c r="F480" s="361" t="s">
        <v>116</v>
      </c>
      <c r="G480" s="362">
        <v>4</v>
      </c>
      <c r="H480" s="415">
        <v>2</v>
      </c>
      <c r="I480" s="416">
        <v>1231.4000000000001</v>
      </c>
      <c r="J480" s="416">
        <v>1073.68</v>
      </c>
      <c r="K480" s="417">
        <v>329.5</v>
      </c>
      <c r="L480" s="417">
        <v>32</v>
      </c>
      <c r="M480" s="416">
        <v>11810620.355744321</v>
      </c>
      <c r="N480" s="416">
        <v>0</v>
      </c>
      <c r="O480" s="416">
        <v>0</v>
      </c>
      <c r="P480" s="416">
        <f t="shared" ref="P480" si="116">M480</f>
        <v>11810620.355744321</v>
      </c>
      <c r="Q480" s="416">
        <f t="shared" ref="Q480" si="117">P480/J480</f>
        <v>11000.130724000001</v>
      </c>
      <c r="R480" s="362">
        <v>12968.01</v>
      </c>
      <c r="S480" s="593">
        <v>2023</v>
      </c>
      <c r="T480" s="28"/>
      <c r="U480" s="28"/>
      <c r="V480" s="28"/>
      <c r="W480" s="28"/>
      <c r="X480" s="28"/>
      <c r="Y480" s="28"/>
      <c r="Z480" s="28"/>
      <c r="AA480" s="28"/>
      <c r="AB480" s="28"/>
      <c r="AC480" s="28"/>
    </row>
    <row r="481" spans="1:32" s="22" customFormat="1" ht="12.75" customHeight="1" x14ac:dyDescent="0.2">
      <c r="A481" s="619" t="s">
        <v>283</v>
      </c>
      <c r="B481" s="619"/>
      <c r="C481" s="119">
        <v>2</v>
      </c>
      <c r="D481" s="70"/>
      <c r="E481" s="128"/>
      <c r="F481" s="129"/>
      <c r="G481" s="70"/>
      <c r="H481" s="73"/>
      <c r="I481" s="71">
        <f>SUM(I479:I480)</f>
        <v>2529.4</v>
      </c>
      <c r="J481" s="71">
        <f t="shared" ref="J481:P481" si="118">SUM(J479:J480)</f>
        <v>2367.98</v>
      </c>
      <c r="K481" s="71">
        <f t="shared" si="118"/>
        <v>1536.4</v>
      </c>
      <c r="L481" s="71">
        <f t="shared" si="118"/>
        <v>64</v>
      </c>
      <c r="M481" s="71">
        <f t="shared" si="118"/>
        <v>23055918.893290121</v>
      </c>
      <c r="N481" s="71">
        <f t="shared" si="118"/>
        <v>0</v>
      </c>
      <c r="O481" s="71">
        <f t="shared" si="118"/>
        <v>0</v>
      </c>
      <c r="P481" s="71">
        <f t="shared" si="118"/>
        <v>23055918.893290121</v>
      </c>
      <c r="Q481" s="172"/>
      <c r="R481" s="79"/>
      <c r="S481" s="221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4"/>
      <c r="AE481" s="4"/>
      <c r="AF481" s="4"/>
    </row>
    <row r="482" spans="1:32" s="4" customFormat="1" ht="12.75" customHeight="1" x14ac:dyDescent="0.2">
      <c r="A482" s="362">
        <v>1</v>
      </c>
      <c r="B482" s="361" t="s">
        <v>307</v>
      </c>
      <c r="C482" s="362">
        <v>1962</v>
      </c>
      <c r="D482" s="418"/>
      <c r="E482" s="362" t="s">
        <v>147</v>
      </c>
      <c r="F482" s="361" t="s">
        <v>116</v>
      </c>
      <c r="G482" s="362">
        <v>3</v>
      </c>
      <c r="H482" s="415">
        <v>2</v>
      </c>
      <c r="I482" s="416">
        <v>1199.9000000000001</v>
      </c>
      <c r="J482" s="416">
        <v>1071.7</v>
      </c>
      <c r="K482" s="417">
        <v>806.3</v>
      </c>
      <c r="L482" s="417">
        <v>8</v>
      </c>
      <c r="M482" s="416">
        <v>11788840.096910799</v>
      </c>
      <c r="N482" s="416">
        <v>0</v>
      </c>
      <c r="O482" s="416">
        <v>0</v>
      </c>
      <c r="P482" s="416">
        <f>M482</f>
        <v>11788840.096910799</v>
      </c>
      <c r="Q482" s="416">
        <f>P482/J482</f>
        <v>11000.130723999999</v>
      </c>
      <c r="R482" s="362">
        <v>12968.01</v>
      </c>
      <c r="S482" s="593">
        <v>2024</v>
      </c>
      <c r="T482" s="28"/>
      <c r="U482" s="28"/>
      <c r="V482" s="28"/>
      <c r="W482" s="28"/>
      <c r="X482" s="28"/>
      <c r="Y482" s="28"/>
      <c r="Z482" s="28"/>
      <c r="AA482" s="28"/>
      <c r="AB482" s="28"/>
      <c r="AC482" s="28"/>
    </row>
    <row r="483" spans="1:32" s="4" customFormat="1" ht="12.75" customHeight="1" x14ac:dyDescent="0.2">
      <c r="A483" s="397">
        <v>2</v>
      </c>
      <c r="B483" s="468" t="s">
        <v>497</v>
      </c>
      <c r="C483" s="469">
        <v>1962</v>
      </c>
      <c r="D483" s="398"/>
      <c r="E483" s="127" t="s">
        <v>147</v>
      </c>
      <c r="F483" s="470" t="s">
        <v>113</v>
      </c>
      <c r="G483" s="469">
        <v>2</v>
      </c>
      <c r="H483" s="469">
        <v>2</v>
      </c>
      <c r="I483" s="471">
        <v>318.8</v>
      </c>
      <c r="J483" s="471">
        <v>294.8</v>
      </c>
      <c r="K483" s="401">
        <v>158.6</v>
      </c>
      <c r="L483" s="472">
        <v>8</v>
      </c>
      <c r="M483" s="473">
        <v>250245.75575999997</v>
      </c>
      <c r="N483" s="401">
        <v>0</v>
      </c>
      <c r="O483" s="401">
        <v>0</v>
      </c>
      <c r="P483" s="401">
        <f>M483</f>
        <v>250245.75575999997</v>
      </c>
      <c r="Q483" s="6">
        <f>P483/J483</f>
        <v>848.86619999999982</v>
      </c>
      <c r="R483" s="397">
        <v>14147.769999999999</v>
      </c>
      <c r="S483" s="593">
        <v>2024</v>
      </c>
      <c r="T483" s="28"/>
      <c r="U483" s="28"/>
      <c r="V483" s="28"/>
      <c r="W483" s="28"/>
      <c r="X483" s="28"/>
      <c r="Y483" s="28"/>
      <c r="Z483" s="28"/>
      <c r="AA483" s="28"/>
      <c r="AB483" s="28"/>
      <c r="AC483" s="28"/>
    </row>
    <row r="484" spans="1:32" s="4" customFormat="1" ht="12.75" customHeight="1" x14ac:dyDescent="0.2">
      <c r="A484" s="383">
        <v>3</v>
      </c>
      <c r="B484" s="474" t="s">
        <v>498</v>
      </c>
      <c r="C484" s="475">
        <v>1964</v>
      </c>
      <c r="D484" s="384"/>
      <c r="E484" s="127" t="s">
        <v>147</v>
      </c>
      <c r="F484" s="476" t="s">
        <v>112</v>
      </c>
      <c r="G484" s="475">
        <v>2</v>
      </c>
      <c r="H484" s="475">
        <v>2</v>
      </c>
      <c r="I484" s="477">
        <v>433.7</v>
      </c>
      <c r="J484" s="477">
        <v>401.7</v>
      </c>
      <c r="K484" s="159">
        <v>233.4</v>
      </c>
      <c r="L484" s="478">
        <v>8</v>
      </c>
      <c r="M484" s="159">
        <v>343204.28532000002</v>
      </c>
      <c r="N484" s="401">
        <v>0</v>
      </c>
      <c r="O484" s="401">
        <v>0</v>
      </c>
      <c r="P484" s="401">
        <f t="shared" ref="P484:P485" si="119">M484</f>
        <v>343204.28532000002</v>
      </c>
      <c r="Q484" s="6">
        <f t="shared" ref="Q484:Q485" si="120">P484/J484</f>
        <v>854.3796000000001</v>
      </c>
      <c r="R484" s="397">
        <v>16488.580000000002</v>
      </c>
      <c r="S484" s="593">
        <v>2024</v>
      </c>
      <c r="T484" s="28"/>
      <c r="U484" s="28"/>
      <c r="V484" s="28"/>
      <c r="W484" s="28"/>
      <c r="X484" s="28"/>
      <c r="Y484" s="28"/>
      <c r="Z484" s="28"/>
      <c r="AA484" s="28"/>
      <c r="AB484" s="28"/>
      <c r="AC484" s="28"/>
    </row>
    <row r="485" spans="1:32" s="4" customFormat="1" ht="12.75" customHeight="1" x14ac:dyDescent="0.2">
      <c r="A485" s="397">
        <v>4</v>
      </c>
      <c r="B485" s="407" t="s">
        <v>499</v>
      </c>
      <c r="C485" s="469" t="s">
        <v>57</v>
      </c>
      <c r="D485" s="398"/>
      <c r="E485" s="127" t="s">
        <v>147</v>
      </c>
      <c r="F485" s="479" t="s">
        <v>113</v>
      </c>
      <c r="G485" s="469">
        <v>2</v>
      </c>
      <c r="H485" s="469">
        <v>1</v>
      </c>
      <c r="I485" s="471">
        <v>449.4</v>
      </c>
      <c r="J485" s="471">
        <v>325.2</v>
      </c>
      <c r="K485" s="401">
        <v>292.7</v>
      </c>
      <c r="L485" s="472">
        <v>8</v>
      </c>
      <c r="M485" s="473">
        <v>276051.28824000002</v>
      </c>
      <c r="N485" s="401">
        <v>0</v>
      </c>
      <c r="O485" s="401">
        <v>0</v>
      </c>
      <c r="P485" s="401">
        <f t="shared" si="119"/>
        <v>276051.28824000002</v>
      </c>
      <c r="Q485" s="6">
        <f t="shared" si="120"/>
        <v>848.86620000000005</v>
      </c>
      <c r="R485" s="397">
        <v>14147.769999999999</v>
      </c>
      <c r="S485" s="593">
        <v>2024</v>
      </c>
      <c r="T485" s="28"/>
      <c r="U485" s="28"/>
      <c r="V485" s="28"/>
      <c r="W485" s="28"/>
      <c r="X485" s="28"/>
      <c r="Y485" s="28"/>
      <c r="Z485" s="28"/>
      <c r="AA485" s="28"/>
      <c r="AB485" s="28"/>
      <c r="AC485" s="28"/>
    </row>
    <row r="486" spans="1:32" s="22" customFormat="1" ht="12.75" customHeight="1" x14ac:dyDescent="0.2">
      <c r="A486" s="619" t="s">
        <v>284</v>
      </c>
      <c r="B486" s="619"/>
      <c r="C486" s="70">
        <v>4</v>
      </c>
      <c r="D486" s="70"/>
      <c r="E486" s="122"/>
      <c r="F486" s="66"/>
      <c r="G486" s="70"/>
      <c r="H486" s="73"/>
      <c r="I486" s="71">
        <f>SUM(I482:I485)</f>
        <v>2401.8000000000002</v>
      </c>
      <c r="J486" s="71">
        <f t="shared" ref="J486:P486" si="121">SUM(J482:J485)</f>
        <v>2093.4</v>
      </c>
      <c r="K486" s="71">
        <f t="shared" si="121"/>
        <v>1491</v>
      </c>
      <c r="L486" s="71">
        <f t="shared" si="121"/>
        <v>32</v>
      </c>
      <c r="M486" s="71">
        <f t="shared" si="121"/>
        <v>12658341.426230799</v>
      </c>
      <c r="N486" s="71">
        <f t="shared" si="121"/>
        <v>0</v>
      </c>
      <c r="O486" s="71">
        <f t="shared" si="121"/>
        <v>0</v>
      </c>
      <c r="P486" s="71">
        <f t="shared" si="121"/>
        <v>12658341.426230799</v>
      </c>
      <c r="Q486" s="172"/>
      <c r="R486" s="75"/>
      <c r="S486" s="221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4"/>
      <c r="AE486" s="4"/>
      <c r="AF486" s="4"/>
    </row>
    <row r="487" spans="1:32" s="26" customFormat="1" ht="13.35" customHeight="1" x14ac:dyDescent="0.2">
      <c r="A487" s="616" t="s">
        <v>109</v>
      </c>
      <c r="B487" s="616"/>
      <c r="C487" s="20">
        <f>C486+C481+C478</f>
        <v>10</v>
      </c>
      <c r="D487" s="20"/>
      <c r="E487" s="124"/>
      <c r="F487" s="20"/>
      <c r="G487" s="20"/>
      <c r="H487" s="20"/>
      <c r="I487" s="101">
        <f>I486+I481+I478</f>
        <v>8660.5</v>
      </c>
      <c r="J487" s="101">
        <f>J486+J481+J478</f>
        <v>7901.06</v>
      </c>
      <c r="K487" s="20">
        <f>K486+K481+K478</f>
        <v>5370.1</v>
      </c>
      <c r="L487" s="150">
        <f>L486+L481+L478</f>
        <v>168</v>
      </c>
      <c r="M487" s="101">
        <f>M478+M481+M486</f>
        <v>47428994.848588914</v>
      </c>
      <c r="N487" s="20"/>
      <c r="O487" s="20"/>
      <c r="P487" s="101">
        <f>P486+P481+P478</f>
        <v>47428994.848588921</v>
      </c>
      <c r="Q487" s="7"/>
      <c r="R487" s="21"/>
      <c r="S487" s="281"/>
      <c r="T487" s="608"/>
      <c r="U487" s="608"/>
      <c r="V487" s="608"/>
      <c r="W487" s="608"/>
      <c r="X487" s="608"/>
      <c r="Y487" s="608"/>
      <c r="Z487" s="608"/>
      <c r="AA487" s="608"/>
      <c r="AB487" s="608"/>
      <c r="AC487" s="608"/>
      <c r="AD487" s="29"/>
      <c r="AE487" s="29"/>
      <c r="AF487" s="29"/>
    </row>
    <row r="488" spans="1:32" s="24" customFormat="1" ht="13.35" customHeight="1" x14ac:dyDescent="0.2">
      <c r="A488" s="63"/>
      <c r="B488" s="42"/>
      <c r="C488" s="41"/>
      <c r="D488" s="38"/>
      <c r="E488" s="120"/>
      <c r="F488" s="41"/>
      <c r="G488" s="41"/>
      <c r="H488" s="52"/>
      <c r="I488" s="31"/>
      <c r="J488" s="31"/>
      <c r="K488" s="40"/>
      <c r="L488" s="152"/>
      <c r="M488" s="31"/>
      <c r="N488" s="31"/>
      <c r="O488" s="31"/>
      <c r="P488" s="31"/>
      <c r="Q488" s="107"/>
      <c r="R488" s="194"/>
      <c r="S488" s="196"/>
      <c r="T488" s="611"/>
      <c r="U488" s="611"/>
      <c r="V488" s="611"/>
      <c r="W488" s="611"/>
      <c r="X488" s="611"/>
      <c r="Y488" s="611"/>
      <c r="Z488" s="611"/>
      <c r="AA488" s="611"/>
      <c r="AB488" s="611"/>
      <c r="AC488" s="611"/>
    </row>
    <row r="489" spans="1:32" ht="12.75" customHeight="1" x14ac:dyDescent="0.2"/>
    <row r="490" spans="1:32" ht="12.75" customHeight="1" x14ac:dyDescent="0.2"/>
    <row r="491" spans="1:32" ht="12.75" customHeight="1" x14ac:dyDescent="0.2">
      <c r="B491" s="4" t="s">
        <v>107</v>
      </c>
    </row>
    <row r="492" spans="1:32" ht="12.75" customHeight="1" x14ac:dyDescent="0.2">
      <c r="K492" s="45" t="s">
        <v>107</v>
      </c>
    </row>
  </sheetData>
  <sheetProtection sort="0" autoFilter="0"/>
  <autoFilter ref="A7:S487" xr:uid="{00000000-0009-0000-0000-000000000000}"/>
  <customSheetViews>
    <customSheetView guid="{D230237E-3FD4-4AFA-9B06-7782AC8D5B69}" showAutoFilter="1">
      <pane ySplit="7" topLeftCell="A115" activePane="bottomLeft" state="frozen"/>
      <selection pane="bottomLeft" activeCell="B120" sqref="B120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1"/>
      <autoFilter ref="A7:AA965" xr:uid="{00000000-0000-0000-0000-000000000000}"/>
    </customSheetView>
    <customSheetView guid="{9914400A-93D7-44F0-9C2B-2D9BD19EDB2A}" showAutoFilter="1">
      <pane ySplit="7" topLeftCell="A950" activePane="bottomLeft" state="frozen"/>
      <selection pane="bottomLeft" activeCell="B948" sqref="B948:B960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2"/>
      <autoFilter ref="A7:AA962" xr:uid="{00000000-0000-0000-0000-000000000000}"/>
    </customSheetView>
    <customSheetView guid="{4F0BDF49-A609-43F2-A1D1-6D99D003CEC4}" showAutoFilter="1">
      <pane ySplit="7" topLeftCell="A710" activePane="bottomLeft" state="frozen"/>
      <selection pane="bottomLeft" activeCell="C697" sqref="C697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3"/>
      <autoFilter ref="A7:AA962" xr:uid="{00000000-0000-0000-0000-000000000000}"/>
    </customSheetView>
    <customSheetView guid="{B38E19AB-A25C-412D-B8A7-63B87F7485CB}" showAutoFilter="1">
      <pane ySplit="7" topLeftCell="A8" activePane="bottomLeft" state="frozen"/>
      <selection pane="bottomLeft" activeCell="J5" sqref="J5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4"/>
      <autoFilter ref="A7:AA955" xr:uid="{00000000-0000-0000-0000-000000000000}"/>
    </customSheetView>
  </customSheetViews>
  <mergeCells count="90">
    <mergeCell ref="A471:B471"/>
    <mergeCell ref="A481:B481"/>
    <mergeCell ref="A181:B181"/>
    <mergeCell ref="A169:B169"/>
    <mergeCell ref="A316:B316"/>
    <mergeCell ref="A456:B456"/>
    <mergeCell ref="A275:B275"/>
    <mergeCell ref="A336:B336"/>
    <mergeCell ref="A341:B341"/>
    <mergeCell ref="A332:B332"/>
    <mergeCell ref="A286:B286"/>
    <mergeCell ref="A309:B309"/>
    <mergeCell ref="A392:B392"/>
    <mergeCell ref="A355:B355"/>
    <mergeCell ref="A195:B195"/>
    <mergeCell ref="A182:B182"/>
    <mergeCell ref="A8:B8"/>
    <mergeCell ref="A79:B79"/>
    <mergeCell ref="A116:B116"/>
    <mergeCell ref="A118:B118"/>
    <mergeCell ref="A145:B145"/>
    <mergeCell ref="A9:B9"/>
    <mergeCell ref="A12:B12"/>
    <mergeCell ref="A15:B15"/>
    <mergeCell ref="A91:B91"/>
    <mergeCell ref="A37:B37"/>
    <mergeCell ref="A105:B105"/>
    <mergeCell ref="A97:B97"/>
    <mergeCell ref="A114:B114"/>
    <mergeCell ref="A132:B132"/>
    <mergeCell ref="A99:B99"/>
    <mergeCell ref="A110:B110"/>
    <mergeCell ref="A487:B487"/>
    <mergeCell ref="A119:B119"/>
    <mergeCell ref="A426:B426"/>
    <mergeCell ref="A472:B472"/>
    <mergeCell ref="A393:B393"/>
    <mergeCell ref="A247:B247"/>
    <mergeCell ref="A323:B323"/>
    <mergeCell ref="A478:B478"/>
    <mergeCell ref="A266:B266"/>
    <mergeCell ref="A253:B253"/>
    <mergeCell ref="A162:B162"/>
    <mergeCell ref="A157:B157"/>
    <mergeCell ref="A208:B208"/>
    <mergeCell ref="A327:B327"/>
    <mergeCell ref="A310:B310"/>
    <mergeCell ref="A331:B331"/>
    <mergeCell ref="R4:R5"/>
    <mergeCell ref="J4:K4"/>
    <mergeCell ref="E4:E6"/>
    <mergeCell ref="L4:L5"/>
    <mergeCell ref="M4:P4"/>
    <mergeCell ref="A486:B486"/>
    <mergeCell ref="A340:B340"/>
    <mergeCell ref="P1:S1"/>
    <mergeCell ref="A2:S2"/>
    <mergeCell ref="A3:S3"/>
    <mergeCell ref="A4:A6"/>
    <mergeCell ref="B4:B6"/>
    <mergeCell ref="C4:D4"/>
    <mergeCell ref="F4:F6"/>
    <mergeCell ref="G4:G6"/>
    <mergeCell ref="H4:H6"/>
    <mergeCell ref="I4:I5"/>
    <mergeCell ref="S4:S6"/>
    <mergeCell ref="Q4:Q5"/>
    <mergeCell ref="D5:D6"/>
    <mergeCell ref="C5:C6"/>
    <mergeCell ref="A374:B374"/>
    <mergeCell ref="A102:B102"/>
    <mergeCell ref="A196:B196"/>
    <mergeCell ref="A101:B101"/>
    <mergeCell ref="A92:B92"/>
    <mergeCell ref="A225:B225"/>
    <mergeCell ref="A235:B235"/>
    <mergeCell ref="A236:B236"/>
    <mergeCell ref="A242:B242"/>
    <mergeCell ref="A246:B246"/>
    <mergeCell ref="A256:B256"/>
    <mergeCell ref="A265:B265"/>
    <mergeCell ref="A192:B192"/>
    <mergeCell ref="A107:B107"/>
    <mergeCell ref="A109:B109"/>
    <mergeCell ref="A189:B189"/>
    <mergeCell ref="A240:B240"/>
    <mergeCell ref="A318:B318"/>
    <mergeCell ref="A322:B322"/>
    <mergeCell ref="A329:B329"/>
    <mergeCell ref="A156:B156"/>
  </mergeCells>
  <pageMargins left="0.11811023622047245" right="0.11811023622047245" top="0.15748031496062992" bottom="0.15748031496062992" header="0.31496062992125984" footer="0.31496062992125984"/>
  <pageSetup paperSize="9" scale="45" fitToHeight="0" orientation="landscape" r:id="rId5"/>
  <rowBreaks count="1" manualBreakCount="1">
    <brk id="4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498"/>
  <sheetViews>
    <sheetView topLeftCell="A434" zoomScale="70" zoomScaleNormal="70" workbookViewId="0">
      <selection sqref="A1:V489"/>
    </sheetView>
  </sheetViews>
  <sheetFormatPr defaultColWidth="9.33203125" defaultRowHeight="12.75" x14ac:dyDescent="0.2"/>
  <cols>
    <col min="1" max="1" width="5.33203125" customWidth="1"/>
    <col min="2" max="2" width="80.83203125" customWidth="1"/>
    <col min="3" max="3" width="22.6640625" customWidth="1"/>
    <col min="4" max="4" width="18.5" style="266" customWidth="1"/>
    <col min="5" max="5" width="18" customWidth="1"/>
    <col min="6" max="6" width="17.83203125" customWidth="1"/>
    <col min="7" max="7" width="21" customWidth="1"/>
    <col min="8" max="8" width="15.5" customWidth="1"/>
    <col min="9" max="9" width="16.33203125" customWidth="1"/>
    <col min="10" max="10" width="9.1640625" customWidth="1"/>
    <col min="11" max="11" width="15.5" customWidth="1"/>
    <col min="12" max="12" width="15.83203125" style="265" customWidth="1"/>
    <col min="13" max="13" width="17.83203125" style="265" customWidth="1"/>
    <col min="14" max="14" width="11.83203125" style="265" customWidth="1"/>
    <col min="15" max="15" width="18.33203125" style="265" customWidth="1"/>
    <col min="16" max="16" width="16.33203125" style="265" customWidth="1"/>
    <col min="17" max="17" width="19" style="265" customWidth="1"/>
    <col min="18" max="18" width="17.33203125" customWidth="1"/>
    <col min="19" max="20" width="16" customWidth="1"/>
    <col min="21" max="21" width="16" style="269" customWidth="1"/>
    <col min="22" max="22" width="13.6640625" customWidth="1"/>
    <col min="23" max="41" width="11.83203125" style="1" bestFit="1" customWidth="1"/>
    <col min="42" max="15807" width="11.83203125" bestFit="1" customWidth="1"/>
  </cols>
  <sheetData>
    <row r="1" spans="1:41" x14ac:dyDescent="0.2">
      <c r="A1" s="228"/>
      <c r="B1" s="229"/>
      <c r="C1" s="230"/>
      <c r="D1" s="232"/>
      <c r="E1" s="231"/>
      <c r="F1" s="231"/>
      <c r="G1" s="231"/>
      <c r="H1" s="231"/>
      <c r="I1" s="231"/>
      <c r="J1" s="231"/>
      <c r="K1" s="231"/>
      <c r="L1" s="233"/>
      <c r="M1" s="233"/>
      <c r="N1" s="233"/>
      <c r="O1" s="232"/>
      <c r="P1" s="233"/>
      <c r="Q1" s="233"/>
      <c r="R1" s="231"/>
      <c r="S1" s="231"/>
      <c r="T1" s="231"/>
      <c r="U1" s="230"/>
      <c r="V1" s="234"/>
    </row>
    <row r="2" spans="1:41" x14ac:dyDescent="0.2">
      <c r="A2" s="235"/>
      <c r="B2" s="236"/>
      <c r="C2" s="652" t="s">
        <v>699</v>
      </c>
      <c r="D2" s="653"/>
      <c r="E2" s="652"/>
      <c r="F2" s="652"/>
      <c r="G2" s="652"/>
      <c r="H2" s="652"/>
      <c r="I2" s="652"/>
      <c r="J2" s="652"/>
      <c r="K2" s="652"/>
      <c r="L2" s="654"/>
      <c r="M2" s="654"/>
      <c r="N2" s="654"/>
      <c r="O2" s="654"/>
      <c r="P2" s="236"/>
      <c r="Q2" s="236"/>
      <c r="R2" s="237"/>
      <c r="S2" s="237"/>
      <c r="T2" s="237"/>
      <c r="U2" s="267"/>
      <c r="V2" s="234"/>
    </row>
    <row r="3" spans="1:41" s="1" customFormat="1" x14ac:dyDescent="0.2">
      <c r="A3" s="312"/>
      <c r="B3" s="238"/>
      <c r="C3" s="311"/>
      <c r="D3" s="313"/>
      <c r="E3" s="311"/>
      <c r="F3" s="237"/>
      <c r="G3" s="237"/>
      <c r="H3" s="237"/>
      <c r="I3" s="237"/>
      <c r="J3" s="237"/>
      <c r="K3" s="237"/>
      <c r="L3" s="236"/>
      <c r="M3" s="236"/>
      <c r="N3" s="236"/>
      <c r="O3" s="566"/>
      <c r="P3" s="236"/>
      <c r="Q3" s="236"/>
      <c r="R3" s="237"/>
      <c r="S3" s="237"/>
      <c r="T3" s="237"/>
      <c r="U3" s="311"/>
      <c r="V3" s="234"/>
    </row>
    <row r="4" spans="1:41" s="1" customFormat="1" x14ac:dyDescent="0.2">
      <c r="A4" s="655" t="s">
        <v>1</v>
      </c>
      <c r="B4" s="655" t="s">
        <v>68</v>
      </c>
      <c r="C4" s="650" t="s">
        <v>700</v>
      </c>
      <c r="D4" s="656" t="s">
        <v>701</v>
      </c>
      <c r="E4" s="650"/>
      <c r="F4" s="650"/>
      <c r="G4" s="650"/>
      <c r="H4" s="650"/>
      <c r="I4" s="650"/>
      <c r="J4" s="650" t="s">
        <v>702</v>
      </c>
      <c r="K4" s="650"/>
      <c r="L4" s="656" t="s">
        <v>703</v>
      </c>
      <c r="M4" s="656"/>
      <c r="N4" s="656" t="s">
        <v>704</v>
      </c>
      <c r="O4" s="656"/>
      <c r="P4" s="656" t="s">
        <v>705</v>
      </c>
      <c r="Q4" s="656"/>
      <c r="R4" s="650" t="s">
        <v>706</v>
      </c>
      <c r="S4" s="650" t="s">
        <v>707</v>
      </c>
      <c r="T4" s="650" t="s">
        <v>708</v>
      </c>
      <c r="U4" s="650" t="s">
        <v>709</v>
      </c>
      <c r="V4" s="651" t="s">
        <v>11</v>
      </c>
    </row>
    <row r="5" spans="1:41" s="1" customFormat="1" ht="38.25" x14ac:dyDescent="0.2">
      <c r="A5" s="655"/>
      <c r="B5" s="655"/>
      <c r="C5" s="650"/>
      <c r="D5" s="313" t="s">
        <v>710</v>
      </c>
      <c r="E5" s="311" t="s">
        <v>711</v>
      </c>
      <c r="F5" s="311" t="s">
        <v>712</v>
      </c>
      <c r="G5" s="311" t="s">
        <v>713</v>
      </c>
      <c r="H5" s="311" t="s">
        <v>714</v>
      </c>
      <c r="I5" s="311" t="s">
        <v>715</v>
      </c>
      <c r="J5" s="650"/>
      <c r="K5" s="650"/>
      <c r="L5" s="656"/>
      <c r="M5" s="656"/>
      <c r="N5" s="656"/>
      <c r="O5" s="656"/>
      <c r="P5" s="656"/>
      <c r="Q5" s="656"/>
      <c r="R5" s="650"/>
      <c r="S5" s="650"/>
      <c r="T5" s="650"/>
      <c r="U5" s="650"/>
      <c r="V5" s="651"/>
    </row>
    <row r="6" spans="1:41" s="1" customFormat="1" x14ac:dyDescent="0.2">
      <c r="A6" s="655"/>
      <c r="B6" s="655"/>
      <c r="C6" s="311" t="s">
        <v>21</v>
      </c>
      <c r="D6" s="313" t="s">
        <v>21</v>
      </c>
      <c r="E6" s="311" t="s">
        <v>21</v>
      </c>
      <c r="F6" s="311" t="s">
        <v>21</v>
      </c>
      <c r="G6" s="311" t="s">
        <v>21</v>
      </c>
      <c r="H6" s="311" t="s">
        <v>21</v>
      </c>
      <c r="I6" s="311" t="s">
        <v>21</v>
      </c>
      <c r="J6" s="311" t="s">
        <v>69</v>
      </c>
      <c r="K6" s="311" t="s">
        <v>21</v>
      </c>
      <c r="L6" s="566" t="s">
        <v>716</v>
      </c>
      <c r="M6" s="566" t="s">
        <v>21</v>
      </c>
      <c r="N6" s="566" t="s">
        <v>716</v>
      </c>
      <c r="O6" s="566" t="s">
        <v>21</v>
      </c>
      <c r="P6" s="566" t="s">
        <v>716</v>
      </c>
      <c r="Q6" s="566" t="s">
        <v>21</v>
      </c>
      <c r="R6" s="311" t="s">
        <v>21</v>
      </c>
      <c r="S6" s="311" t="s">
        <v>21</v>
      </c>
      <c r="T6" s="311" t="s">
        <v>21</v>
      </c>
      <c r="U6" s="311" t="s">
        <v>21</v>
      </c>
      <c r="V6" s="651"/>
    </row>
    <row r="7" spans="1:41" x14ac:dyDescent="0.2">
      <c r="A7" s="235" t="s">
        <v>23</v>
      </c>
      <c r="B7" s="235" t="s">
        <v>24</v>
      </c>
      <c r="C7" s="239"/>
      <c r="D7" s="242"/>
      <c r="E7" s="239"/>
      <c r="F7" s="239"/>
      <c r="G7" s="239"/>
      <c r="H7" s="239"/>
      <c r="I7" s="239"/>
      <c r="J7" s="239"/>
      <c r="K7" s="239"/>
      <c r="L7" s="566"/>
      <c r="M7" s="566"/>
      <c r="N7" s="566"/>
      <c r="O7" s="566"/>
      <c r="P7" s="566"/>
      <c r="Q7" s="566"/>
      <c r="R7" s="239"/>
      <c r="S7" s="239"/>
      <c r="T7" s="239"/>
      <c r="U7" s="267"/>
      <c r="V7" s="234"/>
    </row>
    <row r="8" spans="1:41" x14ac:dyDescent="0.2">
      <c r="A8" s="657" t="s">
        <v>72</v>
      </c>
      <c r="B8" s="657"/>
      <c r="C8" s="244">
        <f>'Раздел 2'!C9+'Раздел 2'!C12+'Раздел 2'!C15</f>
        <v>2200604906.6952796</v>
      </c>
      <c r="D8" s="244">
        <f t="shared" ref="D8:U8" si="0">D9+D12+D15</f>
        <v>151431370.39330003</v>
      </c>
      <c r="E8" s="244">
        <f t="shared" si="0"/>
        <v>390186997.58819997</v>
      </c>
      <c r="F8" s="244">
        <f t="shared" si="0"/>
        <v>76236642.724000007</v>
      </c>
      <c r="G8" s="244">
        <f t="shared" si="0"/>
        <v>91721356.782900006</v>
      </c>
      <c r="H8" s="244">
        <f t="shared" si="0"/>
        <v>61671388.719699994</v>
      </c>
      <c r="I8" s="244">
        <f t="shared" si="0"/>
        <v>64007344.0277</v>
      </c>
      <c r="J8" s="244">
        <f t="shared" si="0"/>
        <v>0</v>
      </c>
      <c r="K8" s="244">
        <f t="shared" si="0"/>
        <v>0</v>
      </c>
      <c r="L8" s="244">
        <f t="shared" si="0"/>
        <v>30210</v>
      </c>
      <c r="M8" s="244">
        <f t="shared" si="0"/>
        <v>602665285.11870003</v>
      </c>
      <c r="N8" s="244">
        <f t="shared" si="0"/>
        <v>6071.4</v>
      </c>
      <c r="O8" s="244">
        <f t="shared" si="0"/>
        <v>160993501.62469998</v>
      </c>
      <c r="P8" s="244">
        <f t="shared" si="0"/>
        <v>31157.93</v>
      </c>
      <c r="Q8" s="244">
        <f t="shared" si="0"/>
        <v>317375668.34689999</v>
      </c>
      <c r="R8" s="244">
        <f t="shared" si="0"/>
        <v>35426971.523499995</v>
      </c>
      <c r="S8" s="244">
        <f t="shared" si="0"/>
        <v>0</v>
      </c>
      <c r="T8" s="244">
        <f t="shared" si="0"/>
        <v>203524634.68943417</v>
      </c>
      <c r="U8" s="244">
        <f t="shared" si="0"/>
        <v>45363745.137370043</v>
      </c>
      <c r="V8" s="245"/>
    </row>
    <row r="9" spans="1:41" x14ac:dyDescent="0.2">
      <c r="A9" s="658" t="s">
        <v>758</v>
      </c>
      <c r="B9" s="658"/>
      <c r="C9" s="247">
        <f t="shared" ref="C9:U9" si="1">C37+C97+C105+C114+C132+C162+C189+C208+C240+C253+C275+C316+C327+C336+C355+C426+C478</f>
        <v>624890129.86128819</v>
      </c>
      <c r="D9" s="247">
        <f t="shared" si="1"/>
        <v>40175563.862000011</v>
      </c>
      <c r="E9" s="247">
        <f t="shared" si="1"/>
        <v>109189504.56400001</v>
      </c>
      <c r="F9" s="247">
        <f t="shared" si="1"/>
        <v>15240636.300000001</v>
      </c>
      <c r="G9" s="247">
        <f t="shared" si="1"/>
        <v>25500624.944000002</v>
      </c>
      <c r="H9" s="247">
        <f t="shared" si="1"/>
        <v>14372679.522</v>
      </c>
      <c r="I9" s="247">
        <f t="shared" si="1"/>
        <v>19117576.759000003</v>
      </c>
      <c r="J9" s="247">
        <f t="shared" si="1"/>
        <v>0</v>
      </c>
      <c r="K9" s="247">
        <f t="shared" si="1"/>
        <v>0</v>
      </c>
      <c r="L9" s="247">
        <f t="shared" si="1"/>
        <v>30210</v>
      </c>
      <c r="M9" s="247">
        <f t="shared" si="1"/>
        <v>191481110.61399999</v>
      </c>
      <c r="N9" s="247">
        <f t="shared" si="1"/>
        <v>6071.4</v>
      </c>
      <c r="O9" s="247">
        <f t="shared" si="1"/>
        <v>45283100.632000007</v>
      </c>
      <c r="P9" s="247">
        <f t="shared" si="1"/>
        <v>31157.93</v>
      </c>
      <c r="Q9" s="247">
        <f t="shared" si="1"/>
        <v>85435974.187999994</v>
      </c>
      <c r="R9" s="247">
        <f t="shared" si="1"/>
        <v>9846385.9359999988</v>
      </c>
      <c r="S9" s="247">
        <f t="shared" si="1"/>
        <v>0</v>
      </c>
      <c r="T9" s="247">
        <f t="shared" si="1"/>
        <v>56535335.869092189</v>
      </c>
      <c r="U9" s="247">
        <f t="shared" si="1"/>
        <v>12711636.6470048</v>
      </c>
      <c r="V9" s="178">
        <v>2022</v>
      </c>
    </row>
    <row r="10" spans="1:41" x14ac:dyDescent="0.2">
      <c r="A10" s="325"/>
      <c r="B10" s="325" t="s">
        <v>750</v>
      </c>
      <c r="C10" s="326">
        <f>C9-C11</f>
        <v>440598763.73635542</v>
      </c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296"/>
    </row>
    <row r="11" spans="1:41" s="329" customFormat="1" x14ac:dyDescent="0.2">
      <c r="A11" s="327"/>
      <c r="B11" s="327" t="s">
        <v>751</v>
      </c>
      <c r="C11" s="328">
        <v>184291366.1249328</v>
      </c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  <c r="U11" s="328"/>
      <c r="V11" s="324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41" x14ac:dyDescent="0.2">
      <c r="A12" s="658" t="s">
        <v>759</v>
      </c>
      <c r="B12" s="658"/>
      <c r="C12" s="247">
        <f t="shared" ref="C12:U12" si="2">C79+C99+C107+C116+C145+C169+C192+C225+C242+C256+C286+C318+C329+C338+C374+C456+C481</f>
        <v>840137320.84006977</v>
      </c>
      <c r="D12" s="247">
        <f t="shared" si="2"/>
        <v>52232665.4463</v>
      </c>
      <c r="E12" s="247">
        <f t="shared" si="2"/>
        <v>150537832.7904</v>
      </c>
      <c r="F12" s="247">
        <f t="shared" si="2"/>
        <v>34392061.403999999</v>
      </c>
      <c r="G12" s="247">
        <f t="shared" si="2"/>
        <v>33867492.500500001</v>
      </c>
      <c r="H12" s="247">
        <f t="shared" si="2"/>
        <v>25636064.156500001</v>
      </c>
      <c r="I12" s="247">
        <f t="shared" si="2"/>
        <v>21408451.712000001</v>
      </c>
      <c r="J12" s="247">
        <f t="shared" si="2"/>
        <v>0</v>
      </c>
      <c r="K12" s="247">
        <f t="shared" si="2"/>
        <v>0</v>
      </c>
      <c r="L12" s="247">
        <f t="shared" si="2"/>
        <v>0</v>
      </c>
      <c r="M12" s="247">
        <f t="shared" si="2"/>
        <v>219850089.4853</v>
      </c>
      <c r="N12" s="247">
        <f t="shared" si="2"/>
        <v>0</v>
      </c>
      <c r="O12" s="247">
        <f t="shared" si="2"/>
        <v>65969738.715599984</v>
      </c>
      <c r="P12" s="247">
        <f t="shared" si="2"/>
        <v>0</v>
      </c>
      <c r="Q12" s="247">
        <f t="shared" si="2"/>
        <v>123801612.7763</v>
      </c>
      <c r="R12" s="247">
        <f t="shared" si="2"/>
        <v>12880602.4179</v>
      </c>
      <c r="S12" s="247">
        <f t="shared" si="2"/>
        <v>0</v>
      </c>
      <c r="T12" s="247">
        <f t="shared" si="2"/>
        <v>82141919.536566004</v>
      </c>
      <c r="U12" s="247">
        <f t="shared" si="2"/>
        <v>17418789.898266319</v>
      </c>
      <c r="V12" s="178">
        <v>2023</v>
      </c>
    </row>
    <row r="13" spans="1:41" x14ac:dyDescent="0.2">
      <c r="A13" s="325"/>
      <c r="B13" s="325" t="s">
        <v>752</v>
      </c>
      <c r="C13" s="326">
        <f>C12-C14</f>
        <v>475554104.03006977</v>
      </c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296"/>
    </row>
    <row r="14" spans="1:41" s="329" customFormat="1" x14ac:dyDescent="0.2">
      <c r="A14" s="327"/>
      <c r="B14" s="327" t="s">
        <v>753</v>
      </c>
      <c r="C14" s="328">
        <v>364583216.81</v>
      </c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4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 x14ac:dyDescent="0.2">
      <c r="A15" s="658" t="s">
        <v>760</v>
      </c>
      <c r="B15" s="658"/>
      <c r="C15" s="247">
        <f t="shared" ref="C15:U15" si="3">C91+C101+C109+C118+C156+C181+C195+C235+C246+C265+C309+C322+C331+C340+C392+C471+C486</f>
        <v>735577455.99392176</v>
      </c>
      <c r="D15" s="247">
        <f t="shared" si="3"/>
        <v>59023141.085000001</v>
      </c>
      <c r="E15" s="247">
        <f t="shared" si="3"/>
        <v>130459660.23379999</v>
      </c>
      <c r="F15" s="247">
        <f t="shared" si="3"/>
        <v>26603945.020000003</v>
      </c>
      <c r="G15" s="247">
        <f t="shared" si="3"/>
        <v>32353239.338400006</v>
      </c>
      <c r="H15" s="247">
        <f t="shared" si="3"/>
        <v>21662645.041200001</v>
      </c>
      <c r="I15" s="247">
        <f t="shared" si="3"/>
        <v>23481315.556699999</v>
      </c>
      <c r="J15" s="247">
        <f t="shared" si="3"/>
        <v>0</v>
      </c>
      <c r="K15" s="247">
        <f t="shared" si="3"/>
        <v>0</v>
      </c>
      <c r="L15" s="247">
        <f t="shared" si="3"/>
        <v>0</v>
      </c>
      <c r="M15" s="247">
        <f t="shared" si="3"/>
        <v>191334085.0194</v>
      </c>
      <c r="N15" s="247">
        <f t="shared" si="3"/>
        <v>0</v>
      </c>
      <c r="O15" s="247">
        <f t="shared" si="3"/>
        <v>49740662.277099997</v>
      </c>
      <c r="P15" s="247">
        <f t="shared" si="3"/>
        <v>0</v>
      </c>
      <c r="Q15" s="247">
        <f t="shared" si="3"/>
        <v>108138081.38260001</v>
      </c>
      <c r="R15" s="247">
        <f t="shared" si="3"/>
        <v>12699983.169599999</v>
      </c>
      <c r="S15" s="247">
        <f t="shared" si="3"/>
        <v>0</v>
      </c>
      <c r="T15" s="247">
        <f t="shared" si="3"/>
        <v>64847379.283775993</v>
      </c>
      <c r="U15" s="247">
        <f t="shared" si="3"/>
        <v>15233318.592098923</v>
      </c>
      <c r="V15" s="178">
        <v>2024</v>
      </c>
    </row>
    <row r="16" spans="1:41" x14ac:dyDescent="0.2">
      <c r="A16" s="325"/>
      <c r="B16" s="325" t="s">
        <v>754</v>
      </c>
      <c r="C16" s="326">
        <f>C15-C17</f>
        <v>400717163.30254453</v>
      </c>
      <c r="D16" s="326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326"/>
      <c r="U16" s="326"/>
      <c r="V16" s="296"/>
    </row>
    <row r="17" spans="1:41" s="329" customFormat="1" x14ac:dyDescent="0.2">
      <c r="A17" s="327"/>
      <c r="B17" s="327" t="s">
        <v>755</v>
      </c>
      <c r="C17" s="328">
        <v>334860292.69137722</v>
      </c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4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 x14ac:dyDescent="0.2">
      <c r="A18" s="659" t="s">
        <v>59</v>
      </c>
      <c r="B18" s="659"/>
      <c r="C18" s="239"/>
      <c r="D18" s="239"/>
      <c r="E18" s="239"/>
      <c r="F18" s="239"/>
      <c r="G18" s="239"/>
      <c r="H18" s="239"/>
      <c r="I18" s="239"/>
      <c r="J18" s="239"/>
      <c r="K18" s="239"/>
      <c r="L18" s="243"/>
      <c r="M18" s="241"/>
      <c r="N18" s="239"/>
      <c r="O18" s="239"/>
      <c r="P18" s="241"/>
      <c r="Q18" s="241"/>
      <c r="R18" s="241"/>
      <c r="S18" s="239"/>
      <c r="T18" s="241"/>
      <c r="U18" s="241"/>
      <c r="V18" s="171"/>
    </row>
    <row r="19" spans="1:41" s="1" customFormat="1" ht="12.75" customHeight="1" x14ac:dyDescent="0.2">
      <c r="A19" s="585">
        <v>1</v>
      </c>
      <c r="B19" s="481" t="s">
        <v>152</v>
      </c>
      <c r="C19" s="583">
        <f>'Раздел 1'!P19</f>
        <v>8548898.3990000002</v>
      </c>
      <c r="D19" s="174">
        <v>477336</v>
      </c>
      <c r="E19" s="583">
        <v>1426314</v>
      </c>
      <c r="F19" s="583"/>
      <c r="G19" s="583">
        <v>361056</v>
      </c>
      <c r="H19" s="583"/>
      <c r="I19" s="583">
        <v>1007588</v>
      </c>
      <c r="J19" s="584"/>
      <c r="K19" s="584"/>
      <c r="L19" s="243">
        <v>571</v>
      </c>
      <c r="M19" s="583">
        <v>2714551</v>
      </c>
      <c r="N19" s="584"/>
      <c r="O19" s="583"/>
      <c r="P19" s="583" t="s">
        <v>761</v>
      </c>
      <c r="Q19" s="583">
        <v>1708859</v>
      </c>
      <c r="R19" s="583">
        <v>674081</v>
      </c>
      <c r="S19" s="583"/>
      <c r="T19" s="583"/>
      <c r="U19" s="583">
        <v>179113.399</v>
      </c>
      <c r="V19" s="590">
        <v>2022</v>
      </c>
    </row>
    <row r="20" spans="1:41" s="197" customFormat="1" ht="12.75" customHeight="1" x14ac:dyDescent="0.2">
      <c r="A20" s="585" t="e">
        <f>#REF!+1</f>
        <v>#REF!</v>
      </c>
      <c r="B20" s="481" t="s">
        <v>211</v>
      </c>
      <c r="C20" s="583">
        <f>'Раздел 1'!P20</f>
        <v>19101345.780000001</v>
      </c>
      <c r="D20" s="583">
        <v>1206126.28</v>
      </c>
      <c r="E20" s="583">
        <v>3985602.08</v>
      </c>
      <c r="F20" s="583">
        <v>1230822</v>
      </c>
      <c r="G20" s="583">
        <v>859137.54</v>
      </c>
      <c r="H20" s="583"/>
      <c r="I20" s="583">
        <v>547111.28</v>
      </c>
      <c r="J20" s="584"/>
      <c r="K20" s="584"/>
      <c r="L20" s="243">
        <v>814</v>
      </c>
      <c r="M20" s="583">
        <v>7149767.7000000002</v>
      </c>
      <c r="N20" s="584"/>
      <c r="O20" s="583"/>
      <c r="P20" s="583">
        <v>1579</v>
      </c>
      <c r="Q20" s="583">
        <v>3390508.3000000003</v>
      </c>
      <c r="R20" s="583">
        <v>311114.53999999998</v>
      </c>
      <c r="S20" s="583"/>
      <c r="T20" s="583"/>
      <c r="U20" s="583">
        <v>421156.06000799994</v>
      </c>
      <c r="V20" s="590">
        <v>2022</v>
      </c>
    </row>
    <row r="21" spans="1:41" s="197" customFormat="1" ht="12.75" customHeight="1" x14ac:dyDescent="0.2">
      <c r="A21" s="585" t="e">
        <f t="shared" ref="A21:A36" si="4">A20+1</f>
        <v>#REF!</v>
      </c>
      <c r="B21" s="481" t="s">
        <v>212</v>
      </c>
      <c r="C21" s="583">
        <f>'Раздел 1'!P21</f>
        <v>19688578.853020001</v>
      </c>
      <c r="D21" s="583">
        <v>1732532.5999999999</v>
      </c>
      <c r="E21" s="583">
        <v>3924683.06</v>
      </c>
      <c r="F21" s="583">
        <v>1494144</v>
      </c>
      <c r="G21" s="583">
        <v>940791.92</v>
      </c>
      <c r="H21" s="583"/>
      <c r="I21" s="583">
        <v>695555.15999999992</v>
      </c>
      <c r="J21" s="584"/>
      <c r="K21" s="584"/>
      <c r="L21" s="243">
        <v>930</v>
      </c>
      <c r="M21" s="583">
        <v>5390435.7599999998</v>
      </c>
      <c r="N21" s="584"/>
      <c r="O21" s="583">
        <v>1737616.84</v>
      </c>
      <c r="P21" s="583">
        <v>1978</v>
      </c>
      <c r="Q21" s="583">
        <v>2998845.5799999996</v>
      </c>
      <c r="R21" s="583">
        <v>340514.38</v>
      </c>
      <c r="S21" s="583"/>
      <c r="T21" s="583"/>
      <c r="U21" s="583">
        <v>433459.55301999999</v>
      </c>
      <c r="V21" s="590">
        <v>2022</v>
      </c>
    </row>
    <row r="22" spans="1:41" s="197" customFormat="1" ht="12.75" customHeight="1" x14ac:dyDescent="0.2">
      <c r="A22" s="585" t="e">
        <f t="shared" si="4"/>
        <v>#REF!</v>
      </c>
      <c r="B22" s="481" t="s">
        <v>653</v>
      </c>
      <c r="C22" s="583">
        <f>'Раздел 1'!P22</f>
        <v>20884081.390000001</v>
      </c>
      <c r="D22" s="583">
        <v>3386692.5</v>
      </c>
      <c r="E22" s="583">
        <v>5441419.0999999996</v>
      </c>
      <c r="F22" s="583">
        <v>1940970</v>
      </c>
      <c r="G22" s="583">
        <v>1653559.7</v>
      </c>
      <c r="H22" s="583">
        <v>3051925.2</v>
      </c>
      <c r="I22" s="583">
        <v>2295814</v>
      </c>
      <c r="J22" s="584"/>
      <c r="K22" s="584"/>
      <c r="L22" s="243">
        <v>1006</v>
      </c>
      <c r="M22" s="583">
        <v>936768.14999999991</v>
      </c>
      <c r="N22" s="584"/>
      <c r="O22" s="583">
        <v>499516.3</v>
      </c>
      <c r="P22" s="583">
        <v>2598</v>
      </c>
      <c r="Q22" s="583">
        <v>670301.65</v>
      </c>
      <c r="R22" s="583">
        <v>548607.5</v>
      </c>
      <c r="S22" s="583"/>
      <c r="T22" s="583"/>
      <c r="U22" s="583">
        <v>458507.2857399999</v>
      </c>
      <c r="V22" s="590">
        <v>2022</v>
      </c>
    </row>
    <row r="23" spans="1:41" s="1" customFormat="1" ht="12.75" customHeight="1" x14ac:dyDescent="0.2">
      <c r="A23" s="585" t="e">
        <f t="shared" si="4"/>
        <v>#REF!</v>
      </c>
      <c r="B23" s="481" t="s">
        <v>666</v>
      </c>
      <c r="C23" s="583">
        <f>'Раздел 1'!P23</f>
        <v>307949.59619999997</v>
      </c>
      <c r="D23" s="583"/>
      <c r="E23" s="583"/>
      <c r="F23" s="486"/>
      <c r="G23" s="583"/>
      <c r="H23" s="486"/>
      <c r="I23" s="583"/>
      <c r="J23" s="484"/>
      <c r="K23" s="484"/>
      <c r="L23" s="485"/>
      <c r="M23" s="583"/>
      <c r="N23" s="484"/>
      <c r="O23" s="484"/>
      <c r="P23" s="486"/>
      <c r="Q23" s="583"/>
      <c r="R23" s="583"/>
      <c r="S23" s="486"/>
      <c r="T23" s="486">
        <v>307949.59619999997</v>
      </c>
      <c r="U23" s="583"/>
      <c r="V23" s="590">
        <v>2022</v>
      </c>
    </row>
    <row r="24" spans="1:41" s="1" customFormat="1" ht="12.75" customHeight="1" x14ac:dyDescent="0.2">
      <c r="A24" s="585" t="e">
        <f t="shared" si="4"/>
        <v>#REF!</v>
      </c>
      <c r="B24" s="481" t="s">
        <v>671</v>
      </c>
      <c r="C24" s="583">
        <f>'Раздел 1'!P24</f>
        <v>1136377.6757999999</v>
      </c>
      <c r="D24" s="583"/>
      <c r="E24" s="583"/>
      <c r="F24" s="486"/>
      <c r="G24" s="583"/>
      <c r="H24" s="486"/>
      <c r="I24" s="583"/>
      <c r="J24" s="484"/>
      <c r="K24" s="484"/>
      <c r="L24" s="485"/>
      <c r="M24" s="583"/>
      <c r="N24" s="484"/>
      <c r="O24" s="484"/>
      <c r="P24" s="486"/>
      <c r="Q24" s="583"/>
      <c r="R24" s="583"/>
      <c r="S24" s="486"/>
      <c r="T24" s="486">
        <v>1136377.6757999999</v>
      </c>
      <c r="U24" s="583"/>
      <c r="V24" s="590">
        <v>2022</v>
      </c>
    </row>
    <row r="25" spans="1:41" s="1" customFormat="1" ht="12.75" customHeight="1" x14ac:dyDescent="0.2">
      <c r="A25" s="585" t="e">
        <f t="shared" si="4"/>
        <v>#REF!</v>
      </c>
      <c r="B25" s="481" t="s">
        <v>673</v>
      </c>
      <c r="C25" s="583">
        <f>'Раздел 1'!P25</f>
        <v>308058.3887982</v>
      </c>
      <c r="D25" s="583"/>
      <c r="E25" s="583"/>
      <c r="F25" s="486"/>
      <c r="G25" s="583"/>
      <c r="H25" s="486"/>
      <c r="I25" s="583"/>
      <c r="J25" s="484"/>
      <c r="K25" s="484"/>
      <c r="L25" s="485"/>
      <c r="M25" s="583"/>
      <c r="N25" s="484"/>
      <c r="O25" s="484"/>
      <c r="P25" s="486"/>
      <c r="Q25" s="583"/>
      <c r="R25" s="583"/>
      <c r="S25" s="486"/>
      <c r="T25" s="486">
        <v>308058.3887982</v>
      </c>
      <c r="U25" s="583"/>
      <c r="V25" s="590">
        <v>2022</v>
      </c>
    </row>
    <row r="26" spans="1:41" s="1" customFormat="1" ht="12.75" customHeight="1" x14ac:dyDescent="0.2">
      <c r="A26" s="585" t="e">
        <f t="shared" si="4"/>
        <v>#REF!</v>
      </c>
      <c r="B26" s="481" t="s">
        <v>674</v>
      </c>
      <c r="C26" s="583">
        <f>'Раздел 1'!P26</f>
        <v>2425223.7499199999</v>
      </c>
      <c r="D26" s="583"/>
      <c r="E26" s="583"/>
      <c r="F26" s="486"/>
      <c r="G26" s="583"/>
      <c r="H26" s="486"/>
      <c r="I26" s="583"/>
      <c r="J26" s="484"/>
      <c r="K26" s="484"/>
      <c r="L26" s="485"/>
      <c r="M26" s="583"/>
      <c r="N26" s="484"/>
      <c r="O26" s="484"/>
      <c r="P26" s="486"/>
      <c r="Q26" s="583"/>
      <c r="R26" s="583"/>
      <c r="S26" s="486"/>
      <c r="T26" s="486">
        <v>2425223.7499199999</v>
      </c>
      <c r="U26" s="583"/>
      <c r="V26" s="590">
        <v>2022</v>
      </c>
    </row>
    <row r="27" spans="1:41" s="1" customFormat="1" ht="12.75" customHeight="1" x14ac:dyDescent="0.2">
      <c r="A27" s="585" t="e">
        <f t="shared" si="4"/>
        <v>#REF!</v>
      </c>
      <c r="B27" s="481" t="s">
        <v>677</v>
      </c>
      <c r="C27" s="583">
        <f>'Раздел 1'!P27</f>
        <v>281332.152</v>
      </c>
      <c r="D27" s="583"/>
      <c r="E27" s="583"/>
      <c r="F27" s="486"/>
      <c r="G27" s="583"/>
      <c r="H27" s="486"/>
      <c r="I27" s="583"/>
      <c r="J27" s="484"/>
      <c r="K27" s="484"/>
      <c r="L27" s="485"/>
      <c r="M27" s="583"/>
      <c r="N27" s="484"/>
      <c r="O27" s="484"/>
      <c r="P27" s="486"/>
      <c r="Q27" s="583"/>
      <c r="R27" s="583"/>
      <c r="S27" s="486"/>
      <c r="T27" s="486">
        <v>281332.152</v>
      </c>
      <c r="U27" s="583"/>
      <c r="V27" s="590">
        <v>2022</v>
      </c>
    </row>
    <row r="28" spans="1:41" s="1" customFormat="1" ht="12.75" customHeight="1" x14ac:dyDescent="0.2">
      <c r="A28" s="585" t="e">
        <f t="shared" si="4"/>
        <v>#REF!</v>
      </c>
      <c r="B28" s="481" t="s">
        <v>678</v>
      </c>
      <c r="C28" s="583">
        <f>'Раздел 1'!P28</f>
        <v>648105.89688000001</v>
      </c>
      <c r="D28" s="583"/>
      <c r="E28" s="583"/>
      <c r="F28" s="486"/>
      <c r="G28" s="583"/>
      <c r="H28" s="486"/>
      <c r="I28" s="583"/>
      <c r="J28" s="484"/>
      <c r="K28" s="484"/>
      <c r="L28" s="485"/>
      <c r="M28" s="583"/>
      <c r="N28" s="484"/>
      <c r="O28" s="484"/>
      <c r="P28" s="486"/>
      <c r="Q28" s="583"/>
      <c r="R28" s="583"/>
      <c r="S28" s="486"/>
      <c r="T28" s="486">
        <v>648105.89688000001</v>
      </c>
      <c r="U28" s="583"/>
      <c r="V28" s="590">
        <v>2022</v>
      </c>
    </row>
    <row r="29" spans="1:41" s="4" customFormat="1" ht="12.75" customHeight="1" x14ac:dyDescent="0.2">
      <c r="A29" s="585" t="e">
        <f t="shared" si="4"/>
        <v>#REF!</v>
      </c>
      <c r="B29" s="376" t="s">
        <v>733</v>
      </c>
      <c r="C29" s="583">
        <f>'Раздел 1'!P29</f>
        <v>3883166.6518794</v>
      </c>
      <c r="D29" s="270">
        <v>322647.42300000007</v>
      </c>
      <c r="E29" s="293">
        <v>775797.70799999998</v>
      </c>
      <c r="F29" s="293">
        <v>208112.1</v>
      </c>
      <c r="G29" s="293">
        <v>166142.38800000001</v>
      </c>
      <c r="H29" s="293"/>
      <c r="I29" s="293">
        <v>92537.532000000021</v>
      </c>
      <c r="J29" s="487"/>
      <c r="K29" s="487"/>
      <c r="L29" s="293">
        <v>397</v>
      </c>
      <c r="M29" s="293">
        <v>1238024.7180000001</v>
      </c>
      <c r="N29" s="293"/>
      <c r="O29" s="293">
        <v>555648.78300000005</v>
      </c>
      <c r="P29" s="293">
        <v>385</v>
      </c>
      <c r="Q29" s="293">
        <v>382005.41400000005</v>
      </c>
      <c r="R29" s="293">
        <v>54606.405000000006</v>
      </c>
      <c r="S29" s="293"/>
      <c r="T29" s="270"/>
      <c r="U29" s="270">
        <v>87644.18087940001</v>
      </c>
      <c r="V29" s="590">
        <v>2022</v>
      </c>
      <c r="W29" s="246"/>
    </row>
    <row r="30" spans="1:41" s="197" customFormat="1" ht="12.75" customHeight="1" x14ac:dyDescent="0.2">
      <c r="A30" s="585" t="e">
        <f t="shared" si="4"/>
        <v>#REF!</v>
      </c>
      <c r="B30" s="481" t="s">
        <v>734</v>
      </c>
      <c r="C30" s="583">
        <f>'Раздел 1'!P30</f>
        <v>8803356.8360968009</v>
      </c>
      <c r="D30" s="583"/>
      <c r="E30" s="490">
        <v>2217112.4919999996</v>
      </c>
      <c r="F30" s="490"/>
      <c r="G30" s="490">
        <v>474809.81199999998</v>
      </c>
      <c r="H30" s="490"/>
      <c r="I30" s="490">
        <v>264458.26800000004</v>
      </c>
      <c r="J30" s="488"/>
      <c r="K30" s="488"/>
      <c r="L30" s="489">
        <v>705</v>
      </c>
      <c r="M30" s="490">
        <v>4395441.9819999998</v>
      </c>
      <c r="N30" s="488"/>
      <c r="O30" s="490"/>
      <c r="P30" s="490">
        <v>1283</v>
      </c>
      <c r="Q30" s="490">
        <v>1091713.686</v>
      </c>
      <c r="R30" s="490">
        <v>156056.845</v>
      </c>
      <c r="S30" s="490"/>
      <c r="T30" s="491"/>
      <c r="U30" s="583">
        <v>203763.75109679994</v>
      </c>
      <c r="V30" s="590">
        <v>2022</v>
      </c>
    </row>
    <row r="31" spans="1:41" s="197" customFormat="1" ht="12.75" customHeight="1" x14ac:dyDescent="0.2">
      <c r="A31" s="585" t="e">
        <f t="shared" si="4"/>
        <v>#REF!</v>
      </c>
      <c r="B31" s="482" t="s">
        <v>735</v>
      </c>
      <c r="C31" s="583">
        <f>'Раздел 1'!P31</f>
        <v>3284135.6463959999</v>
      </c>
      <c r="D31" s="490"/>
      <c r="E31" s="490">
        <v>827104.74</v>
      </c>
      <c r="F31" s="490"/>
      <c r="G31" s="490">
        <v>177130.14</v>
      </c>
      <c r="H31" s="490"/>
      <c r="I31" s="490">
        <v>98657.46</v>
      </c>
      <c r="J31" s="488"/>
      <c r="K31" s="488"/>
      <c r="L31" s="489">
        <v>254</v>
      </c>
      <c r="M31" s="490">
        <v>1639741.29</v>
      </c>
      <c r="N31" s="488"/>
      <c r="O31" s="490"/>
      <c r="P31" s="490">
        <v>323</v>
      </c>
      <c r="Q31" s="490">
        <v>407269.17000000004</v>
      </c>
      <c r="R31" s="490">
        <v>58217.775000000001</v>
      </c>
      <c r="S31" s="490"/>
      <c r="T31" s="491"/>
      <c r="U31" s="490">
        <v>76015.071395999999</v>
      </c>
      <c r="V31" s="590">
        <v>2022</v>
      </c>
    </row>
    <row r="32" spans="1:41" s="197" customFormat="1" ht="12.75" customHeight="1" x14ac:dyDescent="0.2">
      <c r="A32" s="585" t="e">
        <f t="shared" si="4"/>
        <v>#REF!</v>
      </c>
      <c r="B32" s="482" t="s">
        <v>738</v>
      </c>
      <c r="C32" s="583">
        <f>'Раздел 1'!P32</f>
        <v>8413569.1040049996</v>
      </c>
      <c r="D32" s="490">
        <v>683678.97500000009</v>
      </c>
      <c r="E32" s="490">
        <v>1643889.0999999999</v>
      </c>
      <c r="F32" s="491"/>
      <c r="G32" s="490">
        <v>352050.10000000003</v>
      </c>
      <c r="H32" s="491"/>
      <c r="I32" s="491">
        <v>196083.90000000002</v>
      </c>
      <c r="J32" s="492"/>
      <c r="K32" s="492"/>
      <c r="L32" s="493">
        <v>651</v>
      </c>
      <c r="M32" s="490">
        <v>3259022.3499999996</v>
      </c>
      <c r="N32" s="492"/>
      <c r="O32" s="491">
        <v>1177400.9749999999</v>
      </c>
      <c r="P32" s="491" t="s">
        <v>762</v>
      </c>
      <c r="Q32" s="490">
        <v>809456.55</v>
      </c>
      <c r="R32" s="490">
        <v>115709.125</v>
      </c>
      <c r="S32" s="491"/>
      <c r="T32" s="491"/>
      <c r="U32" s="490">
        <v>176278.02900499996</v>
      </c>
      <c r="V32" s="590">
        <v>2022</v>
      </c>
    </row>
    <row r="33" spans="1:22" s="197" customFormat="1" ht="12.75" customHeight="1" x14ac:dyDescent="0.2">
      <c r="A33" s="585" t="e">
        <f t="shared" si="4"/>
        <v>#REF!</v>
      </c>
      <c r="B33" s="483" t="s">
        <v>633</v>
      </c>
      <c r="C33" s="261">
        <f>'Раздел 1'!P33</f>
        <v>26473160.699999999</v>
      </c>
      <c r="D33" s="490">
        <v>1329294.7760000001</v>
      </c>
      <c r="E33" s="490">
        <v>5494727.1359999999</v>
      </c>
      <c r="F33" s="491">
        <v>1356512.4000000001</v>
      </c>
      <c r="G33" s="490">
        <v>946871.86800000013</v>
      </c>
      <c r="H33" s="491">
        <v>1830112.1640000001</v>
      </c>
      <c r="I33" s="491">
        <v>602981.77600000007</v>
      </c>
      <c r="J33" s="492"/>
      <c r="K33" s="492"/>
      <c r="L33" s="493">
        <v>1017</v>
      </c>
      <c r="M33" s="490">
        <v>5579895.3399999999</v>
      </c>
      <c r="N33" s="492">
        <v>211</v>
      </c>
      <c r="O33" s="491">
        <v>3087299.8959999997</v>
      </c>
      <c r="P33" s="491">
        <v>1710</v>
      </c>
      <c r="Q33" s="490">
        <v>3736743.8600000003</v>
      </c>
      <c r="R33" s="490">
        <v>342885.26800000004</v>
      </c>
      <c r="S33" s="491"/>
      <c r="T33" s="491">
        <v>1596439.4690400001</v>
      </c>
      <c r="U33" s="490">
        <v>569396.74395759997</v>
      </c>
      <c r="V33" s="590">
        <v>2022</v>
      </c>
    </row>
    <row r="34" spans="1:22" s="1" customFormat="1" ht="12.75" customHeight="1" x14ac:dyDescent="0.2">
      <c r="A34" s="585" t="e">
        <f t="shared" si="4"/>
        <v>#REF!</v>
      </c>
      <c r="B34" s="582" t="s">
        <v>188</v>
      </c>
      <c r="C34" s="261">
        <f>'Раздел 1'!P34</f>
        <v>8376268.29</v>
      </c>
      <c r="D34" s="583">
        <v>683065.81</v>
      </c>
      <c r="E34" s="583">
        <v>1642414.76</v>
      </c>
      <c r="F34" s="491">
        <v>440587</v>
      </c>
      <c r="G34" s="583">
        <v>351734.36</v>
      </c>
      <c r="H34" s="491">
        <v>0</v>
      </c>
      <c r="I34" s="491">
        <v>195908.04</v>
      </c>
      <c r="J34" s="492"/>
      <c r="K34" s="492"/>
      <c r="L34" s="493">
        <v>496</v>
      </c>
      <c r="M34" s="583">
        <v>2256099.46</v>
      </c>
      <c r="N34" s="492">
        <v>138</v>
      </c>
      <c r="O34" s="491">
        <v>1176345.01</v>
      </c>
      <c r="P34" s="491">
        <v>732</v>
      </c>
      <c r="Q34" s="583">
        <v>808730.58000000007</v>
      </c>
      <c r="R34" s="583">
        <v>115605.35</v>
      </c>
      <c r="S34" s="491"/>
      <c r="T34" s="491">
        <v>520229.42220000003</v>
      </c>
      <c r="U34" s="583">
        <v>185548.49391800002</v>
      </c>
      <c r="V34" s="590">
        <v>2022</v>
      </c>
    </row>
    <row r="35" spans="1:22" s="1" customFormat="1" ht="12.75" customHeight="1" x14ac:dyDescent="0.2">
      <c r="A35" s="585" t="e">
        <f t="shared" si="4"/>
        <v>#REF!</v>
      </c>
      <c r="B35" s="582" t="s">
        <v>189</v>
      </c>
      <c r="C35" s="261">
        <f>'Раздел 1'!P35</f>
        <v>40004344.82</v>
      </c>
      <c r="D35" s="583">
        <v>3243322.4</v>
      </c>
      <c r="E35" s="583">
        <v>8219067.4400000004</v>
      </c>
      <c r="F35" s="491">
        <v>2797056</v>
      </c>
      <c r="G35" s="583">
        <v>1761174.08</v>
      </c>
      <c r="H35" s="491">
        <v>0</v>
      </c>
      <c r="I35" s="491">
        <v>1302087.8399999999</v>
      </c>
      <c r="J35" s="492"/>
      <c r="K35" s="492"/>
      <c r="L35" s="493">
        <v>1286</v>
      </c>
      <c r="M35" s="583">
        <v>10090962.24</v>
      </c>
      <c r="N35" s="492">
        <v>1048</v>
      </c>
      <c r="O35" s="491">
        <v>3252840.16</v>
      </c>
      <c r="P35" s="491">
        <v>3063</v>
      </c>
      <c r="Q35" s="583">
        <v>5613875.9199999999</v>
      </c>
      <c r="R35" s="583">
        <v>637447.12</v>
      </c>
      <c r="S35" s="491"/>
      <c r="T35" s="491">
        <v>2275069.9919999992</v>
      </c>
      <c r="U35" s="583">
        <v>811441.6304799997</v>
      </c>
      <c r="V35" s="590">
        <v>2022</v>
      </c>
    </row>
    <row r="36" spans="1:22" s="1" customFormat="1" ht="12.75" customHeight="1" x14ac:dyDescent="0.2">
      <c r="A36" s="585" t="e">
        <f t="shared" si="4"/>
        <v>#REF!</v>
      </c>
      <c r="B36" s="582" t="s">
        <v>668</v>
      </c>
      <c r="C36" s="261">
        <f>'Раздел 1'!P36</f>
        <v>10438521.129157601</v>
      </c>
      <c r="D36" s="583">
        <v>1113875.5390000001</v>
      </c>
      <c r="E36" s="583">
        <v>678286.04399999999</v>
      </c>
      <c r="F36" s="491"/>
      <c r="G36" s="491">
        <v>573573.28399999999</v>
      </c>
      <c r="H36" s="583">
        <v>0</v>
      </c>
      <c r="I36" s="491">
        <v>319467.27600000001</v>
      </c>
      <c r="J36" s="492"/>
      <c r="K36" s="492"/>
      <c r="L36" s="493">
        <v>705</v>
      </c>
      <c r="M36" s="583">
        <v>5309721.9739999995</v>
      </c>
      <c r="N36" s="492"/>
      <c r="O36" s="491"/>
      <c r="P36" s="491">
        <v>1076</v>
      </c>
      <c r="Q36" s="583">
        <v>1318797.102</v>
      </c>
      <c r="R36" s="583">
        <v>188517.66500000001</v>
      </c>
      <c r="S36" s="491"/>
      <c r="T36" s="491">
        <v>690134.33303999994</v>
      </c>
      <c r="U36" s="583">
        <v>246147.9121176</v>
      </c>
      <c r="V36" s="590">
        <v>2022</v>
      </c>
    </row>
    <row r="37" spans="1:22" ht="12.75" customHeight="1" x14ac:dyDescent="0.2">
      <c r="A37" s="660" t="s">
        <v>160</v>
      </c>
      <c r="B37" s="661"/>
      <c r="C37" s="247">
        <f t="shared" ref="C37:U37" si="5">SUM(C19:C36)</f>
        <v>183006475.05915299</v>
      </c>
      <c r="D37" s="247">
        <f t="shared" si="5"/>
        <v>14178572.303000003</v>
      </c>
      <c r="E37" s="247">
        <f t="shared" si="5"/>
        <v>36276417.660000004</v>
      </c>
      <c r="F37" s="247">
        <f t="shared" si="5"/>
        <v>9468203.5</v>
      </c>
      <c r="G37" s="247">
        <f t="shared" si="5"/>
        <v>8618031.1919999998</v>
      </c>
      <c r="H37" s="247">
        <f t="shared" si="5"/>
        <v>4882037.3640000001</v>
      </c>
      <c r="I37" s="247">
        <f t="shared" si="5"/>
        <v>7618250.5319999997</v>
      </c>
      <c r="J37" s="247">
        <f t="shared" si="5"/>
        <v>0</v>
      </c>
      <c r="K37" s="247">
        <f t="shared" si="5"/>
        <v>0</v>
      </c>
      <c r="L37" s="247">
        <f t="shared" si="5"/>
        <v>8832</v>
      </c>
      <c r="M37" s="247">
        <f t="shared" si="5"/>
        <v>49960431.963999994</v>
      </c>
      <c r="N37" s="247">
        <f t="shared" si="5"/>
        <v>1397</v>
      </c>
      <c r="O37" s="247">
        <f t="shared" si="5"/>
        <v>11486667.964</v>
      </c>
      <c r="P37" s="247">
        <f t="shared" si="5"/>
        <v>14727</v>
      </c>
      <c r="Q37" s="247">
        <f t="shared" si="5"/>
        <v>22937106.812000006</v>
      </c>
      <c r="R37" s="247">
        <f t="shared" si="5"/>
        <v>3543362.9730000002</v>
      </c>
      <c r="S37" s="247">
        <f t="shared" si="5"/>
        <v>0</v>
      </c>
      <c r="T37" s="247">
        <f t="shared" si="5"/>
        <v>10188920.675878197</v>
      </c>
      <c r="U37" s="247">
        <f t="shared" si="5"/>
        <v>3848472.1106183999</v>
      </c>
      <c r="V37" s="247"/>
    </row>
    <row r="38" spans="1:22" s="1" customFormat="1" ht="12.75" customHeight="1" x14ac:dyDescent="0.2">
      <c r="A38" s="334">
        <v>1</v>
      </c>
      <c r="B38" s="481" t="s">
        <v>163</v>
      </c>
      <c r="C38" s="583">
        <f>'Раздел 1'!P38</f>
        <v>416317.49639999995</v>
      </c>
      <c r="D38" s="541"/>
      <c r="E38" s="542"/>
      <c r="F38" s="542"/>
      <c r="G38" s="542"/>
      <c r="H38" s="542"/>
      <c r="I38" s="542"/>
      <c r="J38" s="543"/>
      <c r="K38" s="333"/>
      <c r="L38" s="243"/>
      <c r="M38" s="335"/>
      <c r="N38" s="333"/>
      <c r="O38" s="333"/>
      <c r="P38" s="335"/>
      <c r="Q38" s="335"/>
      <c r="R38" s="335"/>
      <c r="S38" s="335"/>
      <c r="T38" s="335">
        <v>416317.49639999995</v>
      </c>
      <c r="U38" s="335"/>
      <c r="V38" s="345">
        <v>2023</v>
      </c>
    </row>
    <row r="39" spans="1:22" s="1" customFormat="1" ht="12.75" customHeight="1" x14ac:dyDescent="0.2">
      <c r="A39" s="334">
        <f t="shared" ref="A39:A57" si="6">A38+1</f>
        <v>2</v>
      </c>
      <c r="B39" s="481" t="s">
        <v>164</v>
      </c>
      <c r="C39" s="583">
        <f>'Раздел 1'!P39</f>
        <v>1116718.3248000001</v>
      </c>
      <c r="D39" s="541"/>
      <c r="E39" s="542"/>
      <c r="F39" s="542"/>
      <c r="G39" s="542"/>
      <c r="H39" s="542"/>
      <c r="I39" s="542"/>
      <c r="J39" s="543"/>
      <c r="K39" s="333"/>
      <c r="L39" s="243"/>
      <c r="M39" s="335"/>
      <c r="N39" s="333"/>
      <c r="O39" s="333"/>
      <c r="P39" s="335"/>
      <c r="Q39" s="335"/>
      <c r="R39" s="335"/>
      <c r="S39" s="335"/>
      <c r="T39" s="335">
        <v>1116718.3248000001</v>
      </c>
      <c r="U39" s="335"/>
      <c r="V39" s="590">
        <v>2023</v>
      </c>
    </row>
    <row r="40" spans="1:22" s="1" customFormat="1" ht="12.75" customHeight="1" x14ac:dyDescent="0.2">
      <c r="A40" s="334">
        <f t="shared" si="6"/>
        <v>3</v>
      </c>
      <c r="B40" s="481" t="s">
        <v>165</v>
      </c>
      <c r="C40" s="583">
        <f>'Раздел 1'!P40</f>
        <v>271333.33271999995</v>
      </c>
      <c r="D40" s="541"/>
      <c r="E40" s="542"/>
      <c r="F40" s="542"/>
      <c r="G40" s="542"/>
      <c r="H40" s="542"/>
      <c r="I40" s="542"/>
      <c r="J40" s="543"/>
      <c r="K40" s="333"/>
      <c r="L40" s="243"/>
      <c r="M40" s="335"/>
      <c r="N40" s="333"/>
      <c r="O40" s="333"/>
      <c r="P40" s="335"/>
      <c r="Q40" s="335"/>
      <c r="R40" s="335"/>
      <c r="S40" s="335"/>
      <c r="T40" s="335">
        <v>271333.33271999995</v>
      </c>
      <c r="U40" s="335"/>
      <c r="V40" s="590">
        <v>2023</v>
      </c>
    </row>
    <row r="41" spans="1:22" s="1" customFormat="1" ht="12.75" customHeight="1" x14ac:dyDescent="0.2">
      <c r="A41" s="334">
        <f t="shared" si="6"/>
        <v>4</v>
      </c>
      <c r="B41" s="481" t="s">
        <v>168</v>
      </c>
      <c r="C41" s="583">
        <f>'Раздел 1'!P41</f>
        <v>533531.00736000005</v>
      </c>
      <c r="D41" s="541"/>
      <c r="E41" s="542"/>
      <c r="F41" s="542"/>
      <c r="G41" s="542"/>
      <c r="H41" s="542"/>
      <c r="I41" s="542"/>
      <c r="J41" s="543"/>
      <c r="K41" s="333"/>
      <c r="L41" s="243"/>
      <c r="M41" s="335"/>
      <c r="N41" s="333"/>
      <c r="O41" s="333"/>
      <c r="P41" s="335"/>
      <c r="Q41" s="335"/>
      <c r="R41" s="335"/>
      <c r="S41" s="335"/>
      <c r="T41" s="335">
        <v>533531.00736000005</v>
      </c>
      <c r="U41" s="335"/>
      <c r="V41" s="590">
        <v>2023</v>
      </c>
    </row>
    <row r="42" spans="1:22" s="1" customFormat="1" ht="12.75" customHeight="1" x14ac:dyDescent="0.2">
      <c r="A42" s="334">
        <f t="shared" si="6"/>
        <v>5</v>
      </c>
      <c r="B42" s="481" t="s">
        <v>170</v>
      </c>
      <c r="C42" s="583">
        <f>'Раздел 1'!P42</f>
        <v>2191048.1268000002</v>
      </c>
      <c r="D42" s="541"/>
      <c r="E42" s="542"/>
      <c r="F42" s="542"/>
      <c r="G42" s="542"/>
      <c r="H42" s="542"/>
      <c r="I42" s="542"/>
      <c r="J42" s="543"/>
      <c r="K42" s="333"/>
      <c r="L42" s="243"/>
      <c r="M42" s="335"/>
      <c r="N42" s="333"/>
      <c r="O42" s="333"/>
      <c r="P42" s="335"/>
      <c r="Q42" s="335"/>
      <c r="R42" s="335"/>
      <c r="S42" s="335"/>
      <c r="T42" s="335">
        <v>2191048.1268000002</v>
      </c>
      <c r="U42" s="335"/>
      <c r="V42" s="590">
        <v>2023</v>
      </c>
    </row>
    <row r="43" spans="1:22" s="1" customFormat="1" ht="12.75" customHeight="1" x14ac:dyDescent="0.2">
      <c r="A43" s="334">
        <f t="shared" si="6"/>
        <v>6</v>
      </c>
      <c r="B43" s="481" t="s">
        <v>171</v>
      </c>
      <c r="C43" s="583">
        <f>'Раздел 1'!P43</f>
        <v>475032.46176000003</v>
      </c>
      <c r="D43" s="541"/>
      <c r="E43" s="542"/>
      <c r="F43" s="542"/>
      <c r="G43" s="542"/>
      <c r="H43" s="542"/>
      <c r="I43" s="542"/>
      <c r="J43" s="543"/>
      <c r="K43" s="333"/>
      <c r="L43" s="243"/>
      <c r="M43" s="335"/>
      <c r="N43" s="333"/>
      <c r="O43" s="333"/>
      <c r="P43" s="335"/>
      <c r="Q43" s="335"/>
      <c r="R43" s="335"/>
      <c r="S43" s="335"/>
      <c r="T43" s="335">
        <v>475032.46176000003</v>
      </c>
      <c r="U43" s="335"/>
      <c r="V43" s="590">
        <v>2023</v>
      </c>
    </row>
    <row r="44" spans="1:22" s="1" customFormat="1" ht="12.75" customHeight="1" x14ac:dyDescent="0.2">
      <c r="A44" s="334">
        <f t="shared" si="6"/>
        <v>7</v>
      </c>
      <c r="B44" s="481" t="s">
        <v>172</v>
      </c>
      <c r="C44" s="583">
        <f>'Раздел 1'!P44</f>
        <v>210618.99935999999</v>
      </c>
      <c r="D44" s="541"/>
      <c r="E44" s="542"/>
      <c r="F44" s="542"/>
      <c r="G44" s="542"/>
      <c r="H44" s="542"/>
      <c r="I44" s="542"/>
      <c r="J44" s="542"/>
      <c r="K44" s="335"/>
      <c r="L44" s="243"/>
      <c r="M44" s="335"/>
      <c r="N44" s="335"/>
      <c r="O44" s="335"/>
      <c r="P44" s="335"/>
      <c r="Q44" s="335"/>
      <c r="R44" s="335"/>
      <c r="S44" s="335"/>
      <c r="T44" s="335">
        <v>210618.99935999999</v>
      </c>
      <c r="U44" s="335"/>
      <c r="V44" s="590">
        <v>2023</v>
      </c>
    </row>
    <row r="45" spans="1:22" s="1" customFormat="1" ht="12.75" customHeight="1" x14ac:dyDescent="0.2">
      <c r="A45" s="334">
        <f t="shared" si="6"/>
        <v>8</v>
      </c>
      <c r="B45" s="481" t="s">
        <v>173</v>
      </c>
      <c r="C45" s="583">
        <f>'Раздел 1'!P45</f>
        <v>213126.36840000001</v>
      </c>
      <c r="D45" s="541"/>
      <c r="E45" s="542"/>
      <c r="F45" s="542"/>
      <c r="G45" s="542"/>
      <c r="H45" s="542"/>
      <c r="I45" s="542"/>
      <c r="J45" s="542"/>
      <c r="K45" s="335"/>
      <c r="L45" s="243"/>
      <c r="M45" s="335"/>
      <c r="N45" s="335"/>
      <c r="O45" s="335"/>
      <c r="P45" s="335"/>
      <c r="Q45" s="335"/>
      <c r="R45" s="335"/>
      <c r="S45" s="335"/>
      <c r="T45" s="335">
        <v>213126.36840000001</v>
      </c>
      <c r="U45" s="335"/>
      <c r="V45" s="590">
        <v>2023</v>
      </c>
    </row>
    <row r="46" spans="1:22" s="1" customFormat="1" ht="12.75" customHeight="1" x14ac:dyDescent="0.2">
      <c r="A46" s="334">
        <f t="shared" si="6"/>
        <v>9</v>
      </c>
      <c r="B46" s="481" t="s">
        <v>174</v>
      </c>
      <c r="C46" s="583">
        <f>'Раздел 1'!P46</f>
        <v>1001231.4911999998</v>
      </c>
      <c r="D46" s="541"/>
      <c r="E46" s="542"/>
      <c r="F46" s="542"/>
      <c r="G46" s="542"/>
      <c r="H46" s="542"/>
      <c r="I46" s="542"/>
      <c r="J46" s="542"/>
      <c r="K46" s="335"/>
      <c r="L46" s="243"/>
      <c r="M46" s="335"/>
      <c r="N46" s="335"/>
      <c r="O46" s="335"/>
      <c r="P46" s="335"/>
      <c r="Q46" s="335"/>
      <c r="R46" s="335"/>
      <c r="S46" s="335"/>
      <c r="T46" s="335">
        <v>1001231.4911999998</v>
      </c>
      <c r="U46" s="335"/>
      <c r="V46" s="590">
        <v>2023</v>
      </c>
    </row>
    <row r="47" spans="1:22" s="1" customFormat="1" ht="12.75" customHeight="1" x14ac:dyDescent="0.2">
      <c r="A47" s="334">
        <f t="shared" si="6"/>
        <v>10</v>
      </c>
      <c r="B47" s="481" t="s">
        <v>176</v>
      </c>
      <c r="C47" s="583">
        <f>'Раздел 1'!P47</f>
        <v>403170.19704</v>
      </c>
      <c r="D47" s="541"/>
      <c r="E47" s="542"/>
      <c r="F47" s="542"/>
      <c r="G47" s="542"/>
      <c r="H47" s="542"/>
      <c r="I47" s="542"/>
      <c r="J47" s="542"/>
      <c r="K47" s="335"/>
      <c r="L47" s="243"/>
      <c r="M47" s="335"/>
      <c r="N47" s="335"/>
      <c r="O47" s="335"/>
      <c r="P47" s="335"/>
      <c r="Q47" s="335"/>
      <c r="R47" s="335"/>
      <c r="S47" s="335"/>
      <c r="T47" s="335">
        <v>403170.19704</v>
      </c>
      <c r="U47" s="335"/>
      <c r="V47" s="590">
        <v>2023</v>
      </c>
    </row>
    <row r="48" spans="1:22" s="1" customFormat="1" ht="12.75" customHeight="1" x14ac:dyDescent="0.2">
      <c r="A48" s="334">
        <f t="shared" si="6"/>
        <v>11</v>
      </c>
      <c r="B48" s="481" t="s">
        <v>177</v>
      </c>
      <c r="C48" s="583">
        <f>'Раздел 1'!P48</f>
        <v>260144.37197999994</v>
      </c>
      <c r="D48" s="541"/>
      <c r="E48" s="542"/>
      <c r="F48" s="542"/>
      <c r="G48" s="542"/>
      <c r="H48" s="542"/>
      <c r="I48" s="542"/>
      <c r="J48" s="542"/>
      <c r="K48" s="335"/>
      <c r="L48" s="243"/>
      <c r="M48" s="335"/>
      <c r="N48" s="335"/>
      <c r="O48" s="335"/>
      <c r="P48" s="335"/>
      <c r="Q48" s="335"/>
      <c r="R48" s="335"/>
      <c r="S48" s="335"/>
      <c r="T48" s="335">
        <v>260144.37197999994</v>
      </c>
      <c r="U48" s="335"/>
      <c r="V48" s="590">
        <v>2023</v>
      </c>
    </row>
    <row r="49" spans="1:22" s="1" customFormat="1" ht="12.75" customHeight="1" x14ac:dyDescent="0.2">
      <c r="A49" s="334">
        <f t="shared" si="6"/>
        <v>12</v>
      </c>
      <c r="B49" s="481" t="s">
        <v>178</v>
      </c>
      <c r="C49" s="583">
        <f>'Раздел 1'!P49</f>
        <v>3149247.9930600007</v>
      </c>
      <c r="D49" s="541"/>
      <c r="E49" s="542"/>
      <c r="F49" s="542"/>
      <c r="G49" s="542"/>
      <c r="H49" s="542"/>
      <c r="I49" s="542"/>
      <c r="J49" s="542"/>
      <c r="K49" s="335"/>
      <c r="L49" s="243"/>
      <c r="M49" s="335"/>
      <c r="N49" s="335"/>
      <c r="O49" s="335"/>
      <c r="P49" s="335"/>
      <c r="Q49" s="335"/>
      <c r="R49" s="335"/>
      <c r="S49" s="335"/>
      <c r="T49" s="335">
        <v>3149247.9930600007</v>
      </c>
      <c r="U49" s="335"/>
      <c r="V49" s="590">
        <v>2023</v>
      </c>
    </row>
    <row r="50" spans="1:22" s="1" customFormat="1" ht="12.75" customHeight="1" x14ac:dyDescent="0.2">
      <c r="A50" s="334">
        <f t="shared" si="6"/>
        <v>13</v>
      </c>
      <c r="B50" s="481" t="s">
        <v>179</v>
      </c>
      <c r="C50" s="583">
        <f>'Раздел 1'!P50</f>
        <v>184937.09099999999</v>
      </c>
      <c r="D50" s="541"/>
      <c r="E50" s="542"/>
      <c r="F50" s="542"/>
      <c r="G50" s="542"/>
      <c r="H50" s="542"/>
      <c r="I50" s="542"/>
      <c r="J50" s="543"/>
      <c r="K50" s="333"/>
      <c r="L50" s="243"/>
      <c r="M50" s="335"/>
      <c r="N50" s="333"/>
      <c r="O50" s="333"/>
      <c r="P50" s="335"/>
      <c r="Q50" s="335"/>
      <c r="R50" s="335"/>
      <c r="S50" s="335"/>
      <c r="T50" s="335">
        <v>184937.09099999999</v>
      </c>
      <c r="U50" s="335"/>
      <c r="V50" s="590">
        <v>2023</v>
      </c>
    </row>
    <row r="51" spans="1:22" s="1" customFormat="1" ht="12.75" customHeight="1" x14ac:dyDescent="0.2">
      <c r="A51" s="334">
        <f t="shared" si="6"/>
        <v>14</v>
      </c>
      <c r="B51" s="481" t="s">
        <v>180</v>
      </c>
      <c r="C51" s="583">
        <f>'Раздел 1'!P51</f>
        <v>136736.856</v>
      </c>
      <c r="D51" s="541"/>
      <c r="E51" s="542"/>
      <c r="F51" s="542"/>
      <c r="G51" s="542"/>
      <c r="H51" s="542"/>
      <c r="I51" s="542"/>
      <c r="J51" s="542"/>
      <c r="K51" s="335"/>
      <c r="L51" s="243"/>
      <c r="M51" s="335"/>
      <c r="N51" s="335"/>
      <c r="O51" s="335"/>
      <c r="P51" s="335"/>
      <c r="Q51" s="335"/>
      <c r="R51" s="335"/>
      <c r="S51" s="335"/>
      <c r="T51" s="335">
        <v>136736.856</v>
      </c>
      <c r="U51" s="335"/>
      <c r="V51" s="590">
        <v>2023</v>
      </c>
    </row>
    <row r="52" spans="1:22" s="1" customFormat="1" ht="12.75" customHeight="1" x14ac:dyDescent="0.2">
      <c r="A52" s="334">
        <f t="shared" si="6"/>
        <v>15</v>
      </c>
      <c r="B52" s="481" t="s">
        <v>181</v>
      </c>
      <c r="C52" s="583">
        <f>'Раздел 1'!P52</f>
        <v>111963.78572399999</v>
      </c>
      <c r="D52" s="541"/>
      <c r="E52" s="542"/>
      <c r="F52" s="542"/>
      <c r="G52" s="542"/>
      <c r="H52" s="542"/>
      <c r="I52" s="542"/>
      <c r="J52" s="542"/>
      <c r="K52" s="335"/>
      <c r="L52" s="243"/>
      <c r="M52" s="335"/>
      <c r="N52" s="335"/>
      <c r="O52" s="335"/>
      <c r="P52" s="335"/>
      <c r="Q52" s="335"/>
      <c r="R52" s="335"/>
      <c r="S52" s="335"/>
      <c r="T52" s="335">
        <v>111963.78572399999</v>
      </c>
      <c r="U52" s="335"/>
      <c r="V52" s="590">
        <v>2023</v>
      </c>
    </row>
    <row r="53" spans="1:22" s="1" customFormat="1" ht="12.75" customHeight="1" x14ac:dyDescent="0.2">
      <c r="A53" s="334">
        <f t="shared" si="6"/>
        <v>16</v>
      </c>
      <c r="B53" s="481" t="s">
        <v>182</v>
      </c>
      <c r="C53" s="583">
        <f>'Раздел 1'!P53</f>
        <v>168454.63200000004</v>
      </c>
      <c r="D53" s="541"/>
      <c r="E53" s="542"/>
      <c r="F53" s="542"/>
      <c r="G53" s="542"/>
      <c r="H53" s="542"/>
      <c r="I53" s="542"/>
      <c r="J53" s="542"/>
      <c r="K53" s="335"/>
      <c r="L53" s="243"/>
      <c r="M53" s="335"/>
      <c r="N53" s="335"/>
      <c r="O53" s="335"/>
      <c r="P53" s="335"/>
      <c r="Q53" s="335"/>
      <c r="R53" s="335"/>
      <c r="S53" s="335"/>
      <c r="T53" s="335">
        <v>168454.63200000004</v>
      </c>
      <c r="U53" s="335"/>
      <c r="V53" s="590">
        <v>2023</v>
      </c>
    </row>
    <row r="54" spans="1:22" s="1" customFormat="1" ht="12.75" customHeight="1" x14ac:dyDescent="0.2">
      <c r="A54" s="334">
        <f t="shared" si="6"/>
        <v>17</v>
      </c>
      <c r="B54" s="481" t="s">
        <v>183</v>
      </c>
      <c r="C54" s="583">
        <f>'Раздел 1'!P54</f>
        <v>676702.18739999994</v>
      </c>
      <c r="D54" s="541"/>
      <c r="E54" s="542"/>
      <c r="F54" s="542"/>
      <c r="G54" s="542"/>
      <c r="H54" s="542"/>
      <c r="I54" s="542"/>
      <c r="J54" s="542"/>
      <c r="K54" s="335"/>
      <c r="L54" s="243"/>
      <c r="M54" s="335"/>
      <c r="N54" s="335"/>
      <c r="O54" s="335"/>
      <c r="P54" s="335"/>
      <c r="Q54" s="335"/>
      <c r="R54" s="335"/>
      <c r="S54" s="335"/>
      <c r="T54" s="335">
        <v>676702.18739999994</v>
      </c>
      <c r="U54" s="335"/>
      <c r="V54" s="590">
        <v>2023</v>
      </c>
    </row>
    <row r="55" spans="1:22" s="1" customFormat="1" ht="12.75" customHeight="1" x14ac:dyDescent="0.2">
      <c r="A55" s="334">
        <f t="shared" si="6"/>
        <v>18</v>
      </c>
      <c r="B55" s="481" t="s">
        <v>184</v>
      </c>
      <c r="C55" s="583">
        <f>'Раздел 1'!P55</f>
        <v>454260.35402999993</v>
      </c>
      <c r="D55" s="541"/>
      <c r="E55" s="542"/>
      <c r="F55" s="542"/>
      <c r="G55" s="542"/>
      <c r="H55" s="542"/>
      <c r="I55" s="542"/>
      <c r="J55" s="542"/>
      <c r="K55" s="335"/>
      <c r="L55" s="243"/>
      <c r="M55" s="335"/>
      <c r="N55" s="335"/>
      <c r="O55" s="335"/>
      <c r="P55" s="335"/>
      <c r="Q55" s="335"/>
      <c r="R55" s="335"/>
      <c r="S55" s="335"/>
      <c r="T55" s="335">
        <v>454260.35402999993</v>
      </c>
      <c r="U55" s="335"/>
      <c r="V55" s="590">
        <v>2023</v>
      </c>
    </row>
    <row r="56" spans="1:22" s="1" customFormat="1" ht="12.75" customHeight="1" x14ac:dyDescent="0.2">
      <c r="A56" s="334">
        <f t="shared" si="6"/>
        <v>19</v>
      </c>
      <c r="B56" s="481" t="s">
        <v>185</v>
      </c>
      <c r="C56" s="583">
        <f>'Раздел 1'!P56</f>
        <v>647923.45680000004</v>
      </c>
      <c r="D56" s="541"/>
      <c r="E56" s="542"/>
      <c r="F56" s="542"/>
      <c r="G56" s="542"/>
      <c r="H56" s="542"/>
      <c r="I56" s="542"/>
      <c r="J56" s="542"/>
      <c r="K56" s="335"/>
      <c r="L56" s="243"/>
      <c r="M56" s="335"/>
      <c r="N56" s="335"/>
      <c r="O56" s="335"/>
      <c r="P56" s="335"/>
      <c r="Q56" s="335"/>
      <c r="R56" s="335"/>
      <c r="S56" s="335"/>
      <c r="T56" s="335">
        <v>647923.45680000004</v>
      </c>
      <c r="U56" s="335"/>
      <c r="V56" s="590">
        <v>2023</v>
      </c>
    </row>
    <row r="57" spans="1:22" s="1" customFormat="1" ht="12.75" customHeight="1" x14ac:dyDescent="0.2">
      <c r="A57" s="334">
        <f t="shared" si="6"/>
        <v>20</v>
      </c>
      <c r="B57" s="481" t="s">
        <v>187</v>
      </c>
      <c r="C57" s="583">
        <f>'Раздел 1'!P57</f>
        <v>158950.04639999996</v>
      </c>
      <c r="D57" s="541"/>
      <c r="E57" s="542"/>
      <c r="F57" s="542"/>
      <c r="G57" s="542"/>
      <c r="H57" s="542"/>
      <c r="I57" s="542"/>
      <c r="J57" s="543"/>
      <c r="K57" s="333"/>
      <c r="L57" s="243"/>
      <c r="M57" s="335"/>
      <c r="N57" s="333"/>
      <c r="O57" s="333"/>
      <c r="P57" s="335"/>
      <c r="Q57" s="335"/>
      <c r="R57" s="335"/>
      <c r="S57" s="335"/>
      <c r="T57" s="335">
        <v>158950.04639999996</v>
      </c>
      <c r="U57" s="335"/>
      <c r="V57" s="590">
        <v>2023</v>
      </c>
    </row>
    <row r="58" spans="1:22" s="1" customFormat="1" ht="12.75" customHeight="1" x14ac:dyDescent="0.2">
      <c r="A58" s="334">
        <v>1</v>
      </c>
      <c r="B58" s="494" t="s">
        <v>308</v>
      </c>
      <c r="C58" s="583">
        <f>'Раздел 1'!P58</f>
        <v>242530.96896</v>
      </c>
      <c r="D58" s="542"/>
      <c r="E58" s="542"/>
      <c r="F58" s="547"/>
      <c r="G58" s="542"/>
      <c r="H58" s="547"/>
      <c r="I58" s="542"/>
      <c r="J58" s="548"/>
      <c r="K58" s="498"/>
      <c r="L58" s="499"/>
      <c r="M58" s="335"/>
      <c r="N58" s="498"/>
      <c r="O58" s="500"/>
      <c r="P58" s="500"/>
      <c r="Q58" s="335"/>
      <c r="R58" s="335"/>
      <c r="S58" s="500"/>
      <c r="T58" s="335">
        <v>242530.96896</v>
      </c>
      <c r="U58" s="335"/>
      <c r="V58" s="590">
        <v>2023</v>
      </c>
    </row>
    <row r="59" spans="1:22" s="1" customFormat="1" ht="12.75" customHeight="1" x14ac:dyDescent="0.2">
      <c r="A59" s="334">
        <f t="shared" ref="A59:A78" si="7">A58+1</f>
        <v>2</v>
      </c>
      <c r="B59" s="495" t="s">
        <v>309</v>
      </c>
      <c r="C59" s="583">
        <f>'Раздел 1'!P59</f>
        <v>290398.9233599999</v>
      </c>
      <c r="D59" s="542"/>
      <c r="E59" s="542"/>
      <c r="F59" s="547"/>
      <c r="G59" s="542"/>
      <c r="H59" s="547"/>
      <c r="I59" s="542"/>
      <c r="J59" s="548"/>
      <c r="K59" s="498"/>
      <c r="L59" s="499"/>
      <c r="M59" s="335"/>
      <c r="N59" s="498"/>
      <c r="O59" s="500"/>
      <c r="P59" s="500"/>
      <c r="Q59" s="335"/>
      <c r="R59" s="335"/>
      <c r="S59" s="500"/>
      <c r="T59" s="335">
        <v>290398.9233599999</v>
      </c>
      <c r="U59" s="335"/>
      <c r="V59" s="345">
        <v>2023</v>
      </c>
    </row>
    <row r="60" spans="1:22" s="1" customFormat="1" ht="12.75" customHeight="1" x14ac:dyDescent="0.2">
      <c r="A60" s="334">
        <f t="shared" si="7"/>
        <v>3</v>
      </c>
      <c r="B60" s="495" t="s">
        <v>679</v>
      </c>
      <c r="C60" s="583">
        <f>'Раздел 1'!P60</f>
        <v>1410514.638</v>
      </c>
      <c r="D60" s="542"/>
      <c r="E60" s="542"/>
      <c r="F60" s="547"/>
      <c r="G60" s="542"/>
      <c r="H60" s="547"/>
      <c r="I60" s="542"/>
      <c r="J60" s="548"/>
      <c r="K60" s="498"/>
      <c r="L60" s="499"/>
      <c r="M60" s="335"/>
      <c r="N60" s="498"/>
      <c r="O60" s="500"/>
      <c r="P60" s="500"/>
      <c r="Q60" s="335"/>
      <c r="R60" s="335"/>
      <c r="S60" s="500"/>
      <c r="T60" s="335">
        <v>1410514.638</v>
      </c>
      <c r="U60" s="335"/>
      <c r="V60" s="345">
        <v>2023</v>
      </c>
    </row>
    <row r="61" spans="1:22" s="1" customFormat="1" ht="12.75" customHeight="1" x14ac:dyDescent="0.2">
      <c r="A61" s="334">
        <f t="shared" si="7"/>
        <v>4</v>
      </c>
      <c r="B61" s="495" t="s">
        <v>666</v>
      </c>
      <c r="C61" s="583">
        <f>'Раздел 1'!P61</f>
        <v>5242328.6259779995</v>
      </c>
      <c r="D61" s="542">
        <v>413948.56200000003</v>
      </c>
      <c r="E61" s="542">
        <v>0</v>
      </c>
      <c r="F61" s="547"/>
      <c r="G61" s="547">
        <v>291954.45600000001</v>
      </c>
      <c r="H61" s="547"/>
      <c r="I61" s="542">
        <v>210815.78700000001</v>
      </c>
      <c r="J61" s="548"/>
      <c r="K61" s="498"/>
      <c r="L61" s="499"/>
      <c r="M61" s="335">
        <v>2622873.2790000001</v>
      </c>
      <c r="N61" s="498"/>
      <c r="O61" s="500"/>
      <c r="P61" s="500"/>
      <c r="Q61" s="335">
        <v>1488234.0660000001</v>
      </c>
      <c r="R61" s="335">
        <v>104667.12</v>
      </c>
      <c r="S61" s="500"/>
      <c r="T61" s="335"/>
      <c r="U61" s="335">
        <v>109835.35597800001</v>
      </c>
      <c r="V61" s="345">
        <v>2023</v>
      </c>
    </row>
    <row r="62" spans="1:22" s="1" customFormat="1" ht="12.75" customHeight="1" x14ac:dyDescent="0.2">
      <c r="A62" s="334">
        <f t="shared" si="7"/>
        <v>5</v>
      </c>
      <c r="B62" s="495" t="s">
        <v>671</v>
      </c>
      <c r="C62" s="583">
        <f>'Раздел 1'!P62</f>
        <v>18122566.713702001</v>
      </c>
      <c r="D62" s="542">
        <v>1070421.8599999999</v>
      </c>
      <c r="E62" s="542">
        <v>4424658.96</v>
      </c>
      <c r="F62" s="547">
        <v>1092339</v>
      </c>
      <c r="G62" s="542">
        <v>762473.7300000001</v>
      </c>
      <c r="H62" s="547">
        <v>1473707.79</v>
      </c>
      <c r="I62" s="542">
        <v>485554.36000000004</v>
      </c>
      <c r="J62" s="548"/>
      <c r="K62" s="498"/>
      <c r="L62" s="499"/>
      <c r="M62" s="335">
        <v>5122959.3959999997</v>
      </c>
      <c r="N62" s="498"/>
      <c r="O62" s="500"/>
      <c r="P62" s="500"/>
      <c r="Q62" s="335">
        <v>3009033.35</v>
      </c>
      <c r="R62" s="335">
        <v>276110.23</v>
      </c>
      <c r="S62" s="500"/>
      <c r="T62" s="335"/>
      <c r="U62" s="335">
        <v>405308.037702</v>
      </c>
      <c r="V62" s="345">
        <v>2023</v>
      </c>
    </row>
    <row r="63" spans="1:22" s="1" customFormat="1" ht="12.75" customHeight="1" x14ac:dyDescent="0.2">
      <c r="A63" s="334">
        <f t="shared" si="7"/>
        <v>6</v>
      </c>
      <c r="B63" s="495" t="s">
        <v>673</v>
      </c>
      <c r="C63" s="583">
        <f>'Раздел 1'!P63</f>
        <v>14703310.201798199</v>
      </c>
      <c r="D63" s="542">
        <v>1238834.6969999999</v>
      </c>
      <c r="E63" s="542">
        <v>3492859.8959999997</v>
      </c>
      <c r="F63" s="547">
        <v>0</v>
      </c>
      <c r="G63" s="547">
        <v>643718.78999999992</v>
      </c>
      <c r="H63" s="547">
        <v>0</v>
      </c>
      <c r="I63" s="542">
        <v>439649.43</v>
      </c>
      <c r="J63" s="548"/>
      <c r="K63" s="498"/>
      <c r="L63" s="499"/>
      <c r="M63" s="335">
        <v>5122959.3959999997</v>
      </c>
      <c r="N63" s="498"/>
      <c r="O63" s="500">
        <v>1717756.5659999999</v>
      </c>
      <c r="P63" s="500"/>
      <c r="Q63" s="335">
        <v>1540123.4639999999</v>
      </c>
      <c r="R63" s="335">
        <v>199349.57399999996</v>
      </c>
      <c r="S63" s="500"/>
      <c r="T63" s="335"/>
      <c r="U63" s="335">
        <v>308058.3887982</v>
      </c>
      <c r="V63" s="345">
        <v>2023</v>
      </c>
    </row>
    <row r="64" spans="1:22" s="1" customFormat="1" ht="12.75" customHeight="1" x14ac:dyDescent="0.2">
      <c r="A64" s="334">
        <f t="shared" si="7"/>
        <v>7</v>
      </c>
      <c r="B64" s="495" t="s">
        <v>674</v>
      </c>
      <c r="C64" s="583">
        <f>'Раздел 1'!P64</f>
        <v>40085392.302804798</v>
      </c>
      <c r="D64" s="542">
        <v>2143764.7119999998</v>
      </c>
      <c r="E64" s="542">
        <v>7661392.0319999997</v>
      </c>
      <c r="F64" s="547">
        <v>2187658.8000000003</v>
      </c>
      <c r="G64" s="547">
        <v>1527028.1160000002</v>
      </c>
      <c r="H64" s="547">
        <v>2951437.0680000004</v>
      </c>
      <c r="I64" s="542">
        <v>972433.71200000017</v>
      </c>
      <c r="J64" s="548"/>
      <c r="K64" s="498"/>
      <c r="L64" s="499"/>
      <c r="M64" s="335">
        <v>12707972.58</v>
      </c>
      <c r="N64" s="498"/>
      <c r="O64" s="500">
        <v>2489457.0759999999</v>
      </c>
      <c r="P64" s="500"/>
      <c r="Q64" s="335">
        <v>6026277.8200000003</v>
      </c>
      <c r="R64" s="335">
        <v>552973.91599999997</v>
      </c>
      <c r="S64" s="500"/>
      <c r="T64" s="335"/>
      <c r="U64" s="335">
        <v>864996.47080480016</v>
      </c>
      <c r="V64" s="345">
        <v>2023</v>
      </c>
    </row>
    <row r="65" spans="1:22" s="1" customFormat="1" ht="12.75" customHeight="1" x14ac:dyDescent="0.2">
      <c r="A65" s="334">
        <f t="shared" si="7"/>
        <v>8</v>
      </c>
      <c r="B65" s="495" t="s">
        <v>677</v>
      </c>
      <c r="C65" s="583">
        <f>'Раздел 1'!P65</f>
        <v>4789211.0008800002</v>
      </c>
      <c r="D65" s="542">
        <v>658539.21000000008</v>
      </c>
      <c r="E65" s="542">
        <v>0</v>
      </c>
      <c r="F65" s="547">
        <v>0</v>
      </c>
      <c r="G65" s="547">
        <v>0</v>
      </c>
      <c r="H65" s="547">
        <v>0</v>
      </c>
      <c r="I65" s="542">
        <v>0</v>
      </c>
      <c r="J65" s="548"/>
      <c r="K65" s="498"/>
      <c r="L65" s="499"/>
      <c r="M65" s="335">
        <v>3139183.86</v>
      </c>
      <c r="N65" s="498"/>
      <c r="O65" s="500">
        <v>0</v>
      </c>
      <c r="P65" s="500"/>
      <c r="Q65" s="335">
        <v>779691.78</v>
      </c>
      <c r="R65" s="335">
        <v>111454.35</v>
      </c>
      <c r="S65" s="500"/>
      <c r="T65" s="335"/>
      <c r="U65" s="335">
        <v>100341.80088000001</v>
      </c>
      <c r="V65" s="345">
        <v>2023</v>
      </c>
    </row>
    <row r="66" spans="1:22" s="1" customFormat="1" ht="12.75" customHeight="1" x14ac:dyDescent="0.2">
      <c r="A66" s="334">
        <f t="shared" si="7"/>
        <v>9</v>
      </c>
      <c r="B66" s="495" t="s">
        <v>678</v>
      </c>
      <c r="C66" s="583">
        <f>'Раздел 1'!P66</f>
        <v>10032922.7178872</v>
      </c>
      <c r="D66" s="542">
        <v>539653.272</v>
      </c>
      <c r="E66" s="542">
        <v>2230692.1919999998</v>
      </c>
      <c r="F66" s="542">
        <v>550702.79999999993</v>
      </c>
      <c r="G66" s="547">
        <v>384401.196</v>
      </c>
      <c r="H66" s="547">
        <v>742969.90800000005</v>
      </c>
      <c r="I66" s="542">
        <v>244792.272</v>
      </c>
      <c r="J66" s="548"/>
      <c r="K66" s="498"/>
      <c r="L66" s="499"/>
      <c r="M66" s="335">
        <v>2198997.98</v>
      </c>
      <c r="N66" s="498"/>
      <c r="O66" s="500">
        <v>1253349.9119999998</v>
      </c>
      <c r="P66" s="500"/>
      <c r="Q66" s="335">
        <v>1517004.42</v>
      </c>
      <c r="R66" s="335">
        <v>139200.99599999998</v>
      </c>
      <c r="S66" s="500"/>
      <c r="T66" s="335"/>
      <c r="U66" s="335">
        <v>231157.76988720003</v>
      </c>
      <c r="V66" s="345">
        <v>2023</v>
      </c>
    </row>
    <row r="67" spans="1:22" s="1" customFormat="1" ht="12.75" customHeight="1" x14ac:dyDescent="0.2">
      <c r="A67" s="334">
        <f t="shared" si="7"/>
        <v>10</v>
      </c>
      <c r="B67" s="495" t="s">
        <v>166</v>
      </c>
      <c r="C67" s="583">
        <f>'Раздел 1'!P67</f>
        <v>1499230.8311999999</v>
      </c>
      <c r="D67" s="542"/>
      <c r="E67" s="542"/>
      <c r="F67" s="542"/>
      <c r="G67" s="542"/>
      <c r="H67" s="547"/>
      <c r="I67" s="542"/>
      <c r="J67" s="548"/>
      <c r="K67" s="498"/>
      <c r="L67" s="499"/>
      <c r="M67" s="335"/>
      <c r="N67" s="498"/>
      <c r="O67" s="500"/>
      <c r="P67" s="500"/>
      <c r="Q67" s="335"/>
      <c r="R67" s="335"/>
      <c r="S67" s="500"/>
      <c r="T67" s="335">
        <v>1499230.8311999999</v>
      </c>
      <c r="U67" s="335"/>
      <c r="V67" s="345">
        <v>2023</v>
      </c>
    </row>
    <row r="68" spans="1:22" s="1" customFormat="1" ht="12.75" customHeight="1" x14ac:dyDescent="0.2">
      <c r="A68" s="334">
        <f t="shared" si="7"/>
        <v>11</v>
      </c>
      <c r="B68" s="495" t="s">
        <v>169</v>
      </c>
      <c r="C68" s="583">
        <f>'Раздел 1'!P68</f>
        <v>1466841.8592000001</v>
      </c>
      <c r="D68" s="542"/>
      <c r="E68" s="542"/>
      <c r="F68" s="542"/>
      <c r="G68" s="542"/>
      <c r="H68" s="547"/>
      <c r="I68" s="542"/>
      <c r="J68" s="548"/>
      <c r="K68" s="498"/>
      <c r="L68" s="499"/>
      <c r="M68" s="335"/>
      <c r="N68" s="498"/>
      <c r="O68" s="500"/>
      <c r="P68" s="500"/>
      <c r="Q68" s="335"/>
      <c r="R68" s="335"/>
      <c r="S68" s="500"/>
      <c r="T68" s="335">
        <v>1466841.8592000001</v>
      </c>
      <c r="U68" s="335"/>
      <c r="V68" s="345">
        <v>2023</v>
      </c>
    </row>
    <row r="69" spans="1:22" s="1" customFormat="1" ht="12.75" customHeight="1" x14ac:dyDescent="0.2">
      <c r="A69" s="334">
        <f t="shared" si="7"/>
        <v>12</v>
      </c>
      <c r="B69" s="481" t="s">
        <v>689</v>
      </c>
      <c r="C69" s="583">
        <f>'Раздел 1'!P69</f>
        <v>11124545.859999999</v>
      </c>
      <c r="D69" s="542"/>
      <c r="E69" s="542">
        <v>2364890.9160000002</v>
      </c>
      <c r="F69" s="547">
        <v>583833.15</v>
      </c>
      <c r="G69" s="542">
        <v>407526.82050000003</v>
      </c>
      <c r="H69" s="547">
        <v>787667.07150000008</v>
      </c>
      <c r="I69" s="542">
        <v>259519.00600000002</v>
      </c>
      <c r="J69" s="543"/>
      <c r="K69" s="333"/>
      <c r="L69" s="243"/>
      <c r="M69" s="335">
        <v>3391450.1025</v>
      </c>
      <c r="N69" s="333"/>
      <c r="O69" s="335">
        <v>1328751.6009999998</v>
      </c>
      <c r="P69" s="335"/>
      <c r="Q69" s="335">
        <v>1608267.5975000001</v>
      </c>
      <c r="R69" s="335">
        <v>147575.3455</v>
      </c>
      <c r="S69" s="335"/>
      <c r="T69" s="335"/>
      <c r="U69" s="335">
        <v>245064.25051809999</v>
      </c>
      <c r="V69" s="345">
        <v>2023</v>
      </c>
    </row>
    <row r="70" spans="1:22" s="1" customFormat="1" ht="12.75" customHeight="1" x14ac:dyDescent="0.2">
      <c r="A70" s="334">
        <f t="shared" si="7"/>
        <v>13</v>
      </c>
      <c r="B70" s="481" t="s">
        <v>690</v>
      </c>
      <c r="C70" s="583">
        <f>'Раздел 1'!P70</f>
        <v>39768639.240000002</v>
      </c>
      <c r="D70" s="542"/>
      <c r="E70" s="542">
        <v>8454142.2960000001</v>
      </c>
      <c r="F70" s="547">
        <v>2087118.9000000001</v>
      </c>
      <c r="G70" s="542">
        <v>1456849.3230000001</v>
      </c>
      <c r="H70" s="547">
        <v>2815795.6290000002</v>
      </c>
      <c r="I70" s="542">
        <v>927742.83600000013</v>
      </c>
      <c r="J70" s="543"/>
      <c r="K70" s="333"/>
      <c r="L70" s="243"/>
      <c r="M70" s="335">
        <v>12123942.615</v>
      </c>
      <c r="N70" s="333"/>
      <c r="O70" s="335">
        <v>4750094.4059999995</v>
      </c>
      <c r="P70" s="335"/>
      <c r="Q70" s="335">
        <v>5749323.5850000009</v>
      </c>
      <c r="R70" s="335">
        <v>527560.473</v>
      </c>
      <c r="S70" s="335"/>
      <c r="T70" s="335"/>
      <c r="U70" s="335">
        <v>876069.17998860008</v>
      </c>
      <c r="V70" s="345">
        <v>2023</v>
      </c>
    </row>
    <row r="71" spans="1:22" s="1" customFormat="1" ht="12.75" customHeight="1" x14ac:dyDescent="0.2">
      <c r="A71" s="334">
        <f t="shared" si="7"/>
        <v>14</v>
      </c>
      <c r="B71" s="481" t="s">
        <v>691</v>
      </c>
      <c r="C71" s="583">
        <f>'Раздел 1'!P71</f>
        <v>45042489.259999998</v>
      </c>
      <c r="D71" s="542"/>
      <c r="E71" s="542">
        <v>9575273.9039999992</v>
      </c>
      <c r="F71" s="547">
        <v>2363898.6</v>
      </c>
      <c r="G71" s="542">
        <v>1650046.902</v>
      </c>
      <c r="H71" s="547">
        <v>3189207.5460000001</v>
      </c>
      <c r="I71" s="542">
        <v>1050773.8640000001</v>
      </c>
      <c r="J71" s="543"/>
      <c r="K71" s="333"/>
      <c r="L71" s="243"/>
      <c r="M71" s="335">
        <v>13731738.51</v>
      </c>
      <c r="N71" s="333"/>
      <c r="O71" s="335">
        <v>5380020.0439999998</v>
      </c>
      <c r="P71" s="335"/>
      <c r="Q71" s="335">
        <v>6511760.29</v>
      </c>
      <c r="R71" s="335">
        <v>597522.00199999998</v>
      </c>
      <c r="S71" s="335"/>
      <c r="T71" s="335"/>
      <c r="U71" s="335">
        <v>992247.59455640009</v>
      </c>
      <c r="V71" s="345">
        <v>2023</v>
      </c>
    </row>
    <row r="72" spans="1:22" s="1" customFormat="1" ht="12.75" customHeight="1" x14ac:dyDescent="0.2">
      <c r="A72" s="334">
        <f t="shared" si="7"/>
        <v>15</v>
      </c>
      <c r="B72" s="496" t="s">
        <v>649</v>
      </c>
      <c r="C72" s="261">
        <f>'Раздел 1'!P72</f>
        <v>19623338.489999998</v>
      </c>
      <c r="D72" s="542">
        <v>998979.26399999985</v>
      </c>
      <c r="E72" s="542">
        <v>2129346.304</v>
      </c>
      <c r="F72" s="542">
        <v>1019433.6</v>
      </c>
      <c r="G72" s="545">
        <v>711584.35199999996</v>
      </c>
      <c r="H72" s="542">
        <v>1375348.8959999999</v>
      </c>
      <c r="I72" s="545">
        <v>453147.26400000002</v>
      </c>
      <c r="J72" s="546"/>
      <c r="K72" s="492"/>
      <c r="L72" s="493"/>
      <c r="M72" s="335">
        <v>5921825.7599999998</v>
      </c>
      <c r="N72" s="492"/>
      <c r="O72" s="491">
        <v>2320138.9439999997</v>
      </c>
      <c r="P72" s="491"/>
      <c r="Q72" s="335">
        <v>2808203.04</v>
      </c>
      <c r="R72" s="335">
        <v>257681.95199999999</v>
      </c>
      <c r="S72" s="491"/>
      <c r="T72" s="491">
        <v>1199741.36256</v>
      </c>
      <c r="U72" s="335">
        <v>427907.75264640001</v>
      </c>
      <c r="V72" s="345">
        <v>2023</v>
      </c>
    </row>
    <row r="73" spans="1:22" s="1" customFormat="1" ht="12.75" customHeight="1" x14ac:dyDescent="0.2">
      <c r="A73" s="334">
        <f t="shared" si="7"/>
        <v>16</v>
      </c>
      <c r="B73" s="496" t="s">
        <v>667</v>
      </c>
      <c r="C73" s="261">
        <f>'Раздел 1'!P73</f>
        <v>26672574.575489998</v>
      </c>
      <c r="D73" s="542">
        <v>1695410.9700000002</v>
      </c>
      <c r="E73" s="542">
        <v>9648564.4799999986</v>
      </c>
      <c r="F73" s="542">
        <v>2133985</v>
      </c>
      <c r="G73" s="547">
        <v>1679911.5</v>
      </c>
      <c r="H73" s="542">
        <v>0</v>
      </c>
      <c r="I73" s="547">
        <v>762362.13</v>
      </c>
      <c r="J73" s="548"/>
      <c r="K73" s="498"/>
      <c r="L73" s="499"/>
      <c r="M73" s="335">
        <v>2815961.68</v>
      </c>
      <c r="N73" s="498"/>
      <c r="O73" s="500"/>
      <c r="P73" s="500"/>
      <c r="Q73" s="335">
        <v>5342503.6499999994</v>
      </c>
      <c r="R73" s="335">
        <v>586155.93999999994</v>
      </c>
      <c r="S73" s="500"/>
      <c r="T73" s="335">
        <v>1479891.3209999998</v>
      </c>
      <c r="U73" s="335">
        <v>527827.90448999999</v>
      </c>
      <c r="V73" s="345">
        <v>2023</v>
      </c>
    </row>
    <row r="74" spans="1:22" s="1" customFormat="1" ht="12.75" customHeight="1" x14ac:dyDescent="0.2">
      <c r="A74" s="334">
        <f t="shared" si="7"/>
        <v>17</v>
      </c>
      <c r="B74" s="497" t="s">
        <v>669</v>
      </c>
      <c r="C74" s="261">
        <f>'Раздел 1'!P74</f>
        <v>21119830.338539999</v>
      </c>
      <c r="D74" s="542">
        <v>1828710.2</v>
      </c>
      <c r="E74" s="542">
        <v>3198065.62</v>
      </c>
      <c r="F74" s="542">
        <v>1577088</v>
      </c>
      <c r="G74" s="542">
        <v>993017.84</v>
      </c>
      <c r="H74" s="547">
        <v>0</v>
      </c>
      <c r="I74" s="542">
        <v>734167.32</v>
      </c>
      <c r="J74" s="548"/>
      <c r="K74" s="498"/>
      <c r="L74" s="499"/>
      <c r="M74" s="335">
        <v>5689673.5199999996</v>
      </c>
      <c r="N74" s="498"/>
      <c r="O74" s="500">
        <v>1834076.68</v>
      </c>
      <c r="P74" s="500"/>
      <c r="Q74" s="335">
        <v>3165319.6599999997</v>
      </c>
      <c r="R74" s="335">
        <v>359417.26</v>
      </c>
      <c r="S74" s="500"/>
      <c r="T74" s="335">
        <v>1282772.1659999997</v>
      </c>
      <c r="U74" s="335">
        <v>457522.07254000002</v>
      </c>
      <c r="V74" s="345">
        <v>2023</v>
      </c>
    </row>
    <row r="75" spans="1:22" s="1" customFormat="1" ht="12.75" customHeight="1" x14ac:dyDescent="0.2">
      <c r="A75" s="334">
        <f t="shared" si="7"/>
        <v>18</v>
      </c>
      <c r="B75" s="496" t="s">
        <v>670</v>
      </c>
      <c r="C75" s="261">
        <f>'Раздел 1'!P75</f>
        <v>138567017.55000001</v>
      </c>
      <c r="D75" s="542">
        <v>6923724.7039999999</v>
      </c>
      <c r="E75" s="542">
        <v>28319670.144000001</v>
      </c>
      <c r="F75" s="547">
        <v>7065489.6000000006</v>
      </c>
      <c r="G75" s="542">
        <v>4931848.2720000008</v>
      </c>
      <c r="H75" s="547">
        <v>9532267.0560000017</v>
      </c>
      <c r="I75" s="542">
        <v>3140672.7040000004</v>
      </c>
      <c r="J75" s="548"/>
      <c r="K75" s="498"/>
      <c r="L75" s="499"/>
      <c r="M75" s="335">
        <v>30042985.359999999</v>
      </c>
      <c r="N75" s="498"/>
      <c r="O75" s="500">
        <v>16080417.184</v>
      </c>
      <c r="P75" s="500"/>
      <c r="Q75" s="335">
        <v>19463091.440000001</v>
      </c>
      <c r="R75" s="335">
        <v>1785941.872</v>
      </c>
      <c r="S75" s="500"/>
      <c r="T75" s="335">
        <v>8315166.5001599994</v>
      </c>
      <c r="U75" s="335">
        <v>2965742.7183904001</v>
      </c>
      <c r="V75" s="345">
        <v>2023</v>
      </c>
    </row>
    <row r="76" spans="1:22" s="1" customFormat="1" ht="12.75" customHeight="1" x14ac:dyDescent="0.2">
      <c r="A76" s="334">
        <f t="shared" si="7"/>
        <v>19</v>
      </c>
      <c r="B76" s="496" t="s">
        <v>672</v>
      </c>
      <c r="C76" s="261">
        <f>'Раздел 1'!P76</f>
        <v>25081422.154770002</v>
      </c>
      <c r="D76" s="542">
        <v>2149970.1</v>
      </c>
      <c r="E76" s="542">
        <v>4011239.31</v>
      </c>
      <c r="F76" s="547">
        <v>1854144</v>
      </c>
      <c r="G76" s="542">
        <v>1167466.92</v>
      </c>
      <c r="H76" s="547">
        <v>0</v>
      </c>
      <c r="I76" s="542">
        <v>863142.65999999992</v>
      </c>
      <c r="J76" s="548"/>
      <c r="K76" s="498"/>
      <c r="L76" s="499"/>
      <c r="M76" s="335">
        <v>6689210.7599999998</v>
      </c>
      <c r="N76" s="498"/>
      <c r="O76" s="500">
        <v>2156279.34</v>
      </c>
      <c r="P76" s="500"/>
      <c r="Q76" s="335">
        <v>3721389.3299999996</v>
      </c>
      <c r="R76" s="335">
        <v>422558.13</v>
      </c>
      <c r="S76" s="500"/>
      <c r="T76" s="335">
        <v>1508124.0330000001</v>
      </c>
      <c r="U76" s="335">
        <v>537897.57177000004</v>
      </c>
      <c r="V76" s="345">
        <v>2023</v>
      </c>
    </row>
    <row r="77" spans="1:22" s="1" customFormat="1" ht="12.75" customHeight="1" x14ac:dyDescent="0.2">
      <c r="A77" s="334">
        <f t="shared" si="7"/>
        <v>20</v>
      </c>
      <c r="B77" s="496" t="s">
        <v>675</v>
      </c>
      <c r="C77" s="261">
        <f>'Раздел 1'!P77</f>
        <v>27383520.66037</v>
      </c>
      <c r="D77" s="542">
        <v>2363698.1</v>
      </c>
      <c r="E77" s="542">
        <v>4218756.1100000003</v>
      </c>
      <c r="F77" s="547">
        <v>2038464</v>
      </c>
      <c r="G77" s="542">
        <v>1283524.52</v>
      </c>
      <c r="H77" s="547">
        <v>0</v>
      </c>
      <c r="I77" s="542">
        <v>948947.46</v>
      </c>
      <c r="J77" s="548"/>
      <c r="K77" s="498"/>
      <c r="L77" s="499"/>
      <c r="M77" s="335">
        <v>7354183.5599999996</v>
      </c>
      <c r="N77" s="498"/>
      <c r="O77" s="500">
        <v>2370634.54</v>
      </c>
      <c r="P77" s="500"/>
      <c r="Q77" s="335">
        <v>4091331.73</v>
      </c>
      <c r="R77" s="335">
        <v>464564.53</v>
      </c>
      <c r="S77" s="500"/>
      <c r="T77" s="335">
        <v>1658046.273</v>
      </c>
      <c r="U77" s="335">
        <v>591369.83737000008</v>
      </c>
      <c r="V77" s="345">
        <v>2023</v>
      </c>
    </row>
    <row r="78" spans="1:22" s="1" customFormat="1" ht="12.75" customHeight="1" x14ac:dyDescent="0.2">
      <c r="A78" s="334">
        <f t="shared" si="7"/>
        <v>21</v>
      </c>
      <c r="B78" s="497" t="s">
        <v>676</v>
      </c>
      <c r="C78" s="261">
        <f>'Раздел 1'!P78</f>
        <v>4242328.6500000004</v>
      </c>
      <c r="D78" s="542">
        <v>458647.42000000004</v>
      </c>
      <c r="E78" s="542">
        <v>223471.53</v>
      </c>
      <c r="F78" s="547"/>
      <c r="G78" s="542">
        <v>236173.52000000002</v>
      </c>
      <c r="H78" s="547"/>
      <c r="I78" s="542">
        <v>131543.28</v>
      </c>
      <c r="J78" s="548"/>
      <c r="K78" s="498"/>
      <c r="L78" s="499"/>
      <c r="M78" s="335">
        <v>2186321.7199999997</v>
      </c>
      <c r="N78" s="498"/>
      <c r="O78" s="500"/>
      <c r="P78" s="500"/>
      <c r="Q78" s="335">
        <v>543025.56000000006</v>
      </c>
      <c r="R78" s="335">
        <v>77623.7</v>
      </c>
      <c r="S78" s="500"/>
      <c r="T78" s="335">
        <v>284168.49</v>
      </c>
      <c r="U78" s="335">
        <v>101353.428528</v>
      </c>
      <c r="V78" s="345">
        <v>2023</v>
      </c>
    </row>
    <row r="79" spans="1:22" ht="12.75" customHeight="1" x14ac:dyDescent="0.2">
      <c r="A79" s="666" t="s">
        <v>161</v>
      </c>
      <c r="B79" s="666"/>
      <c r="C79" s="247">
        <f>SUM(C38:C78)</f>
        <v>469292404.14317417</v>
      </c>
      <c r="D79" s="247">
        <f t="shared" ref="D79:U79" si="8">SUM(D38:D78)</f>
        <v>22484303.071000002</v>
      </c>
      <c r="E79" s="247">
        <f t="shared" si="8"/>
        <v>89953023.693999991</v>
      </c>
      <c r="F79" s="247">
        <f t="shared" si="8"/>
        <v>24554155.449999999</v>
      </c>
      <c r="G79" s="247">
        <f t="shared" si="8"/>
        <v>18127526.2575</v>
      </c>
      <c r="H79" s="247">
        <f t="shared" si="8"/>
        <v>22868400.964500003</v>
      </c>
      <c r="I79" s="247">
        <f t="shared" si="8"/>
        <v>11625264.085000003</v>
      </c>
      <c r="J79" s="247">
        <f t="shared" si="8"/>
        <v>0</v>
      </c>
      <c r="K79" s="247">
        <f t="shared" si="8"/>
        <v>0</v>
      </c>
      <c r="L79" s="247">
        <f t="shared" si="8"/>
        <v>0</v>
      </c>
      <c r="M79" s="247">
        <f t="shared" si="8"/>
        <v>120862240.0785</v>
      </c>
      <c r="N79" s="247">
        <f t="shared" si="8"/>
        <v>0</v>
      </c>
      <c r="O79" s="247">
        <f t="shared" si="8"/>
        <v>41680976.29299999</v>
      </c>
      <c r="P79" s="247">
        <f t="shared" si="8"/>
        <v>0</v>
      </c>
      <c r="Q79" s="247">
        <f t="shared" si="8"/>
        <v>67364580.782499984</v>
      </c>
      <c r="R79" s="247">
        <f t="shared" si="8"/>
        <v>6610357.3905000007</v>
      </c>
      <c r="S79" s="247">
        <f t="shared" si="8"/>
        <v>0</v>
      </c>
      <c r="T79" s="247">
        <f t="shared" si="8"/>
        <v>33418875.946674</v>
      </c>
      <c r="U79" s="247">
        <f t="shared" si="8"/>
        <v>9742700.1348480992</v>
      </c>
      <c r="V79" s="250"/>
    </row>
    <row r="80" spans="1:22" s="1" customFormat="1" ht="12.75" customHeight="1" x14ac:dyDescent="0.2">
      <c r="A80" s="334">
        <v>1</v>
      </c>
      <c r="B80" s="481" t="s">
        <v>308</v>
      </c>
      <c r="C80" s="335">
        <f>'Раздел 1'!P80</f>
        <v>4128685.5282624001</v>
      </c>
      <c r="D80" s="542">
        <v>391444.53600000002</v>
      </c>
      <c r="E80" s="542">
        <v>941218.65599999996</v>
      </c>
      <c r="F80" s="542"/>
      <c r="G80" s="542">
        <v>201568.416</v>
      </c>
      <c r="H80" s="542"/>
      <c r="I80" s="542">
        <v>112269.024</v>
      </c>
      <c r="J80" s="542"/>
      <c r="K80" s="335"/>
      <c r="L80" s="335"/>
      <c r="M80" s="335">
        <v>1865972.9759999998</v>
      </c>
      <c r="N80" s="335"/>
      <c r="O80" s="335"/>
      <c r="P80" s="335"/>
      <c r="Q80" s="335">
        <v>463459.24800000002</v>
      </c>
      <c r="R80" s="335">
        <v>66249.960000000006</v>
      </c>
      <c r="S80" s="335"/>
      <c r="T80" s="335"/>
      <c r="U80" s="335">
        <v>86502.712262400004</v>
      </c>
      <c r="V80" s="345">
        <v>2024</v>
      </c>
    </row>
    <row r="81" spans="1:22" s="1" customFormat="1" ht="12.75" customHeight="1" x14ac:dyDescent="0.2">
      <c r="A81" s="334">
        <f t="shared" ref="A81:A90" si="9">A80+1</f>
        <v>2</v>
      </c>
      <c r="B81" s="481" t="s">
        <v>309</v>
      </c>
      <c r="C81" s="335">
        <f>'Раздел 1'!P81</f>
        <v>4943557.6719984012</v>
      </c>
      <c r="D81" s="545">
        <v>468703.32600000006</v>
      </c>
      <c r="E81" s="542">
        <v>1126985.4959999998</v>
      </c>
      <c r="F81" s="547"/>
      <c r="G81" s="545">
        <v>241351.65599999999</v>
      </c>
      <c r="H81" s="547"/>
      <c r="I81" s="545">
        <v>134427.38400000002</v>
      </c>
      <c r="J81" s="547"/>
      <c r="K81" s="500"/>
      <c r="L81" s="500"/>
      <c r="M81" s="335">
        <v>2234257.1159999999</v>
      </c>
      <c r="N81" s="500"/>
      <c r="O81" s="500"/>
      <c r="P81" s="500"/>
      <c r="Q81" s="491">
        <v>554931.46799999999</v>
      </c>
      <c r="R81" s="491">
        <v>79325.61</v>
      </c>
      <c r="S81" s="500"/>
      <c r="T81" s="491"/>
      <c r="U81" s="491">
        <v>103575.61599839997</v>
      </c>
      <c r="V81" s="345">
        <v>2024</v>
      </c>
    </row>
    <row r="82" spans="1:22" s="1" customFormat="1" ht="12.75" customHeight="1" x14ac:dyDescent="0.2">
      <c r="A82" s="334">
        <f t="shared" si="9"/>
        <v>3</v>
      </c>
      <c r="B82" s="481" t="s">
        <v>679</v>
      </c>
      <c r="C82" s="335">
        <f>'Раздел 1'!P82</f>
        <v>23511660.854219999</v>
      </c>
      <c r="D82" s="545">
        <v>1174482.2</v>
      </c>
      <c r="E82" s="542">
        <v>4354799.2</v>
      </c>
      <c r="F82" s="547">
        <v>1198530</v>
      </c>
      <c r="G82" s="547">
        <v>836597.10000000009</v>
      </c>
      <c r="H82" s="547">
        <v>1616973.3</v>
      </c>
      <c r="I82" s="545">
        <v>532757.20000000007</v>
      </c>
      <c r="J82" s="547"/>
      <c r="K82" s="500"/>
      <c r="L82" s="500"/>
      <c r="M82" s="335">
        <v>6962185.5</v>
      </c>
      <c r="N82" s="500"/>
      <c r="O82" s="500">
        <v>2727746.1999999997</v>
      </c>
      <c r="P82" s="500"/>
      <c r="Q82" s="491">
        <v>3301554.5</v>
      </c>
      <c r="R82" s="491">
        <v>302952.09999999998</v>
      </c>
      <c r="S82" s="500"/>
      <c r="T82" s="491"/>
      <c r="U82" s="491">
        <v>503083.55422000005</v>
      </c>
      <c r="V82" s="345">
        <v>2024</v>
      </c>
    </row>
    <row r="83" spans="1:22" s="1" customFormat="1" ht="12.75" customHeight="1" x14ac:dyDescent="0.2">
      <c r="A83" s="334">
        <f t="shared" si="9"/>
        <v>4</v>
      </c>
      <c r="B83" s="481" t="s">
        <v>166</v>
      </c>
      <c r="C83" s="335">
        <f>'Раздел 1'!P83</f>
        <v>25521906.183128003</v>
      </c>
      <c r="D83" s="545">
        <v>2408508.15</v>
      </c>
      <c r="E83" s="542">
        <v>6826048.9139999999</v>
      </c>
      <c r="F83" s="547"/>
      <c r="G83" s="542">
        <v>1292664.0559999999</v>
      </c>
      <c r="H83" s="547">
        <v>2035086.916</v>
      </c>
      <c r="I83" s="545">
        <v>812316.82199999993</v>
      </c>
      <c r="J83" s="547"/>
      <c r="K83" s="500"/>
      <c r="L83" s="500"/>
      <c r="M83" s="335">
        <v>4636703.4220000003</v>
      </c>
      <c r="N83" s="500"/>
      <c r="O83" s="500">
        <v>2387515.0120000001</v>
      </c>
      <c r="P83" s="500"/>
      <c r="Q83" s="491">
        <v>4120464.6939999997</v>
      </c>
      <c r="R83" s="491">
        <v>467872.53399999999</v>
      </c>
      <c r="S83" s="500"/>
      <c r="T83" s="491"/>
      <c r="U83" s="491">
        <v>534725.66312799999</v>
      </c>
      <c r="V83" s="345">
        <v>2024</v>
      </c>
    </row>
    <row r="84" spans="1:22" s="1" customFormat="1" ht="12.75" customHeight="1" x14ac:dyDescent="0.2">
      <c r="A84" s="334">
        <f t="shared" si="9"/>
        <v>5</v>
      </c>
      <c r="B84" s="481" t="s">
        <v>169</v>
      </c>
      <c r="C84" s="335">
        <f>'Раздел 1'!P84</f>
        <v>24970537.916447997</v>
      </c>
      <c r="D84" s="545">
        <v>2356475.4</v>
      </c>
      <c r="E84" s="542">
        <v>6678580.824</v>
      </c>
      <c r="F84" s="547"/>
      <c r="G84" s="542">
        <v>1264737.696</v>
      </c>
      <c r="H84" s="547">
        <v>1991121.456</v>
      </c>
      <c r="I84" s="545">
        <v>794767.75199999998</v>
      </c>
      <c r="J84" s="547"/>
      <c r="K84" s="500"/>
      <c r="L84" s="500"/>
      <c r="M84" s="335">
        <v>4536533.352</v>
      </c>
      <c r="N84" s="500"/>
      <c r="O84" s="500">
        <v>2335935.7919999999</v>
      </c>
      <c r="P84" s="500"/>
      <c r="Q84" s="491">
        <v>4031447.3039999995</v>
      </c>
      <c r="R84" s="491">
        <v>457764.74400000001</v>
      </c>
      <c r="S84" s="500"/>
      <c r="T84" s="491"/>
      <c r="U84" s="491">
        <v>523173.596448</v>
      </c>
      <c r="V84" s="345">
        <v>2024</v>
      </c>
    </row>
    <row r="85" spans="1:22" s="1" customFormat="1" ht="12.75" customHeight="1" x14ac:dyDescent="0.2">
      <c r="A85" s="334">
        <f t="shared" si="9"/>
        <v>6</v>
      </c>
      <c r="B85" s="332" t="s">
        <v>311</v>
      </c>
      <c r="C85" s="261">
        <f>'Раздел 1'!P85</f>
        <v>49549579.649999999</v>
      </c>
      <c r="D85" s="545">
        <v>4757704.32</v>
      </c>
      <c r="E85" s="542">
        <v>13869588.720000001</v>
      </c>
      <c r="F85" s="547">
        <v>4171392</v>
      </c>
      <c r="G85" s="542">
        <v>2626528.56</v>
      </c>
      <c r="H85" s="547"/>
      <c r="I85" s="545">
        <v>1650524.22</v>
      </c>
      <c r="J85" s="548"/>
      <c r="K85" s="498"/>
      <c r="L85" s="499"/>
      <c r="M85" s="335">
        <v>9421190.2200000007</v>
      </c>
      <c r="N85" s="498"/>
      <c r="O85" s="500">
        <v>0</v>
      </c>
      <c r="P85" s="500"/>
      <c r="Q85" s="491">
        <v>8372258.9399999995</v>
      </c>
      <c r="R85" s="491">
        <v>950657.34000000008</v>
      </c>
      <c r="S85" s="500"/>
      <c r="T85" s="491">
        <v>2749190.6592000001</v>
      </c>
      <c r="U85" s="491">
        <v>980544.66844799998</v>
      </c>
      <c r="V85" s="345">
        <v>2024</v>
      </c>
    </row>
    <row r="86" spans="1:22" s="1" customFormat="1" ht="12.75" customHeight="1" x14ac:dyDescent="0.2">
      <c r="A86" s="334">
        <f t="shared" si="9"/>
        <v>7</v>
      </c>
      <c r="B86" s="332" t="s">
        <v>312</v>
      </c>
      <c r="C86" s="261">
        <f>'Раздел 1'!P86</f>
        <v>37069711.789999999</v>
      </c>
      <c r="D86" s="545">
        <v>3185215.1</v>
      </c>
      <c r="E86" s="542">
        <v>5853898.8099999996</v>
      </c>
      <c r="F86" s="547">
        <v>2746944</v>
      </c>
      <c r="G86" s="542">
        <v>1729620.92</v>
      </c>
      <c r="H86" s="547"/>
      <c r="I86" s="545">
        <v>1278759.6599999999</v>
      </c>
      <c r="J86" s="548"/>
      <c r="K86" s="498"/>
      <c r="L86" s="499"/>
      <c r="M86" s="335">
        <v>9910172.7599999998</v>
      </c>
      <c r="N86" s="498"/>
      <c r="O86" s="500">
        <v>3194562.34</v>
      </c>
      <c r="P86" s="500"/>
      <c r="Q86" s="491">
        <v>5513297.8300000001</v>
      </c>
      <c r="R86" s="491">
        <v>626026.63</v>
      </c>
      <c r="S86" s="500"/>
      <c r="T86" s="491">
        <v>2234309.8830000004</v>
      </c>
      <c r="U86" s="491">
        <v>796903.85827000008</v>
      </c>
      <c r="V86" s="345">
        <v>2024</v>
      </c>
    </row>
    <row r="87" spans="1:22" s="1" customFormat="1" ht="12.75" customHeight="1" x14ac:dyDescent="0.2">
      <c r="A87" s="334">
        <f t="shared" si="9"/>
        <v>8</v>
      </c>
      <c r="B87" s="332" t="s">
        <v>313</v>
      </c>
      <c r="C87" s="261">
        <f>'Раздел 1'!P87</f>
        <v>30139644.690000001</v>
      </c>
      <c r="D87" s="545">
        <v>2842665.92</v>
      </c>
      <c r="E87" s="542">
        <v>5794545.3200000003</v>
      </c>
      <c r="F87" s="547">
        <v>2492352</v>
      </c>
      <c r="G87" s="542">
        <v>1569316.36</v>
      </c>
      <c r="H87" s="547">
        <v>0</v>
      </c>
      <c r="I87" s="545">
        <v>986166.57</v>
      </c>
      <c r="J87" s="548"/>
      <c r="K87" s="498"/>
      <c r="L87" s="499"/>
      <c r="M87" s="335">
        <v>5629037.5700000003</v>
      </c>
      <c r="N87" s="498"/>
      <c r="O87" s="500">
        <v>2898484.22</v>
      </c>
      <c r="P87" s="500"/>
      <c r="Q87" s="491">
        <v>4894666.8899999997</v>
      </c>
      <c r="R87" s="491">
        <v>568005.29</v>
      </c>
      <c r="S87" s="500"/>
      <c r="T87" s="491">
        <v>1816514.4084000001</v>
      </c>
      <c r="U87" s="491">
        <v>647890.13899599994</v>
      </c>
      <c r="V87" s="345">
        <v>2024</v>
      </c>
    </row>
    <row r="88" spans="1:22" s="1" customFormat="1" ht="12.75" customHeight="1" x14ac:dyDescent="0.2">
      <c r="A88" s="334">
        <f t="shared" si="9"/>
        <v>9</v>
      </c>
      <c r="B88" s="332" t="s">
        <v>314</v>
      </c>
      <c r="C88" s="261">
        <f>'Раздел 1'!P88</f>
        <v>22847930.010000002</v>
      </c>
      <c r="D88" s="545">
        <v>2157456.64</v>
      </c>
      <c r="E88" s="542">
        <v>4397801.4400000004</v>
      </c>
      <c r="F88" s="547">
        <v>1891584</v>
      </c>
      <c r="G88" s="542">
        <v>1191041.1200000001</v>
      </c>
      <c r="H88" s="547">
        <v>0</v>
      </c>
      <c r="I88" s="545">
        <v>748456.44</v>
      </c>
      <c r="J88" s="548"/>
      <c r="K88" s="498"/>
      <c r="L88" s="499"/>
      <c r="M88" s="500">
        <v>4272188.4400000004</v>
      </c>
      <c r="N88" s="498"/>
      <c r="O88" s="500">
        <v>2199820.2400000002</v>
      </c>
      <c r="P88" s="500"/>
      <c r="Q88" s="491">
        <v>3688117.88</v>
      </c>
      <c r="R88" s="491">
        <v>431090.68000000005</v>
      </c>
      <c r="S88" s="500"/>
      <c r="T88" s="491">
        <v>1378653.4128</v>
      </c>
      <c r="U88" s="491">
        <v>491719.71723200002</v>
      </c>
      <c r="V88" s="345">
        <v>2024</v>
      </c>
    </row>
    <row r="89" spans="1:22" s="1" customFormat="1" ht="12.75" customHeight="1" x14ac:dyDescent="0.2">
      <c r="A89" s="334">
        <f t="shared" si="9"/>
        <v>10</v>
      </c>
      <c r="B89" s="332" t="s">
        <v>315</v>
      </c>
      <c r="C89" s="261">
        <f>'Раздел 1'!P89</f>
        <v>20504627.960000001</v>
      </c>
      <c r="D89" s="544">
        <v>1953996.1280000003</v>
      </c>
      <c r="E89" s="542">
        <v>3983063.59</v>
      </c>
      <c r="F89" s="547">
        <v>1713196.8</v>
      </c>
      <c r="G89" s="542">
        <v>1078719.1240000001</v>
      </c>
      <c r="H89" s="547">
        <v>0</v>
      </c>
      <c r="I89" s="544">
        <v>677872.71299999999</v>
      </c>
      <c r="J89" s="548"/>
      <c r="K89" s="498"/>
      <c r="L89" s="499"/>
      <c r="M89" s="500">
        <v>3869296.6130000004</v>
      </c>
      <c r="N89" s="498"/>
      <c r="O89" s="500">
        <v>1992364.5980000002</v>
      </c>
      <c r="P89" s="500"/>
      <c r="Q89" s="486">
        <v>3151695.8</v>
      </c>
      <c r="R89" s="486">
        <v>390436.36100000003</v>
      </c>
      <c r="S89" s="500"/>
      <c r="T89" s="486">
        <v>1248638.5035600001</v>
      </c>
      <c r="U89" s="486">
        <v>445347.73293640005</v>
      </c>
      <c r="V89" s="345">
        <v>2024</v>
      </c>
    </row>
    <row r="90" spans="1:22" s="1" customFormat="1" ht="12.75" customHeight="1" x14ac:dyDescent="0.2">
      <c r="A90" s="334">
        <f t="shared" si="9"/>
        <v>11</v>
      </c>
      <c r="B90" s="332" t="s">
        <v>316</v>
      </c>
      <c r="C90" s="261">
        <f>'Раздел 1'!P90</f>
        <v>21825779.649999999</v>
      </c>
      <c r="D90" s="544">
        <v>1565735.3049999999</v>
      </c>
      <c r="E90" s="542">
        <v>6781954.8125999998</v>
      </c>
      <c r="F90" s="547">
        <v>2043582.42</v>
      </c>
      <c r="G90" s="542">
        <v>1740977.7242000001</v>
      </c>
      <c r="H90" s="547">
        <v>3213270.0071999999</v>
      </c>
      <c r="I90" s="544">
        <v>2417185.804</v>
      </c>
      <c r="J90" s="548"/>
      <c r="K90" s="498"/>
      <c r="L90" s="499"/>
      <c r="M90" s="500">
        <v>986291.86589999998</v>
      </c>
      <c r="N90" s="498"/>
      <c r="O90" s="500">
        <v>0</v>
      </c>
      <c r="P90" s="500"/>
      <c r="Q90" s="486">
        <v>705738.19689999998</v>
      </c>
      <c r="R90" s="486">
        <v>577610.495</v>
      </c>
      <c r="S90" s="500"/>
      <c r="T90" s="486">
        <v>1321940.797848</v>
      </c>
      <c r="U90" s="486">
        <v>471492.21789912001</v>
      </c>
      <c r="V90" s="345">
        <v>2024</v>
      </c>
    </row>
    <row r="91" spans="1:22" ht="12.75" customHeight="1" x14ac:dyDescent="0.2">
      <c r="A91" s="666" t="s">
        <v>162</v>
      </c>
      <c r="B91" s="666"/>
      <c r="C91" s="247">
        <f>SUM(C80:C90)</f>
        <v>265013621.90405679</v>
      </c>
      <c r="D91" s="247">
        <f t="shared" ref="D91:U91" si="10">SUM(D80:D90)</f>
        <v>23262387.024999999</v>
      </c>
      <c r="E91" s="247">
        <f t="shared" si="10"/>
        <v>60608485.782600001</v>
      </c>
      <c r="F91" s="247">
        <f t="shared" si="10"/>
        <v>16257581.220000001</v>
      </c>
      <c r="G91" s="247">
        <f t="shared" si="10"/>
        <v>13773122.7322</v>
      </c>
      <c r="H91" s="247">
        <f t="shared" si="10"/>
        <v>8856451.6792000011</v>
      </c>
      <c r="I91" s="247">
        <f t="shared" si="10"/>
        <v>10145503.589</v>
      </c>
      <c r="J91" s="247">
        <f t="shared" si="10"/>
        <v>0</v>
      </c>
      <c r="K91" s="247">
        <f t="shared" si="10"/>
        <v>0</v>
      </c>
      <c r="L91" s="247">
        <f t="shared" si="10"/>
        <v>0</v>
      </c>
      <c r="M91" s="247">
        <f t="shared" si="10"/>
        <v>54323829.834899999</v>
      </c>
      <c r="N91" s="247">
        <f t="shared" si="10"/>
        <v>0</v>
      </c>
      <c r="O91" s="247">
        <f t="shared" si="10"/>
        <v>17736428.401999999</v>
      </c>
      <c r="P91" s="247">
        <f t="shared" si="10"/>
        <v>0</v>
      </c>
      <c r="Q91" s="247">
        <f t="shared" si="10"/>
        <v>38797632.7509</v>
      </c>
      <c r="R91" s="247">
        <f t="shared" si="10"/>
        <v>4917991.7439999999</v>
      </c>
      <c r="S91" s="247">
        <f t="shared" si="10"/>
        <v>0</v>
      </c>
      <c r="T91" s="247">
        <f t="shared" si="10"/>
        <v>10749247.664808</v>
      </c>
      <c r="U91" s="247">
        <f t="shared" si="10"/>
        <v>5584959.4758383203</v>
      </c>
      <c r="V91" s="249"/>
    </row>
    <row r="92" spans="1:22" ht="12.75" customHeight="1" x14ac:dyDescent="0.2">
      <c r="A92" s="662" t="s">
        <v>94</v>
      </c>
      <c r="B92" s="663"/>
      <c r="C92" s="244">
        <f t="shared" ref="C92:U92" si="11">C37+C79+C91</f>
        <v>917312501.10638392</v>
      </c>
      <c r="D92" s="244">
        <f t="shared" si="11"/>
        <v>59925262.399000004</v>
      </c>
      <c r="E92" s="244">
        <f t="shared" si="11"/>
        <v>186837927.13660002</v>
      </c>
      <c r="F92" s="244">
        <f t="shared" si="11"/>
        <v>50279940.170000002</v>
      </c>
      <c r="G92" s="244">
        <f t="shared" si="11"/>
        <v>40518680.181700006</v>
      </c>
      <c r="H92" s="244">
        <f t="shared" si="11"/>
        <v>36606890.007700004</v>
      </c>
      <c r="I92" s="244">
        <f t="shared" si="11"/>
        <v>29389018.206</v>
      </c>
      <c r="J92" s="244">
        <f t="shared" si="11"/>
        <v>0</v>
      </c>
      <c r="K92" s="244">
        <f t="shared" si="11"/>
        <v>0</v>
      </c>
      <c r="L92" s="244">
        <f t="shared" si="11"/>
        <v>8832</v>
      </c>
      <c r="M92" s="244">
        <f t="shared" si="11"/>
        <v>225146501.87739998</v>
      </c>
      <c r="N92" s="244">
        <f t="shared" si="11"/>
        <v>1397</v>
      </c>
      <c r="O92" s="244">
        <f t="shared" si="11"/>
        <v>70904072.658999994</v>
      </c>
      <c r="P92" s="244">
        <f t="shared" si="11"/>
        <v>14727</v>
      </c>
      <c r="Q92" s="244">
        <f t="shared" si="11"/>
        <v>129099320.34539999</v>
      </c>
      <c r="R92" s="244">
        <f t="shared" si="11"/>
        <v>15071712.107500002</v>
      </c>
      <c r="S92" s="244">
        <f t="shared" si="11"/>
        <v>0</v>
      </c>
      <c r="T92" s="244">
        <f t="shared" si="11"/>
        <v>54357044.287360199</v>
      </c>
      <c r="U92" s="244">
        <f t="shared" si="11"/>
        <v>19176131.721304819</v>
      </c>
      <c r="V92" s="244"/>
    </row>
    <row r="93" spans="1:22" ht="12.75" customHeight="1" x14ac:dyDescent="0.2">
      <c r="A93" s="664" t="s">
        <v>75</v>
      </c>
      <c r="B93" s="665"/>
      <c r="C93" s="241"/>
      <c r="D93" s="241"/>
      <c r="E93" s="241"/>
      <c r="F93" s="241"/>
      <c r="G93" s="241"/>
      <c r="H93" s="241"/>
      <c r="I93" s="241"/>
      <c r="J93" s="239"/>
      <c r="K93" s="239"/>
      <c r="L93" s="243"/>
      <c r="M93" s="241"/>
      <c r="N93" s="239"/>
      <c r="O93" s="241"/>
      <c r="P93" s="241"/>
      <c r="Q93" s="241"/>
      <c r="R93" s="241"/>
      <c r="S93" s="241"/>
      <c r="T93" s="241"/>
      <c r="U93" s="241"/>
      <c r="V93" s="171"/>
    </row>
    <row r="94" spans="1:22" s="1" customFormat="1" ht="12.75" customHeight="1" x14ac:dyDescent="0.2">
      <c r="A94" s="334">
        <v>1</v>
      </c>
      <c r="B94" s="481" t="s">
        <v>190</v>
      </c>
      <c r="C94" s="583">
        <f>'Раздел 1'!P94</f>
        <v>431622.15</v>
      </c>
      <c r="D94" s="549"/>
      <c r="E94" s="542"/>
      <c r="F94" s="542"/>
      <c r="G94" s="542"/>
      <c r="H94" s="542"/>
      <c r="I94" s="542"/>
      <c r="J94" s="543"/>
      <c r="K94" s="333"/>
      <c r="L94" s="243"/>
      <c r="M94" s="335"/>
      <c r="N94" s="333"/>
      <c r="O94" s="333"/>
      <c r="P94" s="335"/>
      <c r="Q94" s="335"/>
      <c r="R94" s="335"/>
      <c r="S94" s="335"/>
      <c r="T94" s="335">
        <v>431622.15</v>
      </c>
      <c r="U94" s="335"/>
      <c r="V94" s="345">
        <v>2022</v>
      </c>
    </row>
    <row r="95" spans="1:22" s="1" customFormat="1" ht="12.75" customHeight="1" x14ac:dyDescent="0.2">
      <c r="A95" s="501">
        <v>2</v>
      </c>
      <c r="B95" s="502" t="s">
        <v>692</v>
      </c>
      <c r="C95" s="583">
        <f>'Раздел 1'!P95</f>
        <v>12593836.153230403</v>
      </c>
      <c r="D95" s="542"/>
      <c r="E95" s="542">
        <v>2789143.5440000002</v>
      </c>
      <c r="F95" s="542"/>
      <c r="G95" s="542">
        <v>610698.30000000005</v>
      </c>
      <c r="H95" s="542"/>
      <c r="I95" s="542">
        <v>347555.10000000003</v>
      </c>
      <c r="J95" s="543"/>
      <c r="K95" s="333"/>
      <c r="L95" s="243">
        <v>506</v>
      </c>
      <c r="M95" s="335">
        <v>4855089.41</v>
      </c>
      <c r="N95" s="333"/>
      <c r="O95" s="335">
        <v>2041523.598</v>
      </c>
      <c r="P95" s="335">
        <v>544</v>
      </c>
      <c r="Q95" s="335">
        <v>1451242.6740000001</v>
      </c>
      <c r="R95" s="335">
        <v>191809.2</v>
      </c>
      <c r="S95" s="335"/>
      <c r="T95" s="335"/>
      <c r="U95" s="335">
        <v>306774.32723040006</v>
      </c>
      <c r="V95" s="345">
        <v>2022</v>
      </c>
    </row>
    <row r="96" spans="1:22" s="1" customFormat="1" ht="12.75" customHeight="1" x14ac:dyDescent="0.2">
      <c r="A96" s="585">
        <v>3</v>
      </c>
      <c r="B96" s="332" t="s">
        <v>655</v>
      </c>
      <c r="C96" s="261">
        <f>'Раздел 1'!P96</f>
        <v>9882122.3499999996</v>
      </c>
      <c r="D96" s="549">
        <v>917572.26699999999</v>
      </c>
      <c r="E96" s="542">
        <v>2655090.358</v>
      </c>
      <c r="F96" s="542"/>
      <c r="G96" s="542">
        <v>507852.17499999999</v>
      </c>
      <c r="H96" s="542"/>
      <c r="I96" s="542">
        <v>374603.39399999991</v>
      </c>
      <c r="J96" s="543"/>
      <c r="K96" s="333"/>
      <c r="L96" s="243">
        <v>571</v>
      </c>
      <c r="M96" s="335">
        <v>2898947.889</v>
      </c>
      <c r="N96" s="333"/>
      <c r="O96" s="333"/>
      <c r="P96" s="335" t="s">
        <v>763</v>
      </c>
      <c r="Q96" s="335">
        <v>1600439.0869999998</v>
      </c>
      <c r="R96" s="335">
        <v>183762.217</v>
      </c>
      <c r="S96" s="335"/>
      <c r="T96" s="335">
        <v>548296.04321999999</v>
      </c>
      <c r="U96" s="335">
        <v>195558.92208180003</v>
      </c>
      <c r="V96" s="345">
        <v>2022</v>
      </c>
    </row>
    <row r="97" spans="1:22" ht="12.75" customHeight="1" x14ac:dyDescent="0.2">
      <c r="A97" s="668" t="s">
        <v>191</v>
      </c>
      <c r="B97" s="669"/>
      <c r="C97" s="247">
        <f t="shared" ref="C97:U97" si="12">SUM(C94:C96)</f>
        <v>22907580.653230403</v>
      </c>
      <c r="D97" s="247">
        <f t="shared" si="12"/>
        <v>917572.26699999999</v>
      </c>
      <c r="E97" s="247">
        <f t="shared" si="12"/>
        <v>5444233.9020000007</v>
      </c>
      <c r="F97" s="247">
        <f t="shared" si="12"/>
        <v>0</v>
      </c>
      <c r="G97" s="247">
        <f t="shared" si="12"/>
        <v>1118550.4750000001</v>
      </c>
      <c r="H97" s="247">
        <f t="shared" si="12"/>
        <v>0</v>
      </c>
      <c r="I97" s="247">
        <f t="shared" si="12"/>
        <v>722158.49399999995</v>
      </c>
      <c r="J97" s="247">
        <f t="shared" si="12"/>
        <v>0</v>
      </c>
      <c r="K97" s="247">
        <f t="shared" si="12"/>
        <v>0</v>
      </c>
      <c r="L97" s="247">
        <f t="shared" si="12"/>
        <v>1077</v>
      </c>
      <c r="M97" s="247">
        <f t="shared" si="12"/>
        <v>7754037.2990000006</v>
      </c>
      <c r="N97" s="247">
        <f t="shared" si="12"/>
        <v>0</v>
      </c>
      <c r="O97" s="247">
        <f t="shared" si="12"/>
        <v>2041523.598</v>
      </c>
      <c r="P97" s="247">
        <f t="shared" si="12"/>
        <v>544</v>
      </c>
      <c r="Q97" s="247">
        <f t="shared" si="12"/>
        <v>3051681.7609999999</v>
      </c>
      <c r="R97" s="247">
        <f t="shared" si="12"/>
        <v>375571.41700000002</v>
      </c>
      <c r="S97" s="247">
        <f t="shared" si="12"/>
        <v>0</v>
      </c>
      <c r="T97" s="247">
        <f t="shared" si="12"/>
        <v>979918.19322000002</v>
      </c>
      <c r="U97" s="247">
        <f t="shared" si="12"/>
        <v>502333.24931220012</v>
      </c>
      <c r="V97" s="178"/>
    </row>
    <row r="98" spans="1:22" s="1" customFormat="1" ht="12.75" customHeight="1" x14ac:dyDescent="0.2">
      <c r="A98" s="334">
        <v>4</v>
      </c>
      <c r="B98" s="481" t="s">
        <v>190</v>
      </c>
      <c r="C98" s="503">
        <f>'Раздел 1'!P98</f>
        <v>6847647.6600000001</v>
      </c>
      <c r="D98" s="542">
        <v>416954.03199999995</v>
      </c>
      <c r="E98" s="542">
        <v>1164276.26</v>
      </c>
      <c r="F98" s="542"/>
      <c r="G98" s="542">
        <v>306426.91200000001</v>
      </c>
      <c r="H98" s="542">
        <v>0</v>
      </c>
      <c r="I98" s="542">
        <v>227463.63199999998</v>
      </c>
      <c r="J98" s="543"/>
      <c r="K98" s="333"/>
      <c r="L98" s="243"/>
      <c r="M98" s="335">
        <v>2844664.2399999998</v>
      </c>
      <c r="N98" s="333"/>
      <c r="O98" s="335">
        <v>0</v>
      </c>
      <c r="P98" s="335"/>
      <c r="Q98" s="335">
        <v>1629378.24</v>
      </c>
      <c r="R98" s="335">
        <v>104539.11599999999</v>
      </c>
      <c r="S98" s="335"/>
      <c r="T98" s="335"/>
      <c r="U98" s="335">
        <v>153945.23195920003</v>
      </c>
      <c r="V98" s="345">
        <v>2023</v>
      </c>
    </row>
    <row r="99" spans="1:22" ht="12.75" customHeight="1" x14ac:dyDescent="0.2">
      <c r="A99" s="668" t="s">
        <v>192</v>
      </c>
      <c r="B99" s="669"/>
      <c r="C99" s="247">
        <f t="shared" ref="C99:U99" si="13">SUM(C98:C98)</f>
        <v>6847647.6600000001</v>
      </c>
      <c r="D99" s="247">
        <f t="shared" si="13"/>
        <v>416954.03199999995</v>
      </c>
      <c r="E99" s="247">
        <f t="shared" si="13"/>
        <v>1164276.26</v>
      </c>
      <c r="F99" s="247">
        <f t="shared" si="13"/>
        <v>0</v>
      </c>
      <c r="G99" s="247">
        <f t="shared" si="13"/>
        <v>306426.91200000001</v>
      </c>
      <c r="H99" s="247">
        <f t="shared" si="13"/>
        <v>0</v>
      </c>
      <c r="I99" s="247">
        <f t="shared" si="13"/>
        <v>227463.63199999998</v>
      </c>
      <c r="J99" s="247">
        <f t="shared" si="13"/>
        <v>0</v>
      </c>
      <c r="K99" s="247">
        <f t="shared" si="13"/>
        <v>0</v>
      </c>
      <c r="L99" s="247">
        <f t="shared" si="13"/>
        <v>0</v>
      </c>
      <c r="M99" s="247">
        <f t="shared" si="13"/>
        <v>2844664.2399999998</v>
      </c>
      <c r="N99" s="247">
        <f t="shared" si="13"/>
        <v>0</v>
      </c>
      <c r="O99" s="247">
        <f t="shared" si="13"/>
        <v>0</v>
      </c>
      <c r="P99" s="247">
        <f t="shared" si="13"/>
        <v>0</v>
      </c>
      <c r="Q99" s="247">
        <f t="shared" si="13"/>
        <v>1629378.24</v>
      </c>
      <c r="R99" s="247">
        <f t="shared" si="13"/>
        <v>104539.11599999999</v>
      </c>
      <c r="S99" s="247">
        <f t="shared" si="13"/>
        <v>0</v>
      </c>
      <c r="T99" s="247">
        <f t="shared" si="13"/>
        <v>0</v>
      </c>
      <c r="U99" s="247">
        <f t="shared" si="13"/>
        <v>153945.23195920003</v>
      </c>
      <c r="V99" s="250"/>
    </row>
    <row r="100" spans="1:22" s="1" customFormat="1" ht="12.75" customHeight="1" x14ac:dyDescent="0.2">
      <c r="A100" s="334">
        <v>1</v>
      </c>
      <c r="B100" s="481" t="s">
        <v>680</v>
      </c>
      <c r="C100" s="503">
        <f>'Раздел 1'!P100</f>
        <v>277691.23619999993</v>
      </c>
      <c r="D100" s="542"/>
      <c r="E100" s="542"/>
      <c r="F100" s="542"/>
      <c r="G100" s="542"/>
      <c r="H100" s="542"/>
      <c r="I100" s="542"/>
      <c r="J100" s="543"/>
      <c r="K100" s="333"/>
      <c r="L100" s="243"/>
      <c r="M100" s="335"/>
      <c r="N100" s="333"/>
      <c r="O100" s="333"/>
      <c r="P100" s="335"/>
      <c r="Q100" s="335"/>
      <c r="R100" s="335"/>
      <c r="S100" s="335"/>
      <c r="T100" s="335">
        <v>277691.23619999993</v>
      </c>
      <c r="U100" s="335"/>
      <c r="V100" s="345">
        <v>2024</v>
      </c>
    </row>
    <row r="101" spans="1:22" ht="12.75" customHeight="1" x14ac:dyDescent="0.2">
      <c r="A101" s="660" t="s">
        <v>193</v>
      </c>
      <c r="B101" s="661"/>
      <c r="C101" s="249">
        <f t="shared" ref="C101:U101" si="14">SUM(C100:C100)</f>
        <v>277691.23619999993</v>
      </c>
      <c r="D101" s="249">
        <f t="shared" si="14"/>
        <v>0</v>
      </c>
      <c r="E101" s="249">
        <f t="shared" si="14"/>
        <v>0</v>
      </c>
      <c r="F101" s="249">
        <f t="shared" si="14"/>
        <v>0</v>
      </c>
      <c r="G101" s="249">
        <f t="shared" si="14"/>
        <v>0</v>
      </c>
      <c r="H101" s="249">
        <f t="shared" si="14"/>
        <v>0</v>
      </c>
      <c r="I101" s="249">
        <f t="shared" si="14"/>
        <v>0</v>
      </c>
      <c r="J101" s="249">
        <f t="shared" si="14"/>
        <v>0</v>
      </c>
      <c r="K101" s="249">
        <f t="shared" si="14"/>
        <v>0</v>
      </c>
      <c r="L101" s="249">
        <f t="shared" si="14"/>
        <v>0</v>
      </c>
      <c r="M101" s="249">
        <f t="shared" si="14"/>
        <v>0</v>
      </c>
      <c r="N101" s="249">
        <f t="shared" si="14"/>
        <v>0</v>
      </c>
      <c r="O101" s="249">
        <f t="shared" si="14"/>
        <v>0</v>
      </c>
      <c r="P101" s="249">
        <f t="shared" si="14"/>
        <v>0</v>
      </c>
      <c r="Q101" s="249">
        <f t="shared" si="14"/>
        <v>0</v>
      </c>
      <c r="R101" s="249">
        <f t="shared" si="14"/>
        <v>0</v>
      </c>
      <c r="S101" s="249">
        <f t="shared" si="14"/>
        <v>0</v>
      </c>
      <c r="T101" s="249">
        <f t="shared" si="14"/>
        <v>277691.23619999993</v>
      </c>
      <c r="U101" s="249">
        <f t="shared" si="14"/>
        <v>0</v>
      </c>
      <c r="V101" s="178"/>
    </row>
    <row r="102" spans="1:22" ht="12.75" customHeight="1" x14ac:dyDescent="0.2">
      <c r="A102" s="662" t="s">
        <v>41</v>
      </c>
      <c r="B102" s="663"/>
      <c r="C102" s="244">
        <f t="shared" ref="C102:U102" si="15">C97+C99+C101</f>
        <v>30032919.549430404</v>
      </c>
      <c r="D102" s="244">
        <f t="shared" si="15"/>
        <v>1334526.2989999999</v>
      </c>
      <c r="E102" s="244">
        <f t="shared" si="15"/>
        <v>6608510.1620000005</v>
      </c>
      <c r="F102" s="244">
        <f t="shared" si="15"/>
        <v>0</v>
      </c>
      <c r="G102" s="244">
        <f t="shared" si="15"/>
        <v>1424977.3870000001</v>
      </c>
      <c r="H102" s="244">
        <f t="shared" si="15"/>
        <v>0</v>
      </c>
      <c r="I102" s="244">
        <f t="shared" si="15"/>
        <v>949622.12599999993</v>
      </c>
      <c r="J102" s="244">
        <f t="shared" si="15"/>
        <v>0</v>
      </c>
      <c r="K102" s="244">
        <f t="shared" si="15"/>
        <v>0</v>
      </c>
      <c r="L102" s="244">
        <f t="shared" si="15"/>
        <v>1077</v>
      </c>
      <c r="M102" s="244">
        <f t="shared" si="15"/>
        <v>10598701.539000001</v>
      </c>
      <c r="N102" s="244">
        <f t="shared" si="15"/>
        <v>0</v>
      </c>
      <c r="O102" s="244">
        <f t="shared" si="15"/>
        <v>2041523.598</v>
      </c>
      <c r="P102" s="244">
        <f t="shared" si="15"/>
        <v>544</v>
      </c>
      <c r="Q102" s="244">
        <f t="shared" si="15"/>
        <v>4681060.0010000002</v>
      </c>
      <c r="R102" s="244">
        <f t="shared" si="15"/>
        <v>480110.533</v>
      </c>
      <c r="S102" s="244">
        <f t="shared" si="15"/>
        <v>0</v>
      </c>
      <c r="T102" s="244">
        <f t="shared" si="15"/>
        <v>1257609.4294199999</v>
      </c>
      <c r="U102" s="244">
        <f t="shared" si="15"/>
        <v>656278.48127140012</v>
      </c>
      <c r="V102" s="251"/>
    </row>
    <row r="103" spans="1:22" ht="12.75" customHeight="1" x14ac:dyDescent="0.2">
      <c r="A103" s="664" t="s">
        <v>717</v>
      </c>
      <c r="B103" s="665"/>
      <c r="C103" s="241"/>
      <c r="D103" s="241"/>
      <c r="E103" s="241"/>
      <c r="F103" s="241"/>
      <c r="G103" s="241"/>
      <c r="H103" s="241"/>
      <c r="I103" s="241"/>
      <c r="J103" s="239"/>
      <c r="K103" s="239"/>
      <c r="L103" s="243"/>
      <c r="M103" s="241"/>
      <c r="N103" s="239"/>
      <c r="O103" s="239"/>
      <c r="P103" s="241"/>
      <c r="Q103" s="241"/>
      <c r="R103" s="241"/>
      <c r="S103" s="241"/>
      <c r="T103" s="241"/>
      <c r="U103" s="241"/>
      <c r="V103" s="171"/>
    </row>
    <row r="104" spans="1:22" s="1" customFormat="1" ht="12.75" customHeight="1" x14ac:dyDescent="0.2">
      <c r="A104" s="505">
        <v>1</v>
      </c>
      <c r="B104" s="506" t="s">
        <v>197</v>
      </c>
      <c r="C104" s="583">
        <f>'Раздел 1'!P104</f>
        <v>6033415.0867663994</v>
      </c>
      <c r="D104" s="542">
        <v>479301.83</v>
      </c>
      <c r="E104" s="542">
        <v>1149298.868</v>
      </c>
      <c r="F104" s="542"/>
      <c r="G104" s="542">
        <v>251645.30000000002</v>
      </c>
      <c r="H104" s="542"/>
      <c r="I104" s="542">
        <v>143214.1</v>
      </c>
      <c r="J104" s="543"/>
      <c r="K104" s="333"/>
      <c r="L104" s="243">
        <v>592</v>
      </c>
      <c r="M104" s="335">
        <v>2365273.1260000002</v>
      </c>
      <c r="N104" s="333" t="s">
        <v>764</v>
      </c>
      <c r="O104" s="335">
        <v>841233.41800000006</v>
      </c>
      <c r="P104" s="335">
        <v>316</v>
      </c>
      <c r="Q104" s="335">
        <v>598001.33400000003</v>
      </c>
      <c r="R104" s="335">
        <v>79037.200000000012</v>
      </c>
      <c r="S104" s="335"/>
      <c r="T104" s="335"/>
      <c r="U104" s="335">
        <v>126409.91076639997</v>
      </c>
      <c r="V104" s="345">
        <v>2022</v>
      </c>
    </row>
    <row r="105" spans="1:22" ht="12.75" customHeight="1" x14ac:dyDescent="0.2">
      <c r="A105" s="666" t="s">
        <v>194</v>
      </c>
      <c r="B105" s="666"/>
      <c r="C105" s="247">
        <f t="shared" ref="C105:U105" si="16">SUM(C104)</f>
        <v>6033415.0867663994</v>
      </c>
      <c r="D105" s="247">
        <f t="shared" si="16"/>
        <v>479301.83</v>
      </c>
      <c r="E105" s="247">
        <f t="shared" si="16"/>
        <v>1149298.868</v>
      </c>
      <c r="F105" s="247">
        <f t="shared" si="16"/>
        <v>0</v>
      </c>
      <c r="G105" s="247">
        <f t="shared" si="16"/>
        <v>251645.30000000002</v>
      </c>
      <c r="H105" s="247">
        <f t="shared" si="16"/>
        <v>0</v>
      </c>
      <c r="I105" s="247">
        <f t="shared" si="16"/>
        <v>143214.1</v>
      </c>
      <c r="J105" s="247">
        <f t="shared" si="16"/>
        <v>0</v>
      </c>
      <c r="K105" s="247">
        <f t="shared" si="16"/>
        <v>0</v>
      </c>
      <c r="L105" s="247">
        <f>SUM(L104)</f>
        <v>592</v>
      </c>
      <c r="M105" s="247">
        <f t="shared" si="16"/>
        <v>2365273.1260000002</v>
      </c>
      <c r="N105" s="247">
        <f t="shared" si="16"/>
        <v>0</v>
      </c>
      <c r="O105" s="247">
        <f t="shared" si="16"/>
        <v>841233.41800000006</v>
      </c>
      <c r="P105" s="247">
        <f t="shared" si="16"/>
        <v>316</v>
      </c>
      <c r="Q105" s="247">
        <f t="shared" si="16"/>
        <v>598001.33400000003</v>
      </c>
      <c r="R105" s="247">
        <f t="shared" si="16"/>
        <v>79037.200000000012</v>
      </c>
      <c r="S105" s="247">
        <f t="shared" si="16"/>
        <v>0</v>
      </c>
      <c r="T105" s="247">
        <f t="shared" si="16"/>
        <v>0</v>
      </c>
      <c r="U105" s="247">
        <f t="shared" si="16"/>
        <v>126409.91076639997</v>
      </c>
      <c r="V105" s="247"/>
    </row>
    <row r="106" spans="1:22" s="1" customFormat="1" ht="12.75" customHeight="1" x14ac:dyDescent="0.2">
      <c r="A106" s="334">
        <v>1</v>
      </c>
      <c r="B106" s="366" t="s">
        <v>494</v>
      </c>
      <c r="C106" s="335">
        <f>'Раздел 1'!P106</f>
        <v>1149009.0278999999</v>
      </c>
      <c r="D106" s="542"/>
      <c r="E106" s="542"/>
      <c r="F106" s="542"/>
      <c r="G106" s="542"/>
      <c r="H106" s="542"/>
      <c r="I106" s="542"/>
      <c r="J106" s="543"/>
      <c r="K106" s="333"/>
      <c r="L106" s="243"/>
      <c r="M106" s="335"/>
      <c r="N106" s="333"/>
      <c r="O106" s="333"/>
      <c r="P106" s="335"/>
      <c r="Q106" s="335"/>
      <c r="R106" s="335"/>
      <c r="S106" s="335"/>
      <c r="T106" s="335">
        <v>1149009.0278999999</v>
      </c>
      <c r="U106" s="335"/>
      <c r="V106" s="345">
        <v>2023</v>
      </c>
    </row>
    <row r="107" spans="1:22" ht="12.75" customHeight="1" x14ac:dyDescent="0.2">
      <c r="A107" s="660" t="s">
        <v>195</v>
      </c>
      <c r="B107" s="667"/>
      <c r="C107" s="247">
        <f t="shared" ref="C107:U107" si="17">SUM(C106)</f>
        <v>1149009.0278999999</v>
      </c>
      <c r="D107" s="247">
        <f t="shared" si="17"/>
        <v>0</v>
      </c>
      <c r="E107" s="247">
        <f t="shared" si="17"/>
        <v>0</v>
      </c>
      <c r="F107" s="247">
        <f t="shared" si="17"/>
        <v>0</v>
      </c>
      <c r="G107" s="247">
        <f t="shared" si="17"/>
        <v>0</v>
      </c>
      <c r="H107" s="247">
        <f t="shared" si="17"/>
        <v>0</v>
      </c>
      <c r="I107" s="247">
        <f t="shared" si="17"/>
        <v>0</v>
      </c>
      <c r="J107" s="247">
        <f t="shared" si="17"/>
        <v>0</v>
      </c>
      <c r="K107" s="247">
        <f t="shared" si="17"/>
        <v>0</v>
      </c>
      <c r="L107" s="247">
        <f t="shared" si="17"/>
        <v>0</v>
      </c>
      <c r="M107" s="247">
        <f t="shared" si="17"/>
        <v>0</v>
      </c>
      <c r="N107" s="247">
        <f t="shared" si="17"/>
        <v>0</v>
      </c>
      <c r="O107" s="247">
        <f t="shared" si="17"/>
        <v>0</v>
      </c>
      <c r="P107" s="247">
        <f t="shared" si="17"/>
        <v>0</v>
      </c>
      <c r="Q107" s="247">
        <f t="shared" si="17"/>
        <v>0</v>
      </c>
      <c r="R107" s="247">
        <f t="shared" si="17"/>
        <v>0</v>
      </c>
      <c r="S107" s="247">
        <f t="shared" si="17"/>
        <v>0</v>
      </c>
      <c r="T107" s="247">
        <f t="shared" si="17"/>
        <v>1149009.0278999999</v>
      </c>
      <c r="U107" s="247">
        <f t="shared" si="17"/>
        <v>0</v>
      </c>
      <c r="V107" s="178"/>
    </row>
    <row r="108" spans="1:22" s="1" customFormat="1" ht="12.75" customHeight="1" x14ac:dyDescent="0.2">
      <c r="A108" s="507">
        <v>1</v>
      </c>
      <c r="B108" s="373" t="s">
        <v>494</v>
      </c>
      <c r="C108" s="335">
        <f>'Раздел 1'!P108</f>
        <v>17559963.684951</v>
      </c>
      <c r="D108" s="542">
        <v>1109961.46</v>
      </c>
      <c r="E108" s="542">
        <v>2520641.5</v>
      </c>
      <c r="F108" s="542"/>
      <c r="G108" s="542">
        <v>815730.3600000001</v>
      </c>
      <c r="H108" s="542"/>
      <c r="I108" s="542">
        <v>605524.46</v>
      </c>
      <c r="J108" s="543"/>
      <c r="K108" s="333"/>
      <c r="L108" s="243"/>
      <c r="M108" s="335">
        <v>7572699.7000000002</v>
      </c>
      <c r="N108" s="333"/>
      <c r="O108" s="333"/>
      <c r="P108" s="335"/>
      <c r="Q108" s="335">
        <v>4247302.38</v>
      </c>
      <c r="R108" s="335">
        <v>278290.60499999998</v>
      </c>
      <c r="S108" s="335"/>
      <c r="T108" s="335"/>
      <c r="U108" s="335">
        <v>409813.21995100006</v>
      </c>
      <c r="V108" s="345">
        <v>2024</v>
      </c>
    </row>
    <row r="109" spans="1:22" ht="12.75" customHeight="1" x14ac:dyDescent="0.2">
      <c r="A109" s="666" t="s">
        <v>196</v>
      </c>
      <c r="B109" s="666"/>
      <c r="C109" s="247">
        <f>'Раздел 1'!P109</f>
        <v>17559963.684951</v>
      </c>
      <c r="D109" s="247">
        <f t="shared" ref="D109:U109" si="18">SUM(D108:D108)</f>
        <v>1109961.46</v>
      </c>
      <c r="E109" s="247">
        <f t="shared" si="18"/>
        <v>2520641.5</v>
      </c>
      <c r="F109" s="247">
        <f t="shared" si="18"/>
        <v>0</v>
      </c>
      <c r="G109" s="247">
        <f t="shared" si="18"/>
        <v>815730.3600000001</v>
      </c>
      <c r="H109" s="247">
        <f t="shared" si="18"/>
        <v>0</v>
      </c>
      <c r="I109" s="247">
        <f t="shared" si="18"/>
        <v>605524.46</v>
      </c>
      <c r="J109" s="247">
        <f t="shared" si="18"/>
        <v>0</v>
      </c>
      <c r="K109" s="247">
        <f t="shared" si="18"/>
        <v>0</v>
      </c>
      <c r="L109" s="247">
        <f t="shared" si="18"/>
        <v>0</v>
      </c>
      <c r="M109" s="247">
        <f t="shared" si="18"/>
        <v>7572699.7000000002</v>
      </c>
      <c r="N109" s="247">
        <f t="shared" si="18"/>
        <v>0</v>
      </c>
      <c r="O109" s="247">
        <f t="shared" si="18"/>
        <v>0</v>
      </c>
      <c r="P109" s="247">
        <f t="shared" si="18"/>
        <v>0</v>
      </c>
      <c r="Q109" s="247">
        <f t="shared" si="18"/>
        <v>4247302.38</v>
      </c>
      <c r="R109" s="247">
        <f t="shared" si="18"/>
        <v>278290.60499999998</v>
      </c>
      <c r="S109" s="247">
        <f t="shared" si="18"/>
        <v>0</v>
      </c>
      <c r="T109" s="247">
        <f t="shared" si="18"/>
        <v>0</v>
      </c>
      <c r="U109" s="247">
        <f t="shared" si="18"/>
        <v>409813.21995100006</v>
      </c>
      <c r="V109" s="178"/>
    </row>
    <row r="110" spans="1:22" ht="12.75" customHeight="1" x14ac:dyDescent="0.2">
      <c r="A110" s="662" t="s">
        <v>95</v>
      </c>
      <c r="B110" s="663"/>
      <c r="C110" s="244">
        <f t="shared" ref="C110:U110" si="19">C105+C107+C109</f>
        <v>24742387.799617399</v>
      </c>
      <c r="D110" s="244">
        <f t="shared" si="19"/>
        <v>1589263.29</v>
      </c>
      <c r="E110" s="244">
        <f t="shared" si="19"/>
        <v>3669940.3679999998</v>
      </c>
      <c r="F110" s="244">
        <f t="shared" si="19"/>
        <v>0</v>
      </c>
      <c r="G110" s="244">
        <f t="shared" si="19"/>
        <v>1067375.6600000001</v>
      </c>
      <c r="H110" s="244">
        <f t="shared" si="19"/>
        <v>0</v>
      </c>
      <c r="I110" s="244">
        <f t="shared" si="19"/>
        <v>748738.55999999994</v>
      </c>
      <c r="J110" s="244">
        <f t="shared" si="19"/>
        <v>0</v>
      </c>
      <c r="K110" s="244">
        <f t="shared" si="19"/>
        <v>0</v>
      </c>
      <c r="L110" s="244">
        <f t="shared" si="19"/>
        <v>592</v>
      </c>
      <c r="M110" s="244">
        <f t="shared" si="19"/>
        <v>9937972.8260000013</v>
      </c>
      <c r="N110" s="244">
        <f t="shared" si="19"/>
        <v>0</v>
      </c>
      <c r="O110" s="244">
        <f t="shared" si="19"/>
        <v>841233.41800000006</v>
      </c>
      <c r="P110" s="244">
        <f t="shared" si="19"/>
        <v>316</v>
      </c>
      <c r="Q110" s="244">
        <f t="shared" si="19"/>
        <v>4845303.7139999997</v>
      </c>
      <c r="R110" s="244">
        <f t="shared" si="19"/>
        <v>357327.80499999999</v>
      </c>
      <c r="S110" s="244">
        <f t="shared" si="19"/>
        <v>0</v>
      </c>
      <c r="T110" s="244">
        <f t="shared" si="19"/>
        <v>1149009.0278999999</v>
      </c>
      <c r="U110" s="244">
        <f t="shared" si="19"/>
        <v>536223.1307174</v>
      </c>
      <c r="V110" s="251"/>
    </row>
    <row r="111" spans="1:22" ht="12.75" customHeight="1" x14ac:dyDescent="0.2">
      <c r="A111" s="664" t="s">
        <v>76</v>
      </c>
      <c r="B111" s="665"/>
      <c r="C111" s="241"/>
      <c r="D111" s="241"/>
      <c r="E111" s="241"/>
      <c r="F111" s="241"/>
      <c r="G111" s="241"/>
      <c r="H111" s="241"/>
      <c r="I111" s="241"/>
      <c r="J111" s="239"/>
      <c r="K111" s="239"/>
      <c r="L111" s="243"/>
      <c r="M111" s="241"/>
      <c r="N111" s="239"/>
      <c r="O111" s="239"/>
      <c r="P111" s="241"/>
      <c r="Q111" s="241"/>
      <c r="R111" s="241"/>
      <c r="S111" s="241"/>
      <c r="T111" s="241"/>
      <c r="U111" s="241"/>
      <c r="V111" s="171"/>
    </row>
    <row r="112" spans="1:22" s="28" customFormat="1" ht="12.75" customHeight="1" x14ac:dyDescent="0.2">
      <c r="A112" s="290">
        <v>1</v>
      </c>
      <c r="B112" s="581" t="s">
        <v>789</v>
      </c>
      <c r="C112" s="583">
        <f>'Раздел 1'!P112</f>
        <v>10841817.560000001</v>
      </c>
      <c r="D112" s="293">
        <v>1946766</v>
      </c>
      <c r="E112" s="293">
        <v>1735116</v>
      </c>
      <c r="F112" s="293"/>
      <c r="G112" s="293">
        <v>1178027</v>
      </c>
      <c r="H112" s="293"/>
      <c r="I112" s="293">
        <v>1288536</v>
      </c>
      <c r="J112" s="293"/>
      <c r="K112" s="293"/>
      <c r="L112" s="293"/>
      <c r="M112" s="293"/>
      <c r="N112" s="293">
        <v>571</v>
      </c>
      <c r="O112" s="192">
        <v>199372</v>
      </c>
      <c r="P112" s="293">
        <v>714</v>
      </c>
      <c r="Q112" s="293">
        <v>4216168</v>
      </c>
      <c r="R112" s="293"/>
      <c r="S112" s="293"/>
      <c r="T112" s="293"/>
      <c r="U112" s="293">
        <v>277832.56</v>
      </c>
      <c r="V112" s="573">
        <v>2022</v>
      </c>
    </row>
    <row r="113" spans="1:22" s="1" customFormat="1" ht="12.75" customHeight="1" x14ac:dyDescent="0.2">
      <c r="A113" s="334">
        <v>2</v>
      </c>
      <c r="B113" s="481" t="s">
        <v>198</v>
      </c>
      <c r="C113" s="583">
        <f>'Раздел 1'!P113</f>
        <v>1300835.8779</v>
      </c>
      <c r="D113" s="549"/>
      <c r="E113" s="542"/>
      <c r="F113" s="542"/>
      <c r="G113" s="542"/>
      <c r="H113" s="542"/>
      <c r="I113" s="542"/>
      <c r="J113" s="543"/>
      <c r="K113" s="333"/>
      <c r="L113" s="243"/>
      <c r="M113" s="335"/>
      <c r="N113" s="333"/>
      <c r="O113" s="333"/>
      <c r="P113" s="335"/>
      <c r="Q113" s="335"/>
      <c r="R113" s="335"/>
      <c r="S113" s="335"/>
      <c r="T113" s="335">
        <v>1300835.8779</v>
      </c>
      <c r="U113" s="335"/>
      <c r="V113" s="345">
        <v>2022</v>
      </c>
    </row>
    <row r="114" spans="1:22" ht="12.75" customHeight="1" x14ac:dyDescent="0.2">
      <c r="A114" s="660" t="s">
        <v>199</v>
      </c>
      <c r="B114" s="661"/>
      <c r="C114" s="247">
        <f>'Раздел 1'!P114</f>
        <v>12142653.437900001</v>
      </c>
      <c r="D114" s="247">
        <f>SUM(D112:D113)</f>
        <v>1946766</v>
      </c>
      <c r="E114" s="247">
        <f t="shared" ref="E114:U114" si="20">SUM(E112:E113)</f>
        <v>1735116</v>
      </c>
      <c r="F114" s="247">
        <f t="shared" si="20"/>
        <v>0</v>
      </c>
      <c r="G114" s="247">
        <f t="shared" si="20"/>
        <v>1178027</v>
      </c>
      <c r="H114" s="247">
        <f t="shared" si="20"/>
        <v>0</v>
      </c>
      <c r="I114" s="247">
        <f t="shared" si="20"/>
        <v>1288536</v>
      </c>
      <c r="J114" s="247">
        <f t="shared" si="20"/>
        <v>0</v>
      </c>
      <c r="K114" s="247">
        <f t="shared" si="20"/>
        <v>0</v>
      </c>
      <c r="L114" s="247">
        <f t="shared" si="20"/>
        <v>0</v>
      </c>
      <c r="M114" s="247">
        <f t="shared" si="20"/>
        <v>0</v>
      </c>
      <c r="N114" s="247">
        <f t="shared" si="20"/>
        <v>571</v>
      </c>
      <c r="O114" s="247">
        <f t="shared" si="20"/>
        <v>199372</v>
      </c>
      <c r="P114" s="247">
        <f t="shared" si="20"/>
        <v>714</v>
      </c>
      <c r="Q114" s="247">
        <f t="shared" si="20"/>
        <v>4216168</v>
      </c>
      <c r="R114" s="247">
        <f t="shared" si="20"/>
        <v>0</v>
      </c>
      <c r="S114" s="247">
        <f t="shared" si="20"/>
        <v>0</v>
      </c>
      <c r="T114" s="247">
        <f t="shared" si="20"/>
        <v>1300835.8779</v>
      </c>
      <c r="U114" s="247">
        <f t="shared" si="20"/>
        <v>277832.56</v>
      </c>
      <c r="V114" s="250"/>
    </row>
    <row r="115" spans="1:22" s="1" customFormat="1" ht="12.75" customHeight="1" x14ac:dyDescent="0.2">
      <c r="A115" s="334">
        <v>1</v>
      </c>
      <c r="B115" s="481" t="s">
        <v>198</v>
      </c>
      <c r="C115" s="335">
        <f>'Раздел 1'!P115</f>
        <v>18744562.761450998</v>
      </c>
      <c r="D115" s="542">
        <v>1720111.36</v>
      </c>
      <c r="E115" s="542">
        <v>2026061.76</v>
      </c>
      <c r="F115" s="547">
        <v>1519628.5</v>
      </c>
      <c r="G115" s="547">
        <v>1015824.875</v>
      </c>
      <c r="H115" s="547"/>
      <c r="I115" s="542">
        <v>749295.69</v>
      </c>
      <c r="J115" s="548"/>
      <c r="K115" s="498"/>
      <c r="L115" s="499"/>
      <c r="M115" s="335">
        <v>5798583.7649999997</v>
      </c>
      <c r="N115" s="498"/>
      <c r="O115" s="500">
        <v>1882265.97</v>
      </c>
      <c r="P115" s="500"/>
      <c r="Q115" s="335">
        <v>3201257.9949999996</v>
      </c>
      <c r="R115" s="335">
        <v>367568.04499999998</v>
      </c>
      <c r="S115" s="500"/>
      <c r="T115" s="335"/>
      <c r="U115" s="335">
        <v>463964.79645100003</v>
      </c>
      <c r="V115" s="345">
        <v>2023</v>
      </c>
    </row>
    <row r="116" spans="1:22" ht="12.75" customHeight="1" x14ac:dyDescent="0.2">
      <c r="A116" s="666" t="s">
        <v>200</v>
      </c>
      <c r="B116" s="666"/>
      <c r="C116" s="247">
        <f>'Раздел 1'!P116</f>
        <v>18744562.761450998</v>
      </c>
      <c r="D116" s="247">
        <f t="shared" ref="D116:U116" si="21">SUM(D115)</f>
        <v>1720111.36</v>
      </c>
      <c r="E116" s="247">
        <f t="shared" si="21"/>
        <v>2026061.76</v>
      </c>
      <c r="F116" s="247">
        <f t="shared" si="21"/>
        <v>1519628.5</v>
      </c>
      <c r="G116" s="247">
        <f t="shared" si="21"/>
        <v>1015824.875</v>
      </c>
      <c r="H116" s="247">
        <f t="shared" si="21"/>
        <v>0</v>
      </c>
      <c r="I116" s="247">
        <f t="shared" si="21"/>
        <v>749295.69</v>
      </c>
      <c r="J116" s="247">
        <f t="shared" si="21"/>
        <v>0</v>
      </c>
      <c r="K116" s="247">
        <f t="shared" si="21"/>
        <v>0</v>
      </c>
      <c r="L116" s="247">
        <f t="shared" si="21"/>
        <v>0</v>
      </c>
      <c r="M116" s="247">
        <f t="shared" si="21"/>
        <v>5798583.7649999997</v>
      </c>
      <c r="N116" s="247">
        <f t="shared" si="21"/>
        <v>0</v>
      </c>
      <c r="O116" s="247">
        <f t="shared" si="21"/>
        <v>1882265.97</v>
      </c>
      <c r="P116" s="247">
        <f t="shared" si="21"/>
        <v>0</v>
      </c>
      <c r="Q116" s="247">
        <f t="shared" si="21"/>
        <v>3201257.9949999996</v>
      </c>
      <c r="R116" s="247">
        <f t="shared" si="21"/>
        <v>367568.04499999998</v>
      </c>
      <c r="S116" s="247">
        <f t="shared" si="21"/>
        <v>0</v>
      </c>
      <c r="T116" s="247">
        <f t="shared" si="21"/>
        <v>0</v>
      </c>
      <c r="U116" s="247">
        <f t="shared" si="21"/>
        <v>463964.79645100003</v>
      </c>
      <c r="V116" s="250"/>
    </row>
    <row r="117" spans="1:22" s="1" customFormat="1" ht="12.75" customHeight="1" x14ac:dyDescent="0.2">
      <c r="A117" s="334">
        <v>1</v>
      </c>
      <c r="B117" s="481" t="s">
        <v>320</v>
      </c>
      <c r="C117" s="335">
        <f>'Раздел 1'!P117</f>
        <v>2345871.8909999998</v>
      </c>
      <c r="D117" s="542"/>
      <c r="E117" s="547"/>
      <c r="F117" s="547"/>
      <c r="G117" s="547"/>
      <c r="H117" s="547"/>
      <c r="I117" s="547"/>
      <c r="J117" s="548"/>
      <c r="K117" s="498"/>
      <c r="L117" s="499"/>
      <c r="M117" s="335"/>
      <c r="N117" s="498"/>
      <c r="O117" s="498"/>
      <c r="P117" s="500"/>
      <c r="Q117" s="335"/>
      <c r="R117" s="335"/>
      <c r="S117" s="500"/>
      <c r="T117" s="335">
        <v>2345871.8909999998</v>
      </c>
      <c r="U117" s="335"/>
      <c r="V117" s="345">
        <v>2024</v>
      </c>
    </row>
    <row r="118" spans="1:22" ht="12.75" customHeight="1" x14ac:dyDescent="0.2">
      <c r="A118" s="666" t="s">
        <v>201</v>
      </c>
      <c r="B118" s="666"/>
      <c r="C118" s="247">
        <f>'Раздел 1'!P118</f>
        <v>2345871.8909999998</v>
      </c>
      <c r="D118" s="247"/>
      <c r="E118" s="247"/>
      <c r="F118" s="247"/>
      <c r="G118" s="247"/>
      <c r="H118" s="247"/>
      <c r="I118" s="247"/>
      <c r="J118" s="247"/>
      <c r="K118" s="247"/>
      <c r="L118" s="247"/>
      <c r="M118" s="247"/>
      <c r="N118" s="247"/>
      <c r="O118" s="247"/>
      <c r="P118" s="247"/>
      <c r="Q118" s="247"/>
      <c r="R118" s="247"/>
      <c r="S118" s="247"/>
      <c r="T118" s="247">
        <f>SUM(T117)</f>
        <v>2345871.8909999998</v>
      </c>
      <c r="U118" s="247"/>
      <c r="V118" s="250"/>
    </row>
    <row r="119" spans="1:22" ht="12.75" customHeight="1" x14ac:dyDescent="0.2">
      <c r="A119" s="670" t="s">
        <v>70</v>
      </c>
      <c r="B119" s="671"/>
      <c r="C119" s="252">
        <f t="shared" ref="C119:U119" si="22">C114+C116+C118</f>
        <v>33233088.090350997</v>
      </c>
      <c r="D119" s="252">
        <f t="shared" si="22"/>
        <v>3666877.3600000003</v>
      </c>
      <c r="E119" s="252">
        <f t="shared" si="22"/>
        <v>3761177.76</v>
      </c>
      <c r="F119" s="252">
        <f t="shared" si="22"/>
        <v>1519628.5</v>
      </c>
      <c r="G119" s="252">
        <f t="shared" si="22"/>
        <v>2193851.875</v>
      </c>
      <c r="H119" s="252">
        <f t="shared" si="22"/>
        <v>0</v>
      </c>
      <c r="I119" s="252">
        <f t="shared" si="22"/>
        <v>2037831.69</v>
      </c>
      <c r="J119" s="252">
        <f t="shared" si="22"/>
        <v>0</v>
      </c>
      <c r="K119" s="252">
        <f t="shared" si="22"/>
        <v>0</v>
      </c>
      <c r="L119" s="252">
        <f t="shared" si="22"/>
        <v>0</v>
      </c>
      <c r="M119" s="252">
        <f t="shared" si="22"/>
        <v>5798583.7649999997</v>
      </c>
      <c r="N119" s="252">
        <f t="shared" si="22"/>
        <v>571</v>
      </c>
      <c r="O119" s="252">
        <f t="shared" si="22"/>
        <v>2081637.97</v>
      </c>
      <c r="P119" s="252">
        <f t="shared" si="22"/>
        <v>714</v>
      </c>
      <c r="Q119" s="252">
        <f t="shared" si="22"/>
        <v>7417425.9949999992</v>
      </c>
      <c r="R119" s="252">
        <f t="shared" si="22"/>
        <v>367568.04499999998</v>
      </c>
      <c r="S119" s="252">
        <f t="shared" si="22"/>
        <v>0</v>
      </c>
      <c r="T119" s="252">
        <f t="shared" si="22"/>
        <v>3646707.7688999996</v>
      </c>
      <c r="U119" s="252">
        <f t="shared" si="22"/>
        <v>741797.35645100009</v>
      </c>
      <c r="V119" s="251"/>
    </row>
    <row r="120" spans="1:22" ht="12.75" customHeight="1" x14ac:dyDescent="0.2">
      <c r="A120" s="664" t="s">
        <v>77</v>
      </c>
      <c r="B120" s="665"/>
      <c r="C120" s="241"/>
      <c r="D120" s="241"/>
      <c r="E120" s="241"/>
      <c r="F120" s="241"/>
      <c r="G120" s="241"/>
      <c r="H120" s="241"/>
      <c r="I120" s="241"/>
      <c r="J120" s="239"/>
      <c r="K120" s="239"/>
      <c r="L120" s="243"/>
      <c r="M120" s="241"/>
      <c r="N120" s="239"/>
      <c r="O120" s="239"/>
      <c r="P120" s="241"/>
      <c r="Q120" s="241"/>
      <c r="R120" s="241"/>
      <c r="S120" s="241"/>
      <c r="T120" s="241"/>
      <c r="U120" s="241"/>
      <c r="V120" s="171"/>
    </row>
    <row r="121" spans="1:22" s="1" customFormat="1" ht="12.75" customHeight="1" x14ac:dyDescent="0.2">
      <c r="A121" s="526">
        <v>1</v>
      </c>
      <c r="B121" s="482" t="s">
        <v>793</v>
      </c>
      <c r="C121" s="583">
        <f>'Раздел 1'!P121</f>
        <v>13676145.35</v>
      </c>
      <c r="D121" s="490">
        <v>1091319.1840000001</v>
      </c>
      <c r="E121" s="490">
        <v>2703291.1920000003</v>
      </c>
      <c r="F121" s="490"/>
      <c r="G121" s="490">
        <v>567666.57000000007</v>
      </c>
      <c r="H121" s="490">
        <v>1060946.5900000001</v>
      </c>
      <c r="I121" s="490">
        <v>387367.72500000003</v>
      </c>
      <c r="J121" s="488"/>
      <c r="K121" s="488"/>
      <c r="L121" s="490">
        <v>1102</v>
      </c>
      <c r="M121" s="490">
        <v>4521547.5540000005</v>
      </c>
      <c r="N121" s="490">
        <v>854</v>
      </c>
      <c r="O121" s="490">
        <v>1528279.433</v>
      </c>
      <c r="P121" s="490">
        <v>820</v>
      </c>
      <c r="Q121" s="490">
        <v>1352164.514</v>
      </c>
      <c r="R121" s="490">
        <v>177024.98200000002</v>
      </c>
      <c r="S121" s="490"/>
      <c r="T121" s="490"/>
      <c r="U121" s="490">
        <v>286537.60572159995</v>
      </c>
      <c r="V121" s="573">
        <v>2022</v>
      </c>
    </row>
    <row r="122" spans="1:22" s="1" customFormat="1" ht="12.75" customHeight="1" x14ac:dyDescent="0.2">
      <c r="A122" s="334">
        <f>A121+1</f>
        <v>2</v>
      </c>
      <c r="B122" s="481" t="s">
        <v>202</v>
      </c>
      <c r="C122" s="583">
        <f>'Раздел 1'!P122</f>
        <v>268303.75</v>
      </c>
      <c r="D122" s="542"/>
      <c r="E122" s="542"/>
      <c r="F122" s="542"/>
      <c r="G122" s="542"/>
      <c r="H122" s="542"/>
      <c r="I122" s="542"/>
      <c r="J122" s="542"/>
      <c r="K122" s="335"/>
      <c r="L122" s="335"/>
      <c r="M122" s="335"/>
      <c r="N122" s="335"/>
      <c r="O122" s="335"/>
      <c r="P122" s="335"/>
      <c r="Q122" s="335"/>
      <c r="R122" s="335"/>
      <c r="S122" s="335"/>
      <c r="T122" s="335">
        <v>268303.75</v>
      </c>
      <c r="U122" s="335"/>
      <c r="V122" s="345">
        <v>2022</v>
      </c>
    </row>
    <row r="123" spans="1:22" s="1" customFormat="1" ht="12.75" customHeight="1" x14ac:dyDescent="0.2">
      <c r="A123" s="564">
        <f t="shared" ref="A123:A131" si="23">A122+1</f>
        <v>3</v>
      </c>
      <c r="B123" s="481" t="s">
        <v>205</v>
      </c>
      <c r="C123" s="583">
        <f>'Раздел 1'!P123</f>
        <v>13708028.326208001</v>
      </c>
      <c r="D123" s="542">
        <v>1093719.92</v>
      </c>
      <c r="E123" s="542">
        <v>2710117.96</v>
      </c>
      <c r="F123" s="542"/>
      <c r="G123" s="542">
        <v>568915.35</v>
      </c>
      <c r="H123" s="542">
        <v>1064160.45</v>
      </c>
      <c r="I123" s="542">
        <v>388219.875</v>
      </c>
      <c r="J123" s="542"/>
      <c r="K123" s="335"/>
      <c r="L123" s="335">
        <v>1110</v>
      </c>
      <c r="M123" s="335">
        <v>4531494.2699999996</v>
      </c>
      <c r="N123" s="335">
        <v>860</v>
      </c>
      <c r="O123" s="335">
        <v>1531641.415</v>
      </c>
      <c r="P123" s="335">
        <v>820</v>
      </c>
      <c r="Q123" s="335">
        <v>1355139.0699999998</v>
      </c>
      <c r="R123" s="335">
        <v>177414.41</v>
      </c>
      <c r="S123" s="335"/>
      <c r="T123" s="335"/>
      <c r="U123" s="335">
        <v>287205.60620799998</v>
      </c>
      <c r="V123" s="345">
        <v>2022</v>
      </c>
    </row>
    <row r="124" spans="1:22" s="1" customFormat="1" ht="12.75" customHeight="1" x14ac:dyDescent="0.2">
      <c r="A124" s="564">
        <f t="shared" si="23"/>
        <v>4</v>
      </c>
      <c r="B124" s="481" t="s">
        <v>207</v>
      </c>
      <c r="C124" s="583">
        <f>'Раздел 1'!P124</f>
        <v>8327162.9099647999</v>
      </c>
      <c r="D124" s="542">
        <v>688549.55200000003</v>
      </c>
      <c r="E124" s="542">
        <v>1557969.5759999999</v>
      </c>
      <c r="F124" s="542"/>
      <c r="G124" s="542">
        <v>358159.71</v>
      </c>
      <c r="H124" s="542">
        <v>521759.77</v>
      </c>
      <c r="I124" s="542">
        <v>244403.17500000002</v>
      </c>
      <c r="J124" s="542"/>
      <c r="K124" s="335"/>
      <c r="L124" s="335">
        <v>560</v>
      </c>
      <c r="M124" s="335">
        <v>2852794.662</v>
      </c>
      <c r="N124" s="335">
        <v>538</v>
      </c>
      <c r="O124" s="335">
        <v>964242.299</v>
      </c>
      <c r="P124" s="335">
        <v>620</v>
      </c>
      <c r="Q124" s="335">
        <v>853125.54200000002</v>
      </c>
      <c r="R124" s="335">
        <v>111690.94600000001</v>
      </c>
      <c r="S124" s="335"/>
      <c r="T124" s="335"/>
      <c r="U124" s="335">
        <v>174467.67796479998</v>
      </c>
      <c r="V124" s="345">
        <v>2022</v>
      </c>
    </row>
    <row r="125" spans="1:22" s="1" customFormat="1" ht="12.75" customHeight="1" x14ac:dyDescent="0.2">
      <c r="A125" s="564">
        <f t="shared" si="23"/>
        <v>5</v>
      </c>
      <c r="B125" s="481" t="s">
        <v>213</v>
      </c>
      <c r="C125" s="583">
        <f>'Раздел 1'!P125</f>
        <v>7010744.9963163994</v>
      </c>
      <c r="D125" s="542">
        <v>660571.74399999995</v>
      </c>
      <c r="E125" s="542">
        <v>1478411.4719999998</v>
      </c>
      <c r="F125" s="542"/>
      <c r="G125" s="542">
        <v>343606.62</v>
      </c>
      <c r="H125" s="542">
        <v>484305.93999999994</v>
      </c>
      <c r="I125" s="542">
        <v>234472.35</v>
      </c>
      <c r="J125" s="542"/>
      <c r="K125" s="335"/>
      <c r="L125" s="335"/>
      <c r="M125" s="335">
        <v>2736877.1639999999</v>
      </c>
      <c r="N125" s="335"/>
      <c r="O125" s="335"/>
      <c r="P125" s="335"/>
      <c r="Q125" s="335">
        <v>818460.52399999998</v>
      </c>
      <c r="R125" s="335">
        <v>107152.61199999999</v>
      </c>
      <c r="S125" s="335"/>
      <c r="T125" s="335"/>
      <c r="U125" s="335">
        <v>146886.57031639997</v>
      </c>
      <c r="V125" s="345">
        <v>2022</v>
      </c>
    </row>
    <row r="126" spans="1:22" s="1" customFormat="1" ht="12.75" customHeight="1" x14ac:dyDescent="0.2">
      <c r="A126" s="564">
        <f t="shared" si="23"/>
        <v>6</v>
      </c>
      <c r="B126" s="481" t="s">
        <v>321</v>
      </c>
      <c r="C126" s="583">
        <f>'Раздел 1'!P126</f>
        <v>1971011.0253600001</v>
      </c>
      <c r="D126" s="542"/>
      <c r="E126" s="542"/>
      <c r="F126" s="542"/>
      <c r="G126" s="542"/>
      <c r="H126" s="542"/>
      <c r="I126" s="542"/>
      <c r="J126" s="542"/>
      <c r="K126" s="335"/>
      <c r="L126" s="335"/>
      <c r="M126" s="335"/>
      <c r="N126" s="335"/>
      <c r="O126" s="335"/>
      <c r="P126" s="335"/>
      <c r="Q126" s="335"/>
      <c r="R126" s="335"/>
      <c r="S126" s="335"/>
      <c r="T126" s="335">
        <v>1971011.0253600001</v>
      </c>
      <c r="U126" s="335"/>
      <c r="V126" s="345">
        <v>2022</v>
      </c>
    </row>
    <row r="127" spans="1:22" s="1" customFormat="1" ht="12.75" customHeight="1" x14ac:dyDescent="0.2">
      <c r="A127" s="564">
        <f t="shared" si="23"/>
        <v>7</v>
      </c>
      <c r="B127" s="481" t="s">
        <v>322</v>
      </c>
      <c r="C127" s="583">
        <f>'Раздел 1'!P127</f>
        <v>1646586.9050400001</v>
      </c>
      <c r="D127" s="542"/>
      <c r="E127" s="542"/>
      <c r="F127" s="542"/>
      <c r="G127" s="542"/>
      <c r="H127" s="542"/>
      <c r="I127" s="542"/>
      <c r="J127" s="542"/>
      <c r="K127" s="335"/>
      <c r="L127" s="335"/>
      <c r="M127" s="335"/>
      <c r="N127" s="335"/>
      <c r="O127" s="335"/>
      <c r="P127" s="335"/>
      <c r="Q127" s="335"/>
      <c r="R127" s="335"/>
      <c r="S127" s="335"/>
      <c r="T127" s="335">
        <v>1646586.9050400001</v>
      </c>
      <c r="U127" s="335"/>
      <c r="V127" s="345">
        <v>2022</v>
      </c>
    </row>
    <row r="128" spans="1:22" s="1" customFormat="1" ht="12.75" customHeight="1" x14ac:dyDescent="0.2">
      <c r="A128" s="564">
        <f t="shared" si="23"/>
        <v>8</v>
      </c>
      <c r="B128" s="481" t="s">
        <v>323</v>
      </c>
      <c r="C128" s="583">
        <f>'Раздел 1'!P128</f>
        <v>764264.13503999985</v>
      </c>
      <c r="D128" s="542"/>
      <c r="E128" s="542"/>
      <c r="F128" s="542"/>
      <c r="G128" s="542"/>
      <c r="H128" s="542"/>
      <c r="I128" s="542"/>
      <c r="J128" s="542"/>
      <c r="K128" s="335"/>
      <c r="L128" s="335"/>
      <c r="M128" s="335"/>
      <c r="N128" s="335"/>
      <c r="O128" s="335"/>
      <c r="P128" s="335"/>
      <c r="Q128" s="335"/>
      <c r="R128" s="335"/>
      <c r="S128" s="335"/>
      <c r="T128" s="335">
        <v>764264.13503999985</v>
      </c>
      <c r="U128" s="335"/>
      <c r="V128" s="345">
        <v>2022</v>
      </c>
    </row>
    <row r="129" spans="1:22" s="1" customFormat="1" ht="12.75" customHeight="1" x14ac:dyDescent="0.2">
      <c r="A129" s="564">
        <f t="shared" si="23"/>
        <v>9</v>
      </c>
      <c r="B129" s="481" t="s">
        <v>204</v>
      </c>
      <c r="C129" s="583">
        <f>'Раздел 1'!P129</f>
        <v>839681.88287999993</v>
      </c>
      <c r="D129" s="542"/>
      <c r="E129" s="542"/>
      <c r="F129" s="542"/>
      <c r="G129" s="542"/>
      <c r="H129" s="542"/>
      <c r="I129" s="542"/>
      <c r="J129" s="542"/>
      <c r="K129" s="335"/>
      <c r="L129" s="335"/>
      <c r="M129" s="335"/>
      <c r="N129" s="335"/>
      <c r="O129" s="335"/>
      <c r="P129" s="335"/>
      <c r="Q129" s="335"/>
      <c r="R129" s="335"/>
      <c r="S129" s="335"/>
      <c r="T129" s="335">
        <v>839681.88287999993</v>
      </c>
      <c r="U129" s="335"/>
      <c r="V129" s="345">
        <v>2022</v>
      </c>
    </row>
    <row r="130" spans="1:22" s="1" customFormat="1" ht="12.75" customHeight="1" x14ac:dyDescent="0.2">
      <c r="A130" s="564">
        <f t="shared" si="23"/>
        <v>10</v>
      </c>
      <c r="B130" s="481" t="s">
        <v>206</v>
      </c>
      <c r="C130" s="583">
        <f>'Раздел 1'!P130</f>
        <v>1108852.1249999998</v>
      </c>
      <c r="D130" s="542"/>
      <c r="E130" s="542"/>
      <c r="F130" s="542"/>
      <c r="G130" s="542"/>
      <c r="H130" s="542"/>
      <c r="I130" s="542"/>
      <c r="J130" s="542"/>
      <c r="K130" s="335"/>
      <c r="L130" s="335"/>
      <c r="M130" s="335"/>
      <c r="N130" s="335"/>
      <c r="O130" s="335"/>
      <c r="P130" s="335"/>
      <c r="Q130" s="335"/>
      <c r="R130" s="335"/>
      <c r="S130" s="335"/>
      <c r="T130" s="335">
        <v>1108852.1249999998</v>
      </c>
      <c r="U130" s="335"/>
      <c r="V130" s="345">
        <v>2022</v>
      </c>
    </row>
    <row r="131" spans="1:22" s="1" customFormat="1" ht="12.75" customHeight="1" x14ac:dyDescent="0.2">
      <c r="A131" s="504">
        <f t="shared" si="23"/>
        <v>11</v>
      </c>
      <c r="B131" s="332" t="s">
        <v>203</v>
      </c>
      <c r="C131" s="261">
        <f>'Раздел 1'!P131</f>
        <v>21931106.443161599</v>
      </c>
      <c r="D131" s="542">
        <v>1094373.1200000001</v>
      </c>
      <c r="E131" s="542">
        <v>2751005.952</v>
      </c>
      <c r="F131" s="542">
        <v>1098700.8</v>
      </c>
      <c r="G131" s="542">
        <v>775537.92</v>
      </c>
      <c r="H131" s="542">
        <v>1499461.632</v>
      </c>
      <c r="I131" s="542">
        <v>496676.35200000001</v>
      </c>
      <c r="J131" s="542"/>
      <c r="K131" s="335"/>
      <c r="L131" s="335">
        <v>892</v>
      </c>
      <c r="M131" s="335">
        <v>6533065.7280000001</v>
      </c>
      <c r="N131" s="335">
        <v>686</v>
      </c>
      <c r="O131" s="335">
        <v>2538687.7440000004</v>
      </c>
      <c r="P131" s="335">
        <v>1250</v>
      </c>
      <c r="Q131" s="335">
        <v>3052286.2080000001</v>
      </c>
      <c r="R131" s="335">
        <v>305004.288</v>
      </c>
      <c r="S131" s="335"/>
      <c r="T131" s="335">
        <v>1316687.9846400004</v>
      </c>
      <c r="U131" s="335">
        <v>469618.71452160017</v>
      </c>
      <c r="V131" s="345">
        <v>2022</v>
      </c>
    </row>
    <row r="132" spans="1:22" ht="12.75" customHeight="1" x14ac:dyDescent="0.2">
      <c r="A132" s="668" t="s">
        <v>208</v>
      </c>
      <c r="B132" s="669"/>
      <c r="C132" s="326">
        <f>SUM(C121:C131)</f>
        <v>71251887.848970816</v>
      </c>
      <c r="D132" s="247">
        <f>SUM(D121:D131)</f>
        <v>4628533.5200000005</v>
      </c>
      <c r="E132" s="247">
        <f t="shared" ref="E132:U132" si="24">SUM(E121:E131)</f>
        <v>11200796.151999999</v>
      </c>
      <c r="F132" s="247">
        <f t="shared" si="24"/>
        <v>1098700.8</v>
      </c>
      <c r="G132" s="247">
        <f t="shared" si="24"/>
        <v>2613886.17</v>
      </c>
      <c r="H132" s="247">
        <f t="shared" si="24"/>
        <v>4630634.3820000002</v>
      </c>
      <c r="I132" s="247">
        <f t="shared" si="24"/>
        <v>1751139.4770000002</v>
      </c>
      <c r="J132" s="247">
        <f t="shared" si="24"/>
        <v>0</v>
      </c>
      <c r="K132" s="247">
        <f t="shared" si="24"/>
        <v>0</v>
      </c>
      <c r="L132" s="247">
        <f t="shared" si="24"/>
        <v>3664</v>
      </c>
      <c r="M132" s="247">
        <f t="shared" si="24"/>
        <v>21175779.378000002</v>
      </c>
      <c r="N132" s="247">
        <f t="shared" si="24"/>
        <v>2938</v>
      </c>
      <c r="O132" s="247">
        <f t="shared" si="24"/>
        <v>6562850.8910000008</v>
      </c>
      <c r="P132" s="247">
        <f t="shared" si="24"/>
        <v>3510</v>
      </c>
      <c r="Q132" s="247">
        <f t="shared" si="24"/>
        <v>7431175.8579999991</v>
      </c>
      <c r="R132" s="247">
        <f t="shared" si="24"/>
        <v>878287.2379999999</v>
      </c>
      <c r="S132" s="247">
        <f t="shared" si="24"/>
        <v>0</v>
      </c>
      <c r="T132" s="247">
        <f t="shared" si="24"/>
        <v>7915387.8079599999</v>
      </c>
      <c r="U132" s="247">
        <f t="shared" si="24"/>
        <v>1364716.1747324001</v>
      </c>
      <c r="V132" s="178"/>
    </row>
    <row r="133" spans="1:22" s="1" customFormat="1" ht="12.75" customHeight="1" x14ac:dyDescent="0.2">
      <c r="A133" s="334">
        <v>1</v>
      </c>
      <c r="B133" s="373" t="s">
        <v>202</v>
      </c>
      <c r="C133" s="335">
        <f>'Раздел 1'!P133</f>
        <v>4567424.2212224007</v>
      </c>
      <c r="D133" s="550">
        <v>405447.37600000005</v>
      </c>
      <c r="E133" s="550">
        <v>752936.08799999999</v>
      </c>
      <c r="F133" s="551"/>
      <c r="G133" s="550">
        <v>210899.73</v>
      </c>
      <c r="H133" s="550">
        <v>142771.51</v>
      </c>
      <c r="I133" s="550">
        <v>143915.02499999999</v>
      </c>
      <c r="J133" s="552"/>
      <c r="K133" s="254"/>
      <c r="L133" s="255"/>
      <c r="M133" s="253">
        <v>1679847.3060000001</v>
      </c>
      <c r="N133" s="511"/>
      <c r="O133" s="253">
        <v>567787.03700000001</v>
      </c>
      <c r="P133" s="253"/>
      <c r="Q133" s="253">
        <v>502356.74599999998</v>
      </c>
      <c r="R133" s="253">
        <v>65768.398000000001</v>
      </c>
      <c r="S133" s="253"/>
      <c r="T133" s="253"/>
      <c r="U133" s="253">
        <v>95695.00522240001</v>
      </c>
      <c r="V133" s="256">
        <v>2023</v>
      </c>
    </row>
    <row r="134" spans="1:22" s="1" customFormat="1" ht="12.75" customHeight="1" x14ac:dyDescent="0.2">
      <c r="A134" s="508">
        <f t="shared" ref="A134:A144" si="25">A133+1</f>
        <v>2</v>
      </c>
      <c r="B134" s="376" t="s">
        <v>204</v>
      </c>
      <c r="C134" s="335">
        <f>'Раздел 1'!P134</f>
        <v>14294184.586227199</v>
      </c>
      <c r="D134" s="550">
        <v>1137856.5279999999</v>
      </c>
      <c r="E134" s="550">
        <v>2835625.4639999997</v>
      </c>
      <c r="F134" s="550"/>
      <c r="G134" s="550">
        <v>591873.68999999994</v>
      </c>
      <c r="H134" s="550">
        <v>1123246.0299999998</v>
      </c>
      <c r="I134" s="550">
        <v>403886.32500000001</v>
      </c>
      <c r="J134" s="552"/>
      <c r="K134" s="254"/>
      <c r="L134" s="255"/>
      <c r="M134" s="253">
        <v>4714360.818</v>
      </c>
      <c r="N134" s="511"/>
      <c r="O134" s="253">
        <v>1593450.1609999998</v>
      </c>
      <c r="P134" s="253"/>
      <c r="Q134" s="253">
        <v>1409825.1379999998</v>
      </c>
      <c r="R134" s="253">
        <v>184573.894</v>
      </c>
      <c r="S134" s="253"/>
      <c r="T134" s="253"/>
      <c r="U134" s="253">
        <v>299486.53822719993</v>
      </c>
      <c r="V134" s="256">
        <v>2023</v>
      </c>
    </row>
    <row r="135" spans="1:22" s="1" customFormat="1" ht="12.75" customHeight="1" x14ac:dyDescent="0.2">
      <c r="A135" s="508">
        <f t="shared" si="25"/>
        <v>3</v>
      </c>
      <c r="B135" s="509" t="s">
        <v>325</v>
      </c>
      <c r="C135" s="335">
        <f>'Раздел 1'!P135</f>
        <v>1766839.6342799999</v>
      </c>
      <c r="D135" s="550"/>
      <c r="E135" s="550"/>
      <c r="F135" s="550"/>
      <c r="G135" s="550"/>
      <c r="H135" s="553"/>
      <c r="I135" s="550"/>
      <c r="J135" s="553"/>
      <c r="K135" s="512"/>
      <c r="L135" s="253"/>
      <c r="M135" s="253"/>
      <c r="N135" s="253"/>
      <c r="O135" s="254"/>
      <c r="P135" s="253"/>
      <c r="Q135" s="253"/>
      <c r="R135" s="253"/>
      <c r="S135" s="512"/>
      <c r="T135" s="253">
        <v>1766839.6342799999</v>
      </c>
      <c r="U135" s="253"/>
      <c r="V135" s="256">
        <v>2023</v>
      </c>
    </row>
    <row r="136" spans="1:22" s="1" customFormat="1" ht="12.75" customHeight="1" x14ac:dyDescent="0.2">
      <c r="A136" s="508">
        <f t="shared" si="25"/>
        <v>4</v>
      </c>
      <c r="B136" s="509" t="s">
        <v>326</v>
      </c>
      <c r="C136" s="335">
        <f>'Раздел 1'!P136</f>
        <v>1501549.06944</v>
      </c>
      <c r="D136" s="550"/>
      <c r="E136" s="550"/>
      <c r="F136" s="550"/>
      <c r="G136" s="550"/>
      <c r="H136" s="553"/>
      <c r="I136" s="550"/>
      <c r="J136" s="553"/>
      <c r="K136" s="512"/>
      <c r="L136" s="512"/>
      <c r="M136" s="253"/>
      <c r="N136" s="512"/>
      <c r="O136" s="254"/>
      <c r="P136" s="253"/>
      <c r="Q136" s="253"/>
      <c r="R136" s="253"/>
      <c r="S136" s="512"/>
      <c r="T136" s="253">
        <v>1501549.06944</v>
      </c>
      <c r="U136" s="512"/>
      <c r="V136" s="256">
        <v>2023</v>
      </c>
    </row>
    <row r="137" spans="1:22" s="1" customFormat="1" ht="12.75" customHeight="1" x14ac:dyDescent="0.2">
      <c r="A137" s="508">
        <f t="shared" si="25"/>
        <v>5</v>
      </c>
      <c r="B137" s="509" t="s">
        <v>327</v>
      </c>
      <c r="C137" s="335">
        <f>'Раздел 1'!P137</f>
        <v>727890.52139999997</v>
      </c>
      <c r="D137" s="550"/>
      <c r="E137" s="550"/>
      <c r="F137" s="550"/>
      <c r="G137" s="550"/>
      <c r="H137" s="553"/>
      <c r="I137" s="550"/>
      <c r="J137" s="553"/>
      <c r="K137" s="512"/>
      <c r="L137" s="512"/>
      <c r="M137" s="253"/>
      <c r="N137" s="512"/>
      <c r="O137" s="254"/>
      <c r="P137" s="253"/>
      <c r="Q137" s="253"/>
      <c r="R137" s="253"/>
      <c r="S137" s="512"/>
      <c r="T137" s="253">
        <v>727890.52139999997</v>
      </c>
      <c r="U137" s="512"/>
      <c r="V137" s="256">
        <v>2023</v>
      </c>
    </row>
    <row r="138" spans="1:22" s="1" customFormat="1" ht="12.75" customHeight="1" x14ac:dyDescent="0.2">
      <c r="A138" s="508">
        <f t="shared" si="25"/>
        <v>6</v>
      </c>
      <c r="B138" s="509" t="s">
        <v>328</v>
      </c>
      <c r="C138" s="335">
        <f>'Раздел 1'!P138</f>
        <v>335825.11871999997</v>
      </c>
      <c r="D138" s="550"/>
      <c r="E138" s="550"/>
      <c r="F138" s="550"/>
      <c r="G138" s="550"/>
      <c r="H138" s="553"/>
      <c r="I138" s="550"/>
      <c r="J138" s="553"/>
      <c r="K138" s="512"/>
      <c r="L138" s="512"/>
      <c r="M138" s="253"/>
      <c r="N138" s="512"/>
      <c r="O138" s="254"/>
      <c r="P138" s="253"/>
      <c r="Q138" s="253"/>
      <c r="R138" s="253"/>
      <c r="S138" s="512"/>
      <c r="T138" s="253">
        <v>335825.11871999997</v>
      </c>
      <c r="U138" s="512"/>
      <c r="V138" s="256">
        <v>2023</v>
      </c>
    </row>
    <row r="139" spans="1:22" s="1" customFormat="1" ht="12.75" customHeight="1" x14ac:dyDescent="0.2">
      <c r="A139" s="508">
        <f t="shared" si="25"/>
        <v>7</v>
      </c>
      <c r="B139" s="509" t="s">
        <v>329</v>
      </c>
      <c r="C139" s="335">
        <f>'Раздел 1'!P139</f>
        <v>1303568.81088</v>
      </c>
      <c r="D139" s="550"/>
      <c r="E139" s="550"/>
      <c r="F139" s="550"/>
      <c r="G139" s="550"/>
      <c r="H139" s="553"/>
      <c r="I139" s="550"/>
      <c r="J139" s="553"/>
      <c r="K139" s="512"/>
      <c r="L139" s="512"/>
      <c r="M139" s="253"/>
      <c r="N139" s="512"/>
      <c r="O139" s="254"/>
      <c r="P139" s="253"/>
      <c r="Q139" s="253"/>
      <c r="R139" s="253"/>
      <c r="S139" s="512"/>
      <c r="T139" s="253">
        <v>1303568.81088</v>
      </c>
      <c r="U139" s="512"/>
      <c r="V139" s="256">
        <v>2023</v>
      </c>
    </row>
    <row r="140" spans="1:22" s="1" customFormat="1" ht="12.75" customHeight="1" x14ac:dyDescent="0.2">
      <c r="A140" s="508">
        <f t="shared" si="25"/>
        <v>8</v>
      </c>
      <c r="B140" s="509" t="s">
        <v>331</v>
      </c>
      <c r="C140" s="335">
        <f>'Раздел 1'!P140</f>
        <v>419085.24293999997</v>
      </c>
      <c r="D140" s="550"/>
      <c r="E140" s="550"/>
      <c r="F140" s="550"/>
      <c r="G140" s="550"/>
      <c r="H140" s="553"/>
      <c r="I140" s="550"/>
      <c r="J140" s="553"/>
      <c r="K140" s="512"/>
      <c r="L140" s="512"/>
      <c r="M140" s="253"/>
      <c r="N140" s="512"/>
      <c r="O140" s="254"/>
      <c r="P140" s="253"/>
      <c r="Q140" s="253"/>
      <c r="R140" s="253"/>
      <c r="S140" s="512"/>
      <c r="T140" s="253">
        <v>419085.24293999997</v>
      </c>
      <c r="U140" s="512"/>
      <c r="V140" s="256">
        <v>2023</v>
      </c>
    </row>
    <row r="141" spans="1:22" s="1" customFormat="1" ht="12.75" customHeight="1" x14ac:dyDescent="0.2">
      <c r="A141" s="508">
        <f t="shared" si="25"/>
        <v>9</v>
      </c>
      <c r="B141" s="509" t="s">
        <v>332</v>
      </c>
      <c r="C141" s="335">
        <f>'Раздел 1'!P141</f>
        <v>461261.75231999991</v>
      </c>
      <c r="D141" s="550"/>
      <c r="E141" s="550"/>
      <c r="F141" s="550"/>
      <c r="G141" s="550"/>
      <c r="H141" s="553"/>
      <c r="I141" s="550"/>
      <c r="J141" s="553"/>
      <c r="K141" s="512"/>
      <c r="L141" s="253"/>
      <c r="M141" s="253"/>
      <c r="N141" s="253"/>
      <c r="O141" s="254"/>
      <c r="P141" s="253"/>
      <c r="Q141" s="253"/>
      <c r="R141" s="253"/>
      <c r="S141" s="512"/>
      <c r="T141" s="253">
        <v>461261.75231999991</v>
      </c>
      <c r="U141" s="253"/>
      <c r="V141" s="256">
        <v>2023</v>
      </c>
    </row>
    <row r="142" spans="1:22" s="1" customFormat="1" ht="12.75" customHeight="1" x14ac:dyDescent="0.2">
      <c r="A142" s="508">
        <f t="shared" si="25"/>
        <v>10</v>
      </c>
      <c r="B142" s="509" t="s">
        <v>333</v>
      </c>
      <c r="C142" s="335">
        <f>'Раздел 1'!P142</f>
        <v>458042.99616000004</v>
      </c>
      <c r="D142" s="550"/>
      <c r="E142" s="553"/>
      <c r="F142" s="553"/>
      <c r="G142" s="553"/>
      <c r="H142" s="553"/>
      <c r="I142" s="553"/>
      <c r="J142" s="553"/>
      <c r="K142" s="512"/>
      <c r="L142" s="512"/>
      <c r="M142" s="253"/>
      <c r="N142" s="512"/>
      <c r="O142" s="512"/>
      <c r="P142" s="253"/>
      <c r="Q142" s="253"/>
      <c r="R142" s="512"/>
      <c r="S142" s="512"/>
      <c r="T142" s="253">
        <v>458042.99616000004</v>
      </c>
      <c r="U142" s="512"/>
      <c r="V142" s="256">
        <v>2023</v>
      </c>
    </row>
    <row r="143" spans="1:22" s="1" customFormat="1" ht="12.75" customHeight="1" x14ac:dyDescent="0.2">
      <c r="A143" s="508">
        <f t="shared" si="25"/>
        <v>11</v>
      </c>
      <c r="B143" s="510" t="s">
        <v>324</v>
      </c>
      <c r="C143" s="261">
        <f>'Раздел 1'!P143</f>
        <v>25003244.125054002</v>
      </c>
      <c r="D143" s="550">
        <v>1603118.642</v>
      </c>
      <c r="E143" s="550">
        <v>5729804.9060000004</v>
      </c>
      <c r="F143" s="550">
        <v>2050027.8540000001</v>
      </c>
      <c r="G143" s="550">
        <v>1691395.95</v>
      </c>
      <c r="H143" s="550">
        <v>0</v>
      </c>
      <c r="I143" s="550">
        <v>770634.45600000001</v>
      </c>
      <c r="J143" s="553"/>
      <c r="K143" s="512"/>
      <c r="L143" s="512"/>
      <c r="M143" s="253">
        <v>2807408.0100000002</v>
      </c>
      <c r="N143" s="512"/>
      <c r="O143" s="253">
        <v>2093060.148</v>
      </c>
      <c r="P143" s="253"/>
      <c r="Q143" s="253">
        <v>5471846.3040000005</v>
      </c>
      <c r="R143" s="253">
        <v>595265.34</v>
      </c>
      <c r="S143" s="512"/>
      <c r="T143" s="253">
        <v>1614753.6965999999</v>
      </c>
      <c r="U143" s="253">
        <v>575928.81845400005</v>
      </c>
      <c r="V143" s="256">
        <v>2023</v>
      </c>
    </row>
    <row r="144" spans="1:22" s="1" customFormat="1" ht="12.75" customHeight="1" x14ac:dyDescent="0.2">
      <c r="A144" s="508">
        <f t="shared" si="25"/>
        <v>12</v>
      </c>
      <c r="B144" s="510" t="s">
        <v>330</v>
      </c>
      <c r="C144" s="261">
        <f>'Раздел 1'!P144</f>
        <v>9886358.1237033997</v>
      </c>
      <c r="D144" s="550">
        <v>930492.75300000003</v>
      </c>
      <c r="E144" s="550">
        <v>692477.12199999997</v>
      </c>
      <c r="F144" s="550">
        <v>770421.9</v>
      </c>
      <c r="G144" s="550">
        <v>515003.32500000001</v>
      </c>
      <c r="H144" s="550">
        <v>0</v>
      </c>
      <c r="I144" s="550">
        <v>379878.24599999998</v>
      </c>
      <c r="J144" s="553"/>
      <c r="K144" s="512"/>
      <c r="L144" s="512"/>
      <c r="M144" s="253">
        <v>2939768.4510000004</v>
      </c>
      <c r="N144" s="512"/>
      <c r="O144" s="253">
        <v>954271.99800000002</v>
      </c>
      <c r="P144" s="253"/>
      <c r="Q144" s="253">
        <v>1622975.1330000001</v>
      </c>
      <c r="R144" s="253">
        <v>186349.80300000001</v>
      </c>
      <c r="S144" s="512"/>
      <c r="T144" s="253">
        <v>659498.32386</v>
      </c>
      <c r="U144" s="253">
        <v>235221.06884340005</v>
      </c>
      <c r="V144" s="256">
        <v>2023</v>
      </c>
    </row>
    <row r="145" spans="1:22" ht="12.75" customHeight="1" x14ac:dyDescent="0.2">
      <c r="A145" s="668" t="s">
        <v>209</v>
      </c>
      <c r="B145" s="669"/>
      <c r="C145" s="247">
        <f>SUM(C133:C144)</f>
        <v>60725274.202347003</v>
      </c>
      <c r="D145" s="247">
        <f t="shared" ref="D145:U145" si="26">SUM(D133:D144)</f>
        <v>4076915.2990000001</v>
      </c>
      <c r="E145" s="247">
        <f t="shared" si="26"/>
        <v>10010843.58</v>
      </c>
      <c r="F145" s="247">
        <f t="shared" si="26"/>
        <v>2820449.7540000002</v>
      </c>
      <c r="G145" s="247">
        <f t="shared" si="26"/>
        <v>3009172.6950000003</v>
      </c>
      <c r="H145" s="247">
        <f t="shared" si="26"/>
        <v>1266017.5399999998</v>
      </c>
      <c r="I145" s="247">
        <f t="shared" si="26"/>
        <v>1698314.0519999999</v>
      </c>
      <c r="J145" s="247">
        <f t="shared" si="26"/>
        <v>0</v>
      </c>
      <c r="K145" s="247">
        <f t="shared" si="26"/>
        <v>0</v>
      </c>
      <c r="L145" s="247">
        <f t="shared" si="26"/>
        <v>0</v>
      </c>
      <c r="M145" s="247">
        <f t="shared" si="26"/>
        <v>12141384.585000001</v>
      </c>
      <c r="N145" s="247">
        <f t="shared" si="26"/>
        <v>0</v>
      </c>
      <c r="O145" s="247">
        <f t="shared" si="26"/>
        <v>5208569.3439999996</v>
      </c>
      <c r="P145" s="247">
        <f t="shared" si="26"/>
        <v>0</v>
      </c>
      <c r="Q145" s="247">
        <f t="shared" si="26"/>
        <v>9007003.3210000005</v>
      </c>
      <c r="R145" s="247">
        <f t="shared" si="26"/>
        <v>1031957.4350000001</v>
      </c>
      <c r="S145" s="247">
        <f t="shared" si="26"/>
        <v>0</v>
      </c>
      <c r="T145" s="247">
        <f t="shared" si="26"/>
        <v>9248315.1666000001</v>
      </c>
      <c r="U145" s="247">
        <f t="shared" si="26"/>
        <v>1206331.430747</v>
      </c>
      <c r="V145" s="258"/>
    </row>
    <row r="146" spans="1:22" s="1" customFormat="1" ht="12.75" customHeight="1" x14ac:dyDescent="0.2">
      <c r="A146" s="508">
        <v>1</v>
      </c>
      <c r="B146" s="509" t="s">
        <v>327</v>
      </c>
      <c r="C146" s="335">
        <f>'Раздел 1'!P146</f>
        <v>10954808.655966001</v>
      </c>
      <c r="D146" s="550">
        <v>604990.57500000007</v>
      </c>
      <c r="E146" s="550">
        <v>2515883.895</v>
      </c>
      <c r="F146" s="550">
        <v>607383</v>
      </c>
      <c r="G146" s="550">
        <v>428732.32500000001</v>
      </c>
      <c r="H146" s="550">
        <v>828931.32</v>
      </c>
      <c r="I146" s="550">
        <v>274572.27</v>
      </c>
      <c r="J146" s="553"/>
      <c r="K146" s="512"/>
      <c r="L146" s="253"/>
      <c r="M146" s="253">
        <v>1611604.78</v>
      </c>
      <c r="N146" s="253"/>
      <c r="O146" s="253">
        <v>1967121.25</v>
      </c>
      <c r="P146" s="253"/>
      <c r="Q146" s="253">
        <v>1687362.7050000001</v>
      </c>
      <c r="R146" s="253">
        <v>168612.25499999998</v>
      </c>
      <c r="S146" s="512"/>
      <c r="T146" s="512"/>
      <c r="U146" s="253">
        <v>259614.28596599997</v>
      </c>
      <c r="V146" s="256">
        <v>2024</v>
      </c>
    </row>
    <row r="147" spans="1:22" s="1" customFormat="1" ht="12.75" customHeight="1" x14ac:dyDescent="0.2">
      <c r="A147" s="508">
        <f t="shared" ref="A147:A155" si="27">A146+1</f>
        <v>2</v>
      </c>
      <c r="B147" s="509" t="s">
        <v>328</v>
      </c>
      <c r="C147" s="335">
        <f>'Раздел 1'!P147</f>
        <v>4716862.9376768004</v>
      </c>
      <c r="D147" s="550">
        <v>430470.43199999997</v>
      </c>
      <c r="E147" s="550">
        <v>800361.84</v>
      </c>
      <c r="F147" s="550"/>
      <c r="G147" s="550">
        <v>223915.86</v>
      </c>
      <c r="H147" s="550"/>
      <c r="I147" s="550">
        <v>152797.04999999999</v>
      </c>
      <c r="J147" s="553"/>
      <c r="K147" s="512"/>
      <c r="L147" s="253"/>
      <c r="M147" s="253">
        <v>1783522.6919999998</v>
      </c>
      <c r="N147" s="253"/>
      <c r="O147" s="253">
        <v>602829.23399999994</v>
      </c>
      <c r="P147" s="253"/>
      <c r="Q147" s="253">
        <v>533360.772</v>
      </c>
      <c r="R147" s="253">
        <v>69827.436000000002</v>
      </c>
      <c r="S147" s="512"/>
      <c r="T147" s="512"/>
      <c r="U147" s="253">
        <v>119777.62567679999</v>
      </c>
      <c r="V147" s="256">
        <v>2024</v>
      </c>
    </row>
    <row r="148" spans="1:22" s="1" customFormat="1" ht="12.75" customHeight="1" x14ac:dyDescent="0.2">
      <c r="A148" s="508">
        <f t="shared" si="27"/>
        <v>3</v>
      </c>
      <c r="B148" s="509" t="s">
        <v>331</v>
      </c>
      <c r="C148" s="335">
        <f>'Раздел 1'!P148</f>
        <v>5114227.7856486002</v>
      </c>
      <c r="D148" s="550">
        <v>727758.23300000001</v>
      </c>
      <c r="E148" s="550">
        <v>0</v>
      </c>
      <c r="F148" s="550"/>
      <c r="G148" s="550">
        <v>0</v>
      </c>
      <c r="H148" s="550"/>
      <c r="I148" s="550">
        <v>0</v>
      </c>
      <c r="J148" s="553"/>
      <c r="K148" s="512"/>
      <c r="L148" s="253"/>
      <c r="M148" s="253">
        <v>1954966.3060000001</v>
      </c>
      <c r="N148" s="253"/>
      <c r="O148" s="253"/>
      <c r="P148" s="253"/>
      <c r="Q148" s="253">
        <v>2107151.0959999999</v>
      </c>
      <c r="R148" s="253">
        <v>174878.41400000002</v>
      </c>
      <c r="S148" s="512"/>
      <c r="T148" s="512"/>
      <c r="U148" s="253">
        <v>149473.7366486</v>
      </c>
      <c r="V148" s="256">
        <v>2024</v>
      </c>
    </row>
    <row r="149" spans="1:22" s="1" customFormat="1" ht="12.75" customHeight="1" x14ac:dyDescent="0.2">
      <c r="A149" s="508">
        <f t="shared" si="27"/>
        <v>4</v>
      </c>
      <c r="B149" s="509" t="s">
        <v>332</v>
      </c>
      <c r="C149" s="335">
        <f>'Раздел 1'!P149</f>
        <v>6552212.5636608005</v>
      </c>
      <c r="D149" s="550">
        <v>461051.0720000001</v>
      </c>
      <c r="E149" s="550">
        <v>862134.52800000005</v>
      </c>
      <c r="F149" s="550"/>
      <c r="G149" s="550">
        <v>328485.95199999999</v>
      </c>
      <c r="H149" s="550"/>
      <c r="I149" s="550">
        <v>239197.31200000003</v>
      </c>
      <c r="J149" s="553"/>
      <c r="K149" s="512"/>
      <c r="L149" s="253"/>
      <c r="M149" s="253">
        <v>2987978.912</v>
      </c>
      <c r="N149" s="253"/>
      <c r="O149" s="253"/>
      <c r="P149" s="253"/>
      <c r="Q149" s="253">
        <v>1392097.1839999999</v>
      </c>
      <c r="R149" s="253">
        <v>116750.91200000001</v>
      </c>
      <c r="S149" s="512"/>
      <c r="T149" s="253"/>
      <c r="U149" s="253">
        <v>164516.69166079999</v>
      </c>
      <c r="V149" s="256">
        <v>2024</v>
      </c>
    </row>
    <row r="150" spans="1:22" s="1" customFormat="1" ht="12.75" customHeight="1" x14ac:dyDescent="0.2">
      <c r="A150" s="508">
        <f t="shared" si="27"/>
        <v>5</v>
      </c>
      <c r="B150" s="509" t="s">
        <v>333</v>
      </c>
      <c r="C150" s="335">
        <f>'Раздел 1'!P150</f>
        <v>6497418.6046304004</v>
      </c>
      <c r="D150" s="550">
        <v>457833.78600000008</v>
      </c>
      <c r="E150" s="550">
        <v>1849140.2640000002</v>
      </c>
      <c r="F150" s="550"/>
      <c r="G150" s="550">
        <v>326193.72599999997</v>
      </c>
      <c r="H150" s="550"/>
      <c r="I150" s="550">
        <v>237528.15600000002</v>
      </c>
      <c r="J150" s="553"/>
      <c r="K150" s="512"/>
      <c r="L150" s="253"/>
      <c r="M150" s="253">
        <v>1667128.331</v>
      </c>
      <c r="N150" s="253"/>
      <c r="O150" s="253"/>
      <c r="P150" s="253"/>
      <c r="Q150" s="253">
        <v>1680289.4669999999</v>
      </c>
      <c r="R150" s="253">
        <v>115936.20600000002</v>
      </c>
      <c r="S150" s="512"/>
      <c r="T150" s="253"/>
      <c r="U150" s="253">
        <v>163368.66863040003</v>
      </c>
      <c r="V150" s="256">
        <v>2024</v>
      </c>
    </row>
    <row r="151" spans="1:22" s="1" customFormat="1" ht="12.75" customHeight="1" x14ac:dyDescent="0.2">
      <c r="A151" s="508">
        <f t="shared" si="27"/>
        <v>6</v>
      </c>
      <c r="B151" s="509" t="s">
        <v>335</v>
      </c>
      <c r="C151" s="335">
        <f>'Раздел 1'!P151</f>
        <v>380605.07519999996</v>
      </c>
      <c r="D151" s="550"/>
      <c r="E151" s="550"/>
      <c r="F151" s="550"/>
      <c r="G151" s="550"/>
      <c r="H151" s="553"/>
      <c r="I151" s="550"/>
      <c r="J151" s="553"/>
      <c r="K151" s="512"/>
      <c r="L151" s="253"/>
      <c r="M151" s="253"/>
      <c r="N151" s="253"/>
      <c r="O151" s="253"/>
      <c r="P151" s="253"/>
      <c r="Q151" s="253"/>
      <c r="R151" s="253"/>
      <c r="S151" s="512"/>
      <c r="T151" s="253">
        <v>380605.07519999996</v>
      </c>
      <c r="U151" s="253"/>
      <c r="V151" s="256">
        <v>2024</v>
      </c>
    </row>
    <row r="152" spans="1:22" s="1" customFormat="1" ht="12.75" customHeight="1" x14ac:dyDescent="0.2">
      <c r="A152" s="508">
        <f t="shared" si="27"/>
        <v>7</v>
      </c>
      <c r="B152" s="509" t="s">
        <v>336</v>
      </c>
      <c r="C152" s="335">
        <f>'Раздел 1'!P152</f>
        <v>575844.27263999998</v>
      </c>
      <c r="D152" s="550"/>
      <c r="E152" s="550"/>
      <c r="F152" s="550"/>
      <c r="G152" s="550"/>
      <c r="H152" s="553"/>
      <c r="I152" s="550"/>
      <c r="J152" s="553"/>
      <c r="K152" s="512"/>
      <c r="L152" s="253"/>
      <c r="M152" s="253"/>
      <c r="N152" s="253"/>
      <c r="O152" s="253"/>
      <c r="P152" s="253"/>
      <c r="Q152" s="253"/>
      <c r="R152" s="253"/>
      <c r="S152" s="512"/>
      <c r="T152" s="253">
        <v>575844.27263999998</v>
      </c>
      <c r="U152" s="253"/>
      <c r="V152" s="256">
        <v>2024</v>
      </c>
    </row>
    <row r="153" spans="1:22" s="1" customFormat="1" ht="12.75" customHeight="1" x14ac:dyDescent="0.2">
      <c r="A153" s="508">
        <f t="shared" si="27"/>
        <v>8</v>
      </c>
      <c r="B153" s="509" t="s">
        <v>337</v>
      </c>
      <c r="C153" s="335">
        <f>'Раздел 1'!P153</f>
        <v>574187.47776000004</v>
      </c>
      <c r="D153" s="554"/>
      <c r="E153" s="553"/>
      <c r="F153" s="553"/>
      <c r="G153" s="553"/>
      <c r="H153" s="553"/>
      <c r="I153" s="553"/>
      <c r="J153" s="553"/>
      <c r="K153" s="512"/>
      <c r="L153" s="512"/>
      <c r="M153" s="253"/>
      <c r="N153" s="512"/>
      <c r="O153" s="512"/>
      <c r="P153" s="512"/>
      <c r="Q153" s="512"/>
      <c r="R153" s="512"/>
      <c r="S153" s="512"/>
      <c r="T153" s="253">
        <v>574187.47776000004</v>
      </c>
      <c r="U153" s="512"/>
      <c r="V153" s="256">
        <v>2024</v>
      </c>
    </row>
    <row r="154" spans="1:22" s="1" customFormat="1" ht="12.75" customHeight="1" x14ac:dyDescent="0.2">
      <c r="A154" s="508">
        <f t="shared" si="27"/>
        <v>9</v>
      </c>
      <c r="B154" s="509" t="s">
        <v>681</v>
      </c>
      <c r="C154" s="335">
        <f>'Раздел 1'!P154</f>
        <v>752211.50676000002</v>
      </c>
      <c r="D154" s="554"/>
      <c r="E154" s="553"/>
      <c r="F154" s="553"/>
      <c r="G154" s="553"/>
      <c r="H154" s="553"/>
      <c r="I154" s="553"/>
      <c r="J154" s="553"/>
      <c r="K154" s="512"/>
      <c r="L154" s="512"/>
      <c r="M154" s="253"/>
      <c r="N154" s="512"/>
      <c r="O154" s="512"/>
      <c r="P154" s="512"/>
      <c r="Q154" s="512"/>
      <c r="R154" s="512"/>
      <c r="S154" s="512"/>
      <c r="T154" s="253">
        <v>752211.50676000002</v>
      </c>
      <c r="U154" s="512"/>
      <c r="V154" s="256">
        <v>2024</v>
      </c>
    </row>
    <row r="155" spans="1:22" s="1" customFormat="1" ht="12.75" customHeight="1" x14ac:dyDescent="0.2">
      <c r="A155" s="508">
        <f t="shared" si="27"/>
        <v>10</v>
      </c>
      <c r="B155" s="510" t="s">
        <v>334</v>
      </c>
      <c r="C155" s="261">
        <f>'Раздел 1'!P155</f>
        <v>35648043.2023656</v>
      </c>
      <c r="D155" s="550">
        <v>2439787.8120000004</v>
      </c>
      <c r="E155" s="550">
        <v>7899143.4119999995</v>
      </c>
      <c r="F155" s="550">
        <v>3015381.6</v>
      </c>
      <c r="G155" s="550">
        <v>2401574.8680000002</v>
      </c>
      <c r="H155" s="550">
        <v>0</v>
      </c>
      <c r="I155" s="550">
        <v>1092736.26</v>
      </c>
      <c r="J155" s="553"/>
      <c r="K155" s="512"/>
      <c r="L155" s="512"/>
      <c r="M155" s="253">
        <v>4062570.2040000004</v>
      </c>
      <c r="N155" s="512"/>
      <c r="O155" s="253">
        <v>2975538.7200000007</v>
      </c>
      <c r="P155" s="512"/>
      <c r="Q155" s="253">
        <v>7777601.8320000004</v>
      </c>
      <c r="R155" s="253">
        <v>848743.89600000007</v>
      </c>
      <c r="S155" s="512"/>
      <c r="T155" s="253">
        <v>2310784.71624</v>
      </c>
      <c r="U155" s="253">
        <v>824179.88212560012</v>
      </c>
      <c r="V155" s="256">
        <v>2024</v>
      </c>
    </row>
    <row r="156" spans="1:22" ht="12.75" customHeight="1" x14ac:dyDescent="0.2">
      <c r="A156" s="668" t="s">
        <v>210</v>
      </c>
      <c r="B156" s="669"/>
      <c r="C156" s="247">
        <f>SUM(C146:C155)</f>
        <v>71766422.082308203</v>
      </c>
      <c r="D156" s="247">
        <f t="shared" ref="D156:U156" si="28">SUM(D146:D155)</f>
        <v>5121891.91</v>
      </c>
      <c r="E156" s="247">
        <f t="shared" si="28"/>
        <v>13926663.938999999</v>
      </c>
      <c r="F156" s="247">
        <f t="shared" si="28"/>
        <v>3622764.6</v>
      </c>
      <c r="G156" s="247">
        <f t="shared" si="28"/>
        <v>3708902.7310000006</v>
      </c>
      <c r="H156" s="247">
        <f t="shared" si="28"/>
        <v>828931.32</v>
      </c>
      <c r="I156" s="247">
        <f t="shared" si="28"/>
        <v>1996831.048</v>
      </c>
      <c r="J156" s="247">
        <f t="shared" si="28"/>
        <v>0</v>
      </c>
      <c r="K156" s="247">
        <f t="shared" si="28"/>
        <v>0</v>
      </c>
      <c r="L156" s="247">
        <f t="shared" si="28"/>
        <v>0</v>
      </c>
      <c r="M156" s="247">
        <f t="shared" si="28"/>
        <v>14067771.225</v>
      </c>
      <c r="N156" s="247">
        <f t="shared" si="28"/>
        <v>0</v>
      </c>
      <c r="O156" s="247">
        <f t="shared" si="28"/>
        <v>5545489.2040000008</v>
      </c>
      <c r="P156" s="247">
        <f t="shared" si="28"/>
        <v>0</v>
      </c>
      <c r="Q156" s="247">
        <f t="shared" si="28"/>
        <v>15177863.056</v>
      </c>
      <c r="R156" s="247">
        <f t="shared" si="28"/>
        <v>1494749.1189999999</v>
      </c>
      <c r="S156" s="247">
        <f t="shared" si="28"/>
        <v>0</v>
      </c>
      <c r="T156" s="247">
        <f t="shared" si="28"/>
        <v>4593633.0486000003</v>
      </c>
      <c r="U156" s="247">
        <f t="shared" si="28"/>
        <v>1680930.8907082002</v>
      </c>
      <c r="V156" s="258"/>
    </row>
    <row r="157" spans="1:22" ht="12.75" customHeight="1" x14ac:dyDescent="0.2">
      <c r="A157" s="662" t="s">
        <v>48</v>
      </c>
      <c r="B157" s="663"/>
      <c r="C157" s="259">
        <f t="shared" ref="C157:U157" si="29">C132+C145+C156</f>
        <v>203743584.13362601</v>
      </c>
      <c r="D157" s="259">
        <f t="shared" si="29"/>
        <v>13827340.729</v>
      </c>
      <c r="E157" s="259">
        <f t="shared" si="29"/>
        <v>35138303.671000004</v>
      </c>
      <c r="F157" s="259">
        <f t="shared" si="29"/>
        <v>7541915.154000001</v>
      </c>
      <c r="G157" s="259">
        <f t="shared" si="29"/>
        <v>9331961.5960000008</v>
      </c>
      <c r="H157" s="259">
        <f t="shared" si="29"/>
        <v>6725583.2420000006</v>
      </c>
      <c r="I157" s="259">
        <f t="shared" si="29"/>
        <v>5446284.5769999996</v>
      </c>
      <c r="J157" s="259">
        <f t="shared" si="29"/>
        <v>0</v>
      </c>
      <c r="K157" s="259">
        <f t="shared" si="29"/>
        <v>0</v>
      </c>
      <c r="L157" s="259">
        <f t="shared" si="29"/>
        <v>3664</v>
      </c>
      <c r="M157" s="259">
        <f t="shared" si="29"/>
        <v>47384935.188000001</v>
      </c>
      <c r="N157" s="259">
        <f t="shared" si="29"/>
        <v>2938</v>
      </c>
      <c r="O157" s="259">
        <f t="shared" si="29"/>
        <v>17316909.438999999</v>
      </c>
      <c r="P157" s="259">
        <f t="shared" si="29"/>
        <v>3510</v>
      </c>
      <c r="Q157" s="259">
        <f t="shared" si="29"/>
        <v>31616042.234999999</v>
      </c>
      <c r="R157" s="259">
        <f t="shared" si="29"/>
        <v>3404993.7919999999</v>
      </c>
      <c r="S157" s="259">
        <f t="shared" si="29"/>
        <v>0</v>
      </c>
      <c r="T157" s="259">
        <f t="shared" si="29"/>
        <v>21757336.023159999</v>
      </c>
      <c r="U157" s="259">
        <f t="shared" si="29"/>
        <v>4251978.4961876003</v>
      </c>
      <c r="V157" s="260"/>
    </row>
    <row r="158" spans="1:22" ht="12.75" customHeight="1" x14ac:dyDescent="0.2">
      <c r="A158" s="664" t="s">
        <v>78</v>
      </c>
      <c r="B158" s="665"/>
      <c r="C158" s="253"/>
      <c r="D158" s="253"/>
      <c r="E158" s="253"/>
      <c r="F158" s="253"/>
      <c r="G158" s="253"/>
      <c r="H158" s="253"/>
      <c r="I158" s="253"/>
      <c r="J158" s="254"/>
      <c r="K158" s="254"/>
      <c r="L158" s="255"/>
      <c r="M158" s="253"/>
      <c r="N158" s="254"/>
      <c r="O158" s="254"/>
      <c r="P158" s="253"/>
      <c r="Q158" s="253"/>
      <c r="R158" s="253"/>
      <c r="S158" s="253"/>
      <c r="T158" s="253"/>
      <c r="U158" s="253"/>
      <c r="V158" s="256"/>
    </row>
    <row r="159" spans="1:22" s="1" customFormat="1" ht="12.75" customHeight="1" x14ac:dyDescent="0.2">
      <c r="A159" s="526">
        <v>1</v>
      </c>
      <c r="B159" s="482" t="s">
        <v>794</v>
      </c>
      <c r="C159" s="583">
        <f>'Раздел 1'!P159</f>
        <v>7520789.3759988006</v>
      </c>
      <c r="D159" s="490">
        <v>631301.23200000008</v>
      </c>
      <c r="E159" s="490">
        <v>1795177.416</v>
      </c>
      <c r="F159" s="490"/>
      <c r="G159" s="490">
        <v>328381.11000000004</v>
      </c>
      <c r="H159" s="490"/>
      <c r="I159" s="490">
        <v>224082.67500000002</v>
      </c>
      <c r="J159" s="488"/>
      <c r="K159" s="488"/>
      <c r="L159" s="490">
        <v>580</v>
      </c>
      <c r="M159" s="490">
        <v>2615603.7420000001</v>
      </c>
      <c r="N159" s="490"/>
      <c r="O159" s="490">
        <v>884071.95900000003</v>
      </c>
      <c r="P159" s="490">
        <v>500</v>
      </c>
      <c r="Q159" s="490">
        <v>782193.82200000004</v>
      </c>
      <c r="R159" s="490">
        <v>102404.58600000001</v>
      </c>
      <c r="S159" s="490"/>
      <c r="T159" s="490"/>
      <c r="U159" s="490">
        <v>157572.83399879999</v>
      </c>
      <c r="V159" s="573">
        <v>2022</v>
      </c>
    </row>
    <row r="160" spans="1:22" s="1" customFormat="1" ht="12.75" customHeight="1" x14ac:dyDescent="0.2">
      <c r="A160" s="526">
        <v>2</v>
      </c>
      <c r="B160" s="482" t="s">
        <v>795</v>
      </c>
      <c r="C160" s="583">
        <f>'Раздел 1'!P160</f>
        <v>7520789.3759988006</v>
      </c>
      <c r="D160" s="490">
        <v>631301.23200000008</v>
      </c>
      <c r="E160" s="490">
        <v>1795177.416</v>
      </c>
      <c r="F160" s="490"/>
      <c r="G160" s="490">
        <v>328381.11000000004</v>
      </c>
      <c r="H160" s="490"/>
      <c r="I160" s="490">
        <v>224082.67500000002</v>
      </c>
      <c r="J160" s="488"/>
      <c r="K160" s="488"/>
      <c r="L160" s="490">
        <v>580</v>
      </c>
      <c r="M160" s="490">
        <v>2615603.7420000001</v>
      </c>
      <c r="N160" s="490"/>
      <c r="O160" s="490">
        <v>884071.95900000003</v>
      </c>
      <c r="P160" s="490">
        <v>500</v>
      </c>
      <c r="Q160" s="490">
        <v>782193.82200000004</v>
      </c>
      <c r="R160" s="490">
        <v>102404.58600000001</v>
      </c>
      <c r="S160" s="490"/>
      <c r="T160" s="490"/>
      <c r="U160" s="490">
        <v>157572.83399879999</v>
      </c>
      <c r="V160" s="573">
        <v>2022</v>
      </c>
    </row>
    <row r="161" spans="1:22" s="1" customFormat="1" ht="12.75" customHeight="1" x14ac:dyDescent="0.2">
      <c r="A161" s="526">
        <v>3</v>
      </c>
      <c r="B161" s="482" t="s">
        <v>693</v>
      </c>
      <c r="C161" s="583">
        <f>'Раздел 1'!P161</f>
        <v>8505963.3037724029</v>
      </c>
      <c r="D161" s="555"/>
      <c r="E161" s="550">
        <v>1917353.1540000001</v>
      </c>
      <c r="F161" s="550"/>
      <c r="G161" s="550">
        <v>412802.73300000007</v>
      </c>
      <c r="H161" s="550"/>
      <c r="I161" s="550">
        <v>231631.32300000003</v>
      </c>
      <c r="J161" s="552"/>
      <c r="K161" s="254"/>
      <c r="L161" s="255">
        <v>427</v>
      </c>
      <c r="M161" s="253">
        <v>3252970.34</v>
      </c>
      <c r="N161" s="254"/>
      <c r="O161" s="253">
        <v>1389157.8840000001</v>
      </c>
      <c r="P161" s="253">
        <v>504</v>
      </c>
      <c r="Q161" s="253">
        <v>959837.85499999998</v>
      </c>
      <c r="R161" s="253">
        <v>134720.37</v>
      </c>
      <c r="S161" s="253"/>
      <c r="T161" s="253"/>
      <c r="U161" s="253">
        <v>207489.63777240008</v>
      </c>
      <c r="V161" s="256">
        <v>2022</v>
      </c>
    </row>
    <row r="162" spans="1:22" ht="12.75" customHeight="1" x14ac:dyDescent="0.2">
      <c r="A162" s="672" t="s">
        <v>223</v>
      </c>
      <c r="B162" s="672"/>
      <c r="C162" s="257">
        <f>SUM(C159:C161)</f>
        <v>23547542.055770002</v>
      </c>
      <c r="D162" s="257">
        <f t="shared" ref="D162:U162" si="30">SUM(D159:D161)</f>
        <v>1262602.4640000002</v>
      </c>
      <c r="E162" s="257">
        <f t="shared" si="30"/>
        <v>5507707.9859999996</v>
      </c>
      <c r="F162" s="257">
        <f t="shared" si="30"/>
        <v>0</v>
      </c>
      <c r="G162" s="257">
        <f t="shared" si="30"/>
        <v>1069564.9530000002</v>
      </c>
      <c r="H162" s="257">
        <f t="shared" si="30"/>
        <v>0</v>
      </c>
      <c r="I162" s="257">
        <f t="shared" si="30"/>
        <v>679796.67300000007</v>
      </c>
      <c r="J162" s="257">
        <f t="shared" si="30"/>
        <v>0</v>
      </c>
      <c r="K162" s="257">
        <f t="shared" si="30"/>
        <v>0</v>
      </c>
      <c r="L162" s="257">
        <f t="shared" si="30"/>
        <v>1587</v>
      </c>
      <c r="M162" s="257">
        <f t="shared" si="30"/>
        <v>8484177.824000001</v>
      </c>
      <c r="N162" s="257">
        <f t="shared" si="30"/>
        <v>0</v>
      </c>
      <c r="O162" s="257">
        <f t="shared" si="30"/>
        <v>3157301.8020000001</v>
      </c>
      <c r="P162" s="257">
        <f t="shared" si="30"/>
        <v>1504</v>
      </c>
      <c r="Q162" s="257">
        <f t="shared" si="30"/>
        <v>2524225.4989999998</v>
      </c>
      <c r="R162" s="257">
        <f t="shared" si="30"/>
        <v>339529.54200000002</v>
      </c>
      <c r="S162" s="257">
        <f t="shared" si="30"/>
        <v>0</v>
      </c>
      <c r="T162" s="257">
        <f t="shared" si="30"/>
        <v>0</v>
      </c>
      <c r="U162" s="257">
        <f t="shared" si="30"/>
        <v>522635.30577000009</v>
      </c>
      <c r="V162" s="258"/>
    </row>
    <row r="163" spans="1:22" s="1" customFormat="1" ht="12.75" customHeight="1" x14ac:dyDescent="0.2">
      <c r="A163" s="508">
        <v>1</v>
      </c>
      <c r="B163" s="514" t="s">
        <v>215</v>
      </c>
      <c r="C163" s="253">
        <f>'[2]Раздел 1'!Q197</f>
        <v>625699.28</v>
      </c>
      <c r="D163" s="555"/>
      <c r="E163" s="550"/>
      <c r="F163" s="550"/>
      <c r="G163" s="550"/>
      <c r="H163" s="550"/>
      <c r="I163" s="550"/>
      <c r="J163" s="552"/>
      <c r="K163" s="254"/>
      <c r="L163" s="255"/>
      <c r="M163" s="253"/>
      <c r="N163" s="254"/>
      <c r="O163" s="254"/>
      <c r="P163" s="253"/>
      <c r="Q163" s="253"/>
      <c r="R163" s="253"/>
      <c r="S163" s="253"/>
      <c r="T163" s="253">
        <v>625699.28</v>
      </c>
      <c r="U163" s="253"/>
      <c r="V163" s="256">
        <v>2023</v>
      </c>
    </row>
    <row r="164" spans="1:22" s="1" customFormat="1" ht="12.75" customHeight="1" x14ac:dyDescent="0.2">
      <c r="A164" s="508">
        <v>2</v>
      </c>
      <c r="B164" s="514" t="s">
        <v>217</v>
      </c>
      <c r="C164" s="253">
        <f>'[2]Раздел 1'!Q198</f>
        <v>430290.28</v>
      </c>
      <c r="D164" s="555"/>
      <c r="E164" s="550"/>
      <c r="F164" s="550"/>
      <c r="G164" s="550"/>
      <c r="H164" s="550"/>
      <c r="I164" s="550"/>
      <c r="J164" s="552"/>
      <c r="K164" s="254"/>
      <c r="L164" s="255"/>
      <c r="M164" s="253"/>
      <c r="N164" s="254"/>
      <c r="O164" s="254"/>
      <c r="P164" s="253"/>
      <c r="Q164" s="253"/>
      <c r="R164" s="253"/>
      <c r="S164" s="253"/>
      <c r="T164" s="253">
        <v>430290.28</v>
      </c>
      <c r="U164" s="253"/>
      <c r="V164" s="256">
        <v>2023</v>
      </c>
    </row>
    <row r="165" spans="1:22" s="1" customFormat="1" ht="12.75" customHeight="1" x14ac:dyDescent="0.2">
      <c r="A165" s="508">
        <v>3</v>
      </c>
      <c r="B165" s="514" t="s">
        <v>219</v>
      </c>
      <c r="C165" s="253">
        <f>'[2]Раздел 1'!Q199</f>
        <v>697910.3</v>
      </c>
      <c r="D165" s="555"/>
      <c r="E165" s="550"/>
      <c r="F165" s="550"/>
      <c r="G165" s="550"/>
      <c r="H165" s="550"/>
      <c r="I165" s="550"/>
      <c r="J165" s="552"/>
      <c r="K165" s="254"/>
      <c r="L165" s="255"/>
      <c r="M165" s="253"/>
      <c r="N165" s="254"/>
      <c r="O165" s="254"/>
      <c r="P165" s="253"/>
      <c r="Q165" s="253"/>
      <c r="R165" s="253"/>
      <c r="S165" s="253"/>
      <c r="T165" s="253">
        <v>697910.3</v>
      </c>
      <c r="U165" s="253"/>
      <c r="V165" s="256">
        <v>2023</v>
      </c>
    </row>
    <row r="166" spans="1:22" s="1" customFormat="1" ht="12.75" customHeight="1" x14ac:dyDescent="0.2">
      <c r="A166" s="508">
        <v>4</v>
      </c>
      <c r="B166" s="514" t="s">
        <v>221</v>
      </c>
      <c r="C166" s="253">
        <f>'[2]Раздел 1'!Q200</f>
        <v>266586.40999999997</v>
      </c>
      <c r="D166" s="555"/>
      <c r="E166" s="550"/>
      <c r="F166" s="550"/>
      <c r="G166" s="550"/>
      <c r="H166" s="550"/>
      <c r="I166" s="550"/>
      <c r="J166" s="552"/>
      <c r="K166" s="254"/>
      <c r="L166" s="255"/>
      <c r="M166" s="253"/>
      <c r="N166" s="254"/>
      <c r="O166" s="254"/>
      <c r="P166" s="253"/>
      <c r="Q166" s="253"/>
      <c r="R166" s="253"/>
      <c r="S166" s="253"/>
      <c r="T166" s="253">
        <v>266586.40999999997</v>
      </c>
      <c r="U166" s="253"/>
      <c r="V166" s="256">
        <v>2023</v>
      </c>
    </row>
    <row r="167" spans="1:22" s="1" customFormat="1" ht="12.75" customHeight="1" x14ac:dyDescent="0.2">
      <c r="A167" s="508">
        <v>5</v>
      </c>
      <c r="B167" s="514" t="s">
        <v>222</v>
      </c>
      <c r="C167" s="253">
        <f>'[2]Раздел 1'!Q201</f>
        <v>186750.56</v>
      </c>
      <c r="D167" s="555"/>
      <c r="E167" s="550"/>
      <c r="F167" s="550"/>
      <c r="G167" s="550"/>
      <c r="H167" s="550"/>
      <c r="I167" s="550"/>
      <c r="J167" s="552"/>
      <c r="K167" s="254"/>
      <c r="L167" s="255"/>
      <c r="M167" s="253"/>
      <c r="N167" s="254"/>
      <c r="O167" s="254"/>
      <c r="P167" s="253"/>
      <c r="Q167" s="253"/>
      <c r="R167" s="253"/>
      <c r="S167" s="253"/>
      <c r="T167" s="253">
        <v>186750.56</v>
      </c>
      <c r="U167" s="253"/>
      <c r="V167" s="256">
        <v>2023</v>
      </c>
    </row>
    <row r="168" spans="1:22" s="1" customFormat="1" ht="12.75" customHeight="1" x14ac:dyDescent="0.2">
      <c r="A168" s="508">
        <v>6</v>
      </c>
      <c r="B168" s="513" t="s">
        <v>338</v>
      </c>
      <c r="C168" s="253">
        <f>'Раздел 1'!P168</f>
        <v>440689.7020799999</v>
      </c>
      <c r="D168" s="549"/>
      <c r="E168" s="542"/>
      <c r="F168" s="542"/>
      <c r="G168" s="542"/>
      <c r="H168" s="542"/>
      <c r="I168" s="542"/>
      <c r="J168" s="543"/>
      <c r="K168" s="333"/>
      <c r="L168" s="243"/>
      <c r="M168" s="335"/>
      <c r="N168" s="333"/>
      <c r="O168" s="333"/>
      <c r="P168" s="335"/>
      <c r="Q168" s="335"/>
      <c r="R168" s="335"/>
      <c r="S168" s="335"/>
      <c r="T168" s="335">
        <v>440689.7020799999</v>
      </c>
      <c r="U168" s="335"/>
      <c r="V168" s="256">
        <v>2023</v>
      </c>
    </row>
    <row r="169" spans="1:22" ht="12.75" customHeight="1" x14ac:dyDescent="0.2">
      <c r="A169" s="666" t="s">
        <v>224</v>
      </c>
      <c r="B169" s="666"/>
      <c r="C169" s="247">
        <f>SUM(C163:C168)</f>
        <v>2647926.5320799998</v>
      </c>
      <c r="D169" s="247">
        <f t="shared" ref="D169:U169" si="31">SUM(D163:D168)</f>
        <v>0</v>
      </c>
      <c r="E169" s="247">
        <f t="shared" si="31"/>
        <v>0</v>
      </c>
      <c r="F169" s="247">
        <f t="shared" si="31"/>
        <v>0</v>
      </c>
      <c r="G169" s="247">
        <f t="shared" si="31"/>
        <v>0</v>
      </c>
      <c r="H169" s="247">
        <f t="shared" si="31"/>
        <v>0</v>
      </c>
      <c r="I169" s="247">
        <f t="shared" si="31"/>
        <v>0</v>
      </c>
      <c r="J169" s="247">
        <f t="shared" si="31"/>
        <v>0</v>
      </c>
      <c r="K169" s="247">
        <f t="shared" si="31"/>
        <v>0</v>
      </c>
      <c r="L169" s="247">
        <f t="shared" si="31"/>
        <v>0</v>
      </c>
      <c r="M169" s="247">
        <f t="shared" si="31"/>
        <v>0</v>
      </c>
      <c r="N169" s="247">
        <f t="shared" si="31"/>
        <v>0</v>
      </c>
      <c r="O169" s="247">
        <f t="shared" si="31"/>
        <v>0</v>
      </c>
      <c r="P169" s="247">
        <f t="shared" si="31"/>
        <v>0</v>
      </c>
      <c r="Q169" s="247">
        <f t="shared" si="31"/>
        <v>0</v>
      </c>
      <c r="R169" s="247">
        <f t="shared" si="31"/>
        <v>0</v>
      </c>
      <c r="S169" s="247">
        <f t="shared" si="31"/>
        <v>0</v>
      </c>
      <c r="T169" s="247">
        <f t="shared" si="31"/>
        <v>2647926.5320799998</v>
      </c>
      <c r="U169" s="247">
        <f t="shared" si="31"/>
        <v>0</v>
      </c>
      <c r="V169" s="178"/>
    </row>
    <row r="170" spans="1:22" s="1" customFormat="1" ht="12.75" customHeight="1" x14ac:dyDescent="0.2">
      <c r="A170" s="334">
        <v>1</v>
      </c>
      <c r="B170" s="481" t="s">
        <v>338</v>
      </c>
      <c r="C170" s="335">
        <f>'Раздел 1'!P170</f>
        <v>4702007.6950751999</v>
      </c>
      <c r="D170" s="542">
        <v>440488.41800000001</v>
      </c>
      <c r="E170" s="542"/>
      <c r="F170" s="542"/>
      <c r="G170" s="542">
        <v>313835.63799999992</v>
      </c>
      <c r="H170" s="542"/>
      <c r="I170" s="542">
        <v>228529.228</v>
      </c>
      <c r="J170" s="542"/>
      <c r="K170" s="335"/>
      <c r="L170" s="335"/>
      <c r="M170" s="335">
        <v>1854716.503</v>
      </c>
      <c r="N170" s="335"/>
      <c r="O170" s="335"/>
      <c r="P170" s="335"/>
      <c r="Q170" s="335">
        <v>1595714.71</v>
      </c>
      <c r="R170" s="335">
        <v>111543.878</v>
      </c>
      <c r="S170" s="335"/>
      <c r="T170" s="335"/>
      <c r="U170" s="335">
        <v>157179.32707519998</v>
      </c>
      <c r="V170" s="345">
        <v>2024</v>
      </c>
    </row>
    <row r="171" spans="1:22" s="1" customFormat="1" ht="12.75" customHeight="1" x14ac:dyDescent="0.2">
      <c r="A171" s="334">
        <f t="shared" ref="A171:A180" si="32">A170+1</f>
        <v>2</v>
      </c>
      <c r="B171" s="481" t="s">
        <v>339</v>
      </c>
      <c r="C171" s="335">
        <f>'Раздел 1'!P171</f>
        <v>693576.51</v>
      </c>
      <c r="D171" s="556"/>
      <c r="E171" s="557"/>
      <c r="F171" s="557"/>
      <c r="G171" s="557"/>
      <c r="H171" s="557"/>
      <c r="I171" s="557"/>
      <c r="J171" s="557"/>
      <c r="K171" s="261"/>
      <c r="L171" s="261"/>
      <c r="M171" s="261"/>
      <c r="N171" s="261"/>
      <c r="O171" s="261"/>
      <c r="P171" s="261"/>
      <c r="Q171" s="261"/>
      <c r="R171" s="261"/>
      <c r="S171" s="261"/>
      <c r="T171" s="335">
        <v>693576.51</v>
      </c>
      <c r="U171" s="261"/>
      <c r="V171" s="345">
        <v>2024</v>
      </c>
    </row>
    <row r="172" spans="1:22" s="1" customFormat="1" ht="12.75" customHeight="1" x14ac:dyDescent="0.2">
      <c r="A172" s="334">
        <f t="shared" si="32"/>
        <v>3</v>
      </c>
      <c r="B172" s="481" t="s">
        <v>340</v>
      </c>
      <c r="C172" s="335">
        <f>'Раздел 1'!P172</f>
        <v>684539.68</v>
      </c>
      <c r="D172" s="556"/>
      <c r="E172" s="557"/>
      <c r="F172" s="557"/>
      <c r="G172" s="557"/>
      <c r="H172" s="557"/>
      <c r="I172" s="557"/>
      <c r="J172" s="557"/>
      <c r="K172" s="261"/>
      <c r="L172" s="261"/>
      <c r="M172" s="261"/>
      <c r="N172" s="261"/>
      <c r="O172" s="261"/>
      <c r="P172" s="261"/>
      <c r="Q172" s="261"/>
      <c r="R172" s="261"/>
      <c r="S172" s="261"/>
      <c r="T172" s="335">
        <v>684539.68</v>
      </c>
      <c r="U172" s="261"/>
      <c r="V172" s="345">
        <v>2024</v>
      </c>
    </row>
    <row r="173" spans="1:22" s="1" customFormat="1" ht="12.75" customHeight="1" x14ac:dyDescent="0.2">
      <c r="A173" s="334">
        <f t="shared" si="32"/>
        <v>4</v>
      </c>
      <c r="B173" s="481" t="s">
        <v>341</v>
      </c>
      <c r="C173" s="335">
        <f>'Раздел 1'!P173</f>
        <v>260428.68072</v>
      </c>
      <c r="D173" s="556"/>
      <c r="E173" s="557"/>
      <c r="F173" s="557"/>
      <c r="G173" s="557"/>
      <c r="H173" s="557"/>
      <c r="I173" s="557"/>
      <c r="J173" s="557"/>
      <c r="K173" s="261"/>
      <c r="L173" s="261"/>
      <c r="M173" s="261"/>
      <c r="N173" s="261"/>
      <c r="O173" s="261"/>
      <c r="P173" s="261"/>
      <c r="Q173" s="261"/>
      <c r="R173" s="261"/>
      <c r="S173" s="261"/>
      <c r="T173" s="335">
        <v>260428.68072</v>
      </c>
      <c r="U173" s="261"/>
      <c r="V173" s="345">
        <v>2024</v>
      </c>
    </row>
    <row r="174" spans="1:22" s="1" customFormat="1" ht="12.75" customHeight="1" x14ac:dyDescent="0.2">
      <c r="A174" s="334">
        <f t="shared" si="32"/>
        <v>5</v>
      </c>
      <c r="B174" s="481" t="s">
        <v>342</v>
      </c>
      <c r="C174" s="335">
        <f>'Раздел 1'!P174</f>
        <v>279107.21000000002</v>
      </c>
      <c r="D174" s="556"/>
      <c r="E174" s="557"/>
      <c r="F174" s="557"/>
      <c r="G174" s="557"/>
      <c r="H174" s="557"/>
      <c r="I174" s="557"/>
      <c r="J174" s="557"/>
      <c r="K174" s="261"/>
      <c r="L174" s="261"/>
      <c r="M174" s="261"/>
      <c r="N174" s="261"/>
      <c r="O174" s="261"/>
      <c r="P174" s="261"/>
      <c r="Q174" s="261"/>
      <c r="R174" s="261"/>
      <c r="S174" s="261"/>
      <c r="T174" s="335">
        <v>279107.21000000002</v>
      </c>
      <c r="U174" s="261"/>
      <c r="V174" s="345">
        <v>2024</v>
      </c>
    </row>
    <row r="175" spans="1:22" s="1" customFormat="1" ht="12.75" customHeight="1" x14ac:dyDescent="0.2">
      <c r="A175" s="334">
        <f t="shared" si="32"/>
        <v>6</v>
      </c>
      <c r="B175" s="481" t="s">
        <v>343</v>
      </c>
      <c r="C175" s="335">
        <f>'Раздел 1'!P175</f>
        <v>309502.40000000002</v>
      </c>
      <c r="D175" s="556"/>
      <c r="E175" s="557"/>
      <c r="F175" s="557"/>
      <c r="G175" s="557"/>
      <c r="H175" s="557"/>
      <c r="I175" s="557"/>
      <c r="J175" s="557"/>
      <c r="K175" s="261"/>
      <c r="L175" s="261"/>
      <c r="M175" s="261"/>
      <c r="N175" s="261"/>
      <c r="O175" s="261"/>
      <c r="P175" s="261"/>
      <c r="Q175" s="261"/>
      <c r="R175" s="261"/>
      <c r="S175" s="261"/>
      <c r="T175" s="335">
        <v>309502.40000000002</v>
      </c>
      <c r="U175" s="261"/>
      <c r="V175" s="345">
        <v>2024</v>
      </c>
    </row>
    <row r="176" spans="1:22" s="1" customFormat="1" ht="12.75" customHeight="1" x14ac:dyDescent="0.2">
      <c r="A176" s="334">
        <f t="shared" si="32"/>
        <v>7</v>
      </c>
      <c r="B176" s="481" t="s">
        <v>344</v>
      </c>
      <c r="C176" s="335">
        <f>'Раздел 1'!P176</f>
        <v>345106.64</v>
      </c>
      <c r="D176" s="556"/>
      <c r="E176" s="557"/>
      <c r="F176" s="557"/>
      <c r="G176" s="557"/>
      <c r="H176" s="557"/>
      <c r="I176" s="557"/>
      <c r="J176" s="557"/>
      <c r="K176" s="261"/>
      <c r="L176" s="261"/>
      <c r="M176" s="261"/>
      <c r="N176" s="261"/>
      <c r="O176" s="261"/>
      <c r="P176" s="261"/>
      <c r="Q176" s="261"/>
      <c r="R176" s="261"/>
      <c r="S176" s="261"/>
      <c r="T176" s="335">
        <v>345106.64</v>
      </c>
      <c r="U176" s="261"/>
      <c r="V176" s="345">
        <v>2024</v>
      </c>
    </row>
    <row r="177" spans="1:22" s="1" customFormat="1" ht="12.75" customHeight="1" x14ac:dyDescent="0.2">
      <c r="A177" s="334">
        <f t="shared" si="32"/>
        <v>8</v>
      </c>
      <c r="B177" s="481" t="s">
        <v>345</v>
      </c>
      <c r="C177" s="335">
        <f>'Раздел 1'!P177</f>
        <v>2455155.7200000002</v>
      </c>
      <c r="D177" s="556"/>
      <c r="E177" s="557"/>
      <c r="F177" s="557"/>
      <c r="G177" s="557"/>
      <c r="H177" s="557"/>
      <c r="I177" s="557"/>
      <c r="J177" s="557"/>
      <c r="K177" s="261"/>
      <c r="L177" s="261"/>
      <c r="M177" s="261"/>
      <c r="N177" s="261"/>
      <c r="O177" s="261"/>
      <c r="P177" s="261"/>
      <c r="Q177" s="261"/>
      <c r="R177" s="261"/>
      <c r="S177" s="261"/>
      <c r="T177" s="335">
        <v>2455155.7200000002</v>
      </c>
      <c r="U177" s="261"/>
      <c r="V177" s="345">
        <v>2024</v>
      </c>
    </row>
    <row r="178" spans="1:22" s="1" customFormat="1" ht="12.75" customHeight="1" x14ac:dyDescent="0.2">
      <c r="A178" s="334">
        <f t="shared" si="32"/>
        <v>9</v>
      </c>
      <c r="B178" s="481" t="s">
        <v>346</v>
      </c>
      <c r="C178" s="335">
        <f>'Раздел 1'!P178</f>
        <v>1543998.68</v>
      </c>
      <c r="D178" s="556"/>
      <c r="E178" s="557"/>
      <c r="F178" s="557"/>
      <c r="G178" s="557"/>
      <c r="H178" s="557"/>
      <c r="I178" s="557"/>
      <c r="J178" s="557"/>
      <c r="K178" s="261"/>
      <c r="L178" s="261"/>
      <c r="M178" s="261"/>
      <c r="N178" s="261"/>
      <c r="O178" s="261"/>
      <c r="P178" s="261"/>
      <c r="Q178" s="261"/>
      <c r="R178" s="261"/>
      <c r="S178" s="261"/>
      <c r="T178" s="335">
        <v>1543998.68</v>
      </c>
      <c r="U178" s="261"/>
      <c r="V178" s="345">
        <v>2024</v>
      </c>
    </row>
    <row r="179" spans="1:22" s="1" customFormat="1" ht="12.75" customHeight="1" x14ac:dyDescent="0.2">
      <c r="A179" s="334">
        <f t="shared" si="32"/>
        <v>10</v>
      </c>
      <c r="B179" s="481" t="s">
        <v>347</v>
      </c>
      <c r="C179" s="335">
        <f>'Раздел 1'!P179</f>
        <v>668886.61</v>
      </c>
      <c r="D179" s="556"/>
      <c r="E179" s="557"/>
      <c r="F179" s="557"/>
      <c r="G179" s="557"/>
      <c r="H179" s="557"/>
      <c r="I179" s="557"/>
      <c r="J179" s="557"/>
      <c r="K179" s="261"/>
      <c r="L179" s="261"/>
      <c r="M179" s="261"/>
      <c r="N179" s="261"/>
      <c r="O179" s="261"/>
      <c r="P179" s="261"/>
      <c r="Q179" s="261"/>
      <c r="R179" s="261"/>
      <c r="S179" s="261"/>
      <c r="T179" s="335">
        <v>668886.61</v>
      </c>
      <c r="U179" s="261"/>
      <c r="V179" s="345">
        <v>2024</v>
      </c>
    </row>
    <row r="180" spans="1:22" s="1" customFormat="1" ht="12.75" customHeight="1" x14ac:dyDescent="0.2">
      <c r="A180" s="334">
        <f t="shared" si="32"/>
        <v>11</v>
      </c>
      <c r="B180" s="481" t="s">
        <v>348</v>
      </c>
      <c r="C180" s="335">
        <f>'Раздел 1'!P180</f>
        <v>129023.48</v>
      </c>
      <c r="D180" s="556"/>
      <c r="E180" s="557"/>
      <c r="F180" s="557"/>
      <c r="G180" s="557"/>
      <c r="H180" s="557"/>
      <c r="I180" s="557"/>
      <c r="J180" s="557"/>
      <c r="K180" s="261"/>
      <c r="L180" s="261"/>
      <c r="M180" s="261"/>
      <c r="N180" s="261"/>
      <c r="O180" s="261"/>
      <c r="P180" s="261"/>
      <c r="Q180" s="261"/>
      <c r="R180" s="261"/>
      <c r="S180" s="261"/>
      <c r="T180" s="335">
        <v>129023.48</v>
      </c>
      <c r="U180" s="261"/>
      <c r="V180" s="345">
        <v>2024</v>
      </c>
    </row>
    <row r="181" spans="1:22" ht="12.75" customHeight="1" x14ac:dyDescent="0.2">
      <c r="A181" s="666" t="s">
        <v>225</v>
      </c>
      <c r="B181" s="666"/>
      <c r="C181" s="247">
        <f>SUM(C170:C180)</f>
        <v>12071333.305795198</v>
      </c>
      <c r="D181" s="247">
        <f t="shared" ref="D181:U181" si="33">SUM(D170:D180)</f>
        <v>440488.41800000001</v>
      </c>
      <c r="E181" s="247">
        <f t="shared" si="33"/>
        <v>0</v>
      </c>
      <c r="F181" s="247">
        <f t="shared" si="33"/>
        <v>0</v>
      </c>
      <c r="G181" s="247">
        <f t="shared" si="33"/>
        <v>313835.63799999992</v>
      </c>
      <c r="H181" s="247">
        <f t="shared" si="33"/>
        <v>0</v>
      </c>
      <c r="I181" s="247">
        <f t="shared" si="33"/>
        <v>228529.228</v>
      </c>
      <c r="J181" s="247">
        <f t="shared" si="33"/>
        <v>0</v>
      </c>
      <c r="K181" s="247">
        <f t="shared" si="33"/>
        <v>0</v>
      </c>
      <c r="L181" s="247">
        <f t="shared" si="33"/>
        <v>0</v>
      </c>
      <c r="M181" s="247">
        <f t="shared" si="33"/>
        <v>1854716.503</v>
      </c>
      <c r="N181" s="247">
        <f t="shared" si="33"/>
        <v>0</v>
      </c>
      <c r="O181" s="247">
        <f t="shared" si="33"/>
        <v>0</v>
      </c>
      <c r="P181" s="247">
        <f t="shared" si="33"/>
        <v>0</v>
      </c>
      <c r="Q181" s="247">
        <f t="shared" si="33"/>
        <v>1595714.71</v>
      </c>
      <c r="R181" s="247">
        <f t="shared" si="33"/>
        <v>111543.878</v>
      </c>
      <c r="S181" s="247">
        <f t="shared" si="33"/>
        <v>0</v>
      </c>
      <c r="T181" s="247">
        <f t="shared" si="33"/>
        <v>7369325.6107200002</v>
      </c>
      <c r="U181" s="247">
        <f t="shared" si="33"/>
        <v>157179.32707519998</v>
      </c>
      <c r="V181" s="178"/>
    </row>
    <row r="182" spans="1:22" ht="12.75" customHeight="1" x14ac:dyDescent="0.2">
      <c r="A182" s="662" t="s">
        <v>51</v>
      </c>
      <c r="B182" s="663"/>
      <c r="C182" s="244">
        <f t="shared" ref="C182:U182" si="34">C162+C169+C181</f>
        <v>38266801.893645197</v>
      </c>
      <c r="D182" s="244">
        <f t="shared" si="34"/>
        <v>1703090.8820000002</v>
      </c>
      <c r="E182" s="244">
        <f t="shared" si="34"/>
        <v>5507707.9859999996</v>
      </c>
      <c r="F182" s="244">
        <f t="shared" si="34"/>
        <v>0</v>
      </c>
      <c r="G182" s="244">
        <f t="shared" si="34"/>
        <v>1383400.591</v>
      </c>
      <c r="H182" s="244">
        <f t="shared" si="34"/>
        <v>0</v>
      </c>
      <c r="I182" s="244">
        <f t="shared" si="34"/>
        <v>908325.90100000007</v>
      </c>
      <c r="J182" s="244">
        <f t="shared" si="34"/>
        <v>0</v>
      </c>
      <c r="K182" s="244">
        <f t="shared" si="34"/>
        <v>0</v>
      </c>
      <c r="L182" s="244">
        <f t="shared" si="34"/>
        <v>1587</v>
      </c>
      <c r="M182" s="244">
        <f t="shared" si="34"/>
        <v>10338894.327000001</v>
      </c>
      <c r="N182" s="244">
        <f t="shared" si="34"/>
        <v>0</v>
      </c>
      <c r="O182" s="244">
        <f t="shared" si="34"/>
        <v>3157301.8020000001</v>
      </c>
      <c r="P182" s="244">
        <f t="shared" si="34"/>
        <v>1504</v>
      </c>
      <c r="Q182" s="244">
        <f t="shared" si="34"/>
        <v>4119940.2089999998</v>
      </c>
      <c r="R182" s="244">
        <f t="shared" si="34"/>
        <v>451073.42000000004</v>
      </c>
      <c r="S182" s="244">
        <f t="shared" si="34"/>
        <v>0</v>
      </c>
      <c r="T182" s="244">
        <f t="shared" si="34"/>
        <v>10017252.1428</v>
      </c>
      <c r="U182" s="244">
        <f t="shared" si="34"/>
        <v>679814.63284520013</v>
      </c>
      <c r="V182" s="251"/>
    </row>
    <row r="183" spans="1:22" ht="12.75" customHeight="1" x14ac:dyDescent="0.2">
      <c r="A183" s="664" t="s">
        <v>79</v>
      </c>
      <c r="B183" s="665"/>
      <c r="C183" s="241"/>
      <c r="D183" s="241"/>
      <c r="E183" s="241"/>
      <c r="F183" s="241"/>
      <c r="G183" s="241"/>
      <c r="H183" s="241"/>
      <c r="I183" s="241"/>
      <c r="J183" s="239"/>
      <c r="K183" s="239"/>
      <c r="L183" s="243"/>
      <c r="M183" s="241"/>
      <c r="N183" s="239"/>
      <c r="O183" s="239"/>
      <c r="P183" s="241"/>
      <c r="Q183" s="241"/>
      <c r="R183" s="241"/>
      <c r="S183" s="241"/>
      <c r="T183" s="241"/>
      <c r="U183" s="241"/>
      <c r="V183" s="171"/>
    </row>
    <row r="184" spans="1:22" s="1" customFormat="1" ht="12.75" customHeight="1" x14ac:dyDescent="0.2">
      <c r="A184" s="334">
        <v>1</v>
      </c>
      <c r="B184" s="481" t="s">
        <v>226</v>
      </c>
      <c r="C184" s="583">
        <f>'Раздел 1'!P184</f>
        <v>852518.66495999997</v>
      </c>
      <c r="D184" s="542"/>
      <c r="E184" s="542"/>
      <c r="F184" s="542"/>
      <c r="G184" s="542"/>
      <c r="H184" s="542"/>
      <c r="I184" s="542"/>
      <c r="J184" s="543"/>
      <c r="K184" s="333"/>
      <c r="L184" s="243"/>
      <c r="M184" s="335"/>
      <c r="N184" s="333"/>
      <c r="O184" s="333"/>
      <c r="P184" s="335"/>
      <c r="Q184" s="335"/>
      <c r="R184" s="335"/>
      <c r="S184" s="333"/>
      <c r="T184" s="335">
        <v>852518.66495999997</v>
      </c>
      <c r="U184" s="335"/>
      <c r="V184" s="345">
        <v>2022</v>
      </c>
    </row>
    <row r="185" spans="1:22" s="1" customFormat="1" ht="12.75" customHeight="1" x14ac:dyDescent="0.2">
      <c r="A185" s="334">
        <v>2</v>
      </c>
      <c r="B185" s="481" t="s">
        <v>660</v>
      </c>
      <c r="C185" s="583">
        <f>'Раздел 1'!P185</f>
        <v>3320539.71</v>
      </c>
      <c r="D185" s="542">
        <v>442466.32500000001</v>
      </c>
      <c r="E185" s="542"/>
      <c r="F185" s="542"/>
      <c r="G185" s="542"/>
      <c r="H185" s="542"/>
      <c r="I185" s="542"/>
      <c r="J185" s="543"/>
      <c r="K185" s="333"/>
      <c r="L185" s="243">
        <v>280</v>
      </c>
      <c r="M185" s="335">
        <v>2183496.165</v>
      </c>
      <c r="N185" s="333"/>
      <c r="O185" s="335"/>
      <c r="P185" s="335">
        <v>300</v>
      </c>
      <c r="Q185" s="335">
        <v>552043.48499999999</v>
      </c>
      <c r="R185" s="335">
        <v>72963</v>
      </c>
      <c r="S185" s="333"/>
      <c r="T185" s="335"/>
      <c r="U185" s="335">
        <v>69570.736065000005</v>
      </c>
      <c r="V185" s="345">
        <v>2022</v>
      </c>
    </row>
    <row r="186" spans="1:22" s="1" customFormat="1" ht="12.75" customHeight="1" x14ac:dyDescent="0.2">
      <c r="A186" s="334">
        <v>3</v>
      </c>
      <c r="B186" s="481" t="s">
        <v>661</v>
      </c>
      <c r="C186" s="583">
        <f>'Раздел 1'!P186</f>
        <v>3315033.01</v>
      </c>
      <c r="D186" s="542">
        <v>441732.55</v>
      </c>
      <c r="E186" s="542"/>
      <c r="F186" s="542"/>
      <c r="G186" s="542"/>
      <c r="H186" s="542"/>
      <c r="I186" s="542"/>
      <c r="J186" s="543"/>
      <c r="K186" s="333"/>
      <c r="L186" s="243">
        <v>280</v>
      </c>
      <c r="M186" s="335">
        <v>2179875.11</v>
      </c>
      <c r="N186" s="333"/>
      <c r="O186" s="335"/>
      <c r="P186" s="335">
        <v>300</v>
      </c>
      <c r="Q186" s="335">
        <v>551127.99</v>
      </c>
      <c r="R186" s="335">
        <v>72842</v>
      </c>
      <c r="S186" s="333"/>
      <c r="T186" s="335"/>
      <c r="U186" s="335">
        <v>69455.361709999983</v>
      </c>
      <c r="V186" s="345">
        <v>2022</v>
      </c>
    </row>
    <row r="187" spans="1:22" s="1" customFormat="1" ht="12.75" customHeight="1" x14ac:dyDescent="0.2">
      <c r="A187" s="334">
        <v>4</v>
      </c>
      <c r="B187" s="481" t="s">
        <v>663</v>
      </c>
      <c r="C187" s="583">
        <f>'Раздел 1'!P187</f>
        <v>352243.88063999999</v>
      </c>
      <c r="D187" s="542"/>
      <c r="E187" s="542"/>
      <c r="F187" s="542"/>
      <c r="G187" s="542"/>
      <c r="H187" s="542"/>
      <c r="I187" s="542"/>
      <c r="J187" s="543"/>
      <c r="K187" s="333"/>
      <c r="L187" s="243"/>
      <c r="M187" s="335"/>
      <c r="N187" s="333"/>
      <c r="O187" s="335"/>
      <c r="P187" s="335"/>
      <c r="Q187" s="335"/>
      <c r="R187" s="335"/>
      <c r="S187" s="333"/>
      <c r="T187" s="335">
        <v>352243.88063999999</v>
      </c>
      <c r="U187" s="335"/>
      <c r="V187" s="345">
        <v>2022</v>
      </c>
    </row>
    <row r="188" spans="1:22" s="1" customFormat="1" ht="12.75" customHeight="1" x14ac:dyDescent="0.2">
      <c r="A188" s="334">
        <v>5</v>
      </c>
      <c r="B188" s="509" t="s">
        <v>664</v>
      </c>
      <c r="C188" s="583">
        <f>'Раздел 1'!P188</f>
        <v>522977.90303999995</v>
      </c>
      <c r="D188" s="550"/>
      <c r="E188" s="550"/>
      <c r="F188" s="550"/>
      <c r="G188" s="550"/>
      <c r="H188" s="550"/>
      <c r="I188" s="550"/>
      <c r="J188" s="552"/>
      <c r="K188" s="254"/>
      <c r="L188" s="255"/>
      <c r="M188" s="253"/>
      <c r="N188" s="254"/>
      <c r="O188" s="253"/>
      <c r="P188" s="253"/>
      <c r="Q188" s="253"/>
      <c r="R188" s="253"/>
      <c r="S188" s="254"/>
      <c r="T188" s="253">
        <v>522977.90303999995</v>
      </c>
      <c r="U188" s="253"/>
      <c r="V188" s="345">
        <v>2022</v>
      </c>
    </row>
    <row r="189" spans="1:22" ht="12.75" customHeight="1" x14ac:dyDescent="0.2">
      <c r="A189" s="668" t="s">
        <v>229</v>
      </c>
      <c r="B189" s="669"/>
      <c r="C189" s="247">
        <f t="shared" ref="C189:U189" si="35">SUM(C184:C188)</f>
        <v>8363313.1686399998</v>
      </c>
      <c r="D189" s="247">
        <f t="shared" si="35"/>
        <v>884198.875</v>
      </c>
      <c r="E189" s="247">
        <f t="shared" si="35"/>
        <v>0</v>
      </c>
      <c r="F189" s="247">
        <f t="shared" si="35"/>
        <v>0</v>
      </c>
      <c r="G189" s="247">
        <f t="shared" si="35"/>
        <v>0</v>
      </c>
      <c r="H189" s="247">
        <f t="shared" si="35"/>
        <v>0</v>
      </c>
      <c r="I189" s="247">
        <f t="shared" si="35"/>
        <v>0</v>
      </c>
      <c r="J189" s="247">
        <f t="shared" si="35"/>
        <v>0</v>
      </c>
      <c r="K189" s="247">
        <f t="shared" si="35"/>
        <v>0</v>
      </c>
      <c r="L189" s="247">
        <f t="shared" si="35"/>
        <v>560</v>
      </c>
      <c r="M189" s="247">
        <f t="shared" si="35"/>
        <v>4363371.2750000004</v>
      </c>
      <c r="N189" s="247">
        <f t="shared" si="35"/>
        <v>0</v>
      </c>
      <c r="O189" s="247">
        <f t="shared" si="35"/>
        <v>0</v>
      </c>
      <c r="P189" s="247">
        <f t="shared" si="35"/>
        <v>600</v>
      </c>
      <c r="Q189" s="247">
        <f t="shared" si="35"/>
        <v>1103171.4750000001</v>
      </c>
      <c r="R189" s="247">
        <f t="shared" si="35"/>
        <v>145805</v>
      </c>
      <c r="S189" s="247">
        <f t="shared" si="35"/>
        <v>0</v>
      </c>
      <c r="T189" s="247">
        <f t="shared" si="35"/>
        <v>1727740.4486399998</v>
      </c>
      <c r="U189" s="247">
        <f t="shared" si="35"/>
        <v>139026.09777499997</v>
      </c>
      <c r="V189" s="178"/>
    </row>
    <row r="190" spans="1:22" s="1" customFormat="1" ht="12.75" customHeight="1" x14ac:dyDescent="0.2">
      <c r="A190" s="508">
        <v>1</v>
      </c>
      <c r="B190" s="481" t="s">
        <v>663</v>
      </c>
      <c r="C190" s="335">
        <f>'Раздел 1'!P190</f>
        <v>4796364.9947616002</v>
      </c>
      <c r="D190" s="542">
        <v>352082.99400000001</v>
      </c>
      <c r="E190" s="542">
        <v>1422024.456</v>
      </c>
      <c r="F190" s="542"/>
      <c r="G190" s="542">
        <v>250849.25399999996</v>
      </c>
      <c r="H190" s="542"/>
      <c r="I190" s="542">
        <v>182663.72399999999</v>
      </c>
      <c r="J190" s="543"/>
      <c r="K190" s="333"/>
      <c r="L190" s="243"/>
      <c r="M190" s="335">
        <v>1081778.7990000001</v>
      </c>
      <c r="N190" s="333"/>
      <c r="O190" s="335"/>
      <c r="P190" s="335"/>
      <c r="Q190" s="335">
        <v>1292174.943</v>
      </c>
      <c r="R190" s="335">
        <v>89157.173999999999</v>
      </c>
      <c r="S190" s="333"/>
      <c r="T190" s="335"/>
      <c r="U190" s="335">
        <v>125633.6507616</v>
      </c>
      <c r="V190" s="256">
        <v>2023</v>
      </c>
    </row>
    <row r="191" spans="1:22" s="1" customFormat="1" ht="12.75" customHeight="1" x14ac:dyDescent="0.2">
      <c r="A191" s="508">
        <v>2</v>
      </c>
      <c r="B191" s="481" t="s">
        <v>664</v>
      </c>
      <c r="C191" s="335">
        <f>'Раздел 1'!P191</f>
        <v>7902827.1694176001</v>
      </c>
      <c r="D191" s="542">
        <v>522739.03400000004</v>
      </c>
      <c r="E191" s="542">
        <v>1111285.416</v>
      </c>
      <c r="F191" s="542"/>
      <c r="G191" s="542">
        <v>372436.89399999997</v>
      </c>
      <c r="H191" s="542"/>
      <c r="I191" s="542">
        <v>271201.56400000001</v>
      </c>
      <c r="J191" s="543"/>
      <c r="K191" s="333"/>
      <c r="L191" s="243"/>
      <c r="M191" s="335">
        <v>3387766.1389999995</v>
      </c>
      <c r="N191" s="333"/>
      <c r="O191" s="335"/>
      <c r="P191" s="335"/>
      <c r="Q191" s="335">
        <v>1918497.3229999999</v>
      </c>
      <c r="R191" s="335">
        <v>132372.014</v>
      </c>
      <c r="S191" s="333"/>
      <c r="T191" s="335"/>
      <c r="U191" s="335">
        <v>186528.78541760001</v>
      </c>
      <c r="V191" s="256">
        <v>2023</v>
      </c>
    </row>
    <row r="192" spans="1:22" ht="12.75" customHeight="1" x14ac:dyDescent="0.2">
      <c r="A192" s="668" t="s">
        <v>230</v>
      </c>
      <c r="B192" s="669"/>
      <c r="C192" s="247">
        <f t="shared" ref="C192:U192" si="36">SUM(C190:C191)</f>
        <v>12699192.1641792</v>
      </c>
      <c r="D192" s="247">
        <f t="shared" si="36"/>
        <v>874822.02800000005</v>
      </c>
      <c r="E192" s="247">
        <f t="shared" si="36"/>
        <v>2533309.872</v>
      </c>
      <c r="F192" s="247">
        <f t="shared" si="36"/>
        <v>0</v>
      </c>
      <c r="G192" s="247">
        <f t="shared" si="36"/>
        <v>623286.14799999993</v>
      </c>
      <c r="H192" s="247">
        <f t="shared" si="36"/>
        <v>0</v>
      </c>
      <c r="I192" s="247">
        <f t="shared" si="36"/>
        <v>453865.288</v>
      </c>
      <c r="J192" s="247">
        <f t="shared" si="36"/>
        <v>0</v>
      </c>
      <c r="K192" s="247">
        <f t="shared" si="36"/>
        <v>0</v>
      </c>
      <c r="L192" s="247">
        <f t="shared" si="36"/>
        <v>0</v>
      </c>
      <c r="M192" s="247">
        <f t="shared" si="36"/>
        <v>4469544.9379999992</v>
      </c>
      <c r="N192" s="247">
        <f t="shared" si="36"/>
        <v>0</v>
      </c>
      <c r="O192" s="247">
        <f t="shared" si="36"/>
        <v>0</v>
      </c>
      <c r="P192" s="247">
        <f t="shared" si="36"/>
        <v>0</v>
      </c>
      <c r="Q192" s="247">
        <f t="shared" si="36"/>
        <v>3210672.2659999998</v>
      </c>
      <c r="R192" s="247">
        <f t="shared" si="36"/>
        <v>221529.18799999999</v>
      </c>
      <c r="S192" s="247">
        <f t="shared" si="36"/>
        <v>0</v>
      </c>
      <c r="T192" s="247">
        <f t="shared" si="36"/>
        <v>0</v>
      </c>
      <c r="U192" s="247">
        <f t="shared" si="36"/>
        <v>312162.43617920001</v>
      </c>
      <c r="V192" s="178"/>
    </row>
    <row r="193" spans="1:22" s="1" customFormat="1" ht="12.75" customHeight="1" x14ac:dyDescent="0.2">
      <c r="A193" s="508">
        <v>1</v>
      </c>
      <c r="B193" s="509" t="s">
        <v>226</v>
      </c>
      <c r="C193" s="335">
        <f>'Раздел 1'!P193</f>
        <v>14512709.4065024</v>
      </c>
      <c r="D193" s="550">
        <v>1152907.28</v>
      </c>
      <c r="E193" s="550">
        <v>2764510.6880000001</v>
      </c>
      <c r="F193" s="550"/>
      <c r="G193" s="550">
        <v>605304.80000000005</v>
      </c>
      <c r="H193" s="550">
        <v>0</v>
      </c>
      <c r="I193" s="550">
        <v>344485.60000000003</v>
      </c>
      <c r="J193" s="550"/>
      <c r="K193" s="253"/>
      <c r="L193" s="253"/>
      <c r="M193" s="253">
        <v>5689401.6159999995</v>
      </c>
      <c r="N193" s="253"/>
      <c r="O193" s="253">
        <v>2023493.4880000001</v>
      </c>
      <c r="P193" s="253"/>
      <c r="Q193" s="253">
        <v>1438425.7439999999</v>
      </c>
      <c r="R193" s="253">
        <v>190115.20000000001</v>
      </c>
      <c r="S193" s="253"/>
      <c r="T193" s="253"/>
      <c r="U193" s="253">
        <v>304064.99050240003</v>
      </c>
      <c r="V193" s="256">
        <v>2024</v>
      </c>
    </row>
    <row r="194" spans="1:22" s="1" customFormat="1" ht="12.75" customHeight="1" x14ac:dyDescent="0.2">
      <c r="A194" s="508">
        <v>2</v>
      </c>
      <c r="B194" s="481" t="s">
        <v>665</v>
      </c>
      <c r="C194" s="335">
        <f>'Раздел 1'!P194</f>
        <v>8281034.8517248016</v>
      </c>
      <c r="D194" s="542">
        <v>486229.83200000011</v>
      </c>
      <c r="E194" s="542">
        <v>1963828.7680000002</v>
      </c>
      <c r="F194" s="542"/>
      <c r="G194" s="542">
        <v>346425.11199999996</v>
      </c>
      <c r="H194" s="542"/>
      <c r="I194" s="542">
        <v>252260.27200000003</v>
      </c>
      <c r="J194" s="543"/>
      <c r="K194" s="333"/>
      <c r="L194" s="243"/>
      <c r="M194" s="335">
        <v>3151157.372</v>
      </c>
      <c r="N194" s="333"/>
      <c r="O194" s="335"/>
      <c r="P194" s="335"/>
      <c r="Q194" s="335">
        <v>1784505.4040000001</v>
      </c>
      <c r="R194" s="335">
        <v>123126.87200000002</v>
      </c>
      <c r="S194" s="333"/>
      <c r="T194" s="335"/>
      <c r="U194" s="335">
        <v>173501.21972480003</v>
      </c>
      <c r="V194" s="256">
        <v>2024</v>
      </c>
    </row>
    <row r="195" spans="1:22" ht="12.75" customHeight="1" x14ac:dyDescent="0.2">
      <c r="A195" s="668" t="s">
        <v>231</v>
      </c>
      <c r="B195" s="669"/>
      <c r="C195" s="247">
        <f t="shared" ref="C195:U195" si="37">SUM(C193:C194)</f>
        <v>22793744.258227199</v>
      </c>
      <c r="D195" s="247">
        <f t="shared" si="37"/>
        <v>1639137.1120000002</v>
      </c>
      <c r="E195" s="247">
        <f t="shared" si="37"/>
        <v>4728339.4560000002</v>
      </c>
      <c r="F195" s="247">
        <f t="shared" si="37"/>
        <v>0</v>
      </c>
      <c r="G195" s="247">
        <f t="shared" si="37"/>
        <v>951729.91200000001</v>
      </c>
      <c r="H195" s="247">
        <f t="shared" si="37"/>
        <v>0</v>
      </c>
      <c r="I195" s="247">
        <f t="shared" si="37"/>
        <v>596745.87200000009</v>
      </c>
      <c r="J195" s="247">
        <f t="shared" si="37"/>
        <v>0</v>
      </c>
      <c r="K195" s="247">
        <f t="shared" si="37"/>
        <v>0</v>
      </c>
      <c r="L195" s="247">
        <f t="shared" si="37"/>
        <v>0</v>
      </c>
      <c r="M195" s="247">
        <f t="shared" si="37"/>
        <v>8840558.9879999999</v>
      </c>
      <c r="N195" s="247">
        <f t="shared" si="37"/>
        <v>0</v>
      </c>
      <c r="O195" s="247">
        <f t="shared" si="37"/>
        <v>2023493.4880000001</v>
      </c>
      <c r="P195" s="247">
        <f t="shared" si="37"/>
        <v>0</v>
      </c>
      <c r="Q195" s="247">
        <f t="shared" si="37"/>
        <v>3222931.148</v>
      </c>
      <c r="R195" s="247">
        <f t="shared" si="37"/>
        <v>313242.07200000004</v>
      </c>
      <c r="S195" s="247">
        <f t="shared" si="37"/>
        <v>0</v>
      </c>
      <c r="T195" s="247">
        <f t="shared" si="37"/>
        <v>0</v>
      </c>
      <c r="U195" s="247">
        <f t="shared" si="37"/>
        <v>477566.21022720006</v>
      </c>
      <c r="V195" s="178"/>
    </row>
    <row r="196" spans="1:22" ht="12.75" customHeight="1" x14ac:dyDescent="0.2">
      <c r="A196" s="662" t="s">
        <v>80</v>
      </c>
      <c r="B196" s="663"/>
      <c r="C196" s="244">
        <f t="shared" ref="C196:U196" si="38">C189+C192+C195</f>
        <v>43856249.5910464</v>
      </c>
      <c r="D196" s="244">
        <f t="shared" si="38"/>
        <v>3398158.0150000001</v>
      </c>
      <c r="E196" s="244">
        <f t="shared" si="38"/>
        <v>7261649.3279999997</v>
      </c>
      <c r="F196" s="244">
        <f t="shared" si="38"/>
        <v>0</v>
      </c>
      <c r="G196" s="244">
        <f t="shared" si="38"/>
        <v>1575016.06</v>
      </c>
      <c r="H196" s="244">
        <f t="shared" si="38"/>
        <v>0</v>
      </c>
      <c r="I196" s="244">
        <f t="shared" si="38"/>
        <v>1050611.1600000001</v>
      </c>
      <c r="J196" s="244">
        <f t="shared" si="38"/>
        <v>0</v>
      </c>
      <c r="K196" s="244">
        <f t="shared" si="38"/>
        <v>0</v>
      </c>
      <c r="L196" s="244">
        <f t="shared" si="38"/>
        <v>560</v>
      </c>
      <c r="M196" s="244">
        <f t="shared" si="38"/>
        <v>17673475.200999998</v>
      </c>
      <c r="N196" s="244">
        <f t="shared" si="38"/>
        <v>0</v>
      </c>
      <c r="O196" s="244">
        <f t="shared" si="38"/>
        <v>2023493.4880000001</v>
      </c>
      <c r="P196" s="244">
        <f t="shared" si="38"/>
        <v>600</v>
      </c>
      <c r="Q196" s="244">
        <f t="shared" si="38"/>
        <v>7536774.8890000004</v>
      </c>
      <c r="R196" s="244">
        <f t="shared" si="38"/>
        <v>680576.26</v>
      </c>
      <c r="S196" s="244">
        <f t="shared" si="38"/>
        <v>0</v>
      </c>
      <c r="T196" s="244">
        <f t="shared" si="38"/>
        <v>1727740.4486399998</v>
      </c>
      <c r="U196" s="244">
        <f t="shared" si="38"/>
        <v>928754.74418140005</v>
      </c>
      <c r="V196" s="251"/>
    </row>
    <row r="197" spans="1:22" ht="12.75" customHeight="1" x14ac:dyDescent="0.2">
      <c r="A197" s="664" t="s">
        <v>81</v>
      </c>
      <c r="B197" s="665"/>
      <c r="C197" s="241"/>
      <c r="D197" s="241"/>
      <c r="E197" s="241"/>
      <c r="F197" s="241"/>
      <c r="G197" s="241"/>
      <c r="H197" s="241"/>
      <c r="I197" s="241"/>
      <c r="J197" s="239"/>
      <c r="K197" s="239"/>
      <c r="L197" s="243"/>
      <c r="M197" s="241"/>
      <c r="N197" s="239"/>
      <c r="O197" s="241"/>
      <c r="P197" s="241"/>
      <c r="Q197" s="241"/>
      <c r="R197" s="241"/>
      <c r="S197" s="239"/>
      <c r="T197" s="241"/>
      <c r="U197" s="241"/>
      <c r="V197" s="171"/>
    </row>
    <row r="198" spans="1:22" s="1" customFormat="1" ht="12.75" customHeight="1" x14ac:dyDescent="0.2">
      <c r="A198" s="334">
        <v>1</v>
      </c>
      <c r="B198" s="366" t="s">
        <v>232</v>
      </c>
      <c r="C198" s="583">
        <f>'Раздел 1'!P198</f>
        <v>2078150.65</v>
      </c>
      <c r="D198" s="549"/>
      <c r="E198" s="543"/>
      <c r="F198" s="542"/>
      <c r="G198" s="543"/>
      <c r="H198" s="543"/>
      <c r="I198" s="542"/>
      <c r="J198" s="543"/>
      <c r="K198" s="333"/>
      <c r="L198" s="243"/>
      <c r="M198" s="335"/>
      <c r="N198" s="333"/>
      <c r="O198" s="335"/>
      <c r="P198" s="335"/>
      <c r="Q198" s="335"/>
      <c r="R198" s="335"/>
      <c r="S198" s="333"/>
      <c r="T198" s="335">
        <v>2078150.65</v>
      </c>
      <c r="U198" s="335"/>
      <c r="V198" s="345">
        <v>2022</v>
      </c>
    </row>
    <row r="199" spans="1:22" s="1" customFormat="1" ht="12.75" customHeight="1" x14ac:dyDescent="0.2">
      <c r="A199" s="334">
        <v>2</v>
      </c>
      <c r="B199" s="366" t="s">
        <v>233</v>
      </c>
      <c r="C199" s="583">
        <f>'Раздел 1'!P199</f>
        <v>738914.46</v>
      </c>
      <c r="D199" s="549"/>
      <c r="E199" s="543"/>
      <c r="F199" s="542"/>
      <c r="G199" s="542"/>
      <c r="H199" s="543"/>
      <c r="I199" s="542"/>
      <c r="J199" s="543"/>
      <c r="K199" s="333"/>
      <c r="L199" s="243"/>
      <c r="M199" s="335"/>
      <c r="N199" s="333"/>
      <c r="O199" s="335"/>
      <c r="P199" s="335"/>
      <c r="Q199" s="335"/>
      <c r="R199" s="335"/>
      <c r="S199" s="333"/>
      <c r="T199" s="335">
        <v>738914.46</v>
      </c>
      <c r="U199" s="335"/>
      <c r="V199" s="345">
        <v>2022</v>
      </c>
    </row>
    <row r="200" spans="1:22" s="1" customFormat="1" ht="12.75" customHeight="1" x14ac:dyDescent="0.2">
      <c r="A200" s="334">
        <v>3</v>
      </c>
      <c r="B200" s="366" t="s">
        <v>234</v>
      </c>
      <c r="C200" s="583">
        <f>'Раздел 1'!P200</f>
        <v>425251.84000000003</v>
      </c>
      <c r="D200" s="549"/>
      <c r="E200" s="542"/>
      <c r="F200" s="542"/>
      <c r="G200" s="542"/>
      <c r="H200" s="543"/>
      <c r="I200" s="542"/>
      <c r="J200" s="543"/>
      <c r="K200" s="333"/>
      <c r="L200" s="243"/>
      <c r="M200" s="335"/>
      <c r="N200" s="333"/>
      <c r="O200" s="333"/>
      <c r="P200" s="335"/>
      <c r="Q200" s="335"/>
      <c r="R200" s="335"/>
      <c r="S200" s="333"/>
      <c r="T200" s="335">
        <v>425251.84000000003</v>
      </c>
      <c r="U200" s="335"/>
      <c r="V200" s="345">
        <v>2022</v>
      </c>
    </row>
    <row r="201" spans="1:22" s="1" customFormat="1" ht="12.75" customHeight="1" x14ac:dyDescent="0.2">
      <c r="A201" s="334">
        <v>4</v>
      </c>
      <c r="B201" s="366" t="s">
        <v>235</v>
      </c>
      <c r="C201" s="583">
        <f>'Раздел 1'!P201</f>
        <v>412140.73</v>
      </c>
      <c r="D201" s="549"/>
      <c r="E201" s="543"/>
      <c r="F201" s="542"/>
      <c r="G201" s="543"/>
      <c r="H201" s="543"/>
      <c r="I201" s="542"/>
      <c r="J201" s="543"/>
      <c r="K201" s="333"/>
      <c r="L201" s="243"/>
      <c r="M201" s="335"/>
      <c r="N201" s="333"/>
      <c r="O201" s="335"/>
      <c r="P201" s="335"/>
      <c r="Q201" s="335"/>
      <c r="R201" s="335"/>
      <c r="S201" s="333"/>
      <c r="T201" s="335">
        <v>412140.73</v>
      </c>
      <c r="U201" s="335"/>
      <c r="V201" s="345">
        <v>2022</v>
      </c>
    </row>
    <row r="202" spans="1:22" s="1" customFormat="1" ht="12.75" customHeight="1" x14ac:dyDescent="0.2">
      <c r="A202" s="334">
        <v>5</v>
      </c>
      <c r="B202" s="366" t="s">
        <v>236</v>
      </c>
      <c r="C202" s="583">
        <f>'Раздел 1'!P202</f>
        <v>345064.11</v>
      </c>
      <c r="D202" s="549"/>
      <c r="E202" s="543"/>
      <c r="F202" s="542"/>
      <c r="G202" s="543"/>
      <c r="H202" s="543"/>
      <c r="I202" s="542"/>
      <c r="J202" s="543"/>
      <c r="K202" s="333"/>
      <c r="L202" s="243"/>
      <c r="M202" s="335"/>
      <c r="N202" s="333"/>
      <c r="O202" s="335"/>
      <c r="P202" s="335"/>
      <c r="Q202" s="335"/>
      <c r="R202" s="335"/>
      <c r="S202" s="333"/>
      <c r="T202" s="335">
        <v>345064.11</v>
      </c>
      <c r="U202" s="335"/>
      <c r="V202" s="345">
        <v>2022</v>
      </c>
    </row>
    <row r="203" spans="1:22" s="1" customFormat="1" ht="12.75" customHeight="1" x14ac:dyDescent="0.2">
      <c r="A203" s="334">
        <v>6</v>
      </c>
      <c r="B203" s="366" t="s">
        <v>237</v>
      </c>
      <c r="C203" s="583">
        <f>'Раздел 1'!P203</f>
        <v>696650.79</v>
      </c>
      <c r="D203" s="549"/>
      <c r="E203" s="543"/>
      <c r="F203" s="542"/>
      <c r="G203" s="543"/>
      <c r="H203" s="543"/>
      <c r="I203" s="542"/>
      <c r="J203" s="543"/>
      <c r="K203" s="333"/>
      <c r="L203" s="243"/>
      <c r="M203" s="335"/>
      <c r="N203" s="333"/>
      <c r="O203" s="335"/>
      <c r="P203" s="335"/>
      <c r="Q203" s="335"/>
      <c r="R203" s="335"/>
      <c r="S203" s="333"/>
      <c r="T203" s="335">
        <v>696650.79</v>
      </c>
      <c r="U203" s="335"/>
      <c r="V203" s="345">
        <v>2022</v>
      </c>
    </row>
    <row r="204" spans="1:22" s="1" customFormat="1" ht="12.75" customHeight="1" x14ac:dyDescent="0.2">
      <c r="A204" s="334">
        <v>7</v>
      </c>
      <c r="B204" s="366" t="s">
        <v>238</v>
      </c>
      <c r="C204" s="583">
        <f>'Раздел 1'!P204</f>
        <v>372652.26</v>
      </c>
      <c r="D204" s="549"/>
      <c r="E204" s="543"/>
      <c r="F204" s="542"/>
      <c r="G204" s="543"/>
      <c r="H204" s="543"/>
      <c r="I204" s="542"/>
      <c r="J204" s="543"/>
      <c r="K204" s="333"/>
      <c r="L204" s="243"/>
      <c r="M204" s="335"/>
      <c r="N204" s="333"/>
      <c r="O204" s="333"/>
      <c r="P204" s="335"/>
      <c r="Q204" s="335"/>
      <c r="R204" s="335"/>
      <c r="S204" s="333"/>
      <c r="T204" s="335">
        <v>372652.26</v>
      </c>
      <c r="U204" s="335"/>
      <c r="V204" s="345">
        <v>2022</v>
      </c>
    </row>
    <row r="205" spans="1:22" s="1" customFormat="1" ht="12.75" customHeight="1" x14ac:dyDescent="0.2">
      <c r="A205" s="334">
        <v>8</v>
      </c>
      <c r="B205" s="366" t="s">
        <v>239</v>
      </c>
      <c r="C205" s="583">
        <f>'Раздел 1'!P205</f>
        <v>462661.21</v>
      </c>
      <c r="D205" s="549"/>
      <c r="E205" s="543"/>
      <c r="F205" s="542"/>
      <c r="G205" s="543"/>
      <c r="H205" s="543"/>
      <c r="I205" s="542"/>
      <c r="J205" s="543"/>
      <c r="K205" s="333"/>
      <c r="L205" s="243"/>
      <c r="M205" s="335"/>
      <c r="N205" s="333"/>
      <c r="O205" s="335"/>
      <c r="P205" s="335"/>
      <c r="Q205" s="335"/>
      <c r="R205" s="335"/>
      <c r="S205" s="333"/>
      <c r="T205" s="335">
        <v>462661.21</v>
      </c>
      <c r="U205" s="335"/>
      <c r="V205" s="345">
        <v>2022</v>
      </c>
    </row>
    <row r="206" spans="1:22" s="1" customFormat="1" ht="12.75" customHeight="1" x14ac:dyDescent="0.2">
      <c r="A206" s="334">
        <v>9</v>
      </c>
      <c r="B206" s="366" t="s">
        <v>240</v>
      </c>
      <c r="C206" s="583">
        <f>'Раздел 1'!P206</f>
        <v>270788.32</v>
      </c>
      <c r="D206" s="549"/>
      <c r="E206" s="543"/>
      <c r="F206" s="542"/>
      <c r="G206" s="543"/>
      <c r="H206" s="543"/>
      <c r="I206" s="542"/>
      <c r="J206" s="543"/>
      <c r="K206" s="333"/>
      <c r="L206" s="243"/>
      <c r="M206" s="335"/>
      <c r="N206" s="333"/>
      <c r="O206" s="335"/>
      <c r="P206" s="335"/>
      <c r="Q206" s="335"/>
      <c r="R206" s="335"/>
      <c r="S206" s="333"/>
      <c r="T206" s="335">
        <v>270788.32</v>
      </c>
      <c r="U206" s="335"/>
      <c r="V206" s="345">
        <v>2022</v>
      </c>
    </row>
    <row r="207" spans="1:22" s="197" customFormat="1" ht="12.75" customHeight="1" x14ac:dyDescent="0.2">
      <c r="A207" s="508">
        <v>10</v>
      </c>
      <c r="B207" s="514" t="s">
        <v>682</v>
      </c>
      <c r="C207" s="583">
        <f>'Раздел 1'!P207</f>
        <v>4941705.7083939994</v>
      </c>
      <c r="D207" s="550">
        <v>476131.07000000007</v>
      </c>
      <c r="E207" s="552"/>
      <c r="F207" s="550"/>
      <c r="G207" s="552"/>
      <c r="H207" s="552"/>
      <c r="I207" s="550"/>
      <c r="J207" s="552"/>
      <c r="K207" s="254"/>
      <c r="L207" s="255">
        <v>268</v>
      </c>
      <c r="M207" s="253">
        <v>2600595.7400000002</v>
      </c>
      <c r="N207" s="254"/>
      <c r="O207" s="253"/>
      <c r="P207" s="253">
        <v>360</v>
      </c>
      <c r="Q207" s="253">
        <v>1378589.84</v>
      </c>
      <c r="R207" s="253">
        <v>114413.06000000001</v>
      </c>
      <c r="S207" s="254"/>
      <c r="T207" s="253">
        <v>274183.78259999998</v>
      </c>
      <c r="U207" s="253">
        <v>97792.215794000003</v>
      </c>
      <c r="V207" s="345">
        <v>2022</v>
      </c>
    </row>
    <row r="208" spans="1:22" ht="12.75" customHeight="1" x14ac:dyDescent="0.2">
      <c r="A208" s="668" t="s">
        <v>241</v>
      </c>
      <c r="B208" s="669"/>
      <c r="C208" s="247">
        <f>SUM(C198:C207)</f>
        <v>10743980.078393999</v>
      </c>
      <c r="D208" s="247">
        <f t="shared" ref="D208:U208" si="39">SUM(D198:D207)</f>
        <v>476131.07000000007</v>
      </c>
      <c r="E208" s="247">
        <f t="shared" si="39"/>
        <v>0</v>
      </c>
      <c r="F208" s="247">
        <f t="shared" si="39"/>
        <v>0</v>
      </c>
      <c r="G208" s="247">
        <f t="shared" si="39"/>
        <v>0</v>
      </c>
      <c r="H208" s="247">
        <f t="shared" si="39"/>
        <v>0</v>
      </c>
      <c r="I208" s="247">
        <f t="shared" si="39"/>
        <v>0</v>
      </c>
      <c r="J208" s="247">
        <f t="shared" si="39"/>
        <v>0</v>
      </c>
      <c r="K208" s="247">
        <f t="shared" si="39"/>
        <v>0</v>
      </c>
      <c r="L208" s="247">
        <f t="shared" si="39"/>
        <v>268</v>
      </c>
      <c r="M208" s="247">
        <f t="shared" si="39"/>
        <v>2600595.7400000002</v>
      </c>
      <c r="N208" s="247">
        <f t="shared" si="39"/>
        <v>0</v>
      </c>
      <c r="O208" s="247">
        <f t="shared" si="39"/>
        <v>0</v>
      </c>
      <c r="P208" s="247">
        <f t="shared" si="39"/>
        <v>360</v>
      </c>
      <c r="Q208" s="247">
        <f t="shared" si="39"/>
        <v>1378589.84</v>
      </c>
      <c r="R208" s="247">
        <f t="shared" si="39"/>
        <v>114413.06000000001</v>
      </c>
      <c r="S208" s="247">
        <f t="shared" si="39"/>
        <v>0</v>
      </c>
      <c r="T208" s="247">
        <f t="shared" si="39"/>
        <v>6076458.1525999997</v>
      </c>
      <c r="U208" s="247">
        <f t="shared" si="39"/>
        <v>97792.215794000003</v>
      </c>
      <c r="V208" s="178"/>
    </row>
    <row r="209" spans="1:22" s="1" customFormat="1" ht="12.75" customHeight="1" x14ac:dyDescent="0.2">
      <c r="A209" s="334">
        <v>1</v>
      </c>
      <c r="B209" s="376" t="s">
        <v>232</v>
      </c>
      <c r="C209" s="335">
        <f>'Раздел 1'!P209</f>
        <v>35377051.280000001</v>
      </c>
      <c r="D209" s="542">
        <v>2947845.2650000001</v>
      </c>
      <c r="E209" s="542">
        <v>8496310.813000001</v>
      </c>
      <c r="F209" s="542">
        <v>2510007.7000000002</v>
      </c>
      <c r="G209" s="542">
        <v>1614322.1100000003</v>
      </c>
      <c r="H209" s="543"/>
      <c r="I209" s="542">
        <v>1187794.8050000002</v>
      </c>
      <c r="J209" s="543"/>
      <c r="K209" s="333"/>
      <c r="L209" s="243"/>
      <c r="M209" s="335">
        <v>9211945.7640000004</v>
      </c>
      <c r="N209" s="333"/>
      <c r="O209" s="335">
        <v>2993390.8120000004</v>
      </c>
      <c r="P209" s="335"/>
      <c r="Q209" s="335">
        <v>5087311.4570000004</v>
      </c>
      <c r="R209" s="335">
        <v>586915.49199999997</v>
      </c>
      <c r="S209" s="333"/>
      <c r="T209" s="335"/>
      <c r="U209" s="335">
        <v>741207.06605120015</v>
      </c>
      <c r="V209" s="345">
        <v>2023</v>
      </c>
    </row>
    <row r="210" spans="1:22" s="1" customFormat="1" ht="12.75" customHeight="1" x14ac:dyDescent="0.2">
      <c r="A210" s="334">
        <f t="shared" ref="A210:A224" si="40">A209+1</f>
        <v>2</v>
      </c>
      <c r="B210" s="366" t="s">
        <v>352</v>
      </c>
      <c r="C210" s="335">
        <f>'Раздел 1'!P210</f>
        <v>326813.49</v>
      </c>
      <c r="D210" s="549"/>
      <c r="E210" s="542"/>
      <c r="F210" s="542"/>
      <c r="G210" s="542"/>
      <c r="H210" s="543"/>
      <c r="I210" s="542"/>
      <c r="J210" s="543"/>
      <c r="K210" s="333"/>
      <c r="L210" s="243"/>
      <c r="M210" s="335"/>
      <c r="N210" s="333"/>
      <c r="O210" s="335"/>
      <c r="P210" s="335"/>
      <c r="Q210" s="335"/>
      <c r="R210" s="335"/>
      <c r="S210" s="333"/>
      <c r="T210" s="335">
        <v>326813.49</v>
      </c>
      <c r="U210" s="335"/>
      <c r="V210" s="345">
        <v>2023</v>
      </c>
    </row>
    <row r="211" spans="1:22" s="1" customFormat="1" ht="12.75" customHeight="1" x14ac:dyDescent="0.2">
      <c r="A211" s="334">
        <f t="shared" si="40"/>
        <v>3</v>
      </c>
      <c r="B211" s="366" t="s">
        <v>353</v>
      </c>
      <c r="C211" s="335">
        <f>'Раздел 1'!P211</f>
        <v>280380.51</v>
      </c>
      <c r="D211" s="549"/>
      <c r="E211" s="542"/>
      <c r="F211" s="542"/>
      <c r="G211" s="542"/>
      <c r="H211" s="543"/>
      <c r="I211" s="542"/>
      <c r="J211" s="543"/>
      <c r="K211" s="333"/>
      <c r="L211" s="243"/>
      <c r="M211" s="335"/>
      <c r="N211" s="333"/>
      <c r="O211" s="335"/>
      <c r="P211" s="335"/>
      <c r="Q211" s="335"/>
      <c r="R211" s="335"/>
      <c r="S211" s="333"/>
      <c r="T211" s="335">
        <v>280380.51</v>
      </c>
      <c r="U211" s="335"/>
      <c r="V211" s="345">
        <v>2023</v>
      </c>
    </row>
    <row r="212" spans="1:22" s="1" customFormat="1" ht="12.75" customHeight="1" x14ac:dyDescent="0.2">
      <c r="A212" s="334">
        <f t="shared" si="40"/>
        <v>4</v>
      </c>
      <c r="B212" s="366" t="s">
        <v>354</v>
      </c>
      <c r="C212" s="335">
        <f>'Раздел 1'!P212</f>
        <v>570054.32999999996</v>
      </c>
      <c r="D212" s="549"/>
      <c r="E212" s="542"/>
      <c r="F212" s="542"/>
      <c r="G212" s="542"/>
      <c r="H212" s="543"/>
      <c r="I212" s="542"/>
      <c r="J212" s="543"/>
      <c r="K212" s="333"/>
      <c r="L212" s="243"/>
      <c r="M212" s="335"/>
      <c r="N212" s="333"/>
      <c r="O212" s="335"/>
      <c r="P212" s="335"/>
      <c r="Q212" s="335"/>
      <c r="R212" s="335"/>
      <c r="S212" s="333"/>
      <c r="T212" s="335">
        <v>570054.32999999996</v>
      </c>
      <c r="U212" s="335"/>
      <c r="V212" s="345">
        <v>2023</v>
      </c>
    </row>
    <row r="213" spans="1:22" s="1" customFormat="1" ht="12.75" customHeight="1" x14ac:dyDescent="0.2">
      <c r="A213" s="334">
        <f t="shared" si="40"/>
        <v>5</v>
      </c>
      <c r="B213" s="366" t="s">
        <v>355</v>
      </c>
      <c r="C213" s="335">
        <f>'Раздел 1'!P213</f>
        <v>481552.42</v>
      </c>
      <c r="D213" s="549"/>
      <c r="E213" s="542"/>
      <c r="F213" s="542"/>
      <c r="G213" s="542"/>
      <c r="H213" s="543"/>
      <c r="I213" s="542"/>
      <c r="J213" s="543"/>
      <c r="K213" s="333"/>
      <c r="L213" s="243"/>
      <c r="M213" s="335"/>
      <c r="N213" s="333"/>
      <c r="O213" s="335"/>
      <c r="P213" s="335"/>
      <c r="Q213" s="335"/>
      <c r="R213" s="335"/>
      <c r="S213" s="333"/>
      <c r="T213" s="335">
        <v>481552.42</v>
      </c>
      <c r="U213" s="335"/>
      <c r="V213" s="345">
        <v>2023</v>
      </c>
    </row>
    <row r="214" spans="1:22" s="1" customFormat="1" ht="12.75" customHeight="1" x14ac:dyDescent="0.2">
      <c r="A214" s="334">
        <f t="shared" si="40"/>
        <v>6</v>
      </c>
      <c r="B214" s="366" t="s">
        <v>356</v>
      </c>
      <c r="C214" s="335">
        <f>'Раздел 1'!P214</f>
        <v>342941.94</v>
      </c>
      <c r="D214" s="549"/>
      <c r="E214" s="542"/>
      <c r="F214" s="542"/>
      <c r="G214" s="542"/>
      <c r="H214" s="543"/>
      <c r="I214" s="542"/>
      <c r="J214" s="543"/>
      <c r="K214" s="333"/>
      <c r="L214" s="243"/>
      <c r="M214" s="335"/>
      <c r="N214" s="333"/>
      <c r="O214" s="335"/>
      <c r="P214" s="335"/>
      <c r="Q214" s="335"/>
      <c r="R214" s="335"/>
      <c r="S214" s="333"/>
      <c r="T214" s="335">
        <v>342941.94</v>
      </c>
      <c r="U214" s="335"/>
      <c r="V214" s="345">
        <v>2023</v>
      </c>
    </row>
    <row r="215" spans="1:22" s="1" customFormat="1" ht="12.75" customHeight="1" x14ac:dyDescent="0.2">
      <c r="A215" s="334">
        <f t="shared" si="40"/>
        <v>7</v>
      </c>
      <c r="B215" s="366" t="s">
        <v>357</v>
      </c>
      <c r="C215" s="335">
        <f>'Раздел 1'!P215</f>
        <v>470092.34</v>
      </c>
      <c r="D215" s="549"/>
      <c r="E215" s="542"/>
      <c r="F215" s="542"/>
      <c r="G215" s="542"/>
      <c r="H215" s="543"/>
      <c r="I215" s="542"/>
      <c r="J215" s="543"/>
      <c r="K215" s="333"/>
      <c r="L215" s="243"/>
      <c r="M215" s="335"/>
      <c r="N215" s="333"/>
      <c r="O215" s="335"/>
      <c r="P215" s="335"/>
      <c r="Q215" s="335"/>
      <c r="R215" s="335"/>
      <c r="S215" s="333"/>
      <c r="T215" s="335">
        <v>470092.34</v>
      </c>
      <c r="U215" s="335"/>
      <c r="V215" s="345">
        <v>2023</v>
      </c>
    </row>
    <row r="216" spans="1:22" s="1" customFormat="1" ht="12.75" customHeight="1" x14ac:dyDescent="0.2">
      <c r="A216" s="334">
        <f t="shared" si="40"/>
        <v>8</v>
      </c>
      <c r="B216" s="366" t="s">
        <v>358</v>
      </c>
      <c r="C216" s="335">
        <f>'Раздел 1'!P216</f>
        <v>610164.21</v>
      </c>
      <c r="D216" s="549"/>
      <c r="E216" s="542"/>
      <c r="F216" s="542"/>
      <c r="G216" s="542"/>
      <c r="H216" s="543"/>
      <c r="I216" s="542"/>
      <c r="J216" s="543"/>
      <c r="K216" s="333"/>
      <c r="L216" s="243"/>
      <c r="M216" s="335"/>
      <c r="N216" s="333"/>
      <c r="O216" s="335"/>
      <c r="P216" s="335"/>
      <c r="Q216" s="335"/>
      <c r="R216" s="335"/>
      <c r="S216" s="333"/>
      <c r="T216" s="335">
        <v>610164.21</v>
      </c>
      <c r="U216" s="335"/>
      <c r="V216" s="345">
        <v>2023</v>
      </c>
    </row>
    <row r="217" spans="1:22" s="1" customFormat="1" ht="12.75" customHeight="1" x14ac:dyDescent="0.2">
      <c r="A217" s="334">
        <f t="shared" si="40"/>
        <v>9</v>
      </c>
      <c r="B217" s="366" t="s">
        <v>359</v>
      </c>
      <c r="C217" s="335">
        <f>'Раздел 1'!P217</f>
        <v>775300.4</v>
      </c>
      <c r="D217" s="549"/>
      <c r="E217" s="542"/>
      <c r="F217" s="542"/>
      <c r="G217" s="542"/>
      <c r="H217" s="543"/>
      <c r="I217" s="542"/>
      <c r="J217" s="543"/>
      <c r="K217" s="333"/>
      <c r="L217" s="243"/>
      <c r="M217" s="335"/>
      <c r="N217" s="333"/>
      <c r="O217" s="335"/>
      <c r="P217" s="335"/>
      <c r="Q217" s="335"/>
      <c r="R217" s="335"/>
      <c r="S217" s="333"/>
      <c r="T217" s="335">
        <v>775300.4</v>
      </c>
      <c r="U217" s="335"/>
      <c r="V217" s="345">
        <v>2023</v>
      </c>
    </row>
    <row r="218" spans="1:22" s="1" customFormat="1" ht="12.75" customHeight="1" x14ac:dyDescent="0.2">
      <c r="A218" s="334">
        <f t="shared" si="40"/>
        <v>10</v>
      </c>
      <c r="B218" s="366" t="s">
        <v>360</v>
      </c>
      <c r="C218" s="335">
        <f>'Раздел 1'!P218</f>
        <v>503313.65</v>
      </c>
      <c r="D218" s="549"/>
      <c r="E218" s="542"/>
      <c r="F218" s="542"/>
      <c r="G218" s="542"/>
      <c r="H218" s="543"/>
      <c r="I218" s="542"/>
      <c r="J218" s="543"/>
      <c r="K218" s="333"/>
      <c r="L218" s="243"/>
      <c r="M218" s="335"/>
      <c r="N218" s="333"/>
      <c r="O218" s="335"/>
      <c r="P218" s="335"/>
      <c r="Q218" s="335"/>
      <c r="R218" s="335"/>
      <c r="S218" s="333"/>
      <c r="T218" s="335">
        <v>503313.65</v>
      </c>
      <c r="U218" s="335"/>
      <c r="V218" s="345">
        <v>2023</v>
      </c>
    </row>
    <row r="219" spans="1:22" s="1" customFormat="1" ht="12.75" customHeight="1" x14ac:dyDescent="0.2">
      <c r="A219" s="334">
        <f t="shared" si="40"/>
        <v>11</v>
      </c>
      <c r="B219" s="366" t="s">
        <v>361</v>
      </c>
      <c r="C219" s="335">
        <f>'Раздел 1'!P219</f>
        <v>347186.28</v>
      </c>
      <c r="D219" s="549"/>
      <c r="E219" s="542"/>
      <c r="F219" s="542"/>
      <c r="G219" s="542"/>
      <c r="H219" s="543"/>
      <c r="I219" s="542"/>
      <c r="J219" s="543"/>
      <c r="K219" s="333"/>
      <c r="L219" s="243"/>
      <c r="M219" s="335"/>
      <c r="N219" s="333"/>
      <c r="O219" s="335"/>
      <c r="P219" s="335"/>
      <c r="Q219" s="335"/>
      <c r="R219" s="335"/>
      <c r="S219" s="333"/>
      <c r="T219" s="335">
        <v>347186.28</v>
      </c>
      <c r="U219" s="335"/>
      <c r="V219" s="345">
        <v>2023</v>
      </c>
    </row>
    <row r="220" spans="1:22" s="1" customFormat="1" ht="12.75" customHeight="1" x14ac:dyDescent="0.2">
      <c r="A220" s="334">
        <f t="shared" si="40"/>
        <v>12</v>
      </c>
      <c r="B220" s="366" t="s">
        <v>362</v>
      </c>
      <c r="C220" s="335">
        <f>'Раздел 1'!P220</f>
        <v>277833.90999999997</v>
      </c>
      <c r="D220" s="549"/>
      <c r="E220" s="542"/>
      <c r="F220" s="542"/>
      <c r="G220" s="542"/>
      <c r="H220" s="543"/>
      <c r="I220" s="542"/>
      <c r="J220" s="543"/>
      <c r="K220" s="333"/>
      <c r="L220" s="243"/>
      <c r="M220" s="335"/>
      <c r="N220" s="333"/>
      <c r="O220" s="335"/>
      <c r="P220" s="335"/>
      <c r="Q220" s="335"/>
      <c r="R220" s="335"/>
      <c r="S220" s="333"/>
      <c r="T220" s="335">
        <v>277833.90999999997</v>
      </c>
      <c r="U220" s="335"/>
      <c r="V220" s="345">
        <v>2023</v>
      </c>
    </row>
    <row r="221" spans="1:22" s="1" customFormat="1" ht="12.75" customHeight="1" x14ac:dyDescent="0.2">
      <c r="A221" s="334">
        <f t="shared" si="40"/>
        <v>13</v>
      </c>
      <c r="B221" s="366" t="s">
        <v>363</v>
      </c>
      <c r="C221" s="335">
        <f>'Раздел 1'!P221</f>
        <v>269939.45</v>
      </c>
      <c r="D221" s="549"/>
      <c r="E221" s="542"/>
      <c r="F221" s="542"/>
      <c r="G221" s="542"/>
      <c r="H221" s="543"/>
      <c r="I221" s="542"/>
      <c r="J221" s="543"/>
      <c r="K221" s="333"/>
      <c r="L221" s="243"/>
      <c r="M221" s="335"/>
      <c r="N221" s="333"/>
      <c r="O221" s="335"/>
      <c r="P221" s="335"/>
      <c r="Q221" s="335"/>
      <c r="R221" s="335"/>
      <c r="S221" s="333"/>
      <c r="T221" s="335">
        <v>269939.45</v>
      </c>
      <c r="U221" s="335"/>
      <c r="V221" s="345">
        <v>2023</v>
      </c>
    </row>
    <row r="222" spans="1:22" s="1" customFormat="1" ht="12.75" customHeight="1" x14ac:dyDescent="0.2">
      <c r="A222" s="334">
        <f t="shared" si="40"/>
        <v>14</v>
      </c>
      <c r="B222" s="366" t="s">
        <v>364</v>
      </c>
      <c r="C222" s="335">
        <f>'Раздел 1'!P222</f>
        <v>274608.21999999997</v>
      </c>
      <c r="D222" s="549"/>
      <c r="E222" s="542"/>
      <c r="F222" s="542"/>
      <c r="G222" s="542"/>
      <c r="H222" s="543"/>
      <c r="I222" s="542"/>
      <c r="J222" s="543"/>
      <c r="K222" s="333"/>
      <c r="L222" s="243"/>
      <c r="M222" s="335"/>
      <c r="N222" s="333"/>
      <c r="O222" s="335"/>
      <c r="P222" s="335"/>
      <c r="Q222" s="335"/>
      <c r="R222" s="335"/>
      <c r="S222" s="333"/>
      <c r="T222" s="335">
        <v>274608.21999999997</v>
      </c>
      <c r="U222" s="335"/>
      <c r="V222" s="345">
        <v>2023</v>
      </c>
    </row>
    <row r="223" spans="1:22" s="1" customFormat="1" ht="12.75" customHeight="1" x14ac:dyDescent="0.2">
      <c r="A223" s="334">
        <f t="shared" si="40"/>
        <v>15</v>
      </c>
      <c r="B223" s="366" t="s">
        <v>365</v>
      </c>
      <c r="C223" s="335">
        <f>'Раздел 1'!P223</f>
        <v>1207634.8500000001</v>
      </c>
      <c r="D223" s="549"/>
      <c r="E223" s="542"/>
      <c r="F223" s="542"/>
      <c r="G223" s="542"/>
      <c r="H223" s="543"/>
      <c r="I223" s="542"/>
      <c r="J223" s="543"/>
      <c r="K223" s="333"/>
      <c r="L223" s="243"/>
      <c r="M223" s="335"/>
      <c r="N223" s="333"/>
      <c r="O223" s="335"/>
      <c r="P223" s="335"/>
      <c r="Q223" s="335"/>
      <c r="R223" s="335"/>
      <c r="S223" s="333"/>
      <c r="T223" s="335">
        <v>1207634.8500000001</v>
      </c>
      <c r="U223" s="335"/>
      <c r="V223" s="345">
        <v>2023</v>
      </c>
    </row>
    <row r="224" spans="1:22" s="1" customFormat="1" ht="12.75" customHeight="1" x14ac:dyDescent="0.2">
      <c r="A224" s="334">
        <f t="shared" si="40"/>
        <v>16</v>
      </c>
      <c r="B224" s="366" t="s">
        <v>366</v>
      </c>
      <c r="C224" s="335">
        <f>'Раздел 1'!P224</f>
        <v>446819.33</v>
      </c>
      <c r="D224" s="549"/>
      <c r="E224" s="542"/>
      <c r="F224" s="542"/>
      <c r="G224" s="542"/>
      <c r="H224" s="543"/>
      <c r="I224" s="542"/>
      <c r="J224" s="543"/>
      <c r="K224" s="333"/>
      <c r="L224" s="243"/>
      <c r="M224" s="335"/>
      <c r="N224" s="333"/>
      <c r="O224" s="335"/>
      <c r="P224" s="335"/>
      <c r="Q224" s="335"/>
      <c r="R224" s="335"/>
      <c r="S224" s="333"/>
      <c r="T224" s="335">
        <v>446819.33</v>
      </c>
      <c r="U224" s="335"/>
      <c r="V224" s="345">
        <v>2023</v>
      </c>
    </row>
    <row r="225" spans="1:22" ht="12.75" customHeight="1" x14ac:dyDescent="0.2">
      <c r="A225" s="668" t="s">
        <v>242</v>
      </c>
      <c r="B225" s="669"/>
      <c r="C225" s="247">
        <f>SUM(C209:C224)</f>
        <v>42561686.609999999</v>
      </c>
      <c r="D225" s="247">
        <f t="shared" ref="D225:U225" si="41">SUM(D209:D224)</f>
        <v>2947845.2650000001</v>
      </c>
      <c r="E225" s="247">
        <f t="shared" si="41"/>
        <v>8496310.813000001</v>
      </c>
      <c r="F225" s="247">
        <f t="shared" si="41"/>
        <v>2510007.7000000002</v>
      </c>
      <c r="G225" s="247">
        <f t="shared" si="41"/>
        <v>1614322.1100000003</v>
      </c>
      <c r="H225" s="247">
        <f t="shared" si="41"/>
        <v>0</v>
      </c>
      <c r="I225" s="247">
        <f t="shared" si="41"/>
        <v>1187794.8050000002</v>
      </c>
      <c r="J225" s="247">
        <f t="shared" si="41"/>
        <v>0</v>
      </c>
      <c r="K225" s="247">
        <f t="shared" si="41"/>
        <v>0</v>
      </c>
      <c r="L225" s="247">
        <f t="shared" si="41"/>
        <v>0</v>
      </c>
      <c r="M225" s="247">
        <f t="shared" si="41"/>
        <v>9211945.7640000004</v>
      </c>
      <c r="N225" s="247">
        <f t="shared" si="41"/>
        <v>0</v>
      </c>
      <c r="O225" s="247">
        <f t="shared" si="41"/>
        <v>2993390.8120000004</v>
      </c>
      <c r="P225" s="247">
        <f t="shared" si="41"/>
        <v>0</v>
      </c>
      <c r="Q225" s="247">
        <f t="shared" si="41"/>
        <v>5087311.4570000004</v>
      </c>
      <c r="R225" s="247">
        <f t="shared" si="41"/>
        <v>586915.49199999997</v>
      </c>
      <c r="S225" s="247">
        <f t="shared" si="41"/>
        <v>0</v>
      </c>
      <c r="T225" s="247">
        <f t="shared" si="41"/>
        <v>7184635.3300000001</v>
      </c>
      <c r="U225" s="247">
        <f t="shared" si="41"/>
        <v>741207.06605120015</v>
      </c>
      <c r="V225" s="178"/>
    </row>
    <row r="226" spans="1:22" s="1" customFormat="1" ht="12.75" customHeight="1" x14ac:dyDescent="0.2">
      <c r="A226" s="334">
        <v>1</v>
      </c>
      <c r="B226" s="481" t="s">
        <v>352</v>
      </c>
      <c r="C226" s="335">
        <f>'Раздел 1'!P226</f>
        <v>5063454.92</v>
      </c>
      <c r="D226" s="542">
        <v>567524.65</v>
      </c>
      <c r="E226" s="542">
        <v>0</v>
      </c>
      <c r="F226" s="542"/>
      <c r="G226" s="542">
        <v>0</v>
      </c>
      <c r="H226" s="542">
        <v>0</v>
      </c>
      <c r="I226" s="542">
        <v>0</v>
      </c>
      <c r="J226" s="542"/>
      <c r="K226" s="335"/>
      <c r="L226" s="335"/>
      <c r="M226" s="335">
        <v>3099781.3</v>
      </c>
      <c r="N226" s="335"/>
      <c r="O226" s="335">
        <v>0</v>
      </c>
      <c r="P226" s="335"/>
      <c r="Q226" s="335">
        <v>1143210.8</v>
      </c>
      <c r="R226" s="335">
        <v>136374.70000000001</v>
      </c>
      <c r="S226" s="261"/>
      <c r="T226" s="261"/>
      <c r="U226" s="335">
        <v>116563.47703000002</v>
      </c>
      <c r="V226" s="345">
        <v>2024</v>
      </c>
    </row>
    <row r="227" spans="1:22" s="1" customFormat="1" ht="12.75" customHeight="1" x14ac:dyDescent="0.2">
      <c r="A227" s="334">
        <f t="shared" ref="A227:A234" si="42">A226+1</f>
        <v>2</v>
      </c>
      <c r="B227" s="481" t="s">
        <v>353</v>
      </c>
      <c r="C227" s="335">
        <f>'Раздел 1'!P227</f>
        <v>4073010.81</v>
      </c>
      <c r="D227" s="542">
        <v>486891.92700000008</v>
      </c>
      <c r="E227" s="542">
        <v>0</v>
      </c>
      <c r="F227" s="542"/>
      <c r="G227" s="542">
        <v>0</v>
      </c>
      <c r="H227" s="542">
        <v>0</v>
      </c>
      <c r="I227" s="542">
        <v>0</v>
      </c>
      <c r="J227" s="542"/>
      <c r="K227" s="335"/>
      <c r="L227" s="335"/>
      <c r="M227" s="335">
        <v>2659370.8140000002</v>
      </c>
      <c r="N227" s="335"/>
      <c r="O227" s="335">
        <v>0</v>
      </c>
      <c r="P227" s="335"/>
      <c r="Q227" s="335">
        <v>709746.82400000002</v>
      </c>
      <c r="R227" s="335">
        <v>116998.86600000001</v>
      </c>
      <c r="S227" s="261"/>
      <c r="T227" s="261"/>
      <c r="U227" s="335">
        <v>100002.38042340001</v>
      </c>
      <c r="V227" s="345">
        <v>2024</v>
      </c>
    </row>
    <row r="228" spans="1:22" s="1" customFormat="1" ht="12.75" customHeight="1" x14ac:dyDescent="0.2">
      <c r="A228" s="334">
        <f t="shared" si="42"/>
        <v>3</v>
      </c>
      <c r="B228" s="481" t="s">
        <v>354</v>
      </c>
      <c r="C228" s="335">
        <f>'Раздел 1'!P228</f>
        <v>9704224.7899999991</v>
      </c>
      <c r="D228" s="542">
        <v>871796.72400000005</v>
      </c>
      <c r="E228" s="542">
        <v>2512701.7450000001</v>
      </c>
      <c r="F228" s="542"/>
      <c r="G228" s="542">
        <v>477420.15</v>
      </c>
      <c r="H228" s="542">
        <v>0</v>
      </c>
      <c r="I228" s="542">
        <v>351278.82500000001</v>
      </c>
      <c r="J228" s="542"/>
      <c r="K228" s="335"/>
      <c r="L228" s="335"/>
      <c r="M228" s="335">
        <v>2724343.86</v>
      </c>
      <c r="N228" s="335"/>
      <c r="O228" s="335">
        <v>885266.38</v>
      </c>
      <c r="P228" s="335"/>
      <c r="Q228" s="335">
        <v>1504523.155</v>
      </c>
      <c r="R228" s="335">
        <v>173574.58</v>
      </c>
      <c r="S228" s="261"/>
      <c r="T228" s="261"/>
      <c r="U228" s="335">
        <v>203319.37598800001</v>
      </c>
      <c r="V228" s="345">
        <v>2024</v>
      </c>
    </row>
    <row r="229" spans="1:22" s="1" customFormat="1" ht="12.75" customHeight="1" x14ac:dyDescent="0.2">
      <c r="A229" s="334">
        <f t="shared" si="42"/>
        <v>4</v>
      </c>
      <c r="B229" s="481" t="s">
        <v>355</v>
      </c>
      <c r="C229" s="335">
        <f>'Раздел 1'!P229</f>
        <v>8197627.4199999999</v>
      </c>
      <c r="D229" s="542">
        <v>688115.57280000008</v>
      </c>
      <c r="E229" s="542">
        <v>1956735.5063999998</v>
      </c>
      <c r="F229" s="542"/>
      <c r="G229" s="542">
        <v>357933.96900000004</v>
      </c>
      <c r="H229" s="542">
        <v>0</v>
      </c>
      <c r="I229" s="542">
        <v>244249.13250000001</v>
      </c>
      <c r="J229" s="542"/>
      <c r="K229" s="335"/>
      <c r="L229" s="335"/>
      <c r="M229" s="335">
        <v>2850996.6017999998</v>
      </c>
      <c r="N229" s="335"/>
      <c r="O229" s="335">
        <v>963634.55609999993</v>
      </c>
      <c r="P229" s="335"/>
      <c r="Q229" s="335">
        <v>852587.83380000002</v>
      </c>
      <c r="R229" s="335">
        <v>111620.5494</v>
      </c>
      <c r="S229" s="261"/>
      <c r="T229" s="261"/>
      <c r="U229" s="335">
        <v>171753.69764652004</v>
      </c>
      <c r="V229" s="345">
        <v>2024</v>
      </c>
    </row>
    <row r="230" spans="1:22" s="1" customFormat="1" ht="12.75" customHeight="1" x14ac:dyDescent="0.2">
      <c r="A230" s="334">
        <f t="shared" si="42"/>
        <v>5</v>
      </c>
      <c r="B230" s="481" t="s">
        <v>356</v>
      </c>
      <c r="C230" s="335">
        <f>'Раздел 1'!P230</f>
        <v>5038015.05</v>
      </c>
      <c r="D230" s="542">
        <v>595532.3600000001</v>
      </c>
      <c r="E230" s="542">
        <v>0</v>
      </c>
      <c r="F230" s="542"/>
      <c r="G230" s="542">
        <v>0</v>
      </c>
      <c r="H230" s="542">
        <v>0</v>
      </c>
      <c r="I230" s="542">
        <v>0</v>
      </c>
      <c r="J230" s="542"/>
      <c r="K230" s="335"/>
      <c r="L230" s="335"/>
      <c r="M230" s="335">
        <v>3252757.52</v>
      </c>
      <c r="N230" s="335"/>
      <c r="O230" s="335">
        <v>0</v>
      </c>
      <c r="P230" s="335"/>
      <c r="Q230" s="335">
        <v>924304.32</v>
      </c>
      <c r="R230" s="335">
        <v>143104.88</v>
      </c>
      <c r="S230" s="261"/>
      <c r="T230" s="261"/>
      <c r="U230" s="335">
        <v>122315.96031200001</v>
      </c>
      <c r="V230" s="345">
        <v>2024</v>
      </c>
    </row>
    <row r="231" spans="1:22" s="1" customFormat="1" ht="12.75" customHeight="1" x14ac:dyDescent="0.2">
      <c r="A231" s="334">
        <f t="shared" si="42"/>
        <v>6</v>
      </c>
      <c r="B231" s="481" t="s">
        <v>357</v>
      </c>
      <c r="C231" s="335">
        <f>'Раздел 1'!P231</f>
        <v>7102538.6200000001</v>
      </c>
      <c r="D231" s="542">
        <v>469877.62620000012</v>
      </c>
      <c r="E231" s="542">
        <v>997784.00879999995</v>
      </c>
      <c r="F231" s="542"/>
      <c r="G231" s="542">
        <v>334774.62419999996</v>
      </c>
      <c r="H231" s="542">
        <v>0</v>
      </c>
      <c r="I231" s="542">
        <v>243776.60520000002</v>
      </c>
      <c r="J231" s="542"/>
      <c r="K231" s="335"/>
      <c r="L231" s="335"/>
      <c r="M231" s="335">
        <v>3045182.0277</v>
      </c>
      <c r="N231" s="335"/>
      <c r="O231" s="335">
        <v>0</v>
      </c>
      <c r="P231" s="335"/>
      <c r="Q231" s="335">
        <v>1724491.3989000001</v>
      </c>
      <c r="R231" s="335">
        <v>118986.04020000002</v>
      </c>
      <c r="S231" s="261"/>
      <c r="T231" s="261"/>
      <c r="U231" s="335">
        <v>167666.26788768001</v>
      </c>
      <c r="V231" s="345">
        <v>2024</v>
      </c>
    </row>
    <row r="232" spans="1:22" s="1" customFormat="1" ht="12.75" customHeight="1" x14ac:dyDescent="0.2">
      <c r="A232" s="334">
        <f t="shared" si="42"/>
        <v>7</v>
      </c>
      <c r="B232" s="502" t="s">
        <v>367</v>
      </c>
      <c r="C232" s="335">
        <f>'Раздел 1'!P232</f>
        <v>1986950.26</v>
      </c>
      <c r="D232" s="542"/>
      <c r="E232" s="542"/>
      <c r="F232" s="542"/>
      <c r="G232" s="542"/>
      <c r="H232" s="543"/>
      <c r="I232" s="542"/>
      <c r="J232" s="543"/>
      <c r="K232" s="333"/>
      <c r="L232" s="243"/>
      <c r="M232" s="335"/>
      <c r="N232" s="333"/>
      <c r="O232" s="335"/>
      <c r="P232" s="335"/>
      <c r="Q232" s="261"/>
      <c r="R232" s="335"/>
      <c r="S232" s="333"/>
      <c r="T232" s="335">
        <v>1986950.26</v>
      </c>
      <c r="U232" s="335"/>
      <c r="V232" s="345">
        <v>2024</v>
      </c>
    </row>
    <row r="233" spans="1:22" s="1" customFormat="1" ht="12.75" customHeight="1" x14ac:dyDescent="0.2">
      <c r="A233" s="334">
        <f t="shared" si="42"/>
        <v>8</v>
      </c>
      <c r="B233" s="502" t="s">
        <v>368</v>
      </c>
      <c r="C233" s="335">
        <f>'Раздел 1'!P233</f>
        <v>524336.13</v>
      </c>
      <c r="D233" s="542"/>
      <c r="E233" s="542"/>
      <c r="F233" s="542"/>
      <c r="G233" s="542"/>
      <c r="H233" s="542"/>
      <c r="I233" s="542"/>
      <c r="J233" s="543"/>
      <c r="K233" s="333"/>
      <c r="L233" s="243"/>
      <c r="M233" s="335"/>
      <c r="N233" s="333"/>
      <c r="O233" s="335"/>
      <c r="P233" s="335"/>
      <c r="Q233" s="261"/>
      <c r="R233" s="335"/>
      <c r="S233" s="333"/>
      <c r="T233" s="335">
        <v>524336.13</v>
      </c>
      <c r="U233" s="335"/>
      <c r="V233" s="345">
        <v>2024</v>
      </c>
    </row>
    <row r="234" spans="1:22" s="1" customFormat="1" ht="12.75" customHeight="1" x14ac:dyDescent="0.2">
      <c r="A234" s="334">
        <f t="shared" si="42"/>
        <v>9</v>
      </c>
      <c r="B234" s="502" t="s">
        <v>369</v>
      </c>
      <c r="C234" s="335">
        <f>'Раздел 1'!P234</f>
        <v>422735.37</v>
      </c>
      <c r="D234" s="542"/>
      <c r="E234" s="542"/>
      <c r="F234" s="542"/>
      <c r="G234" s="542"/>
      <c r="H234" s="543"/>
      <c r="I234" s="542"/>
      <c r="J234" s="543"/>
      <c r="K234" s="333"/>
      <c r="L234" s="243"/>
      <c r="M234" s="335"/>
      <c r="N234" s="333"/>
      <c r="O234" s="335"/>
      <c r="P234" s="335"/>
      <c r="Q234" s="261"/>
      <c r="R234" s="335"/>
      <c r="S234" s="333"/>
      <c r="T234" s="335">
        <v>422735.37</v>
      </c>
      <c r="U234" s="335"/>
      <c r="V234" s="345">
        <v>2024</v>
      </c>
    </row>
    <row r="235" spans="1:22" ht="12.75" customHeight="1" x14ac:dyDescent="0.2">
      <c r="A235" s="668" t="s">
        <v>243</v>
      </c>
      <c r="B235" s="669"/>
      <c r="C235" s="247">
        <f>SUM(C226:C234)</f>
        <v>42112893.369999997</v>
      </c>
      <c r="D235" s="247">
        <f t="shared" ref="D235:U235" si="43">SUM(D226:D234)</f>
        <v>3679738.8600000008</v>
      </c>
      <c r="E235" s="247">
        <f t="shared" si="43"/>
        <v>5467221.2601999994</v>
      </c>
      <c r="F235" s="247">
        <f t="shared" si="43"/>
        <v>0</v>
      </c>
      <c r="G235" s="247">
        <f t="shared" si="43"/>
        <v>1170128.7431999999</v>
      </c>
      <c r="H235" s="247">
        <f t="shared" si="43"/>
        <v>0</v>
      </c>
      <c r="I235" s="247">
        <f t="shared" si="43"/>
        <v>839304.56270000001</v>
      </c>
      <c r="J235" s="247">
        <f t="shared" si="43"/>
        <v>0</v>
      </c>
      <c r="K235" s="247">
        <f t="shared" si="43"/>
        <v>0</v>
      </c>
      <c r="L235" s="247">
        <f t="shared" si="43"/>
        <v>0</v>
      </c>
      <c r="M235" s="247">
        <f t="shared" si="43"/>
        <v>17632432.123500001</v>
      </c>
      <c r="N235" s="247">
        <f t="shared" si="43"/>
        <v>0</v>
      </c>
      <c r="O235" s="247">
        <f t="shared" si="43"/>
        <v>1848900.9361</v>
      </c>
      <c r="P235" s="247">
        <f t="shared" si="43"/>
        <v>0</v>
      </c>
      <c r="Q235" s="247">
        <f t="shared" si="43"/>
        <v>6858864.3317000009</v>
      </c>
      <c r="R235" s="247">
        <f t="shared" si="43"/>
        <v>800659.61560000002</v>
      </c>
      <c r="S235" s="247">
        <f t="shared" si="43"/>
        <v>0</v>
      </c>
      <c r="T235" s="247">
        <f t="shared" si="43"/>
        <v>2934021.7600000002</v>
      </c>
      <c r="U235" s="247">
        <f t="shared" si="43"/>
        <v>881621.15928760008</v>
      </c>
      <c r="V235" s="178"/>
    </row>
    <row r="236" spans="1:22" ht="12.75" customHeight="1" x14ac:dyDescent="0.2">
      <c r="A236" s="662" t="s">
        <v>54</v>
      </c>
      <c r="B236" s="663"/>
      <c r="C236" s="244">
        <f t="shared" ref="C236:U236" si="44">C208+C225+C235</f>
        <v>95418560.058393985</v>
      </c>
      <c r="D236" s="244">
        <f t="shared" si="44"/>
        <v>7103715.1950000003</v>
      </c>
      <c r="E236" s="244">
        <f t="shared" si="44"/>
        <v>13963532.0732</v>
      </c>
      <c r="F236" s="244">
        <f t="shared" si="44"/>
        <v>2510007.7000000002</v>
      </c>
      <c r="G236" s="244">
        <f t="shared" si="44"/>
        <v>2784450.8532000002</v>
      </c>
      <c r="H236" s="244">
        <f t="shared" si="44"/>
        <v>0</v>
      </c>
      <c r="I236" s="244">
        <f t="shared" si="44"/>
        <v>2027099.3677000003</v>
      </c>
      <c r="J236" s="244">
        <f t="shared" si="44"/>
        <v>0</v>
      </c>
      <c r="K236" s="244">
        <f t="shared" si="44"/>
        <v>0</v>
      </c>
      <c r="L236" s="244">
        <f t="shared" si="44"/>
        <v>268</v>
      </c>
      <c r="M236" s="244">
        <f t="shared" si="44"/>
        <v>29444973.627500001</v>
      </c>
      <c r="N236" s="244">
        <f t="shared" si="44"/>
        <v>0</v>
      </c>
      <c r="O236" s="244">
        <f t="shared" si="44"/>
        <v>4842291.7481000004</v>
      </c>
      <c r="P236" s="244">
        <f t="shared" si="44"/>
        <v>360</v>
      </c>
      <c r="Q236" s="244">
        <f t="shared" si="44"/>
        <v>13324765.628700001</v>
      </c>
      <c r="R236" s="244">
        <f t="shared" si="44"/>
        <v>1501988.1676</v>
      </c>
      <c r="S236" s="244">
        <f t="shared" si="44"/>
        <v>0</v>
      </c>
      <c r="T236" s="244">
        <f t="shared" si="44"/>
        <v>16195115.2426</v>
      </c>
      <c r="U236" s="244">
        <f t="shared" si="44"/>
        <v>1720620.4411328002</v>
      </c>
      <c r="V236" s="251"/>
    </row>
    <row r="237" spans="1:22" ht="12.75" customHeight="1" x14ac:dyDescent="0.2">
      <c r="A237" s="664" t="s">
        <v>82</v>
      </c>
      <c r="B237" s="665"/>
      <c r="C237" s="241"/>
      <c r="D237" s="237"/>
      <c r="E237" s="237"/>
      <c r="F237" s="237"/>
      <c r="G237" s="237"/>
      <c r="H237" s="237"/>
      <c r="I237" s="237"/>
      <c r="J237" s="237"/>
      <c r="K237" s="237"/>
      <c r="L237" s="240"/>
      <c r="M237" s="237"/>
      <c r="N237" s="237"/>
      <c r="O237" s="239"/>
      <c r="P237" s="236"/>
      <c r="Q237" s="237"/>
      <c r="R237" s="237"/>
      <c r="S237" s="237"/>
      <c r="T237" s="237"/>
      <c r="U237" s="237"/>
      <c r="V237" s="171"/>
    </row>
    <row r="238" spans="1:22" s="1" customFormat="1" ht="12.75" customHeight="1" x14ac:dyDescent="0.2">
      <c r="A238" s="515">
        <v>1</v>
      </c>
      <c r="B238" s="516" t="s">
        <v>244</v>
      </c>
      <c r="C238" s="583">
        <f>'Раздел 1'!P238</f>
        <v>7550075.1900000004</v>
      </c>
      <c r="D238" s="542">
        <v>452098.62400000001</v>
      </c>
      <c r="E238" s="542">
        <v>1825976.5760000001</v>
      </c>
      <c r="F238" s="542"/>
      <c r="G238" s="542"/>
      <c r="H238" s="542"/>
      <c r="I238" s="542"/>
      <c r="J238" s="542"/>
      <c r="K238" s="335"/>
      <c r="L238" s="243">
        <v>278</v>
      </c>
      <c r="M238" s="335">
        <v>2929959.9039999996</v>
      </c>
      <c r="N238" s="335"/>
      <c r="O238" s="335"/>
      <c r="P238" s="335">
        <v>60</v>
      </c>
      <c r="Q238" s="335">
        <v>1659240.9279999998</v>
      </c>
      <c r="R238" s="335">
        <v>114483.90400000001</v>
      </c>
      <c r="S238" s="335"/>
      <c r="T238" s="335">
        <v>418905.59</v>
      </c>
      <c r="U238" s="335">
        <v>149409.66263039998</v>
      </c>
      <c r="V238" s="345">
        <v>2022</v>
      </c>
    </row>
    <row r="239" spans="1:22" s="1" customFormat="1" ht="12.75" customHeight="1" x14ac:dyDescent="0.2">
      <c r="A239" s="334">
        <v>2</v>
      </c>
      <c r="B239" s="481" t="s">
        <v>245</v>
      </c>
      <c r="C239" s="583">
        <f>'Раздел 1'!P239</f>
        <v>3028852.66</v>
      </c>
      <c r="D239" s="542">
        <v>291869.82</v>
      </c>
      <c r="E239" s="542"/>
      <c r="F239" s="542"/>
      <c r="G239" s="542"/>
      <c r="H239" s="542"/>
      <c r="I239" s="542"/>
      <c r="J239" s="542"/>
      <c r="K239" s="335"/>
      <c r="L239" s="243">
        <v>277</v>
      </c>
      <c r="M239" s="335">
        <v>1594173.24</v>
      </c>
      <c r="N239" s="335"/>
      <c r="O239" s="335"/>
      <c r="P239" s="335">
        <v>280</v>
      </c>
      <c r="Q239" s="335">
        <v>845079.84</v>
      </c>
      <c r="R239" s="335">
        <v>69739.560000000012</v>
      </c>
      <c r="S239" s="335"/>
      <c r="T239" s="335">
        <v>168051.74</v>
      </c>
      <c r="U239" s="335">
        <v>59938.456643999998</v>
      </c>
      <c r="V239" s="345">
        <v>2022</v>
      </c>
    </row>
    <row r="240" spans="1:22" ht="12.75" customHeight="1" x14ac:dyDescent="0.2">
      <c r="A240" s="668" t="s">
        <v>246</v>
      </c>
      <c r="B240" s="669"/>
      <c r="C240" s="247">
        <f>SUM(C238:C239)</f>
        <v>10578927.850000001</v>
      </c>
      <c r="D240" s="247">
        <f t="shared" ref="D240:U240" si="45">SUM(D238:D239)</f>
        <v>743968.44400000002</v>
      </c>
      <c r="E240" s="247">
        <f t="shared" si="45"/>
        <v>1825976.5760000001</v>
      </c>
      <c r="F240" s="247">
        <f t="shared" si="45"/>
        <v>0</v>
      </c>
      <c r="G240" s="247">
        <f t="shared" si="45"/>
        <v>0</v>
      </c>
      <c r="H240" s="247">
        <f t="shared" si="45"/>
        <v>0</v>
      </c>
      <c r="I240" s="247">
        <f t="shared" si="45"/>
        <v>0</v>
      </c>
      <c r="J240" s="247">
        <f t="shared" si="45"/>
        <v>0</v>
      </c>
      <c r="K240" s="247">
        <f t="shared" si="45"/>
        <v>0</v>
      </c>
      <c r="L240" s="247">
        <f t="shared" si="45"/>
        <v>555</v>
      </c>
      <c r="M240" s="247">
        <f t="shared" si="45"/>
        <v>4524133.1439999994</v>
      </c>
      <c r="N240" s="247">
        <f t="shared" si="45"/>
        <v>0</v>
      </c>
      <c r="O240" s="247">
        <f t="shared" si="45"/>
        <v>0</v>
      </c>
      <c r="P240" s="247">
        <f t="shared" si="45"/>
        <v>340</v>
      </c>
      <c r="Q240" s="247">
        <f t="shared" si="45"/>
        <v>2504320.7679999997</v>
      </c>
      <c r="R240" s="247">
        <f t="shared" si="45"/>
        <v>184223.46400000004</v>
      </c>
      <c r="S240" s="247">
        <f t="shared" si="45"/>
        <v>0</v>
      </c>
      <c r="T240" s="247">
        <f t="shared" si="45"/>
        <v>586957.33000000007</v>
      </c>
      <c r="U240" s="247">
        <f t="shared" si="45"/>
        <v>209348.11927439997</v>
      </c>
      <c r="V240" s="178"/>
    </row>
    <row r="241" spans="1:22" s="1" customFormat="1" ht="12.75" customHeight="1" x14ac:dyDescent="0.2">
      <c r="A241" s="334">
        <v>1</v>
      </c>
      <c r="B241" s="481" t="s">
        <v>370</v>
      </c>
      <c r="C241" s="335">
        <f>'[2]Раздел 1'!Q319</f>
        <v>227149.01</v>
      </c>
      <c r="D241" s="549"/>
      <c r="E241" s="542"/>
      <c r="F241" s="542"/>
      <c r="G241" s="542"/>
      <c r="H241" s="542"/>
      <c r="I241" s="542"/>
      <c r="J241" s="542"/>
      <c r="K241" s="335"/>
      <c r="L241" s="243"/>
      <c r="M241" s="335"/>
      <c r="N241" s="335"/>
      <c r="O241" s="335"/>
      <c r="P241" s="335"/>
      <c r="Q241" s="335"/>
      <c r="R241" s="335"/>
      <c r="S241" s="335"/>
      <c r="T241" s="335">
        <v>227149.01</v>
      </c>
      <c r="U241" s="335"/>
      <c r="V241" s="345">
        <v>2023</v>
      </c>
    </row>
    <row r="242" spans="1:22" ht="12.75" customHeight="1" x14ac:dyDescent="0.2">
      <c r="A242" s="668" t="s">
        <v>247</v>
      </c>
      <c r="B242" s="669"/>
      <c r="C242" s="247">
        <f>SUM(C241)</f>
        <v>227149.01</v>
      </c>
      <c r="D242" s="247">
        <v>0</v>
      </c>
      <c r="E242" s="247">
        <v>0</v>
      </c>
      <c r="F242" s="247">
        <v>0</v>
      </c>
      <c r="G242" s="247">
        <v>0</v>
      </c>
      <c r="H242" s="247">
        <v>0</v>
      </c>
      <c r="I242" s="247">
        <v>0</v>
      </c>
      <c r="J242" s="247">
        <v>0</v>
      </c>
      <c r="K242" s="247">
        <v>0</v>
      </c>
      <c r="L242" s="247">
        <v>0</v>
      </c>
      <c r="M242" s="247">
        <v>0</v>
      </c>
      <c r="N242" s="247">
        <v>0</v>
      </c>
      <c r="O242" s="247">
        <v>0</v>
      </c>
      <c r="P242" s="247">
        <v>0</v>
      </c>
      <c r="Q242" s="247">
        <v>0</v>
      </c>
      <c r="R242" s="247">
        <v>0</v>
      </c>
      <c r="S242" s="247">
        <v>0</v>
      </c>
      <c r="T242" s="247">
        <f>SUM(T241)</f>
        <v>227149.01</v>
      </c>
      <c r="U242" s="247">
        <v>0</v>
      </c>
      <c r="V242" s="178"/>
    </row>
    <row r="243" spans="1:22" s="1" customFormat="1" ht="12.75" customHeight="1" x14ac:dyDescent="0.2">
      <c r="A243" s="334">
        <v>1</v>
      </c>
      <c r="B243" s="495" t="s">
        <v>370</v>
      </c>
      <c r="C243" s="335">
        <f>'Раздел 1'!P243</f>
        <v>3266833.25</v>
      </c>
      <c r="D243" s="542">
        <v>394516.77999999997</v>
      </c>
      <c r="E243" s="542">
        <v>347346.90399999998</v>
      </c>
      <c r="F243" s="542"/>
      <c r="G243" s="542"/>
      <c r="H243" s="542"/>
      <c r="I243" s="542"/>
      <c r="J243" s="542"/>
      <c r="K243" s="335"/>
      <c r="L243" s="243"/>
      <c r="M243" s="335">
        <v>1903141.7439999999</v>
      </c>
      <c r="N243" s="335"/>
      <c r="O243" s="335"/>
      <c r="P243" s="335"/>
      <c r="Q243" s="335">
        <v>474247.228</v>
      </c>
      <c r="R243" s="335">
        <v>66564.12</v>
      </c>
      <c r="S243" s="335"/>
      <c r="T243" s="335"/>
      <c r="U243" s="335">
        <v>81016.479006400012</v>
      </c>
      <c r="V243" s="345">
        <v>2024</v>
      </c>
    </row>
    <row r="244" spans="1:22" s="1" customFormat="1" ht="12.75" customHeight="1" x14ac:dyDescent="0.2">
      <c r="A244" s="334">
        <v>2</v>
      </c>
      <c r="B244" s="495" t="s">
        <v>371</v>
      </c>
      <c r="C244" s="335">
        <f>'[2]Раздел 1'!Q322</f>
        <v>434329.41</v>
      </c>
      <c r="D244" s="549"/>
      <c r="E244" s="542"/>
      <c r="F244" s="542"/>
      <c r="G244" s="542"/>
      <c r="H244" s="542"/>
      <c r="I244" s="542"/>
      <c r="J244" s="542"/>
      <c r="K244" s="335"/>
      <c r="L244" s="243"/>
      <c r="M244" s="335"/>
      <c r="N244" s="335"/>
      <c r="O244" s="335"/>
      <c r="P244" s="335"/>
      <c r="Q244" s="335"/>
      <c r="R244" s="335"/>
      <c r="S244" s="335"/>
      <c r="T244" s="335">
        <v>434329.41</v>
      </c>
      <c r="U244" s="335"/>
      <c r="V244" s="345">
        <v>2024</v>
      </c>
    </row>
    <row r="245" spans="1:22" s="1" customFormat="1" ht="12.75" customHeight="1" x14ac:dyDescent="0.2">
      <c r="A245" s="334">
        <v>3</v>
      </c>
      <c r="B245" s="495" t="s">
        <v>372</v>
      </c>
      <c r="C245" s="335">
        <f>'[2]Раздел 1'!Q323</f>
        <v>446383.31</v>
      </c>
      <c r="D245" s="549"/>
      <c r="E245" s="542"/>
      <c r="F245" s="542"/>
      <c r="G245" s="542"/>
      <c r="H245" s="542"/>
      <c r="I245" s="542"/>
      <c r="J245" s="542"/>
      <c r="K245" s="335"/>
      <c r="L245" s="243"/>
      <c r="M245" s="335"/>
      <c r="N245" s="335"/>
      <c r="O245" s="335"/>
      <c r="P245" s="335"/>
      <c r="Q245" s="335"/>
      <c r="R245" s="335"/>
      <c r="S245" s="335"/>
      <c r="T245" s="335">
        <v>446383.31</v>
      </c>
      <c r="U245" s="335"/>
      <c r="V245" s="345">
        <v>2024</v>
      </c>
    </row>
    <row r="246" spans="1:22" ht="12.75" customHeight="1" x14ac:dyDescent="0.2">
      <c r="A246" s="668" t="s">
        <v>248</v>
      </c>
      <c r="B246" s="669"/>
      <c r="C246" s="247">
        <f>SUM(C243:C245)</f>
        <v>4147545.97</v>
      </c>
      <c r="D246" s="247">
        <f t="shared" ref="D246:U246" si="46">SUM(D243:D245)</f>
        <v>394516.77999999997</v>
      </c>
      <c r="E246" s="247">
        <f t="shared" si="46"/>
        <v>347346.90399999998</v>
      </c>
      <c r="F246" s="247">
        <f t="shared" si="46"/>
        <v>0</v>
      </c>
      <c r="G246" s="247">
        <f t="shared" si="46"/>
        <v>0</v>
      </c>
      <c r="H246" s="247">
        <f t="shared" si="46"/>
        <v>0</v>
      </c>
      <c r="I246" s="247">
        <f t="shared" si="46"/>
        <v>0</v>
      </c>
      <c r="J246" s="247">
        <f t="shared" si="46"/>
        <v>0</v>
      </c>
      <c r="K246" s="247">
        <f t="shared" si="46"/>
        <v>0</v>
      </c>
      <c r="L246" s="247">
        <f t="shared" si="46"/>
        <v>0</v>
      </c>
      <c r="M246" s="247">
        <f t="shared" si="46"/>
        <v>1903141.7439999999</v>
      </c>
      <c r="N246" s="247">
        <f t="shared" si="46"/>
        <v>0</v>
      </c>
      <c r="O246" s="247">
        <f t="shared" si="46"/>
        <v>0</v>
      </c>
      <c r="P246" s="247">
        <f t="shared" si="46"/>
        <v>0</v>
      </c>
      <c r="Q246" s="247">
        <f t="shared" si="46"/>
        <v>474247.228</v>
      </c>
      <c r="R246" s="247">
        <f t="shared" si="46"/>
        <v>66564.12</v>
      </c>
      <c r="S246" s="247">
        <f t="shared" si="46"/>
        <v>0</v>
      </c>
      <c r="T246" s="247">
        <f t="shared" si="46"/>
        <v>880712.72</v>
      </c>
      <c r="U246" s="247">
        <f t="shared" si="46"/>
        <v>81016.479006400012</v>
      </c>
      <c r="V246" s="178"/>
    </row>
    <row r="247" spans="1:22" ht="12.75" customHeight="1" x14ac:dyDescent="0.2">
      <c r="A247" s="662" t="s">
        <v>111</v>
      </c>
      <c r="B247" s="663"/>
      <c r="C247" s="244">
        <f t="shared" ref="C247:U247" si="47">C240+C242+C246</f>
        <v>14953622.830000002</v>
      </c>
      <c r="D247" s="244">
        <f t="shared" si="47"/>
        <v>1138485.2239999999</v>
      </c>
      <c r="E247" s="244">
        <f t="shared" si="47"/>
        <v>2173323.48</v>
      </c>
      <c r="F247" s="244">
        <f t="shared" si="47"/>
        <v>0</v>
      </c>
      <c r="G247" s="244">
        <f t="shared" si="47"/>
        <v>0</v>
      </c>
      <c r="H247" s="244">
        <f t="shared" si="47"/>
        <v>0</v>
      </c>
      <c r="I247" s="244">
        <f t="shared" si="47"/>
        <v>0</v>
      </c>
      <c r="J247" s="244">
        <f t="shared" si="47"/>
        <v>0</v>
      </c>
      <c r="K247" s="244">
        <f t="shared" si="47"/>
        <v>0</v>
      </c>
      <c r="L247" s="244">
        <f t="shared" si="47"/>
        <v>555</v>
      </c>
      <c r="M247" s="244">
        <f t="shared" si="47"/>
        <v>6427274.8879999993</v>
      </c>
      <c r="N247" s="244">
        <f t="shared" si="47"/>
        <v>0</v>
      </c>
      <c r="O247" s="244">
        <f t="shared" si="47"/>
        <v>0</v>
      </c>
      <c r="P247" s="244">
        <f t="shared" si="47"/>
        <v>340</v>
      </c>
      <c r="Q247" s="244">
        <f t="shared" si="47"/>
        <v>2978567.9959999998</v>
      </c>
      <c r="R247" s="244">
        <f t="shared" si="47"/>
        <v>250787.58400000003</v>
      </c>
      <c r="S247" s="244">
        <f t="shared" si="47"/>
        <v>0</v>
      </c>
      <c r="T247" s="244">
        <f t="shared" si="47"/>
        <v>1694819.06</v>
      </c>
      <c r="U247" s="244">
        <f t="shared" si="47"/>
        <v>290364.59828079998</v>
      </c>
      <c r="V247" s="251"/>
    </row>
    <row r="248" spans="1:22" ht="12.75" customHeight="1" x14ac:dyDescent="0.2">
      <c r="A248" s="664" t="s">
        <v>718</v>
      </c>
      <c r="B248" s="665"/>
      <c r="C248" s="241"/>
      <c r="D248" s="237"/>
      <c r="E248" s="237"/>
      <c r="F248" s="237"/>
      <c r="G248" s="237"/>
      <c r="H248" s="237"/>
      <c r="I248" s="237"/>
      <c r="J248" s="237"/>
      <c r="K248" s="237"/>
      <c r="L248" s="240"/>
      <c r="M248" s="237"/>
      <c r="N248" s="237"/>
      <c r="O248" s="239"/>
      <c r="P248" s="236"/>
      <c r="Q248" s="237"/>
      <c r="R248" s="237"/>
      <c r="S248" s="237"/>
      <c r="T248" s="237"/>
      <c r="U248" s="237"/>
      <c r="V248" s="171"/>
    </row>
    <row r="249" spans="1:22" s="1" customFormat="1" ht="12.75" customHeight="1" x14ac:dyDescent="0.2">
      <c r="A249" s="334">
        <v>1</v>
      </c>
      <c r="B249" s="481" t="s">
        <v>249</v>
      </c>
      <c r="C249" s="583">
        <f>'Раздел 1'!P249</f>
        <v>706647.63768000004</v>
      </c>
      <c r="D249" s="549"/>
      <c r="E249" s="542"/>
      <c r="F249" s="542"/>
      <c r="G249" s="542"/>
      <c r="H249" s="542"/>
      <c r="I249" s="542"/>
      <c r="J249" s="542"/>
      <c r="K249" s="335"/>
      <c r="L249" s="243"/>
      <c r="M249" s="335"/>
      <c r="N249" s="517"/>
      <c r="O249" s="335"/>
      <c r="P249" s="335"/>
      <c r="Q249" s="335"/>
      <c r="R249" s="335"/>
      <c r="S249" s="335"/>
      <c r="T249" s="335">
        <f>C249</f>
        <v>706647.63768000004</v>
      </c>
      <c r="U249" s="335"/>
      <c r="V249" s="345">
        <v>2022</v>
      </c>
    </row>
    <row r="250" spans="1:22" s="1" customFormat="1" ht="12.75" customHeight="1" x14ac:dyDescent="0.2">
      <c r="A250" s="334">
        <v>2</v>
      </c>
      <c r="B250" s="481" t="s">
        <v>250</v>
      </c>
      <c r="C250" s="583">
        <f>'Раздел 1'!P250</f>
        <v>526924.35071999999</v>
      </c>
      <c r="D250" s="549"/>
      <c r="E250" s="542"/>
      <c r="F250" s="542"/>
      <c r="G250" s="542"/>
      <c r="H250" s="542"/>
      <c r="I250" s="542"/>
      <c r="J250" s="542"/>
      <c r="K250" s="335"/>
      <c r="L250" s="243"/>
      <c r="M250" s="335"/>
      <c r="N250" s="517"/>
      <c r="O250" s="335"/>
      <c r="P250" s="335"/>
      <c r="Q250" s="335"/>
      <c r="R250" s="335"/>
      <c r="S250" s="335"/>
      <c r="T250" s="335">
        <f>C250</f>
        <v>526924.35071999999</v>
      </c>
      <c r="U250" s="335"/>
      <c r="V250" s="345">
        <v>2022</v>
      </c>
    </row>
    <row r="251" spans="1:22" s="1" customFormat="1" ht="12.75" customHeight="1" x14ac:dyDescent="0.2">
      <c r="A251" s="334">
        <v>3</v>
      </c>
      <c r="B251" s="481" t="s">
        <v>251</v>
      </c>
      <c r="C251" s="583">
        <f>'Раздел 1'!P251</f>
        <v>520271.96543999988</v>
      </c>
      <c r="D251" s="549"/>
      <c r="E251" s="542"/>
      <c r="F251" s="542"/>
      <c r="G251" s="542"/>
      <c r="H251" s="542"/>
      <c r="I251" s="542"/>
      <c r="J251" s="542"/>
      <c r="K251" s="335"/>
      <c r="L251" s="243"/>
      <c r="M251" s="335"/>
      <c r="N251" s="517"/>
      <c r="O251" s="335"/>
      <c r="P251" s="335"/>
      <c r="Q251" s="335"/>
      <c r="R251" s="335"/>
      <c r="S251" s="335"/>
      <c r="T251" s="335">
        <f>C251</f>
        <v>520271.96543999988</v>
      </c>
      <c r="U251" s="335"/>
      <c r="V251" s="345">
        <v>2022</v>
      </c>
    </row>
    <row r="252" spans="1:22" s="1" customFormat="1" ht="12.75" customHeight="1" x14ac:dyDescent="0.2">
      <c r="A252" s="334">
        <v>4</v>
      </c>
      <c r="B252" s="481" t="s">
        <v>252</v>
      </c>
      <c r="C252" s="583">
        <f>'Раздел 1'!P252</f>
        <v>300071.08524000004</v>
      </c>
      <c r="D252" s="549"/>
      <c r="E252" s="542"/>
      <c r="F252" s="542"/>
      <c r="G252" s="542"/>
      <c r="H252" s="542"/>
      <c r="I252" s="542"/>
      <c r="J252" s="542"/>
      <c r="K252" s="335"/>
      <c r="L252" s="243"/>
      <c r="M252" s="335"/>
      <c r="N252" s="517"/>
      <c r="O252" s="335"/>
      <c r="P252" s="335"/>
      <c r="Q252" s="335"/>
      <c r="R252" s="335"/>
      <c r="S252" s="335"/>
      <c r="T252" s="335">
        <f>C252</f>
        <v>300071.08524000004</v>
      </c>
      <c r="U252" s="335"/>
      <c r="V252" s="345">
        <v>2022</v>
      </c>
    </row>
    <row r="253" spans="1:22" ht="12.75" customHeight="1" x14ac:dyDescent="0.2">
      <c r="A253" s="660" t="s">
        <v>253</v>
      </c>
      <c r="B253" s="661"/>
      <c r="C253" s="247">
        <f>SUM(C249:C252)</f>
        <v>2053915.03908</v>
      </c>
      <c r="D253" s="247">
        <f>'[2]Раздел 1'!R331</f>
        <v>0</v>
      </c>
      <c r="E253" s="247">
        <f>'[2]Раздел 1'!S331</f>
        <v>0</v>
      </c>
      <c r="F253" s="247">
        <f>'[2]Раздел 1'!T331</f>
        <v>0</v>
      </c>
      <c r="G253" s="247">
        <f>'[2]Раздел 1'!U331</f>
        <v>0</v>
      </c>
      <c r="H253" s="247">
        <f>'[2]Раздел 1'!V331</f>
        <v>0</v>
      </c>
      <c r="I253" s="247">
        <f>'[2]Раздел 1'!W331</f>
        <v>0</v>
      </c>
      <c r="J253" s="247">
        <f>'[2]Раздел 1'!X331</f>
        <v>0</v>
      </c>
      <c r="K253" s="247">
        <f>'[2]Раздел 1'!Y331</f>
        <v>0</v>
      </c>
      <c r="L253" s="247">
        <f>'[2]Раздел 1'!Z331</f>
        <v>0</v>
      </c>
      <c r="M253" s="247">
        <f>'[2]Раздел 1'!AA331</f>
        <v>0</v>
      </c>
      <c r="N253" s="247">
        <f>'[2]Раздел 1'!AB331</f>
        <v>0</v>
      </c>
      <c r="O253" s="247">
        <f>'[2]Раздел 1'!AC331</f>
        <v>0</v>
      </c>
      <c r="P253" s="247">
        <f>'[2]Раздел 1'!AD331</f>
        <v>0</v>
      </c>
      <c r="Q253" s="247">
        <f>'[2]Раздел 1'!AE331</f>
        <v>0</v>
      </c>
      <c r="R253" s="247">
        <f>'[2]Раздел 1'!AF331</f>
        <v>0</v>
      </c>
      <c r="S253" s="247">
        <f>'[2]Раздел 1'!AG331</f>
        <v>0</v>
      </c>
      <c r="T253" s="247">
        <f>SUM(T249:T252)</f>
        <v>2053915.03908</v>
      </c>
      <c r="U253" s="247">
        <f>'[2]Раздел 1'!AI331</f>
        <v>0</v>
      </c>
      <c r="V253" s="178"/>
    </row>
    <row r="254" spans="1:22" s="1" customFormat="1" ht="12.75" customHeight="1" x14ac:dyDescent="0.2">
      <c r="A254" s="334">
        <v>1</v>
      </c>
      <c r="B254" s="495" t="s">
        <v>249</v>
      </c>
      <c r="C254" s="335">
        <f>'Раздел 1'!P254</f>
        <v>12029498.285439201</v>
      </c>
      <c r="D254" s="542">
        <v>1132102.8699999999</v>
      </c>
      <c r="E254" s="542">
        <v>2718500.716</v>
      </c>
      <c r="F254" s="542"/>
      <c r="G254" s="542">
        <v>585288.38199999998</v>
      </c>
      <c r="H254" s="542"/>
      <c r="I254" s="542">
        <v>328416.24199999997</v>
      </c>
      <c r="J254" s="542"/>
      <c r="K254" s="335"/>
      <c r="L254" s="243"/>
      <c r="M254" s="335">
        <v>5461243.5760000004</v>
      </c>
      <c r="N254" s="335"/>
      <c r="O254" s="335">
        <v>0</v>
      </c>
      <c r="P254" s="335"/>
      <c r="Q254" s="335">
        <v>1360896.862</v>
      </c>
      <c r="R254" s="335">
        <v>191011.97999999998</v>
      </c>
      <c r="S254" s="335"/>
      <c r="T254" s="335"/>
      <c r="U254" s="335">
        <v>252037.65743920003</v>
      </c>
      <c r="V254" s="345">
        <v>2023</v>
      </c>
    </row>
    <row r="255" spans="1:22" s="1" customFormat="1" ht="12.75" customHeight="1" x14ac:dyDescent="0.2">
      <c r="A255" s="515">
        <v>2</v>
      </c>
      <c r="B255" s="518" t="s">
        <v>252</v>
      </c>
      <c r="C255" s="335">
        <f>'Раздел 1'!P255</f>
        <v>5108210.1077356003</v>
      </c>
      <c r="D255" s="542">
        <v>480736.53499999992</v>
      </c>
      <c r="E255" s="542">
        <v>1154385.0379999999</v>
      </c>
      <c r="F255" s="542"/>
      <c r="G255" s="542">
        <v>248537.05100000001</v>
      </c>
      <c r="H255" s="542"/>
      <c r="I255" s="542">
        <v>139458.78099999999</v>
      </c>
      <c r="J255" s="542"/>
      <c r="K255" s="335"/>
      <c r="L255" s="243"/>
      <c r="M255" s="335">
        <v>2319064.2680000002</v>
      </c>
      <c r="N255" s="335"/>
      <c r="O255" s="335">
        <v>0</v>
      </c>
      <c r="P255" s="335"/>
      <c r="Q255" s="335">
        <v>577891.69099999999</v>
      </c>
      <c r="R255" s="335">
        <v>81111.39</v>
      </c>
      <c r="S255" s="335"/>
      <c r="T255" s="335"/>
      <c r="U255" s="335">
        <v>107025.35373560003</v>
      </c>
      <c r="V255" s="345">
        <v>2023</v>
      </c>
    </row>
    <row r="256" spans="1:22" ht="12.75" customHeight="1" x14ac:dyDescent="0.2">
      <c r="A256" s="666" t="s">
        <v>254</v>
      </c>
      <c r="B256" s="666"/>
      <c r="C256" s="247">
        <f>SUM(C254:C255)</f>
        <v>17137708.393174801</v>
      </c>
      <c r="D256" s="247">
        <f t="shared" ref="D256:U256" si="48">SUM(D254:D255)</f>
        <v>1612839.4049999998</v>
      </c>
      <c r="E256" s="247">
        <f t="shared" si="48"/>
        <v>3872885.7539999997</v>
      </c>
      <c r="F256" s="247">
        <f t="shared" si="48"/>
        <v>0</v>
      </c>
      <c r="G256" s="247">
        <f t="shared" si="48"/>
        <v>833825.43299999996</v>
      </c>
      <c r="H256" s="247">
        <f t="shared" si="48"/>
        <v>0</v>
      </c>
      <c r="I256" s="247">
        <f t="shared" si="48"/>
        <v>467875.02299999993</v>
      </c>
      <c r="J256" s="247">
        <f t="shared" si="48"/>
        <v>0</v>
      </c>
      <c r="K256" s="247">
        <f t="shared" si="48"/>
        <v>0</v>
      </c>
      <c r="L256" s="247">
        <f t="shared" si="48"/>
        <v>0</v>
      </c>
      <c r="M256" s="247">
        <f t="shared" si="48"/>
        <v>7780307.8440000005</v>
      </c>
      <c r="N256" s="247">
        <f t="shared" si="48"/>
        <v>0</v>
      </c>
      <c r="O256" s="247">
        <f t="shared" si="48"/>
        <v>0</v>
      </c>
      <c r="P256" s="247">
        <f t="shared" si="48"/>
        <v>0</v>
      </c>
      <c r="Q256" s="247">
        <f t="shared" si="48"/>
        <v>1938788.5529999998</v>
      </c>
      <c r="R256" s="247">
        <f t="shared" si="48"/>
        <v>272123.37</v>
      </c>
      <c r="S256" s="247">
        <f t="shared" si="48"/>
        <v>0</v>
      </c>
      <c r="T256" s="247">
        <f t="shared" si="48"/>
        <v>0</v>
      </c>
      <c r="U256" s="247">
        <f t="shared" si="48"/>
        <v>359063.01117480005</v>
      </c>
      <c r="V256" s="178"/>
    </row>
    <row r="257" spans="1:22" s="1" customFormat="1" ht="12.75" customHeight="1" x14ac:dyDescent="0.2">
      <c r="A257" s="334">
        <v>1</v>
      </c>
      <c r="B257" s="495" t="s">
        <v>250</v>
      </c>
      <c r="C257" s="335">
        <f>'Раздел 1'!P257</f>
        <v>8970008.8637568001</v>
      </c>
      <c r="D257" s="542">
        <v>982931.05999999982</v>
      </c>
      <c r="E257" s="542">
        <v>0</v>
      </c>
      <c r="F257" s="542"/>
      <c r="G257" s="542">
        <v>0</v>
      </c>
      <c r="H257" s="542"/>
      <c r="I257" s="542">
        <v>0</v>
      </c>
      <c r="J257" s="542"/>
      <c r="K257" s="335"/>
      <c r="L257" s="243"/>
      <c r="M257" s="335">
        <v>4741641.4879999999</v>
      </c>
      <c r="N257" s="335"/>
      <c r="O257" s="335">
        <v>1710078.7679999999</v>
      </c>
      <c r="P257" s="335"/>
      <c r="Q257" s="335">
        <v>1181577.956</v>
      </c>
      <c r="R257" s="335">
        <v>165843.24</v>
      </c>
      <c r="S257" s="335"/>
      <c r="T257" s="335"/>
      <c r="U257" s="335">
        <v>187936.35175680002</v>
      </c>
      <c r="V257" s="345">
        <v>2024</v>
      </c>
    </row>
    <row r="258" spans="1:22" s="1" customFormat="1" ht="12.75" customHeight="1" x14ac:dyDescent="0.2">
      <c r="A258" s="334">
        <f t="shared" ref="A258:A264" si="49">A257+1</f>
        <v>2</v>
      </c>
      <c r="B258" s="519" t="s">
        <v>251</v>
      </c>
      <c r="C258" s="335">
        <f>'Раздел 1'!P258</f>
        <v>8856763.0916735996</v>
      </c>
      <c r="D258" s="542">
        <v>970521.61999999988</v>
      </c>
      <c r="E258" s="542">
        <v>0</v>
      </c>
      <c r="F258" s="542"/>
      <c r="G258" s="542">
        <v>0</v>
      </c>
      <c r="H258" s="542"/>
      <c r="I258" s="542">
        <v>0</v>
      </c>
      <c r="J258" s="542"/>
      <c r="K258" s="335"/>
      <c r="L258" s="243"/>
      <c r="M258" s="335">
        <v>4681778.5760000004</v>
      </c>
      <c r="N258" s="335"/>
      <c r="O258" s="335">
        <v>1688489.1359999999</v>
      </c>
      <c r="P258" s="335"/>
      <c r="Q258" s="335">
        <v>1166660.612</v>
      </c>
      <c r="R258" s="335">
        <v>163749.47999999998</v>
      </c>
      <c r="S258" s="335"/>
      <c r="T258" s="335"/>
      <c r="U258" s="335">
        <v>185563.66767359999</v>
      </c>
      <c r="V258" s="345">
        <v>2024</v>
      </c>
    </row>
    <row r="259" spans="1:22" s="1" customFormat="1" ht="12.75" customHeight="1" x14ac:dyDescent="0.2">
      <c r="A259" s="334">
        <f t="shared" si="49"/>
        <v>3</v>
      </c>
      <c r="B259" s="481" t="s">
        <v>373</v>
      </c>
      <c r="C259" s="335">
        <f>'[2]Раздел 1'!Q337</f>
        <v>267716.02</v>
      </c>
      <c r="D259" s="549"/>
      <c r="E259" s="557"/>
      <c r="F259" s="557"/>
      <c r="G259" s="557"/>
      <c r="H259" s="557"/>
      <c r="I259" s="557"/>
      <c r="J259" s="557"/>
      <c r="K259" s="261"/>
      <c r="L259" s="261"/>
      <c r="M259" s="261"/>
      <c r="N259" s="261"/>
      <c r="O259" s="261"/>
      <c r="P259" s="261"/>
      <c r="Q259" s="261"/>
      <c r="R259" s="261"/>
      <c r="S259" s="261"/>
      <c r="T259" s="335">
        <f t="shared" ref="T259:T264" si="50">C259</f>
        <v>267716.02</v>
      </c>
      <c r="U259" s="261"/>
      <c r="V259" s="345">
        <v>2024</v>
      </c>
    </row>
    <row r="260" spans="1:22" s="1" customFormat="1" ht="12.75" customHeight="1" x14ac:dyDescent="0.2">
      <c r="A260" s="334">
        <f t="shared" si="49"/>
        <v>4</v>
      </c>
      <c r="B260" s="481" t="s">
        <v>374</v>
      </c>
      <c r="C260" s="335">
        <f>'[2]Раздел 1'!Q338</f>
        <v>452164.12</v>
      </c>
      <c r="D260" s="549"/>
      <c r="E260" s="557"/>
      <c r="F260" s="557"/>
      <c r="G260" s="557"/>
      <c r="H260" s="557"/>
      <c r="I260" s="557"/>
      <c r="J260" s="557"/>
      <c r="K260" s="261"/>
      <c r="L260" s="261"/>
      <c r="M260" s="261"/>
      <c r="N260" s="261"/>
      <c r="O260" s="261"/>
      <c r="P260" s="261"/>
      <c r="Q260" s="261"/>
      <c r="R260" s="261"/>
      <c r="S260" s="261"/>
      <c r="T260" s="335">
        <f t="shared" si="50"/>
        <v>452164.12</v>
      </c>
      <c r="U260" s="261"/>
      <c r="V260" s="345">
        <v>2024</v>
      </c>
    </row>
    <row r="261" spans="1:22" s="1" customFormat="1" ht="12.75" customHeight="1" x14ac:dyDescent="0.2">
      <c r="A261" s="334">
        <f t="shared" si="49"/>
        <v>5</v>
      </c>
      <c r="B261" s="481" t="s">
        <v>375</v>
      </c>
      <c r="C261" s="335">
        <f>'[2]Раздел 1'!Q339</f>
        <v>418356.7</v>
      </c>
      <c r="D261" s="549"/>
      <c r="E261" s="557"/>
      <c r="F261" s="557"/>
      <c r="G261" s="557"/>
      <c r="H261" s="557"/>
      <c r="I261" s="557"/>
      <c r="J261" s="557"/>
      <c r="K261" s="261"/>
      <c r="L261" s="261"/>
      <c r="M261" s="261"/>
      <c r="N261" s="261"/>
      <c r="O261" s="261"/>
      <c r="P261" s="261"/>
      <c r="Q261" s="261"/>
      <c r="R261" s="261"/>
      <c r="S261" s="261"/>
      <c r="T261" s="335">
        <f t="shared" si="50"/>
        <v>418356.7</v>
      </c>
      <c r="U261" s="261"/>
      <c r="V261" s="345">
        <v>2024</v>
      </c>
    </row>
    <row r="262" spans="1:22" s="1" customFormat="1" ht="12.75" customHeight="1" x14ac:dyDescent="0.2">
      <c r="A262" s="334">
        <f t="shared" si="49"/>
        <v>6</v>
      </c>
      <c r="B262" s="481" t="s">
        <v>376</v>
      </c>
      <c r="C262" s="335">
        <f>'[2]Раздел 1'!Q340</f>
        <v>310495.39</v>
      </c>
      <c r="D262" s="549"/>
      <c r="E262" s="557"/>
      <c r="F262" s="557"/>
      <c r="G262" s="557"/>
      <c r="H262" s="557"/>
      <c r="I262" s="557"/>
      <c r="J262" s="557"/>
      <c r="K262" s="261"/>
      <c r="L262" s="261"/>
      <c r="M262" s="261"/>
      <c r="N262" s="261"/>
      <c r="O262" s="261"/>
      <c r="P262" s="261"/>
      <c r="Q262" s="261"/>
      <c r="R262" s="261"/>
      <c r="S262" s="261"/>
      <c r="T262" s="335">
        <f t="shared" si="50"/>
        <v>310495.39</v>
      </c>
      <c r="U262" s="261"/>
      <c r="V262" s="345">
        <v>2024</v>
      </c>
    </row>
    <row r="263" spans="1:22" s="1" customFormat="1" ht="12.75" customHeight="1" x14ac:dyDescent="0.2">
      <c r="A263" s="334">
        <f t="shared" si="49"/>
        <v>7</v>
      </c>
      <c r="B263" s="481" t="s">
        <v>377</v>
      </c>
      <c r="C263" s="335">
        <f>'[2]Раздел 1'!Q341</f>
        <v>403833.23</v>
      </c>
      <c r="D263" s="549"/>
      <c r="E263" s="542"/>
      <c r="F263" s="542"/>
      <c r="G263" s="542"/>
      <c r="H263" s="542"/>
      <c r="I263" s="542"/>
      <c r="J263" s="542"/>
      <c r="K263" s="335"/>
      <c r="L263" s="243"/>
      <c r="M263" s="335"/>
      <c r="N263" s="335"/>
      <c r="O263" s="335"/>
      <c r="P263" s="335"/>
      <c r="Q263" s="335"/>
      <c r="R263" s="335"/>
      <c r="S263" s="335"/>
      <c r="T263" s="335">
        <f t="shared" si="50"/>
        <v>403833.23</v>
      </c>
      <c r="U263" s="335"/>
      <c r="V263" s="345">
        <v>2024</v>
      </c>
    </row>
    <row r="264" spans="1:22" s="1" customFormat="1" ht="12.75" customHeight="1" x14ac:dyDescent="0.2">
      <c r="A264" s="334">
        <f t="shared" si="49"/>
        <v>8</v>
      </c>
      <c r="B264" s="481" t="s">
        <v>378</v>
      </c>
      <c r="C264" s="335">
        <f>'[2]Раздел 1'!Q342</f>
        <v>396490.81</v>
      </c>
      <c r="D264" s="549"/>
      <c r="E264" s="542"/>
      <c r="F264" s="542"/>
      <c r="G264" s="542"/>
      <c r="H264" s="542"/>
      <c r="I264" s="542"/>
      <c r="J264" s="542"/>
      <c r="K264" s="335"/>
      <c r="L264" s="243"/>
      <c r="M264" s="335"/>
      <c r="N264" s="335"/>
      <c r="O264" s="335"/>
      <c r="P264" s="335"/>
      <c r="Q264" s="335"/>
      <c r="R264" s="335"/>
      <c r="S264" s="335"/>
      <c r="T264" s="335">
        <f t="shared" si="50"/>
        <v>396490.81</v>
      </c>
      <c r="U264" s="335"/>
      <c r="V264" s="345">
        <v>2024</v>
      </c>
    </row>
    <row r="265" spans="1:22" ht="12.75" customHeight="1" x14ac:dyDescent="0.2">
      <c r="A265" s="660" t="s">
        <v>255</v>
      </c>
      <c r="B265" s="661"/>
      <c r="C265" s="247">
        <f>SUM(C257:C264)</f>
        <v>20075828.225430399</v>
      </c>
      <c r="D265" s="247">
        <f t="shared" ref="D265:U265" si="51">SUM(D257:D264)</f>
        <v>1953452.6799999997</v>
      </c>
      <c r="E265" s="247">
        <f t="shared" si="51"/>
        <v>0</v>
      </c>
      <c r="F265" s="247">
        <f t="shared" si="51"/>
        <v>0</v>
      </c>
      <c r="G265" s="247">
        <f t="shared" si="51"/>
        <v>0</v>
      </c>
      <c r="H265" s="247">
        <f t="shared" si="51"/>
        <v>0</v>
      </c>
      <c r="I265" s="247">
        <f t="shared" si="51"/>
        <v>0</v>
      </c>
      <c r="J265" s="247">
        <f t="shared" si="51"/>
        <v>0</v>
      </c>
      <c r="K265" s="247">
        <f t="shared" si="51"/>
        <v>0</v>
      </c>
      <c r="L265" s="247">
        <f t="shared" si="51"/>
        <v>0</v>
      </c>
      <c r="M265" s="247">
        <f t="shared" si="51"/>
        <v>9423420.0639999993</v>
      </c>
      <c r="N265" s="247">
        <f t="shared" si="51"/>
        <v>0</v>
      </c>
      <c r="O265" s="247">
        <f t="shared" si="51"/>
        <v>3398567.9040000001</v>
      </c>
      <c r="P265" s="247">
        <f t="shared" si="51"/>
        <v>0</v>
      </c>
      <c r="Q265" s="247">
        <f t="shared" si="51"/>
        <v>2348238.568</v>
      </c>
      <c r="R265" s="247">
        <f t="shared" si="51"/>
        <v>329592.71999999997</v>
      </c>
      <c r="S265" s="247">
        <f t="shared" si="51"/>
        <v>0</v>
      </c>
      <c r="T265" s="247">
        <f t="shared" si="51"/>
        <v>2249056.27</v>
      </c>
      <c r="U265" s="247">
        <f t="shared" si="51"/>
        <v>373500.01943039999</v>
      </c>
      <c r="V265" s="178"/>
    </row>
    <row r="266" spans="1:22" ht="12.75" customHeight="1" x14ac:dyDescent="0.2">
      <c r="A266" s="662" t="s">
        <v>96</v>
      </c>
      <c r="B266" s="663"/>
      <c r="C266" s="244">
        <f t="shared" ref="C266:U266" si="52">C253+C256+C265</f>
        <v>39267451.657685205</v>
      </c>
      <c r="D266" s="244">
        <f t="shared" si="52"/>
        <v>3566292.0849999995</v>
      </c>
      <c r="E266" s="244">
        <f t="shared" si="52"/>
        <v>3872885.7539999997</v>
      </c>
      <c r="F266" s="244">
        <f t="shared" si="52"/>
        <v>0</v>
      </c>
      <c r="G266" s="244">
        <f t="shared" si="52"/>
        <v>833825.43299999996</v>
      </c>
      <c r="H266" s="244">
        <f t="shared" si="52"/>
        <v>0</v>
      </c>
      <c r="I266" s="244">
        <f t="shared" si="52"/>
        <v>467875.02299999993</v>
      </c>
      <c r="J266" s="244">
        <f t="shared" si="52"/>
        <v>0</v>
      </c>
      <c r="K266" s="244">
        <f t="shared" si="52"/>
        <v>0</v>
      </c>
      <c r="L266" s="244">
        <f t="shared" si="52"/>
        <v>0</v>
      </c>
      <c r="M266" s="244">
        <f t="shared" si="52"/>
        <v>17203727.908</v>
      </c>
      <c r="N266" s="244">
        <f t="shared" si="52"/>
        <v>0</v>
      </c>
      <c r="O266" s="244">
        <f t="shared" si="52"/>
        <v>3398567.9040000001</v>
      </c>
      <c r="P266" s="244">
        <f t="shared" si="52"/>
        <v>0</v>
      </c>
      <c r="Q266" s="244">
        <f t="shared" si="52"/>
        <v>4287027.1209999993</v>
      </c>
      <c r="R266" s="244">
        <f t="shared" si="52"/>
        <v>601716.09</v>
      </c>
      <c r="S266" s="244">
        <f t="shared" si="52"/>
        <v>0</v>
      </c>
      <c r="T266" s="244">
        <f t="shared" si="52"/>
        <v>4302971.30908</v>
      </c>
      <c r="U266" s="244">
        <f t="shared" si="52"/>
        <v>732563.03060519998</v>
      </c>
      <c r="V266" s="251"/>
    </row>
    <row r="267" spans="1:22" ht="12.75" customHeight="1" x14ac:dyDescent="0.2">
      <c r="A267" s="664" t="s">
        <v>84</v>
      </c>
      <c r="B267" s="665"/>
      <c r="C267" s="241"/>
      <c r="D267" s="237"/>
      <c r="E267" s="237"/>
      <c r="F267" s="237"/>
      <c r="G267" s="237"/>
      <c r="H267" s="237"/>
      <c r="I267" s="236"/>
      <c r="J267" s="237"/>
      <c r="K267" s="237"/>
      <c r="L267" s="240"/>
      <c r="M267" s="237"/>
      <c r="N267" s="237"/>
      <c r="O267" s="239"/>
      <c r="P267" s="236"/>
      <c r="Q267" s="237"/>
      <c r="R267" s="237"/>
      <c r="S267" s="237"/>
      <c r="T267" s="237"/>
      <c r="U267" s="237"/>
      <c r="V267" s="171"/>
    </row>
    <row r="268" spans="1:22" s="4" customFormat="1" ht="12.75" customHeight="1" x14ac:dyDescent="0.2">
      <c r="A268" s="290">
        <v>1</v>
      </c>
      <c r="B268" s="377" t="s">
        <v>786</v>
      </c>
      <c r="C268" s="583">
        <f>'Раздел 1'!P268</f>
        <v>5872996.8399999999</v>
      </c>
      <c r="D268" s="573"/>
      <c r="E268" s="293">
        <v>1465097.44</v>
      </c>
      <c r="F268" s="293"/>
      <c r="G268" s="293">
        <v>315432.88000000006</v>
      </c>
      <c r="H268" s="293"/>
      <c r="I268" s="293">
        <v>176995.28</v>
      </c>
      <c r="J268" s="293"/>
      <c r="K268" s="293"/>
      <c r="L268" s="293">
        <v>548</v>
      </c>
      <c r="M268" s="293">
        <v>2943259.8400000003</v>
      </c>
      <c r="N268" s="293"/>
      <c r="O268" s="293"/>
      <c r="P268" s="293">
        <v>384</v>
      </c>
      <c r="Q268" s="293">
        <v>733436.08000000007</v>
      </c>
      <c r="R268" s="293">
        <v>102943.5</v>
      </c>
      <c r="S268" s="573"/>
      <c r="T268" s="573"/>
      <c r="U268" s="573">
        <v>135831.82</v>
      </c>
      <c r="V268" s="573">
        <v>2022</v>
      </c>
    </row>
    <row r="269" spans="1:22" s="4" customFormat="1" ht="12.75" customHeight="1" x14ac:dyDescent="0.2">
      <c r="A269" s="290">
        <v>2</v>
      </c>
      <c r="B269" s="377" t="s">
        <v>787</v>
      </c>
      <c r="C269" s="583">
        <f>'Раздел 1'!P269</f>
        <v>6259707.1399999997</v>
      </c>
      <c r="D269" s="293"/>
      <c r="E269" s="293">
        <v>1565046.8839999998</v>
      </c>
      <c r="F269" s="293"/>
      <c r="G269" s="293">
        <v>336951.81800000003</v>
      </c>
      <c r="H269" s="293"/>
      <c r="I269" s="293">
        <v>189069.95800000001</v>
      </c>
      <c r="J269" s="293"/>
      <c r="K269" s="293"/>
      <c r="L269" s="293">
        <v>501</v>
      </c>
      <c r="M269" s="293">
        <v>3144050.0240000002</v>
      </c>
      <c r="N269" s="293"/>
      <c r="O269" s="293"/>
      <c r="P269" s="293">
        <v>460</v>
      </c>
      <c r="Q269" s="293">
        <v>783471.33799999999</v>
      </c>
      <c r="R269" s="293">
        <v>109966.01999999999</v>
      </c>
      <c r="S269" s="293"/>
      <c r="T269" s="293"/>
      <c r="U269" s="293">
        <v>131151.1</v>
      </c>
      <c r="V269" s="573">
        <v>2022</v>
      </c>
    </row>
    <row r="270" spans="1:22" s="1" customFormat="1" ht="12.75" customHeight="1" x14ac:dyDescent="0.2">
      <c r="A270" s="290">
        <v>3</v>
      </c>
      <c r="B270" s="481" t="s">
        <v>256</v>
      </c>
      <c r="C270" s="583">
        <f>'Раздел 1'!P270</f>
        <v>286407.46000000002</v>
      </c>
      <c r="D270" s="549"/>
      <c r="E270" s="542"/>
      <c r="F270" s="542"/>
      <c r="G270" s="542"/>
      <c r="H270" s="542"/>
      <c r="I270" s="542"/>
      <c r="J270" s="542"/>
      <c r="K270" s="335"/>
      <c r="L270" s="243"/>
      <c r="M270" s="335"/>
      <c r="N270" s="335"/>
      <c r="O270" s="335"/>
      <c r="P270" s="335"/>
      <c r="Q270" s="335"/>
      <c r="R270" s="335"/>
      <c r="S270" s="335"/>
      <c r="T270" s="335">
        <v>286407.46000000002</v>
      </c>
      <c r="U270" s="335"/>
      <c r="V270" s="345">
        <v>2022</v>
      </c>
    </row>
    <row r="271" spans="1:22" s="1" customFormat="1" ht="12.75" customHeight="1" x14ac:dyDescent="0.2">
      <c r="A271" s="290">
        <v>4</v>
      </c>
      <c r="B271" s="481" t="s">
        <v>258</v>
      </c>
      <c r="C271" s="583">
        <f>'Раздел 1'!P271</f>
        <v>455068.81440000003</v>
      </c>
      <c r="D271" s="542"/>
      <c r="E271" s="542"/>
      <c r="F271" s="542"/>
      <c r="G271" s="542"/>
      <c r="H271" s="542"/>
      <c r="I271" s="542"/>
      <c r="J271" s="542"/>
      <c r="K271" s="335"/>
      <c r="L271" s="243"/>
      <c r="M271" s="335"/>
      <c r="N271" s="335"/>
      <c r="O271" s="335"/>
      <c r="P271" s="335"/>
      <c r="Q271" s="335"/>
      <c r="R271" s="335"/>
      <c r="S271" s="335"/>
      <c r="T271" s="335">
        <v>455068.81440000003</v>
      </c>
      <c r="U271" s="335"/>
      <c r="V271" s="345">
        <v>2022</v>
      </c>
    </row>
    <row r="272" spans="1:22" s="1" customFormat="1" ht="12.75" customHeight="1" x14ac:dyDescent="0.2">
      <c r="A272" s="290">
        <v>5</v>
      </c>
      <c r="B272" s="481" t="s">
        <v>259</v>
      </c>
      <c r="C272" s="583">
        <f>'Раздел 1'!P272</f>
        <v>509486.15699999995</v>
      </c>
      <c r="D272" s="549"/>
      <c r="E272" s="542"/>
      <c r="F272" s="542"/>
      <c r="G272" s="542"/>
      <c r="H272" s="542"/>
      <c r="I272" s="542"/>
      <c r="J272" s="542"/>
      <c r="K272" s="335"/>
      <c r="L272" s="243"/>
      <c r="M272" s="335"/>
      <c r="N272" s="335"/>
      <c r="O272" s="335"/>
      <c r="P272" s="335"/>
      <c r="Q272" s="335"/>
      <c r="R272" s="335"/>
      <c r="S272" s="335"/>
      <c r="T272" s="335">
        <v>509486.15699999995</v>
      </c>
      <c r="U272" s="335"/>
      <c r="V272" s="345">
        <v>2022</v>
      </c>
    </row>
    <row r="273" spans="1:22" s="1" customFormat="1" ht="12.75" customHeight="1" x14ac:dyDescent="0.2">
      <c r="A273" s="290">
        <v>6</v>
      </c>
      <c r="B273" s="481" t="s">
        <v>260</v>
      </c>
      <c r="C273" s="583">
        <f>'Раздел 1'!P273</f>
        <v>274014.00936000003</v>
      </c>
      <c r="D273" s="549"/>
      <c r="E273" s="542"/>
      <c r="F273" s="542"/>
      <c r="G273" s="542"/>
      <c r="H273" s="542"/>
      <c r="I273" s="542"/>
      <c r="J273" s="542"/>
      <c r="K273" s="335"/>
      <c r="L273" s="243"/>
      <c r="M273" s="335"/>
      <c r="N273" s="335"/>
      <c r="O273" s="335"/>
      <c r="P273" s="335"/>
      <c r="Q273" s="335"/>
      <c r="R273" s="335"/>
      <c r="S273" s="335"/>
      <c r="T273" s="335">
        <v>274014.00936000003</v>
      </c>
      <c r="U273" s="335"/>
      <c r="V273" s="345">
        <v>2022</v>
      </c>
    </row>
    <row r="274" spans="1:22" s="1" customFormat="1" ht="12.75" customHeight="1" x14ac:dyDescent="0.2">
      <c r="A274" s="464">
        <v>7</v>
      </c>
      <c r="B274" s="332" t="s">
        <v>257</v>
      </c>
      <c r="C274" s="261">
        <f>'Раздел 1'!P274</f>
        <v>6556624.9100000001</v>
      </c>
      <c r="D274" s="542">
        <v>431116.32400000002</v>
      </c>
      <c r="E274" s="542">
        <v>641231.37600000005</v>
      </c>
      <c r="F274" s="542"/>
      <c r="G274" s="542">
        <v>307158.28399999993</v>
      </c>
      <c r="H274" s="542">
        <v>261624.81599999999</v>
      </c>
      <c r="I274" s="542">
        <v>223666.90400000001</v>
      </c>
      <c r="J274" s="542"/>
      <c r="K274" s="335"/>
      <c r="L274" s="243">
        <v>397</v>
      </c>
      <c r="M274" s="335">
        <v>2393977.8539999998</v>
      </c>
      <c r="N274" s="335"/>
      <c r="O274" s="335"/>
      <c r="P274" s="335" t="s">
        <v>765</v>
      </c>
      <c r="Q274" s="335">
        <v>1582234.078</v>
      </c>
      <c r="R274" s="335">
        <v>109170.60400000001</v>
      </c>
      <c r="S274" s="335"/>
      <c r="T274" s="335">
        <v>447010.81439999997</v>
      </c>
      <c r="U274" s="335">
        <v>159433.85713600004</v>
      </c>
      <c r="V274" s="345">
        <v>2022</v>
      </c>
    </row>
    <row r="275" spans="1:22" ht="12.75" customHeight="1" x14ac:dyDescent="0.2">
      <c r="A275" s="668" t="s">
        <v>261</v>
      </c>
      <c r="B275" s="669"/>
      <c r="C275" s="247">
        <f>SUM(C268:C274)</f>
        <v>20214305.330760002</v>
      </c>
      <c r="D275" s="247">
        <f t="shared" ref="D275:U275" si="53">SUM(D268:D274)</f>
        <v>431116.32400000002</v>
      </c>
      <c r="E275" s="247">
        <f t="shared" si="53"/>
        <v>3671375.7</v>
      </c>
      <c r="F275" s="247">
        <f t="shared" si="53"/>
        <v>0</v>
      </c>
      <c r="G275" s="247">
        <f t="shared" si="53"/>
        <v>959542.98200000008</v>
      </c>
      <c r="H275" s="247">
        <f t="shared" si="53"/>
        <v>261624.81599999999</v>
      </c>
      <c r="I275" s="247">
        <f t="shared" si="53"/>
        <v>589732.14199999999</v>
      </c>
      <c r="J275" s="247">
        <f t="shared" si="53"/>
        <v>0</v>
      </c>
      <c r="K275" s="247">
        <f t="shared" si="53"/>
        <v>0</v>
      </c>
      <c r="L275" s="247">
        <f t="shared" si="53"/>
        <v>1446</v>
      </c>
      <c r="M275" s="247">
        <f t="shared" si="53"/>
        <v>8481287.7180000003</v>
      </c>
      <c r="N275" s="247">
        <f t="shared" si="53"/>
        <v>0</v>
      </c>
      <c r="O275" s="247">
        <f t="shared" si="53"/>
        <v>0</v>
      </c>
      <c r="P275" s="247">
        <f t="shared" si="53"/>
        <v>844</v>
      </c>
      <c r="Q275" s="247">
        <f t="shared" si="53"/>
        <v>3099141.4960000003</v>
      </c>
      <c r="R275" s="247">
        <f t="shared" si="53"/>
        <v>322080.12400000001</v>
      </c>
      <c r="S275" s="247">
        <f t="shared" si="53"/>
        <v>0</v>
      </c>
      <c r="T275" s="247">
        <f t="shared" si="53"/>
        <v>1971987.2551599999</v>
      </c>
      <c r="U275" s="247">
        <f t="shared" si="53"/>
        <v>426416.77713600011</v>
      </c>
      <c r="V275" s="178"/>
    </row>
    <row r="276" spans="1:22" s="1" customFormat="1" ht="12.75" customHeight="1" x14ac:dyDescent="0.2">
      <c r="A276" s="334">
        <v>1</v>
      </c>
      <c r="B276" s="481" t="s">
        <v>256</v>
      </c>
      <c r="C276" s="335">
        <f>'Раздел 1'!P276</f>
        <v>4075609.59</v>
      </c>
      <c r="D276" s="542">
        <v>497357.96600000001</v>
      </c>
      <c r="E276" s="542">
        <v>0</v>
      </c>
      <c r="F276" s="542">
        <v>0</v>
      </c>
      <c r="G276" s="542">
        <v>0</v>
      </c>
      <c r="H276" s="542"/>
      <c r="I276" s="542">
        <v>0</v>
      </c>
      <c r="J276" s="542"/>
      <c r="K276" s="335"/>
      <c r="L276" s="335"/>
      <c r="M276" s="335">
        <v>1916535.612</v>
      </c>
      <c r="N276" s="261"/>
      <c r="O276" s="335"/>
      <c r="P276" s="335"/>
      <c r="Q276" s="335">
        <v>1440050.1919999998</v>
      </c>
      <c r="R276" s="335">
        <v>119513.82799999999</v>
      </c>
      <c r="S276" s="261"/>
      <c r="T276" s="261"/>
      <c r="U276" s="335">
        <v>102151.99259719999</v>
      </c>
      <c r="V276" s="345">
        <v>2023</v>
      </c>
    </row>
    <row r="277" spans="1:22" s="1" customFormat="1" ht="12.75" customHeight="1" x14ac:dyDescent="0.2">
      <c r="A277" s="334">
        <v>2</v>
      </c>
      <c r="B277" s="481" t="s">
        <v>258</v>
      </c>
      <c r="C277" s="335">
        <f>'Раздел 1'!P277</f>
        <v>6346788.1171359997</v>
      </c>
      <c r="D277" s="542">
        <v>729054.6</v>
      </c>
      <c r="E277" s="542">
        <v>350667.28</v>
      </c>
      <c r="F277" s="542">
        <v>0</v>
      </c>
      <c r="G277" s="542">
        <v>376915.56000000006</v>
      </c>
      <c r="H277" s="542"/>
      <c r="I277" s="542">
        <v>211494.36000000002</v>
      </c>
      <c r="J277" s="542"/>
      <c r="K277" s="335"/>
      <c r="L277" s="335"/>
      <c r="M277" s="335">
        <v>3516946.08</v>
      </c>
      <c r="N277" s="261"/>
      <c r="O277" s="335"/>
      <c r="P277" s="335"/>
      <c r="Q277" s="335">
        <v>876393.96000000008</v>
      </c>
      <c r="R277" s="335">
        <v>123008.4</v>
      </c>
      <c r="S277" s="261"/>
      <c r="T277" s="261"/>
      <c r="U277" s="335">
        <v>162307.87713600005</v>
      </c>
      <c r="V277" s="345">
        <v>2023</v>
      </c>
    </row>
    <row r="278" spans="1:22" s="1" customFormat="1" ht="12.75" customHeight="1" x14ac:dyDescent="0.2">
      <c r="A278" s="334">
        <v>3</v>
      </c>
      <c r="B278" s="481" t="s">
        <v>259</v>
      </c>
      <c r="C278" s="335">
        <f>'Раздел 1'!P278</f>
        <v>12679767.09</v>
      </c>
      <c r="D278" s="542">
        <v>848450.81500000006</v>
      </c>
      <c r="E278" s="542">
        <v>3833510.3149999999</v>
      </c>
      <c r="F278" s="542">
        <v>1048617</v>
      </c>
      <c r="G278" s="542">
        <v>835162.03500000015</v>
      </c>
      <c r="H278" s="542"/>
      <c r="I278" s="542">
        <v>380005.57500000001</v>
      </c>
      <c r="J278" s="542"/>
      <c r="K278" s="335"/>
      <c r="L278" s="335"/>
      <c r="M278" s="335">
        <v>1412783.105</v>
      </c>
      <c r="N278" s="335"/>
      <c r="O278" s="335">
        <v>1034761.4</v>
      </c>
      <c r="P278" s="335"/>
      <c r="Q278" s="335">
        <v>2704707.59</v>
      </c>
      <c r="R278" s="335">
        <v>295155.77</v>
      </c>
      <c r="S278" s="261"/>
      <c r="T278" s="261"/>
      <c r="U278" s="335">
        <v>286613.48714700004</v>
      </c>
      <c r="V278" s="345">
        <v>2023</v>
      </c>
    </row>
    <row r="279" spans="1:22" s="1" customFormat="1" ht="12.75" customHeight="1" x14ac:dyDescent="0.2">
      <c r="A279" s="334">
        <v>4</v>
      </c>
      <c r="B279" s="481" t="s">
        <v>260</v>
      </c>
      <c r="C279" s="335">
        <f>'Раздел 1'!P279</f>
        <v>4064631.8193383999</v>
      </c>
      <c r="D279" s="542">
        <v>475836.25200000004</v>
      </c>
      <c r="E279" s="542">
        <v>0</v>
      </c>
      <c r="F279" s="542">
        <v>0</v>
      </c>
      <c r="G279" s="542">
        <v>0</v>
      </c>
      <c r="H279" s="557"/>
      <c r="I279" s="542">
        <v>0</v>
      </c>
      <c r="J279" s="557"/>
      <c r="K279" s="261"/>
      <c r="L279" s="335"/>
      <c r="M279" s="335">
        <v>1998985.4639999999</v>
      </c>
      <c r="N279" s="261"/>
      <c r="O279" s="335"/>
      <c r="P279" s="335"/>
      <c r="Q279" s="335">
        <v>1377736.2239999999</v>
      </c>
      <c r="R279" s="335">
        <v>114342.21600000001</v>
      </c>
      <c r="S279" s="261"/>
      <c r="T279" s="261"/>
      <c r="U279" s="335">
        <v>97731.663338400016</v>
      </c>
      <c r="V279" s="345">
        <v>2023</v>
      </c>
    </row>
    <row r="280" spans="1:22" s="1" customFormat="1" ht="12.75" customHeight="1" x14ac:dyDescent="0.2">
      <c r="A280" s="334">
        <v>5</v>
      </c>
      <c r="B280" s="481" t="s">
        <v>379</v>
      </c>
      <c r="C280" s="335">
        <f>'Раздел 1'!P280</f>
        <v>437590.53</v>
      </c>
      <c r="D280" s="556"/>
      <c r="E280" s="557"/>
      <c r="F280" s="557"/>
      <c r="G280" s="557"/>
      <c r="H280" s="557"/>
      <c r="I280" s="557"/>
      <c r="J280" s="557"/>
      <c r="K280" s="261"/>
      <c r="L280" s="261"/>
      <c r="M280" s="261"/>
      <c r="N280" s="261"/>
      <c r="O280" s="261"/>
      <c r="P280" s="261"/>
      <c r="Q280" s="261"/>
      <c r="R280" s="261"/>
      <c r="S280" s="261"/>
      <c r="T280" s="335">
        <v>437590.53</v>
      </c>
      <c r="U280" s="261"/>
      <c r="V280" s="345">
        <v>2023</v>
      </c>
    </row>
    <row r="281" spans="1:22" s="1" customFormat="1" ht="12.75" customHeight="1" x14ac:dyDescent="0.2">
      <c r="A281" s="334">
        <v>6</v>
      </c>
      <c r="B281" s="481" t="s">
        <v>380</v>
      </c>
      <c r="C281" s="335">
        <f>'Раздел 1'!P281</f>
        <v>1665361.4562000001</v>
      </c>
      <c r="D281" s="556"/>
      <c r="E281" s="542"/>
      <c r="F281" s="542"/>
      <c r="G281" s="542"/>
      <c r="H281" s="542"/>
      <c r="I281" s="542"/>
      <c r="J281" s="542"/>
      <c r="K281" s="335"/>
      <c r="L281" s="243"/>
      <c r="M281" s="335"/>
      <c r="N281" s="335"/>
      <c r="O281" s="335"/>
      <c r="P281" s="335"/>
      <c r="Q281" s="335"/>
      <c r="R281" s="335"/>
      <c r="S281" s="335"/>
      <c r="T281" s="335">
        <v>1665361.4562000001</v>
      </c>
      <c r="U281" s="335"/>
      <c r="V281" s="345">
        <v>2023</v>
      </c>
    </row>
    <row r="282" spans="1:22" s="1" customFormat="1" ht="12.75" customHeight="1" x14ac:dyDescent="0.2">
      <c r="A282" s="334">
        <v>7</v>
      </c>
      <c r="B282" s="481" t="s">
        <v>381</v>
      </c>
      <c r="C282" s="335">
        <f>'Раздел 1'!P282</f>
        <v>315240.04571999999</v>
      </c>
      <c r="D282" s="556"/>
      <c r="E282" s="542"/>
      <c r="F282" s="542"/>
      <c r="G282" s="542"/>
      <c r="H282" s="542"/>
      <c r="I282" s="542"/>
      <c r="J282" s="542"/>
      <c r="K282" s="335"/>
      <c r="L282" s="243"/>
      <c r="M282" s="335"/>
      <c r="N282" s="335"/>
      <c r="O282" s="335"/>
      <c r="P282" s="335"/>
      <c r="Q282" s="335"/>
      <c r="R282" s="335"/>
      <c r="S282" s="335"/>
      <c r="T282" s="335">
        <v>315240.04571999999</v>
      </c>
      <c r="U282" s="335"/>
      <c r="V282" s="345">
        <v>2023</v>
      </c>
    </row>
    <row r="283" spans="1:22" s="1" customFormat="1" ht="12.75" customHeight="1" x14ac:dyDescent="0.2">
      <c r="A283" s="334">
        <v>8</v>
      </c>
      <c r="B283" s="481" t="s">
        <v>382</v>
      </c>
      <c r="C283" s="335">
        <f>'Раздел 1'!P283</f>
        <v>432654.25471199997</v>
      </c>
      <c r="D283" s="556"/>
      <c r="E283" s="542"/>
      <c r="F283" s="542"/>
      <c r="G283" s="542"/>
      <c r="H283" s="542"/>
      <c r="I283" s="542"/>
      <c r="J283" s="542"/>
      <c r="K283" s="335"/>
      <c r="L283" s="243"/>
      <c r="M283" s="335"/>
      <c r="N283" s="335"/>
      <c r="O283" s="335"/>
      <c r="P283" s="335"/>
      <c r="Q283" s="335"/>
      <c r="R283" s="335"/>
      <c r="S283" s="335"/>
      <c r="T283" s="335">
        <v>432654.25471199997</v>
      </c>
      <c r="U283" s="335"/>
      <c r="V283" s="345">
        <v>2023</v>
      </c>
    </row>
    <row r="284" spans="1:22" s="1" customFormat="1" ht="12.75" customHeight="1" x14ac:dyDescent="0.2">
      <c r="A284" s="334">
        <v>9</v>
      </c>
      <c r="B284" s="481" t="s">
        <v>383</v>
      </c>
      <c r="C284" s="335">
        <f>'Раздел 1'!P284</f>
        <v>492122.64959999995</v>
      </c>
      <c r="D284" s="556"/>
      <c r="E284" s="542"/>
      <c r="F284" s="542"/>
      <c r="G284" s="542"/>
      <c r="H284" s="542"/>
      <c r="I284" s="542"/>
      <c r="J284" s="542"/>
      <c r="K284" s="335"/>
      <c r="L284" s="243"/>
      <c r="M284" s="335"/>
      <c r="N284" s="335"/>
      <c r="O284" s="335"/>
      <c r="P284" s="335"/>
      <c r="Q284" s="335"/>
      <c r="R284" s="335"/>
      <c r="S284" s="335"/>
      <c r="T284" s="335">
        <v>492122.64959999995</v>
      </c>
      <c r="U284" s="335"/>
      <c r="V284" s="345">
        <v>2023</v>
      </c>
    </row>
    <row r="285" spans="1:22" s="1" customFormat="1" ht="12.75" customHeight="1" x14ac:dyDescent="0.2">
      <c r="A285" s="334">
        <v>10</v>
      </c>
      <c r="B285" s="481" t="s">
        <v>384</v>
      </c>
      <c r="C285" s="335">
        <f>'Раздел 1'!P285</f>
        <v>309834.08640000003</v>
      </c>
      <c r="D285" s="556"/>
      <c r="E285" s="542"/>
      <c r="F285" s="542"/>
      <c r="G285" s="542"/>
      <c r="H285" s="542"/>
      <c r="I285" s="542"/>
      <c r="J285" s="542"/>
      <c r="K285" s="335"/>
      <c r="L285" s="243"/>
      <c r="M285" s="335"/>
      <c r="N285" s="335"/>
      <c r="O285" s="335"/>
      <c r="P285" s="335"/>
      <c r="Q285" s="335"/>
      <c r="R285" s="335"/>
      <c r="S285" s="335"/>
      <c r="T285" s="335">
        <v>309834.08640000003</v>
      </c>
      <c r="U285" s="335"/>
      <c r="V285" s="345">
        <v>2023</v>
      </c>
    </row>
    <row r="286" spans="1:22" ht="12.75" customHeight="1" x14ac:dyDescent="0.2">
      <c r="A286" s="668" t="s">
        <v>262</v>
      </c>
      <c r="B286" s="669"/>
      <c r="C286" s="247">
        <f>SUM(C276:C285)</f>
        <v>30819599.6391064</v>
      </c>
      <c r="D286" s="247">
        <f t="shared" ref="D286:U286" si="54">SUM(D276:D285)</f>
        <v>2550699.6329999999</v>
      </c>
      <c r="E286" s="247">
        <f t="shared" si="54"/>
        <v>4184177.5949999997</v>
      </c>
      <c r="F286" s="247">
        <f t="shared" si="54"/>
        <v>1048617</v>
      </c>
      <c r="G286" s="247">
        <f t="shared" si="54"/>
        <v>1212077.5950000002</v>
      </c>
      <c r="H286" s="247">
        <f t="shared" si="54"/>
        <v>0</v>
      </c>
      <c r="I286" s="247">
        <f t="shared" si="54"/>
        <v>591499.93500000006</v>
      </c>
      <c r="J286" s="247">
        <f t="shared" si="54"/>
        <v>0</v>
      </c>
      <c r="K286" s="247">
        <f t="shared" si="54"/>
        <v>0</v>
      </c>
      <c r="L286" s="247">
        <f t="shared" si="54"/>
        <v>0</v>
      </c>
      <c r="M286" s="247">
        <f t="shared" si="54"/>
        <v>8845250.2609999999</v>
      </c>
      <c r="N286" s="247">
        <f t="shared" si="54"/>
        <v>0</v>
      </c>
      <c r="O286" s="247">
        <f t="shared" si="54"/>
        <v>1034761.4</v>
      </c>
      <c r="P286" s="247">
        <f t="shared" si="54"/>
        <v>0</v>
      </c>
      <c r="Q286" s="247">
        <f t="shared" si="54"/>
        <v>6398887.966</v>
      </c>
      <c r="R286" s="247">
        <f t="shared" si="54"/>
        <v>652020.21400000004</v>
      </c>
      <c r="S286" s="247">
        <f t="shared" si="54"/>
        <v>0</v>
      </c>
      <c r="T286" s="247">
        <f t="shared" si="54"/>
        <v>3652803.022632</v>
      </c>
      <c r="U286" s="247">
        <f t="shared" si="54"/>
        <v>648805.02021860005</v>
      </c>
      <c r="V286" s="178"/>
    </row>
    <row r="287" spans="1:22" s="525" customFormat="1" ht="12.75" customHeight="1" x14ac:dyDescent="0.2">
      <c r="A287" s="520">
        <v>1</v>
      </c>
      <c r="B287" s="521" t="s">
        <v>379</v>
      </c>
      <c r="C287" s="522">
        <f>'Раздел 1'!P287</f>
        <v>7449249.3893090002</v>
      </c>
      <c r="D287" s="558">
        <v>759893.39500000002</v>
      </c>
      <c r="E287" s="558">
        <v>0</v>
      </c>
      <c r="F287" s="558">
        <v>0</v>
      </c>
      <c r="G287" s="558">
        <v>0</v>
      </c>
      <c r="H287" s="558"/>
      <c r="I287" s="558">
        <v>0</v>
      </c>
      <c r="J287" s="558"/>
      <c r="K287" s="522"/>
      <c r="L287" s="522"/>
      <c r="M287" s="522">
        <v>4150486.39</v>
      </c>
      <c r="N287" s="522"/>
      <c r="O287" s="522"/>
      <c r="P287" s="522"/>
      <c r="Q287" s="522">
        <v>2200195.2399999998</v>
      </c>
      <c r="R287" s="522">
        <v>182600.41</v>
      </c>
      <c r="S287" s="523"/>
      <c r="T287" s="523"/>
      <c r="U287" s="522">
        <v>156073.95430900002</v>
      </c>
      <c r="V287" s="524">
        <v>2024</v>
      </c>
    </row>
    <row r="288" spans="1:22" s="1" customFormat="1" ht="12.75" customHeight="1" x14ac:dyDescent="0.2">
      <c r="A288" s="334">
        <f t="shared" ref="A288:A308" si="55">A287+1</f>
        <v>2</v>
      </c>
      <c r="B288" s="481" t="s">
        <v>385</v>
      </c>
      <c r="C288" s="335">
        <f>'Раздел 1'!P288</f>
        <v>428677.43</v>
      </c>
      <c r="D288" s="542"/>
      <c r="E288" s="542"/>
      <c r="F288" s="542"/>
      <c r="G288" s="542"/>
      <c r="H288" s="542"/>
      <c r="I288" s="542"/>
      <c r="J288" s="542"/>
      <c r="K288" s="335"/>
      <c r="L288" s="335"/>
      <c r="M288" s="335"/>
      <c r="N288" s="335"/>
      <c r="O288" s="335"/>
      <c r="P288" s="335"/>
      <c r="Q288" s="335"/>
      <c r="R288" s="335"/>
      <c r="S288" s="261"/>
      <c r="T288" s="335">
        <v>428677.43</v>
      </c>
      <c r="U288" s="335"/>
      <c r="V288" s="345">
        <v>2024</v>
      </c>
    </row>
    <row r="289" spans="1:22" s="1" customFormat="1" ht="12.75" customHeight="1" x14ac:dyDescent="0.2">
      <c r="A289" s="334">
        <f t="shared" si="55"/>
        <v>3</v>
      </c>
      <c r="B289" s="481" t="s">
        <v>386</v>
      </c>
      <c r="C289" s="335">
        <f>'Раздел 1'!P289</f>
        <v>631469.07999999996</v>
      </c>
      <c r="D289" s="542"/>
      <c r="E289" s="542"/>
      <c r="F289" s="542"/>
      <c r="G289" s="542"/>
      <c r="H289" s="557"/>
      <c r="I289" s="542"/>
      <c r="J289" s="557"/>
      <c r="K289" s="261"/>
      <c r="L289" s="261"/>
      <c r="M289" s="335"/>
      <c r="N289" s="261"/>
      <c r="O289" s="335"/>
      <c r="P289" s="261"/>
      <c r="Q289" s="335"/>
      <c r="R289" s="335"/>
      <c r="S289" s="261"/>
      <c r="T289" s="335">
        <v>631469.07999999996</v>
      </c>
      <c r="U289" s="335"/>
      <c r="V289" s="345">
        <v>2024</v>
      </c>
    </row>
    <row r="290" spans="1:22" s="1" customFormat="1" ht="12.75" customHeight="1" x14ac:dyDescent="0.2">
      <c r="A290" s="334">
        <f t="shared" si="55"/>
        <v>4</v>
      </c>
      <c r="B290" s="481" t="s">
        <v>387</v>
      </c>
      <c r="C290" s="335">
        <f>'Раздел 1'!P290</f>
        <v>303639.44</v>
      </c>
      <c r="D290" s="542"/>
      <c r="E290" s="542"/>
      <c r="F290" s="542"/>
      <c r="G290" s="542"/>
      <c r="H290" s="557"/>
      <c r="I290" s="542"/>
      <c r="J290" s="557"/>
      <c r="K290" s="261"/>
      <c r="L290" s="261"/>
      <c r="M290" s="335"/>
      <c r="N290" s="261"/>
      <c r="O290" s="335"/>
      <c r="P290" s="261"/>
      <c r="Q290" s="335"/>
      <c r="R290" s="335"/>
      <c r="S290" s="261"/>
      <c r="T290" s="335">
        <v>303639.44</v>
      </c>
      <c r="U290" s="335"/>
      <c r="V290" s="345">
        <v>2024</v>
      </c>
    </row>
    <row r="291" spans="1:22" s="1" customFormat="1" ht="12.75" customHeight="1" x14ac:dyDescent="0.2">
      <c r="A291" s="334">
        <f t="shared" si="55"/>
        <v>5</v>
      </c>
      <c r="B291" s="481" t="s">
        <v>388</v>
      </c>
      <c r="C291" s="335">
        <f>'Раздел 1'!P291</f>
        <v>278258.34035999997</v>
      </c>
      <c r="D291" s="542"/>
      <c r="E291" s="542"/>
      <c r="F291" s="542"/>
      <c r="G291" s="542"/>
      <c r="H291" s="542"/>
      <c r="I291" s="542"/>
      <c r="J291" s="557"/>
      <c r="K291" s="261"/>
      <c r="L291" s="261"/>
      <c r="M291" s="335"/>
      <c r="N291" s="261"/>
      <c r="O291" s="335"/>
      <c r="P291" s="261"/>
      <c r="Q291" s="335"/>
      <c r="R291" s="335"/>
      <c r="S291" s="261"/>
      <c r="T291" s="335">
        <v>278258.34035999997</v>
      </c>
      <c r="U291" s="335"/>
      <c r="V291" s="345">
        <v>2024</v>
      </c>
    </row>
    <row r="292" spans="1:22" s="1" customFormat="1" ht="12.75" customHeight="1" x14ac:dyDescent="0.2">
      <c r="A292" s="334">
        <f t="shared" si="55"/>
        <v>6</v>
      </c>
      <c r="B292" s="481" t="s">
        <v>390</v>
      </c>
      <c r="C292" s="335">
        <f>'Раздел 1'!P292</f>
        <v>2574751.9075199994</v>
      </c>
      <c r="D292" s="542"/>
      <c r="E292" s="542"/>
      <c r="F292" s="542"/>
      <c r="G292" s="542"/>
      <c r="H292" s="542"/>
      <c r="I292" s="542"/>
      <c r="J292" s="557"/>
      <c r="K292" s="261"/>
      <c r="L292" s="335"/>
      <c r="M292" s="335"/>
      <c r="N292" s="335"/>
      <c r="O292" s="335"/>
      <c r="P292" s="335"/>
      <c r="Q292" s="335"/>
      <c r="R292" s="335"/>
      <c r="S292" s="261"/>
      <c r="T292" s="335">
        <v>2574751.9075199994</v>
      </c>
      <c r="U292" s="335"/>
      <c r="V292" s="345">
        <v>2024</v>
      </c>
    </row>
    <row r="293" spans="1:22" s="1" customFormat="1" ht="12.75" customHeight="1" x14ac:dyDescent="0.2">
      <c r="A293" s="334">
        <f t="shared" si="55"/>
        <v>7</v>
      </c>
      <c r="B293" s="481" t="s">
        <v>392</v>
      </c>
      <c r="C293" s="335">
        <f>'Раздел 1'!P293</f>
        <v>919189.69739999995</v>
      </c>
      <c r="D293" s="542"/>
      <c r="E293" s="542"/>
      <c r="F293" s="542"/>
      <c r="G293" s="542"/>
      <c r="H293" s="542"/>
      <c r="I293" s="542"/>
      <c r="J293" s="557"/>
      <c r="K293" s="261"/>
      <c r="L293" s="335"/>
      <c r="M293" s="335"/>
      <c r="N293" s="335"/>
      <c r="O293" s="335"/>
      <c r="P293" s="335"/>
      <c r="Q293" s="335"/>
      <c r="R293" s="335"/>
      <c r="S293" s="261"/>
      <c r="T293" s="335">
        <v>919189.69739999995</v>
      </c>
      <c r="U293" s="335"/>
      <c r="V293" s="345">
        <v>2024</v>
      </c>
    </row>
    <row r="294" spans="1:22" s="1" customFormat="1" ht="12.75" customHeight="1" x14ac:dyDescent="0.2">
      <c r="A294" s="334">
        <f t="shared" si="55"/>
        <v>8</v>
      </c>
      <c r="B294" s="481" t="s">
        <v>393</v>
      </c>
      <c r="C294" s="335">
        <f>'Раздел 1'!P294</f>
        <v>1362492.13674</v>
      </c>
      <c r="D294" s="542"/>
      <c r="E294" s="542"/>
      <c r="F294" s="542"/>
      <c r="G294" s="542"/>
      <c r="H294" s="542"/>
      <c r="I294" s="542"/>
      <c r="J294" s="557"/>
      <c r="K294" s="261"/>
      <c r="L294" s="335"/>
      <c r="M294" s="335"/>
      <c r="N294" s="335"/>
      <c r="O294" s="335"/>
      <c r="P294" s="335"/>
      <c r="Q294" s="335"/>
      <c r="R294" s="335"/>
      <c r="S294" s="261"/>
      <c r="T294" s="335">
        <v>1362492.13674</v>
      </c>
      <c r="U294" s="335"/>
      <c r="V294" s="345">
        <v>2024</v>
      </c>
    </row>
    <row r="295" spans="1:22" s="1" customFormat="1" ht="12.75" customHeight="1" x14ac:dyDescent="0.2">
      <c r="A295" s="334">
        <f t="shared" si="55"/>
        <v>9</v>
      </c>
      <c r="B295" s="481" t="s">
        <v>394</v>
      </c>
      <c r="C295" s="335">
        <f>'Раздел 1'!P295</f>
        <v>1525250.8669799997</v>
      </c>
      <c r="D295" s="542"/>
      <c r="E295" s="542"/>
      <c r="F295" s="542"/>
      <c r="G295" s="542"/>
      <c r="H295" s="542"/>
      <c r="I295" s="542"/>
      <c r="J295" s="557"/>
      <c r="K295" s="261"/>
      <c r="L295" s="335"/>
      <c r="M295" s="335"/>
      <c r="N295" s="335"/>
      <c r="O295" s="335"/>
      <c r="P295" s="335"/>
      <c r="Q295" s="335"/>
      <c r="R295" s="335"/>
      <c r="S295" s="261"/>
      <c r="T295" s="335">
        <v>1525250.8669799997</v>
      </c>
      <c r="U295" s="335"/>
      <c r="V295" s="345">
        <v>2024</v>
      </c>
    </row>
    <row r="296" spans="1:22" s="1" customFormat="1" ht="12.75" customHeight="1" x14ac:dyDescent="0.2">
      <c r="A296" s="334">
        <f t="shared" si="55"/>
        <v>10</v>
      </c>
      <c r="B296" s="481" t="s">
        <v>395</v>
      </c>
      <c r="C296" s="335">
        <f>'Раздел 1'!P296</f>
        <v>1766783.6531279997</v>
      </c>
      <c r="D296" s="556"/>
      <c r="E296" s="557"/>
      <c r="F296" s="557"/>
      <c r="G296" s="557"/>
      <c r="H296" s="542"/>
      <c r="I296" s="557"/>
      <c r="J296" s="557"/>
      <c r="K296" s="261"/>
      <c r="L296" s="335"/>
      <c r="M296" s="335"/>
      <c r="N296" s="335"/>
      <c r="O296" s="335"/>
      <c r="P296" s="335"/>
      <c r="Q296" s="335"/>
      <c r="R296" s="261"/>
      <c r="S296" s="261"/>
      <c r="T296" s="335">
        <v>1766783.6531279997</v>
      </c>
      <c r="U296" s="335"/>
      <c r="V296" s="345">
        <v>2024</v>
      </c>
    </row>
    <row r="297" spans="1:22" s="1" customFormat="1" ht="12.75" customHeight="1" x14ac:dyDescent="0.2">
      <c r="A297" s="334">
        <f t="shared" si="55"/>
        <v>11</v>
      </c>
      <c r="B297" s="481" t="s">
        <v>396</v>
      </c>
      <c r="C297" s="335">
        <f>'Раздел 1'!P297</f>
        <v>236239.46346</v>
      </c>
      <c r="D297" s="556"/>
      <c r="E297" s="557"/>
      <c r="F297" s="557"/>
      <c r="G297" s="557"/>
      <c r="H297" s="542"/>
      <c r="I297" s="557"/>
      <c r="J297" s="557"/>
      <c r="K297" s="261"/>
      <c r="L297" s="261"/>
      <c r="M297" s="261"/>
      <c r="N297" s="261"/>
      <c r="O297" s="261"/>
      <c r="P297" s="261"/>
      <c r="Q297" s="261"/>
      <c r="R297" s="261"/>
      <c r="S297" s="261"/>
      <c r="T297" s="335">
        <v>236239.46346</v>
      </c>
      <c r="U297" s="261"/>
      <c r="V297" s="345">
        <v>2024</v>
      </c>
    </row>
    <row r="298" spans="1:22" s="1" customFormat="1" ht="12.75" customHeight="1" x14ac:dyDescent="0.2">
      <c r="A298" s="334">
        <f t="shared" si="55"/>
        <v>12</v>
      </c>
      <c r="B298" s="481" t="s">
        <v>397</v>
      </c>
      <c r="C298" s="335">
        <f>'Раздел 1'!P298</f>
        <v>231740.47259999998</v>
      </c>
      <c r="D298" s="556"/>
      <c r="E298" s="557"/>
      <c r="F298" s="557"/>
      <c r="G298" s="557"/>
      <c r="H298" s="542"/>
      <c r="I298" s="557"/>
      <c r="J298" s="557"/>
      <c r="K298" s="261"/>
      <c r="L298" s="261"/>
      <c r="M298" s="261"/>
      <c r="N298" s="261"/>
      <c r="O298" s="261"/>
      <c r="P298" s="261"/>
      <c r="Q298" s="261"/>
      <c r="R298" s="261"/>
      <c r="S298" s="261"/>
      <c r="T298" s="335">
        <v>231740.47259999998</v>
      </c>
      <c r="U298" s="261"/>
      <c r="V298" s="345">
        <v>2024</v>
      </c>
    </row>
    <row r="299" spans="1:22" s="1" customFormat="1" ht="12.75" customHeight="1" x14ac:dyDescent="0.2">
      <c r="A299" s="334">
        <f t="shared" si="55"/>
        <v>13</v>
      </c>
      <c r="B299" s="481" t="s">
        <v>398</v>
      </c>
      <c r="C299" s="335">
        <f>'Раздел 1'!P299</f>
        <v>1692921.8357999998</v>
      </c>
      <c r="D299" s="556"/>
      <c r="E299" s="557"/>
      <c r="F299" s="557"/>
      <c r="G299" s="557"/>
      <c r="H299" s="557"/>
      <c r="I299" s="557"/>
      <c r="J299" s="557"/>
      <c r="K299" s="261"/>
      <c r="L299" s="261"/>
      <c r="M299" s="261"/>
      <c r="N299" s="261"/>
      <c r="O299" s="261"/>
      <c r="P299" s="261"/>
      <c r="Q299" s="261"/>
      <c r="R299" s="261"/>
      <c r="S299" s="261"/>
      <c r="T299" s="335">
        <v>1692921.8357999998</v>
      </c>
      <c r="U299" s="261"/>
      <c r="V299" s="345">
        <v>2024</v>
      </c>
    </row>
    <row r="300" spans="1:22" s="1" customFormat="1" ht="12.75" customHeight="1" x14ac:dyDescent="0.2">
      <c r="A300" s="334">
        <f t="shared" si="55"/>
        <v>14</v>
      </c>
      <c r="B300" s="481" t="s">
        <v>399</v>
      </c>
      <c r="C300" s="335">
        <f>'Раздел 1'!P300</f>
        <v>428762.31761999999</v>
      </c>
      <c r="D300" s="556"/>
      <c r="E300" s="557"/>
      <c r="F300" s="557"/>
      <c r="G300" s="557"/>
      <c r="H300" s="557"/>
      <c r="I300" s="557"/>
      <c r="J300" s="557"/>
      <c r="K300" s="261"/>
      <c r="L300" s="261"/>
      <c r="M300" s="261"/>
      <c r="N300" s="261"/>
      <c r="O300" s="261"/>
      <c r="P300" s="261"/>
      <c r="Q300" s="261"/>
      <c r="R300" s="261"/>
      <c r="S300" s="261"/>
      <c r="T300" s="335">
        <v>428762.31761999999</v>
      </c>
      <c r="U300" s="261"/>
      <c r="V300" s="345">
        <v>2024</v>
      </c>
    </row>
    <row r="301" spans="1:22" s="1" customFormat="1" ht="12.75" customHeight="1" x14ac:dyDescent="0.2">
      <c r="A301" s="334">
        <f t="shared" si="55"/>
        <v>15</v>
      </c>
      <c r="B301" s="481" t="s">
        <v>400</v>
      </c>
      <c r="C301" s="335">
        <f>'Раздел 1'!P301</f>
        <v>457538.88179999997</v>
      </c>
      <c r="D301" s="556"/>
      <c r="E301" s="557"/>
      <c r="F301" s="557"/>
      <c r="G301" s="557"/>
      <c r="H301" s="557"/>
      <c r="I301" s="557"/>
      <c r="J301" s="557"/>
      <c r="K301" s="261"/>
      <c r="L301" s="261"/>
      <c r="M301" s="261"/>
      <c r="N301" s="261"/>
      <c r="O301" s="261"/>
      <c r="P301" s="261"/>
      <c r="Q301" s="261"/>
      <c r="R301" s="261"/>
      <c r="S301" s="261"/>
      <c r="T301" s="335">
        <v>457538.88179999997</v>
      </c>
      <c r="U301" s="261"/>
      <c r="V301" s="345">
        <v>2024</v>
      </c>
    </row>
    <row r="302" spans="1:22" s="1" customFormat="1" ht="12.75" customHeight="1" x14ac:dyDescent="0.2">
      <c r="A302" s="334">
        <f t="shared" si="55"/>
        <v>16</v>
      </c>
      <c r="B302" s="481" t="s">
        <v>401</v>
      </c>
      <c r="C302" s="335">
        <f>'Раздел 1'!P302</f>
        <v>393766.57319999998</v>
      </c>
      <c r="D302" s="556"/>
      <c r="E302" s="557"/>
      <c r="F302" s="557"/>
      <c r="G302" s="557"/>
      <c r="H302" s="557"/>
      <c r="I302" s="557"/>
      <c r="J302" s="557"/>
      <c r="K302" s="261"/>
      <c r="L302" s="261"/>
      <c r="M302" s="261"/>
      <c r="N302" s="261"/>
      <c r="O302" s="261"/>
      <c r="P302" s="261"/>
      <c r="Q302" s="261"/>
      <c r="R302" s="261"/>
      <c r="S302" s="261"/>
      <c r="T302" s="335">
        <v>393766.57319999998</v>
      </c>
      <c r="U302" s="261"/>
      <c r="V302" s="345">
        <v>2024</v>
      </c>
    </row>
    <row r="303" spans="1:22" s="1" customFormat="1" ht="12.75" customHeight="1" x14ac:dyDescent="0.2">
      <c r="A303" s="334">
        <f t="shared" si="55"/>
        <v>17</v>
      </c>
      <c r="B303" s="481" t="s">
        <v>402</v>
      </c>
      <c r="C303" s="335">
        <f>'Раздел 1'!P303</f>
        <v>355098.19799999997</v>
      </c>
      <c r="D303" s="556"/>
      <c r="E303" s="557"/>
      <c r="F303" s="557"/>
      <c r="G303" s="557"/>
      <c r="H303" s="557"/>
      <c r="I303" s="557"/>
      <c r="J303" s="557"/>
      <c r="K303" s="261"/>
      <c r="L303" s="261"/>
      <c r="M303" s="261"/>
      <c r="N303" s="261"/>
      <c r="O303" s="261"/>
      <c r="P303" s="261"/>
      <c r="Q303" s="261"/>
      <c r="R303" s="261"/>
      <c r="S303" s="261"/>
      <c r="T303" s="335">
        <v>355098.19799999997</v>
      </c>
      <c r="U303" s="261"/>
      <c r="V303" s="345">
        <v>2024</v>
      </c>
    </row>
    <row r="304" spans="1:22" s="1" customFormat="1" ht="12.75" customHeight="1" x14ac:dyDescent="0.2">
      <c r="A304" s="334">
        <f t="shared" si="55"/>
        <v>18</v>
      </c>
      <c r="B304" s="481" t="s">
        <v>403</v>
      </c>
      <c r="C304" s="335">
        <f>'Раздел 1'!P304</f>
        <v>377610.2928</v>
      </c>
      <c r="D304" s="556"/>
      <c r="E304" s="557"/>
      <c r="F304" s="557"/>
      <c r="G304" s="557"/>
      <c r="H304" s="557"/>
      <c r="I304" s="557"/>
      <c r="J304" s="557"/>
      <c r="K304" s="261"/>
      <c r="L304" s="261"/>
      <c r="M304" s="261"/>
      <c r="N304" s="261"/>
      <c r="O304" s="261"/>
      <c r="P304" s="261"/>
      <c r="Q304" s="261"/>
      <c r="R304" s="261"/>
      <c r="S304" s="261"/>
      <c r="T304" s="335">
        <v>377610.2928</v>
      </c>
      <c r="U304" s="261"/>
      <c r="V304" s="345">
        <v>2024</v>
      </c>
    </row>
    <row r="305" spans="1:22" s="1" customFormat="1" ht="12.75" customHeight="1" x14ac:dyDescent="0.2">
      <c r="A305" s="334">
        <f t="shared" si="55"/>
        <v>19</v>
      </c>
      <c r="B305" s="481" t="s">
        <v>404</v>
      </c>
      <c r="C305" s="335">
        <f>'Раздел 1'!P305</f>
        <v>711205.1654399999</v>
      </c>
      <c r="D305" s="556"/>
      <c r="E305" s="557"/>
      <c r="F305" s="557"/>
      <c r="G305" s="557"/>
      <c r="H305" s="557"/>
      <c r="I305" s="557"/>
      <c r="J305" s="557"/>
      <c r="K305" s="261"/>
      <c r="L305" s="261"/>
      <c r="M305" s="261"/>
      <c r="N305" s="261"/>
      <c r="O305" s="261"/>
      <c r="P305" s="261"/>
      <c r="Q305" s="261"/>
      <c r="R305" s="261"/>
      <c r="S305" s="261"/>
      <c r="T305" s="335">
        <v>711205.1654399999</v>
      </c>
      <c r="U305" s="261"/>
      <c r="V305" s="345">
        <v>2024</v>
      </c>
    </row>
    <row r="306" spans="1:22" s="1" customFormat="1" ht="12.75" customHeight="1" x14ac:dyDescent="0.2">
      <c r="A306" s="334">
        <f t="shared" si="55"/>
        <v>20</v>
      </c>
      <c r="B306" s="481" t="s">
        <v>405</v>
      </c>
      <c r="C306" s="335">
        <f>'Раздел 1'!P306</f>
        <v>258649.53114000001</v>
      </c>
      <c r="D306" s="556"/>
      <c r="E306" s="557"/>
      <c r="F306" s="557"/>
      <c r="G306" s="557"/>
      <c r="H306" s="557"/>
      <c r="I306" s="557"/>
      <c r="J306" s="557"/>
      <c r="K306" s="261"/>
      <c r="L306" s="261"/>
      <c r="M306" s="261"/>
      <c r="N306" s="261"/>
      <c r="O306" s="261"/>
      <c r="P306" s="261"/>
      <c r="Q306" s="261"/>
      <c r="R306" s="261"/>
      <c r="S306" s="261"/>
      <c r="T306" s="335">
        <v>258649.53114000001</v>
      </c>
      <c r="U306" s="261"/>
      <c r="V306" s="345">
        <v>2024</v>
      </c>
    </row>
    <row r="307" spans="1:22" s="1" customFormat="1" ht="12.75" customHeight="1" x14ac:dyDescent="0.2">
      <c r="A307" s="334">
        <f t="shared" si="55"/>
        <v>21</v>
      </c>
      <c r="B307" s="332" t="s">
        <v>389</v>
      </c>
      <c r="C307" s="261">
        <f>'Раздел 1'!P307</f>
        <v>15140839.1376928</v>
      </c>
      <c r="D307" s="542">
        <v>762789.96000000008</v>
      </c>
      <c r="E307" s="542">
        <v>2172100.6159999999</v>
      </c>
      <c r="F307" s="542">
        <v>765806.4</v>
      </c>
      <c r="G307" s="542">
        <v>540558.36</v>
      </c>
      <c r="H307" s="542">
        <v>1045141.056</v>
      </c>
      <c r="I307" s="542">
        <v>346188.81600000005</v>
      </c>
      <c r="J307" s="557"/>
      <c r="K307" s="335"/>
      <c r="L307" s="335"/>
      <c r="M307" s="335">
        <v>4553617.824</v>
      </c>
      <c r="N307" s="335"/>
      <c r="O307" s="335">
        <v>1369492.952</v>
      </c>
      <c r="P307" s="335"/>
      <c r="Q307" s="335">
        <v>2127476.6640000003</v>
      </c>
      <c r="R307" s="335">
        <v>212591.304</v>
      </c>
      <c r="S307" s="261"/>
      <c r="T307" s="335">
        <v>917745.83711999992</v>
      </c>
      <c r="U307" s="335">
        <v>327329.34857280005</v>
      </c>
      <c r="V307" s="345">
        <v>2024</v>
      </c>
    </row>
    <row r="308" spans="1:22" s="1" customFormat="1" ht="12.75" customHeight="1" x14ac:dyDescent="0.2">
      <c r="A308" s="334">
        <f t="shared" si="55"/>
        <v>22</v>
      </c>
      <c r="B308" s="332" t="s">
        <v>391</v>
      </c>
      <c r="C308" s="261">
        <f>'Раздел 1'!P308</f>
        <v>12954727.835552</v>
      </c>
      <c r="D308" s="542">
        <v>2173868.9720000001</v>
      </c>
      <c r="E308" s="542">
        <v>2163586.9219999998</v>
      </c>
      <c r="F308" s="542">
        <v>1237009.4000000001</v>
      </c>
      <c r="G308" s="542">
        <v>1065122.3820000002</v>
      </c>
      <c r="H308" s="542">
        <v>1968563.6040000003</v>
      </c>
      <c r="I308" s="542">
        <v>1488760.97</v>
      </c>
      <c r="J308" s="542"/>
      <c r="K308" s="335"/>
      <c r="L308" s="243"/>
      <c r="M308" s="335">
        <v>614027.70200000005</v>
      </c>
      <c r="N308" s="335"/>
      <c r="O308" s="335">
        <v>327478.61200000002</v>
      </c>
      <c r="P308" s="335"/>
      <c r="Q308" s="335">
        <v>431701.42800000007</v>
      </c>
      <c r="R308" s="335">
        <v>358923.68800000002</v>
      </c>
      <c r="S308" s="335"/>
      <c r="T308" s="335">
        <v>829742.62080000003</v>
      </c>
      <c r="U308" s="335">
        <v>295941.53475200007</v>
      </c>
      <c r="V308" s="345">
        <v>2024</v>
      </c>
    </row>
    <row r="309" spans="1:22" ht="12.75" customHeight="1" x14ac:dyDescent="0.2">
      <c r="A309" s="668" t="s">
        <v>285</v>
      </c>
      <c r="B309" s="669"/>
      <c r="C309" s="247">
        <f>SUM(C287:C308)</f>
        <v>50478861.646541797</v>
      </c>
      <c r="D309" s="247">
        <f t="shared" ref="D309:U309" si="56">SUM(D287:D308)</f>
        <v>3696552.327</v>
      </c>
      <c r="E309" s="247">
        <f t="shared" si="56"/>
        <v>4335687.5379999997</v>
      </c>
      <c r="F309" s="247">
        <f t="shared" si="56"/>
        <v>2002815.8000000003</v>
      </c>
      <c r="G309" s="247">
        <f t="shared" si="56"/>
        <v>1605680.7420000001</v>
      </c>
      <c r="H309" s="247">
        <f t="shared" si="56"/>
        <v>3013704.66</v>
      </c>
      <c r="I309" s="247">
        <f t="shared" si="56"/>
        <v>1834949.7860000001</v>
      </c>
      <c r="J309" s="247">
        <f t="shared" si="56"/>
        <v>0</v>
      </c>
      <c r="K309" s="247">
        <f t="shared" si="56"/>
        <v>0</v>
      </c>
      <c r="L309" s="247">
        <f t="shared" si="56"/>
        <v>0</v>
      </c>
      <c r="M309" s="247">
        <f t="shared" si="56"/>
        <v>9318131.9159999993</v>
      </c>
      <c r="N309" s="247">
        <f t="shared" si="56"/>
        <v>0</v>
      </c>
      <c r="O309" s="247">
        <f t="shared" si="56"/>
        <v>1696971.564</v>
      </c>
      <c r="P309" s="247">
        <f t="shared" si="56"/>
        <v>0</v>
      </c>
      <c r="Q309" s="247">
        <f t="shared" si="56"/>
        <v>4759373.3320000004</v>
      </c>
      <c r="R309" s="247">
        <f t="shared" si="56"/>
        <v>754115.402</v>
      </c>
      <c r="S309" s="247">
        <f t="shared" si="56"/>
        <v>0</v>
      </c>
      <c r="T309" s="247">
        <f t="shared" si="56"/>
        <v>16681533.741907999</v>
      </c>
      <c r="U309" s="247">
        <f t="shared" si="56"/>
        <v>779344.83763380023</v>
      </c>
      <c r="V309" s="178"/>
    </row>
    <row r="310" spans="1:22" ht="12.75" customHeight="1" x14ac:dyDescent="0.2">
      <c r="A310" s="662" t="s">
        <v>85</v>
      </c>
      <c r="B310" s="663"/>
      <c r="C310" s="244">
        <f t="shared" ref="C310:U310" si="57">C275+C286+C309</f>
        <v>101512766.6164082</v>
      </c>
      <c r="D310" s="244">
        <f t="shared" si="57"/>
        <v>6678368.284</v>
      </c>
      <c r="E310" s="244">
        <f t="shared" si="57"/>
        <v>12191240.833000001</v>
      </c>
      <c r="F310" s="244">
        <f t="shared" si="57"/>
        <v>3051432.8000000003</v>
      </c>
      <c r="G310" s="244">
        <f t="shared" si="57"/>
        <v>3777301.3190000006</v>
      </c>
      <c r="H310" s="244">
        <f t="shared" si="57"/>
        <v>3275329.4760000003</v>
      </c>
      <c r="I310" s="244">
        <f t="shared" si="57"/>
        <v>3016181.8629999999</v>
      </c>
      <c r="J310" s="244">
        <f t="shared" si="57"/>
        <v>0</v>
      </c>
      <c r="K310" s="244">
        <f t="shared" si="57"/>
        <v>0</v>
      </c>
      <c r="L310" s="244">
        <f t="shared" si="57"/>
        <v>1446</v>
      </c>
      <c r="M310" s="244">
        <f t="shared" si="57"/>
        <v>26644669.895000003</v>
      </c>
      <c r="N310" s="244">
        <f t="shared" si="57"/>
        <v>0</v>
      </c>
      <c r="O310" s="244">
        <f t="shared" si="57"/>
        <v>2731732.9640000002</v>
      </c>
      <c r="P310" s="244">
        <f t="shared" si="57"/>
        <v>844</v>
      </c>
      <c r="Q310" s="244">
        <f t="shared" si="57"/>
        <v>14257402.794000002</v>
      </c>
      <c r="R310" s="244">
        <f t="shared" si="57"/>
        <v>1728215.74</v>
      </c>
      <c r="S310" s="244">
        <f t="shared" si="57"/>
        <v>0</v>
      </c>
      <c r="T310" s="244">
        <f t="shared" si="57"/>
        <v>22306324.019699998</v>
      </c>
      <c r="U310" s="244">
        <f t="shared" si="57"/>
        <v>1854566.6349884004</v>
      </c>
      <c r="V310" s="251"/>
    </row>
    <row r="311" spans="1:22" ht="12.75" customHeight="1" x14ac:dyDescent="0.2">
      <c r="A311" s="664" t="s">
        <v>719</v>
      </c>
      <c r="B311" s="665"/>
      <c r="C311" s="241"/>
      <c r="D311" s="237"/>
      <c r="E311" s="237"/>
      <c r="F311" s="237"/>
      <c r="G311" s="237"/>
      <c r="H311" s="237"/>
      <c r="I311" s="237"/>
      <c r="J311" s="237"/>
      <c r="K311" s="237"/>
      <c r="L311" s="240"/>
      <c r="M311" s="237"/>
      <c r="N311" s="237"/>
      <c r="O311" s="239"/>
      <c r="P311" s="236"/>
      <c r="Q311" s="237"/>
      <c r="R311" s="237"/>
      <c r="S311" s="237"/>
      <c r="T311" s="237"/>
      <c r="U311" s="237"/>
      <c r="V311" s="171"/>
    </row>
    <row r="312" spans="1:22" s="1" customFormat="1" ht="12.75" customHeight="1" x14ac:dyDescent="0.2">
      <c r="A312" s="334">
        <v>1</v>
      </c>
      <c r="B312" s="481" t="s">
        <v>159</v>
      </c>
      <c r="C312" s="583">
        <f>'Раздел 1'!P312</f>
        <v>6129438.7599999998</v>
      </c>
      <c r="D312" s="542">
        <v>511128.75000000006</v>
      </c>
      <c r="E312" s="542">
        <v>1125554.75</v>
      </c>
      <c r="F312" s="542">
        <v>513150</v>
      </c>
      <c r="G312" s="542">
        <v>362216.25</v>
      </c>
      <c r="H312" s="542"/>
      <c r="I312" s="542">
        <v>231973.5</v>
      </c>
      <c r="J312" s="542"/>
      <c r="K312" s="335"/>
      <c r="L312" s="243" t="s">
        <v>767</v>
      </c>
      <c r="M312" s="335">
        <v>1598051.32</v>
      </c>
      <c r="N312" s="335"/>
      <c r="O312" s="335"/>
      <c r="P312" s="335" t="s">
        <v>766</v>
      </c>
      <c r="Q312" s="335">
        <v>1425575.25</v>
      </c>
      <c r="R312" s="335">
        <v>142452.75</v>
      </c>
      <c r="S312" s="335"/>
      <c r="T312" s="335"/>
      <c r="U312" s="335">
        <v>219336.1863</v>
      </c>
      <c r="V312" s="345">
        <v>2022</v>
      </c>
    </row>
    <row r="313" spans="1:22" s="1" customFormat="1" ht="12.75" customHeight="1" x14ac:dyDescent="0.2">
      <c r="A313" s="508">
        <v>2</v>
      </c>
      <c r="B313" s="509" t="s">
        <v>683</v>
      </c>
      <c r="C313" s="583">
        <f>'Раздел 1'!P313</f>
        <v>881719.74719999987</v>
      </c>
      <c r="D313" s="555"/>
      <c r="E313" s="550"/>
      <c r="F313" s="550"/>
      <c r="G313" s="550"/>
      <c r="H313" s="550"/>
      <c r="I313" s="550"/>
      <c r="J313" s="550"/>
      <c r="K313" s="253"/>
      <c r="L313" s="255"/>
      <c r="M313" s="253"/>
      <c r="N313" s="253"/>
      <c r="O313" s="253"/>
      <c r="P313" s="253"/>
      <c r="Q313" s="253"/>
      <c r="R313" s="253"/>
      <c r="S313" s="253"/>
      <c r="T313" s="253">
        <v>881719.74719999987</v>
      </c>
      <c r="U313" s="253"/>
      <c r="V313" s="345">
        <v>2022</v>
      </c>
    </row>
    <row r="314" spans="1:22" s="1" customFormat="1" ht="12.75" customHeight="1" x14ac:dyDescent="0.2">
      <c r="A314" s="515">
        <v>3</v>
      </c>
      <c r="B314" s="509" t="s">
        <v>694</v>
      </c>
      <c r="C314" s="583">
        <f>'Раздел 1'!P314</f>
        <v>7451152.2439732002</v>
      </c>
      <c r="D314" s="555"/>
      <c r="E314" s="550">
        <v>1679585.2220000001</v>
      </c>
      <c r="F314" s="550"/>
      <c r="G314" s="550">
        <v>361611.71900000004</v>
      </c>
      <c r="H314" s="550"/>
      <c r="I314" s="550">
        <v>202907.08900000001</v>
      </c>
      <c r="J314" s="550"/>
      <c r="K314" s="253"/>
      <c r="L314" s="255">
        <v>518</v>
      </c>
      <c r="M314" s="253">
        <v>3374148.0920000002</v>
      </c>
      <c r="N314" s="253" t="s">
        <v>769</v>
      </c>
      <c r="O314" s="253">
        <v>692317.15</v>
      </c>
      <c r="P314" s="253" t="s">
        <v>768</v>
      </c>
      <c r="Q314" s="253">
        <v>840809.87900000007</v>
      </c>
      <c r="R314" s="253">
        <v>118013.91</v>
      </c>
      <c r="S314" s="253"/>
      <c r="T314" s="253"/>
      <c r="U314" s="253">
        <v>181759.17597320001</v>
      </c>
      <c r="V314" s="345">
        <v>2022</v>
      </c>
    </row>
    <row r="315" spans="1:22" s="1" customFormat="1" ht="12.75" customHeight="1" x14ac:dyDescent="0.2">
      <c r="A315" s="334">
        <v>4</v>
      </c>
      <c r="B315" s="509" t="s">
        <v>695</v>
      </c>
      <c r="C315" s="583">
        <f>'Раздел 1'!P315</f>
        <v>7225318.020256402</v>
      </c>
      <c r="D315" s="555"/>
      <c r="E315" s="550">
        <v>1628679.2949999999</v>
      </c>
      <c r="F315" s="550"/>
      <c r="G315" s="550">
        <v>350651.76300000009</v>
      </c>
      <c r="H315" s="550"/>
      <c r="I315" s="550">
        <v>196757.25300000003</v>
      </c>
      <c r="J315" s="550"/>
      <c r="K315" s="253"/>
      <c r="L315" s="255">
        <v>920</v>
      </c>
      <c r="M315" s="253">
        <v>2763207.92</v>
      </c>
      <c r="N315" s="253"/>
      <c r="O315" s="253">
        <v>1180008.325</v>
      </c>
      <c r="P315" s="253">
        <v>1550</v>
      </c>
      <c r="Q315" s="253">
        <v>815326.0830000001</v>
      </c>
      <c r="R315" s="253">
        <v>114437.08</v>
      </c>
      <c r="S315" s="253"/>
      <c r="T315" s="253"/>
      <c r="U315" s="253">
        <v>176250.30425640004</v>
      </c>
      <c r="V315" s="345">
        <v>2022</v>
      </c>
    </row>
    <row r="316" spans="1:22" ht="12.75" customHeight="1" x14ac:dyDescent="0.2">
      <c r="A316" s="668" t="s">
        <v>263</v>
      </c>
      <c r="B316" s="669"/>
      <c r="C316" s="247">
        <f t="shared" ref="C316:U316" si="58">SUM(C312:C315)</f>
        <v>21687628.771429602</v>
      </c>
      <c r="D316" s="247">
        <f t="shared" si="58"/>
        <v>511128.75000000006</v>
      </c>
      <c r="E316" s="247">
        <f t="shared" si="58"/>
        <v>4433819.267</v>
      </c>
      <c r="F316" s="247">
        <f t="shared" si="58"/>
        <v>513150</v>
      </c>
      <c r="G316" s="247">
        <f t="shared" si="58"/>
        <v>1074479.7320000001</v>
      </c>
      <c r="H316" s="247">
        <f t="shared" si="58"/>
        <v>0</v>
      </c>
      <c r="I316" s="247">
        <f t="shared" si="58"/>
        <v>631637.84200000006</v>
      </c>
      <c r="J316" s="247">
        <f t="shared" si="58"/>
        <v>0</v>
      </c>
      <c r="K316" s="247">
        <f t="shared" si="58"/>
        <v>0</v>
      </c>
      <c r="L316" s="247">
        <f t="shared" si="58"/>
        <v>1438</v>
      </c>
      <c r="M316" s="247">
        <f t="shared" si="58"/>
        <v>7735407.3320000004</v>
      </c>
      <c r="N316" s="247">
        <f t="shared" si="58"/>
        <v>0</v>
      </c>
      <c r="O316" s="247">
        <f t="shared" si="58"/>
        <v>1872325.4750000001</v>
      </c>
      <c r="P316" s="247">
        <f t="shared" si="58"/>
        <v>1550</v>
      </c>
      <c r="Q316" s="247">
        <f t="shared" si="58"/>
        <v>3081711.2120000003</v>
      </c>
      <c r="R316" s="247">
        <f t="shared" si="58"/>
        <v>374903.74</v>
      </c>
      <c r="S316" s="247">
        <f t="shared" si="58"/>
        <v>0</v>
      </c>
      <c r="T316" s="247">
        <f t="shared" si="58"/>
        <v>881719.74719999987</v>
      </c>
      <c r="U316" s="247">
        <f t="shared" si="58"/>
        <v>577345.66652960004</v>
      </c>
      <c r="V316" s="178"/>
    </row>
    <row r="317" spans="1:22" s="1" customFormat="1" ht="12.75" customHeight="1" x14ac:dyDescent="0.2">
      <c r="A317" s="515">
        <v>1</v>
      </c>
      <c r="B317" s="509" t="s">
        <v>683</v>
      </c>
      <c r="C317" s="335">
        <f>'Раздел 1'!P317</f>
        <v>12809809.163168</v>
      </c>
      <c r="D317" s="550">
        <v>1334014.7999999998</v>
      </c>
      <c r="E317" s="550">
        <v>3203348.64</v>
      </c>
      <c r="F317" s="550">
        <v>817344</v>
      </c>
      <c r="G317" s="550">
        <v>689675.28</v>
      </c>
      <c r="H317" s="550"/>
      <c r="I317" s="550">
        <v>386989.68</v>
      </c>
      <c r="J317" s="550"/>
      <c r="K317" s="253"/>
      <c r="L317" s="255"/>
      <c r="M317" s="253">
        <v>4235263.04</v>
      </c>
      <c r="N317" s="511"/>
      <c r="O317" s="253"/>
      <c r="P317" s="253"/>
      <c r="Q317" s="253">
        <v>1603614.4800000002</v>
      </c>
      <c r="R317" s="253">
        <v>225079.19999999998</v>
      </c>
      <c r="S317" s="253"/>
      <c r="T317" s="253"/>
      <c r="U317" s="253">
        <v>314480.043168</v>
      </c>
      <c r="V317" s="345">
        <v>2023</v>
      </c>
    </row>
    <row r="318" spans="1:22" ht="12.75" customHeight="1" x14ac:dyDescent="0.2">
      <c r="A318" s="668" t="s">
        <v>264</v>
      </c>
      <c r="B318" s="669"/>
      <c r="C318" s="247">
        <f t="shared" ref="C318:U318" si="59">SUM(C317:C317)</f>
        <v>12809809.163168</v>
      </c>
      <c r="D318" s="247">
        <f t="shared" si="59"/>
        <v>1334014.7999999998</v>
      </c>
      <c r="E318" s="247">
        <f t="shared" si="59"/>
        <v>3203348.64</v>
      </c>
      <c r="F318" s="247">
        <f t="shared" si="59"/>
        <v>817344</v>
      </c>
      <c r="G318" s="247">
        <f t="shared" si="59"/>
        <v>689675.28</v>
      </c>
      <c r="H318" s="247">
        <f t="shared" si="59"/>
        <v>0</v>
      </c>
      <c r="I318" s="247">
        <f t="shared" si="59"/>
        <v>386989.68</v>
      </c>
      <c r="J318" s="247">
        <f t="shared" si="59"/>
        <v>0</v>
      </c>
      <c r="K318" s="247">
        <f t="shared" si="59"/>
        <v>0</v>
      </c>
      <c r="L318" s="247">
        <f t="shared" si="59"/>
        <v>0</v>
      </c>
      <c r="M318" s="247">
        <f t="shared" si="59"/>
        <v>4235263.04</v>
      </c>
      <c r="N318" s="247">
        <f t="shared" si="59"/>
        <v>0</v>
      </c>
      <c r="O318" s="247">
        <f t="shared" si="59"/>
        <v>0</v>
      </c>
      <c r="P318" s="247">
        <f t="shared" si="59"/>
        <v>0</v>
      </c>
      <c r="Q318" s="247">
        <f t="shared" si="59"/>
        <v>1603614.4800000002</v>
      </c>
      <c r="R318" s="247">
        <f t="shared" si="59"/>
        <v>225079.19999999998</v>
      </c>
      <c r="S318" s="247">
        <f t="shared" si="59"/>
        <v>0</v>
      </c>
      <c r="T318" s="247">
        <f t="shared" si="59"/>
        <v>0</v>
      </c>
      <c r="U318" s="247">
        <f t="shared" si="59"/>
        <v>314480.043168</v>
      </c>
      <c r="V318" s="178"/>
    </row>
    <row r="319" spans="1:22" s="1" customFormat="1" ht="12.75" customHeight="1" x14ac:dyDescent="0.2">
      <c r="A319" s="334">
        <v>1</v>
      </c>
      <c r="B319" s="481" t="s">
        <v>656</v>
      </c>
      <c r="C319" s="335">
        <f>'Раздел 1'!P319</f>
        <v>297105.18815999996</v>
      </c>
      <c r="D319" s="549"/>
      <c r="E319" s="542"/>
      <c r="F319" s="542"/>
      <c r="G319" s="542"/>
      <c r="H319" s="542"/>
      <c r="I319" s="542"/>
      <c r="J319" s="542"/>
      <c r="K319" s="335"/>
      <c r="L319" s="243"/>
      <c r="M319" s="335"/>
      <c r="N319" s="335"/>
      <c r="O319" s="333"/>
      <c r="P319" s="335"/>
      <c r="Q319" s="335"/>
      <c r="R319" s="335"/>
      <c r="S319" s="335"/>
      <c r="T319" s="335">
        <v>297105.18815999996</v>
      </c>
      <c r="U319" s="335"/>
      <c r="V319" s="345">
        <v>2024</v>
      </c>
    </row>
    <row r="320" spans="1:22" s="1" customFormat="1" ht="12.75" customHeight="1" x14ac:dyDescent="0.2">
      <c r="A320" s="515">
        <v>2</v>
      </c>
      <c r="B320" s="481" t="s">
        <v>657</v>
      </c>
      <c r="C320" s="335">
        <f>'Раздел 1'!P320</f>
        <v>219302.48879999996</v>
      </c>
      <c r="D320" s="549"/>
      <c r="E320" s="542"/>
      <c r="F320" s="542"/>
      <c r="G320" s="542"/>
      <c r="H320" s="542"/>
      <c r="I320" s="542"/>
      <c r="J320" s="542"/>
      <c r="K320" s="335"/>
      <c r="L320" s="243"/>
      <c r="M320" s="335"/>
      <c r="N320" s="335"/>
      <c r="O320" s="333"/>
      <c r="P320" s="335"/>
      <c r="Q320" s="335"/>
      <c r="R320" s="335"/>
      <c r="S320" s="335"/>
      <c r="T320" s="335">
        <v>219302.48879999996</v>
      </c>
      <c r="U320" s="335"/>
      <c r="V320" s="345">
        <v>2024</v>
      </c>
    </row>
    <row r="321" spans="1:22" s="1" customFormat="1" ht="12.75" customHeight="1" x14ac:dyDescent="0.2">
      <c r="A321" s="334">
        <v>3</v>
      </c>
      <c r="B321" s="481" t="s">
        <v>658</v>
      </c>
      <c r="C321" s="335">
        <f>'Раздел 1'!P321</f>
        <v>241065.33119999999</v>
      </c>
      <c r="D321" s="549"/>
      <c r="E321" s="542"/>
      <c r="F321" s="542"/>
      <c r="G321" s="542"/>
      <c r="H321" s="542"/>
      <c r="I321" s="542"/>
      <c r="J321" s="542"/>
      <c r="K321" s="335"/>
      <c r="L321" s="243"/>
      <c r="M321" s="335"/>
      <c r="N321" s="335"/>
      <c r="O321" s="333"/>
      <c r="P321" s="335"/>
      <c r="Q321" s="335"/>
      <c r="R321" s="335"/>
      <c r="S321" s="335"/>
      <c r="T321" s="335">
        <v>241065.33119999999</v>
      </c>
      <c r="U321" s="335"/>
      <c r="V321" s="345">
        <v>2024</v>
      </c>
    </row>
    <row r="322" spans="1:22" ht="12.75" customHeight="1" x14ac:dyDescent="0.2">
      <c r="A322" s="668" t="s">
        <v>265</v>
      </c>
      <c r="B322" s="669"/>
      <c r="C322" s="247">
        <f t="shared" ref="C322:U322" si="60">SUM(C319:C321)</f>
        <v>757473.00815999997</v>
      </c>
      <c r="D322" s="247">
        <f t="shared" si="60"/>
        <v>0</v>
      </c>
      <c r="E322" s="247">
        <f t="shared" si="60"/>
        <v>0</v>
      </c>
      <c r="F322" s="247">
        <f t="shared" si="60"/>
        <v>0</v>
      </c>
      <c r="G322" s="247">
        <f t="shared" si="60"/>
        <v>0</v>
      </c>
      <c r="H322" s="247">
        <f t="shared" si="60"/>
        <v>0</v>
      </c>
      <c r="I322" s="247">
        <f t="shared" si="60"/>
        <v>0</v>
      </c>
      <c r="J322" s="247">
        <f t="shared" si="60"/>
        <v>0</v>
      </c>
      <c r="K322" s="247">
        <f t="shared" si="60"/>
        <v>0</v>
      </c>
      <c r="L322" s="247">
        <f t="shared" si="60"/>
        <v>0</v>
      </c>
      <c r="M322" s="247">
        <f t="shared" si="60"/>
        <v>0</v>
      </c>
      <c r="N322" s="247">
        <f t="shared" si="60"/>
        <v>0</v>
      </c>
      <c r="O322" s="247">
        <f t="shared" si="60"/>
        <v>0</v>
      </c>
      <c r="P322" s="247">
        <f t="shared" si="60"/>
        <v>0</v>
      </c>
      <c r="Q322" s="247">
        <f t="shared" si="60"/>
        <v>0</v>
      </c>
      <c r="R322" s="247">
        <f t="shared" si="60"/>
        <v>0</v>
      </c>
      <c r="S322" s="247">
        <f t="shared" si="60"/>
        <v>0</v>
      </c>
      <c r="T322" s="247">
        <f t="shared" si="60"/>
        <v>757473.00815999997</v>
      </c>
      <c r="U322" s="247">
        <f t="shared" si="60"/>
        <v>0</v>
      </c>
      <c r="V322" s="178"/>
    </row>
    <row r="323" spans="1:22" ht="12.75" customHeight="1" x14ac:dyDescent="0.2">
      <c r="A323" s="662" t="s">
        <v>87</v>
      </c>
      <c r="B323" s="663"/>
      <c r="C323" s="244">
        <f t="shared" ref="C323:U323" si="61">C316+C318+C322</f>
        <v>35254910.942757607</v>
      </c>
      <c r="D323" s="244">
        <f t="shared" si="61"/>
        <v>1845143.5499999998</v>
      </c>
      <c r="E323" s="244">
        <f t="shared" si="61"/>
        <v>7637167.9069999997</v>
      </c>
      <c r="F323" s="244">
        <f t="shared" si="61"/>
        <v>1330494</v>
      </c>
      <c r="G323" s="244">
        <f t="shared" si="61"/>
        <v>1764155.0120000001</v>
      </c>
      <c r="H323" s="244">
        <f t="shared" si="61"/>
        <v>0</v>
      </c>
      <c r="I323" s="244">
        <f t="shared" si="61"/>
        <v>1018627.5220000001</v>
      </c>
      <c r="J323" s="244">
        <f t="shared" si="61"/>
        <v>0</v>
      </c>
      <c r="K323" s="244">
        <f t="shared" si="61"/>
        <v>0</v>
      </c>
      <c r="L323" s="244">
        <f t="shared" si="61"/>
        <v>1438</v>
      </c>
      <c r="M323" s="244">
        <f t="shared" si="61"/>
        <v>11970670.372000001</v>
      </c>
      <c r="N323" s="244">
        <f t="shared" si="61"/>
        <v>0</v>
      </c>
      <c r="O323" s="244">
        <f t="shared" si="61"/>
        <v>1872325.4750000001</v>
      </c>
      <c r="P323" s="244">
        <f t="shared" si="61"/>
        <v>1550</v>
      </c>
      <c r="Q323" s="244">
        <f t="shared" si="61"/>
        <v>4685325.6920000007</v>
      </c>
      <c r="R323" s="244">
        <f t="shared" si="61"/>
        <v>599982.93999999994</v>
      </c>
      <c r="S323" s="244">
        <f t="shared" si="61"/>
        <v>0</v>
      </c>
      <c r="T323" s="244">
        <f t="shared" si="61"/>
        <v>1639192.7553599998</v>
      </c>
      <c r="U323" s="244">
        <f t="shared" si="61"/>
        <v>891825.70969759999</v>
      </c>
      <c r="V323" s="251"/>
    </row>
    <row r="324" spans="1:22" ht="12.75" customHeight="1" x14ac:dyDescent="0.2">
      <c r="A324" s="664" t="s">
        <v>98</v>
      </c>
      <c r="B324" s="665"/>
      <c r="C324" s="241"/>
      <c r="D324" s="237"/>
      <c r="E324" s="237"/>
      <c r="F324" s="237"/>
      <c r="G324" s="237"/>
      <c r="H324" s="237"/>
      <c r="I324" s="237"/>
      <c r="J324" s="237"/>
      <c r="K324" s="237"/>
      <c r="L324" s="240"/>
      <c r="M324" s="237"/>
      <c r="N324" s="237"/>
      <c r="O324" s="239"/>
      <c r="P324" s="236"/>
      <c r="Q324" s="237"/>
      <c r="R324" s="237"/>
      <c r="S324" s="237"/>
      <c r="T324" s="237"/>
      <c r="U324" s="237"/>
      <c r="V324" s="171"/>
    </row>
    <row r="325" spans="1:22" s="1" customFormat="1" ht="12.75" customHeight="1" x14ac:dyDescent="0.2">
      <c r="A325" s="334">
        <v>1</v>
      </c>
      <c r="B325" s="481" t="s">
        <v>266</v>
      </c>
      <c r="C325" s="583">
        <f>'Раздел 1'!P325</f>
        <v>4996569.45</v>
      </c>
      <c r="D325" s="542">
        <v>693411.94</v>
      </c>
      <c r="E325" s="542"/>
      <c r="F325" s="542"/>
      <c r="G325" s="542"/>
      <c r="H325" s="542"/>
      <c r="I325" s="542"/>
      <c r="J325" s="543"/>
      <c r="K325" s="333"/>
      <c r="L325" s="243">
        <v>491</v>
      </c>
      <c r="M325" s="335">
        <v>3787369.15</v>
      </c>
      <c r="N325" s="243"/>
      <c r="O325" s="335"/>
      <c r="P325" s="335">
        <v>458</v>
      </c>
      <c r="Q325" s="335">
        <f>C325-D325-E325-F325-G325-H325-I325-M325-O325-R325-S325-T325-U325</f>
        <v>207704.82999999984</v>
      </c>
      <c r="R325" s="335">
        <v>165684.29</v>
      </c>
      <c r="S325" s="333"/>
      <c r="T325" s="335"/>
      <c r="U325" s="335">
        <v>142399.24</v>
      </c>
      <c r="V325" s="345">
        <v>2022</v>
      </c>
    </row>
    <row r="326" spans="1:22" s="1" customFormat="1" ht="12.75" customHeight="1" x14ac:dyDescent="0.2">
      <c r="A326" s="334">
        <v>2</v>
      </c>
      <c r="B326" s="481" t="s">
        <v>267</v>
      </c>
      <c r="C326" s="583">
        <f>'Раздел 1'!P326</f>
        <v>7595094.79</v>
      </c>
      <c r="D326" s="542">
        <v>463568.95</v>
      </c>
      <c r="E326" s="542">
        <v>1872303.95</v>
      </c>
      <c r="F326" s="542"/>
      <c r="G326" s="542">
        <v>330279.87</v>
      </c>
      <c r="H326" s="542"/>
      <c r="I326" s="542">
        <v>240503.61</v>
      </c>
      <c r="J326" s="543"/>
      <c r="K326" s="333"/>
      <c r="L326" s="243">
        <v>437</v>
      </c>
      <c r="M326" s="335">
        <v>3004296.76</v>
      </c>
      <c r="N326" s="243"/>
      <c r="O326" s="335"/>
      <c r="P326" s="335">
        <v>325.3</v>
      </c>
      <c r="Q326" s="335">
        <f>C326-D326-E326-F326-G326-H326-I326-M326-O326-R326-S326-T326-U326</f>
        <v>1401337.9999999995</v>
      </c>
      <c r="R326" s="335">
        <v>117388.51</v>
      </c>
      <c r="S326" s="333"/>
      <c r="T326" s="335"/>
      <c r="U326" s="335">
        <v>165415.14000000001</v>
      </c>
      <c r="V326" s="345">
        <v>2022</v>
      </c>
    </row>
    <row r="327" spans="1:22" ht="12.75" customHeight="1" x14ac:dyDescent="0.2">
      <c r="A327" s="668" t="s">
        <v>268</v>
      </c>
      <c r="B327" s="669"/>
      <c r="C327" s="247">
        <f t="shared" ref="C327:U327" si="62">SUM(C325:C326)</f>
        <v>12591664.24</v>
      </c>
      <c r="D327" s="247">
        <f t="shared" si="62"/>
        <v>1156980.8899999999</v>
      </c>
      <c r="E327" s="247">
        <f t="shared" si="62"/>
        <v>1872303.95</v>
      </c>
      <c r="F327" s="247">
        <f t="shared" si="62"/>
        <v>0</v>
      </c>
      <c r="G327" s="247">
        <f t="shared" si="62"/>
        <v>330279.87</v>
      </c>
      <c r="H327" s="247">
        <f t="shared" si="62"/>
        <v>0</v>
      </c>
      <c r="I327" s="247">
        <f t="shared" si="62"/>
        <v>240503.61</v>
      </c>
      <c r="J327" s="247">
        <f t="shared" si="62"/>
        <v>0</v>
      </c>
      <c r="K327" s="247">
        <f t="shared" si="62"/>
        <v>0</v>
      </c>
      <c r="L327" s="247">
        <f t="shared" si="62"/>
        <v>928</v>
      </c>
      <c r="M327" s="247">
        <f t="shared" si="62"/>
        <v>6791665.9100000001</v>
      </c>
      <c r="N327" s="247">
        <f t="shared" si="62"/>
        <v>0</v>
      </c>
      <c r="O327" s="247">
        <f t="shared" si="62"/>
        <v>0</v>
      </c>
      <c r="P327" s="247">
        <f t="shared" si="62"/>
        <v>783.3</v>
      </c>
      <c r="Q327" s="247">
        <f t="shared" si="62"/>
        <v>1609042.8299999994</v>
      </c>
      <c r="R327" s="247">
        <f t="shared" si="62"/>
        <v>283072.8</v>
      </c>
      <c r="S327" s="247">
        <f t="shared" si="62"/>
        <v>0</v>
      </c>
      <c r="T327" s="247">
        <f t="shared" si="62"/>
        <v>0</v>
      </c>
      <c r="U327" s="247">
        <f t="shared" si="62"/>
        <v>307814.38</v>
      </c>
      <c r="V327" s="178"/>
    </row>
    <row r="328" spans="1:22" s="1" customFormat="1" ht="12.75" customHeight="1" x14ac:dyDescent="0.2">
      <c r="A328" s="334">
        <v>1</v>
      </c>
      <c r="B328" s="495" t="s">
        <v>495</v>
      </c>
      <c r="C328" s="335">
        <f>'[2]Раздел 1'!Q433</f>
        <v>167350.67783999999</v>
      </c>
      <c r="D328" s="549"/>
      <c r="E328" s="542"/>
      <c r="F328" s="542"/>
      <c r="G328" s="542"/>
      <c r="H328" s="542"/>
      <c r="I328" s="542"/>
      <c r="J328" s="543"/>
      <c r="K328" s="333"/>
      <c r="L328" s="243"/>
      <c r="M328" s="335"/>
      <c r="N328" s="243"/>
      <c r="O328" s="333"/>
      <c r="P328" s="335"/>
      <c r="Q328" s="335"/>
      <c r="R328" s="335"/>
      <c r="S328" s="333"/>
      <c r="T328" s="335">
        <f>C328</f>
        <v>167350.67783999999</v>
      </c>
      <c r="U328" s="335"/>
      <c r="V328" s="345">
        <v>2023</v>
      </c>
    </row>
    <row r="329" spans="1:22" ht="12.75" customHeight="1" x14ac:dyDescent="0.2">
      <c r="A329" s="668" t="s">
        <v>269</v>
      </c>
      <c r="B329" s="669"/>
      <c r="C329" s="247">
        <f t="shared" ref="C329:U329" si="63">SUM(C328)</f>
        <v>167350.67783999999</v>
      </c>
      <c r="D329" s="247">
        <f t="shared" si="63"/>
        <v>0</v>
      </c>
      <c r="E329" s="247">
        <f t="shared" si="63"/>
        <v>0</v>
      </c>
      <c r="F329" s="247">
        <f t="shared" si="63"/>
        <v>0</v>
      </c>
      <c r="G329" s="247">
        <f t="shared" si="63"/>
        <v>0</v>
      </c>
      <c r="H329" s="247">
        <f t="shared" si="63"/>
        <v>0</v>
      </c>
      <c r="I329" s="247">
        <f t="shared" si="63"/>
        <v>0</v>
      </c>
      <c r="J329" s="247">
        <f t="shared" si="63"/>
        <v>0</v>
      </c>
      <c r="K329" s="247">
        <f t="shared" si="63"/>
        <v>0</v>
      </c>
      <c r="L329" s="247">
        <f t="shared" si="63"/>
        <v>0</v>
      </c>
      <c r="M329" s="247">
        <f t="shared" si="63"/>
        <v>0</v>
      </c>
      <c r="N329" s="247">
        <f t="shared" si="63"/>
        <v>0</v>
      </c>
      <c r="O329" s="247">
        <f t="shared" si="63"/>
        <v>0</v>
      </c>
      <c r="P329" s="247">
        <f t="shared" si="63"/>
        <v>0</v>
      </c>
      <c r="Q329" s="247">
        <f t="shared" si="63"/>
        <v>0</v>
      </c>
      <c r="R329" s="247">
        <f t="shared" si="63"/>
        <v>0</v>
      </c>
      <c r="S329" s="247">
        <f t="shared" si="63"/>
        <v>0</v>
      </c>
      <c r="T329" s="247">
        <f t="shared" si="63"/>
        <v>167350.67783999999</v>
      </c>
      <c r="U329" s="247">
        <f t="shared" si="63"/>
        <v>0</v>
      </c>
      <c r="V329" s="178"/>
    </row>
    <row r="330" spans="1:22" s="1" customFormat="1" ht="12.75" customHeight="1" x14ac:dyDescent="0.2">
      <c r="A330" s="515">
        <v>1</v>
      </c>
      <c r="B330" s="516" t="s">
        <v>495</v>
      </c>
      <c r="C330" s="335">
        <f>'[2]Раздел 1'!Q435</f>
        <v>2848866.3724295995</v>
      </c>
      <c r="D330" s="542">
        <v>387665.73499999999</v>
      </c>
      <c r="E330" s="542"/>
      <c r="F330" s="542"/>
      <c r="G330" s="542"/>
      <c r="H330" s="542"/>
      <c r="I330" s="542"/>
      <c r="J330" s="543"/>
      <c r="K330" s="333"/>
      <c r="L330" s="243"/>
      <c r="M330" s="335">
        <v>1870092.4279999998</v>
      </c>
      <c r="N330" s="243"/>
      <c r="O330" s="333"/>
      <c r="P330" s="335"/>
      <c r="Q330" s="335">
        <v>466011.61099999998</v>
      </c>
      <c r="R330" s="335">
        <v>65408.189999999995</v>
      </c>
      <c r="S330" s="333"/>
      <c r="T330" s="335"/>
      <c r="U330" s="335">
        <v>59688.408429599993</v>
      </c>
      <c r="V330" s="345">
        <v>2024</v>
      </c>
    </row>
    <row r="331" spans="1:22" ht="12.75" customHeight="1" x14ac:dyDescent="0.2">
      <c r="A331" s="668" t="s">
        <v>272</v>
      </c>
      <c r="B331" s="669"/>
      <c r="C331" s="247">
        <f t="shared" ref="C331:U331" si="64">SUM(C330:C330)</f>
        <v>2848866.3724295995</v>
      </c>
      <c r="D331" s="247">
        <f t="shared" si="64"/>
        <v>387665.73499999999</v>
      </c>
      <c r="E331" s="247">
        <f t="shared" si="64"/>
        <v>0</v>
      </c>
      <c r="F331" s="247">
        <f t="shared" si="64"/>
        <v>0</v>
      </c>
      <c r="G331" s="247">
        <f t="shared" si="64"/>
        <v>0</v>
      </c>
      <c r="H331" s="247">
        <f t="shared" si="64"/>
        <v>0</v>
      </c>
      <c r="I331" s="247">
        <f t="shared" si="64"/>
        <v>0</v>
      </c>
      <c r="J331" s="247">
        <f t="shared" si="64"/>
        <v>0</v>
      </c>
      <c r="K331" s="247">
        <f t="shared" si="64"/>
        <v>0</v>
      </c>
      <c r="L331" s="247">
        <f t="shared" si="64"/>
        <v>0</v>
      </c>
      <c r="M331" s="247">
        <f t="shared" si="64"/>
        <v>1870092.4279999998</v>
      </c>
      <c r="N331" s="247">
        <f t="shared" si="64"/>
        <v>0</v>
      </c>
      <c r="O331" s="247">
        <f t="shared" si="64"/>
        <v>0</v>
      </c>
      <c r="P331" s="247">
        <f t="shared" si="64"/>
        <v>0</v>
      </c>
      <c r="Q331" s="247">
        <f t="shared" si="64"/>
        <v>466011.61099999998</v>
      </c>
      <c r="R331" s="247">
        <f t="shared" si="64"/>
        <v>65408.189999999995</v>
      </c>
      <c r="S331" s="247">
        <f t="shared" si="64"/>
        <v>0</v>
      </c>
      <c r="T331" s="247">
        <f t="shared" si="64"/>
        <v>0</v>
      </c>
      <c r="U331" s="247">
        <f t="shared" si="64"/>
        <v>59688.408429599993</v>
      </c>
      <c r="V331" s="178"/>
    </row>
    <row r="332" spans="1:22" ht="12.75" customHeight="1" x14ac:dyDescent="0.2">
      <c r="A332" s="662" t="s">
        <v>97</v>
      </c>
      <c r="B332" s="663"/>
      <c r="C332" s="244">
        <f t="shared" ref="C332:U332" si="65">C327+C329+C331</f>
        <v>15607881.2902696</v>
      </c>
      <c r="D332" s="244">
        <f t="shared" si="65"/>
        <v>1544646.625</v>
      </c>
      <c r="E332" s="244">
        <f t="shared" si="65"/>
        <v>1872303.95</v>
      </c>
      <c r="F332" s="244">
        <f t="shared" si="65"/>
        <v>0</v>
      </c>
      <c r="G332" s="244">
        <f t="shared" si="65"/>
        <v>330279.87</v>
      </c>
      <c r="H332" s="244">
        <f t="shared" si="65"/>
        <v>0</v>
      </c>
      <c r="I332" s="244">
        <f t="shared" si="65"/>
        <v>240503.61</v>
      </c>
      <c r="J332" s="244">
        <f t="shared" si="65"/>
        <v>0</v>
      </c>
      <c r="K332" s="244">
        <f t="shared" si="65"/>
        <v>0</v>
      </c>
      <c r="L332" s="244">
        <f t="shared" si="65"/>
        <v>928</v>
      </c>
      <c r="M332" s="244">
        <f t="shared" si="65"/>
        <v>8661758.3379999995</v>
      </c>
      <c r="N332" s="244">
        <f t="shared" si="65"/>
        <v>0</v>
      </c>
      <c r="O332" s="244">
        <f t="shared" si="65"/>
        <v>0</v>
      </c>
      <c r="P332" s="244">
        <f t="shared" si="65"/>
        <v>783.3</v>
      </c>
      <c r="Q332" s="244">
        <f t="shared" si="65"/>
        <v>2075054.4409999994</v>
      </c>
      <c r="R332" s="244">
        <f t="shared" si="65"/>
        <v>348480.99</v>
      </c>
      <c r="S332" s="244">
        <f t="shared" si="65"/>
        <v>0</v>
      </c>
      <c r="T332" s="244">
        <f t="shared" si="65"/>
        <v>167350.67783999999</v>
      </c>
      <c r="U332" s="244">
        <f t="shared" si="65"/>
        <v>367502.78842960001</v>
      </c>
      <c r="V332" s="251"/>
    </row>
    <row r="333" spans="1:22" ht="12.75" customHeight="1" x14ac:dyDescent="0.2">
      <c r="A333" s="664" t="s">
        <v>88</v>
      </c>
      <c r="B333" s="665"/>
      <c r="C333" s="241"/>
      <c r="D333" s="237"/>
      <c r="E333" s="237"/>
      <c r="F333" s="237"/>
      <c r="G333" s="237"/>
      <c r="H333" s="237"/>
      <c r="I333" s="237"/>
      <c r="J333" s="237"/>
      <c r="K333" s="237"/>
      <c r="L333" s="240"/>
      <c r="M333" s="237"/>
      <c r="N333" s="237"/>
      <c r="O333" s="239"/>
      <c r="P333" s="236"/>
      <c r="Q333" s="237"/>
      <c r="R333" s="237"/>
      <c r="S333" s="237"/>
      <c r="T333" s="241"/>
      <c r="U333" s="237"/>
      <c r="V333" s="171"/>
    </row>
    <row r="334" spans="1:22" s="1" customFormat="1" ht="12.75" customHeight="1" x14ac:dyDescent="0.2">
      <c r="A334" s="334">
        <v>1</v>
      </c>
      <c r="B334" s="376" t="s">
        <v>270</v>
      </c>
      <c r="C334" s="583">
        <f>'Раздел 1'!P334</f>
        <v>4852969.6500000004</v>
      </c>
      <c r="D334" s="542">
        <v>513182.05</v>
      </c>
      <c r="E334" s="542">
        <v>1232295.94</v>
      </c>
      <c r="F334" s="542"/>
      <c r="G334" s="542">
        <v>265311.13</v>
      </c>
      <c r="H334" s="542"/>
      <c r="I334" s="542">
        <v>148871.03</v>
      </c>
      <c r="J334" s="542"/>
      <c r="K334" s="335"/>
      <c r="L334" s="335">
        <v>392</v>
      </c>
      <c r="M334" s="335">
        <v>2475580.84</v>
      </c>
      <c r="N334" s="335"/>
      <c r="O334" s="335"/>
      <c r="P334" s="335">
        <v>624.13</v>
      </c>
      <c r="Q334" s="335">
        <f>C334-D334-E334-F334-G334-H334-I334-M334-O334-R334-T334-U334</f>
        <v>16894.330000001064</v>
      </c>
      <c r="R334" s="335">
        <v>86585.7</v>
      </c>
      <c r="S334" s="335"/>
      <c r="T334" s="335"/>
      <c r="U334" s="335">
        <v>114248.63</v>
      </c>
      <c r="V334" s="345">
        <v>2022</v>
      </c>
    </row>
    <row r="335" spans="1:22" s="1" customFormat="1" ht="12.75" customHeight="1" x14ac:dyDescent="0.2">
      <c r="A335" s="334">
        <v>2</v>
      </c>
      <c r="B335" s="376" t="s">
        <v>271</v>
      </c>
      <c r="C335" s="583">
        <f>'Раздел 1'!P335</f>
        <v>5213026.49</v>
      </c>
      <c r="D335" s="542">
        <v>450420.04</v>
      </c>
      <c r="E335" s="542"/>
      <c r="F335" s="542"/>
      <c r="G335" s="542"/>
      <c r="H335" s="542"/>
      <c r="I335" s="542">
        <v>233681.84</v>
      </c>
      <c r="J335" s="542"/>
      <c r="K335" s="335"/>
      <c r="L335" s="335">
        <v>269</v>
      </c>
      <c r="M335" s="335">
        <v>2919081.34</v>
      </c>
      <c r="N335" s="335"/>
      <c r="O335" s="335"/>
      <c r="P335" s="335">
        <v>347.1</v>
      </c>
      <c r="Q335" s="335">
        <f>C335-D335-E335-F335-G335-H335-I335-M335-O335-R335-T335-U335</f>
        <v>1373992.0200000005</v>
      </c>
      <c r="R335" s="335">
        <v>114058.84</v>
      </c>
      <c r="S335" s="335"/>
      <c r="T335" s="335"/>
      <c r="U335" s="335">
        <v>121792.41</v>
      </c>
      <c r="V335" s="345">
        <v>2022</v>
      </c>
    </row>
    <row r="336" spans="1:22" ht="12.75" customHeight="1" x14ac:dyDescent="0.2">
      <c r="A336" s="666" t="s">
        <v>273</v>
      </c>
      <c r="B336" s="666"/>
      <c r="C336" s="247">
        <f>SUM(C333:C335)</f>
        <v>10065996.140000001</v>
      </c>
      <c r="D336" s="247">
        <f t="shared" ref="D336:U336" si="66">SUM(D334:D335)</f>
        <v>963602.09</v>
      </c>
      <c r="E336" s="247">
        <f t="shared" si="66"/>
        <v>1232295.94</v>
      </c>
      <c r="F336" s="247">
        <f t="shared" si="66"/>
        <v>0</v>
      </c>
      <c r="G336" s="247">
        <f t="shared" si="66"/>
        <v>265311.13</v>
      </c>
      <c r="H336" s="247">
        <f t="shared" si="66"/>
        <v>0</v>
      </c>
      <c r="I336" s="247">
        <f t="shared" si="66"/>
        <v>382552.87</v>
      </c>
      <c r="J336" s="247">
        <f t="shared" si="66"/>
        <v>0</v>
      </c>
      <c r="K336" s="247">
        <f t="shared" si="66"/>
        <v>0</v>
      </c>
      <c r="L336" s="247">
        <f t="shared" si="66"/>
        <v>661</v>
      </c>
      <c r="M336" s="247">
        <f t="shared" si="66"/>
        <v>5394662.1799999997</v>
      </c>
      <c r="N336" s="247">
        <f t="shared" si="66"/>
        <v>0</v>
      </c>
      <c r="O336" s="247">
        <f t="shared" si="66"/>
        <v>0</v>
      </c>
      <c r="P336" s="247">
        <f t="shared" si="66"/>
        <v>971.23</v>
      </c>
      <c r="Q336" s="247">
        <f t="shared" si="66"/>
        <v>1390886.3500000015</v>
      </c>
      <c r="R336" s="247">
        <f t="shared" si="66"/>
        <v>200644.53999999998</v>
      </c>
      <c r="S336" s="247">
        <f t="shared" si="66"/>
        <v>0</v>
      </c>
      <c r="T336" s="247">
        <f t="shared" si="66"/>
        <v>0</v>
      </c>
      <c r="U336" s="247">
        <f t="shared" si="66"/>
        <v>236041.04</v>
      </c>
      <c r="V336" s="178"/>
    </row>
    <row r="337" spans="1:22" s="1" customFormat="1" ht="12.75" customHeight="1" x14ac:dyDescent="0.2">
      <c r="A337" s="501">
        <v>1</v>
      </c>
      <c r="B337" s="481" t="s">
        <v>659</v>
      </c>
      <c r="C337" s="335">
        <f>'[2]Раздел 1'!Q445</f>
        <v>1280277.1799999995</v>
      </c>
      <c r="D337" s="542"/>
      <c r="E337" s="542"/>
      <c r="F337" s="542"/>
      <c r="G337" s="542"/>
      <c r="H337" s="542"/>
      <c r="I337" s="542"/>
      <c r="J337" s="542"/>
      <c r="K337" s="335"/>
      <c r="L337" s="335"/>
      <c r="M337" s="335"/>
      <c r="N337" s="335"/>
      <c r="O337" s="335"/>
      <c r="P337" s="335"/>
      <c r="Q337" s="335"/>
      <c r="R337" s="335"/>
      <c r="S337" s="335"/>
      <c r="T337" s="335">
        <v>1280277.1799999995</v>
      </c>
      <c r="U337" s="335"/>
      <c r="V337" s="345">
        <v>2023</v>
      </c>
    </row>
    <row r="338" spans="1:22" ht="12.75" customHeight="1" x14ac:dyDescent="0.2">
      <c r="A338" s="263" t="s">
        <v>274</v>
      </c>
      <c r="B338" s="264"/>
      <c r="C338" s="247">
        <f t="shared" ref="C338:U338" si="67">SUM(C337)</f>
        <v>1280277.1799999995</v>
      </c>
      <c r="D338" s="247">
        <f t="shared" si="67"/>
        <v>0</v>
      </c>
      <c r="E338" s="247">
        <f t="shared" si="67"/>
        <v>0</v>
      </c>
      <c r="F338" s="247">
        <f t="shared" si="67"/>
        <v>0</v>
      </c>
      <c r="G338" s="247">
        <f t="shared" si="67"/>
        <v>0</v>
      </c>
      <c r="H338" s="247">
        <f t="shared" si="67"/>
        <v>0</v>
      </c>
      <c r="I338" s="247">
        <f t="shared" si="67"/>
        <v>0</v>
      </c>
      <c r="J338" s="247">
        <f t="shared" si="67"/>
        <v>0</v>
      </c>
      <c r="K338" s="247">
        <f t="shared" si="67"/>
        <v>0</v>
      </c>
      <c r="L338" s="247">
        <f t="shared" si="67"/>
        <v>0</v>
      </c>
      <c r="M338" s="247">
        <f t="shared" si="67"/>
        <v>0</v>
      </c>
      <c r="N338" s="247">
        <f t="shared" si="67"/>
        <v>0</v>
      </c>
      <c r="O338" s="247">
        <f t="shared" si="67"/>
        <v>0</v>
      </c>
      <c r="P338" s="247">
        <f t="shared" si="67"/>
        <v>0</v>
      </c>
      <c r="Q338" s="247">
        <f t="shared" si="67"/>
        <v>0</v>
      </c>
      <c r="R338" s="247">
        <f t="shared" si="67"/>
        <v>0</v>
      </c>
      <c r="S338" s="247">
        <f t="shared" si="67"/>
        <v>0</v>
      </c>
      <c r="T338" s="247">
        <f t="shared" si="67"/>
        <v>1280277.1799999995</v>
      </c>
      <c r="U338" s="247">
        <f t="shared" si="67"/>
        <v>0</v>
      </c>
      <c r="V338" s="178"/>
    </row>
    <row r="339" spans="1:22" s="1" customFormat="1" ht="12.75" customHeight="1" x14ac:dyDescent="0.2">
      <c r="A339" s="501">
        <v>1</v>
      </c>
      <c r="B339" s="481" t="s">
        <v>659</v>
      </c>
      <c r="C339" s="335">
        <f>'Раздел 1'!M339</f>
        <v>27347609.737640001</v>
      </c>
      <c r="D339" s="542">
        <v>2316425.96</v>
      </c>
      <c r="E339" s="542">
        <v>6713531</v>
      </c>
      <c r="F339" s="542"/>
      <c r="G339" s="542">
        <v>1234278.6000000001</v>
      </c>
      <c r="H339" s="542">
        <v>1931873.84</v>
      </c>
      <c r="I339" s="542">
        <v>908164.3</v>
      </c>
      <c r="J339" s="542"/>
      <c r="K339" s="335"/>
      <c r="L339" s="335"/>
      <c r="M339" s="335">
        <v>7043270.6399999997</v>
      </c>
      <c r="N339" s="335"/>
      <c r="O339" s="335">
        <v>2288687.12</v>
      </c>
      <c r="P339" s="335"/>
      <c r="Q339" s="335">
        <v>3889657.22</v>
      </c>
      <c r="R339" s="335">
        <v>448743.92</v>
      </c>
      <c r="S339" s="335"/>
      <c r="T339" s="335"/>
      <c r="U339" s="335">
        <v>572977.13763999997</v>
      </c>
      <c r="V339" s="345">
        <v>2024</v>
      </c>
    </row>
    <row r="340" spans="1:22" ht="12.75" customHeight="1" x14ac:dyDescent="0.2">
      <c r="A340" s="668" t="s">
        <v>275</v>
      </c>
      <c r="B340" s="669"/>
      <c r="C340" s="247">
        <f t="shared" ref="C340:U340" si="68">SUM(C339:C339)</f>
        <v>27347609.737640001</v>
      </c>
      <c r="D340" s="247">
        <f t="shared" si="68"/>
        <v>2316425.96</v>
      </c>
      <c r="E340" s="247">
        <f t="shared" si="68"/>
        <v>6713531</v>
      </c>
      <c r="F340" s="247">
        <f t="shared" si="68"/>
        <v>0</v>
      </c>
      <c r="G340" s="247">
        <f t="shared" si="68"/>
        <v>1234278.6000000001</v>
      </c>
      <c r="H340" s="247">
        <f t="shared" si="68"/>
        <v>1931873.84</v>
      </c>
      <c r="I340" s="247">
        <f t="shared" si="68"/>
        <v>908164.3</v>
      </c>
      <c r="J340" s="247">
        <f t="shared" si="68"/>
        <v>0</v>
      </c>
      <c r="K340" s="247">
        <f t="shared" si="68"/>
        <v>0</v>
      </c>
      <c r="L340" s="247">
        <f t="shared" si="68"/>
        <v>0</v>
      </c>
      <c r="M340" s="247">
        <f t="shared" si="68"/>
        <v>7043270.6399999997</v>
      </c>
      <c r="N340" s="247">
        <f t="shared" si="68"/>
        <v>0</v>
      </c>
      <c r="O340" s="247">
        <f t="shared" si="68"/>
        <v>2288687.12</v>
      </c>
      <c r="P340" s="247">
        <f t="shared" si="68"/>
        <v>0</v>
      </c>
      <c r="Q340" s="247">
        <f t="shared" si="68"/>
        <v>3889657.22</v>
      </c>
      <c r="R340" s="247">
        <f t="shared" si="68"/>
        <v>448743.92</v>
      </c>
      <c r="S340" s="247">
        <f t="shared" si="68"/>
        <v>0</v>
      </c>
      <c r="T340" s="247">
        <f t="shared" si="68"/>
        <v>0</v>
      </c>
      <c r="U340" s="247">
        <f t="shared" si="68"/>
        <v>572977.13763999997</v>
      </c>
      <c r="V340" s="178"/>
    </row>
    <row r="341" spans="1:22" ht="12.75" customHeight="1" x14ac:dyDescent="0.2">
      <c r="A341" s="662" t="s">
        <v>71</v>
      </c>
      <c r="B341" s="663"/>
      <c r="C341" s="244">
        <f t="shared" ref="C341:U341" si="69">C336+C338+C340</f>
        <v>38693883.057640001</v>
      </c>
      <c r="D341" s="244">
        <f t="shared" si="69"/>
        <v>3280028.05</v>
      </c>
      <c r="E341" s="244">
        <f t="shared" si="69"/>
        <v>7945826.9399999995</v>
      </c>
      <c r="F341" s="244">
        <f t="shared" si="69"/>
        <v>0</v>
      </c>
      <c r="G341" s="244">
        <f t="shared" si="69"/>
        <v>1499589.73</v>
      </c>
      <c r="H341" s="244">
        <f t="shared" si="69"/>
        <v>1931873.84</v>
      </c>
      <c r="I341" s="244">
        <f t="shared" si="69"/>
        <v>1290717.17</v>
      </c>
      <c r="J341" s="244">
        <f t="shared" si="69"/>
        <v>0</v>
      </c>
      <c r="K341" s="244">
        <f t="shared" si="69"/>
        <v>0</v>
      </c>
      <c r="L341" s="244">
        <f t="shared" si="69"/>
        <v>661</v>
      </c>
      <c r="M341" s="244">
        <f t="shared" si="69"/>
        <v>12437932.82</v>
      </c>
      <c r="N341" s="244">
        <f t="shared" si="69"/>
        <v>0</v>
      </c>
      <c r="O341" s="244">
        <f t="shared" si="69"/>
        <v>2288687.12</v>
      </c>
      <c r="P341" s="244">
        <f t="shared" si="69"/>
        <v>971.23</v>
      </c>
      <c r="Q341" s="244">
        <f t="shared" si="69"/>
        <v>5280543.5700000022</v>
      </c>
      <c r="R341" s="244">
        <f t="shared" si="69"/>
        <v>649388.46</v>
      </c>
      <c r="S341" s="244">
        <f t="shared" si="69"/>
        <v>0</v>
      </c>
      <c r="T341" s="244">
        <f t="shared" si="69"/>
        <v>1280277.1799999995</v>
      </c>
      <c r="U341" s="244">
        <f t="shared" si="69"/>
        <v>809018.17764000001</v>
      </c>
      <c r="V341" s="251"/>
    </row>
    <row r="342" spans="1:22" ht="12.75" customHeight="1" x14ac:dyDescent="0.2">
      <c r="A342" s="664" t="s">
        <v>110</v>
      </c>
      <c r="B342" s="665"/>
      <c r="C342" s="241"/>
      <c r="D342" s="237"/>
      <c r="E342" s="237"/>
      <c r="F342" s="237"/>
      <c r="G342" s="237"/>
      <c r="H342" s="237"/>
      <c r="I342" s="237"/>
      <c r="J342" s="237"/>
      <c r="K342" s="237"/>
      <c r="L342" s="240"/>
      <c r="M342" s="237"/>
      <c r="N342" s="237"/>
      <c r="O342" s="239"/>
      <c r="P342" s="236"/>
      <c r="Q342" s="237"/>
      <c r="R342" s="237"/>
      <c r="S342" s="237"/>
      <c r="T342" s="241"/>
      <c r="U342" s="237"/>
      <c r="V342" s="171"/>
    </row>
    <row r="343" spans="1:22" s="1" customFormat="1" ht="12.75" customHeight="1" x14ac:dyDescent="0.2">
      <c r="A343" s="334">
        <v>1</v>
      </c>
      <c r="B343" s="481" t="s">
        <v>292</v>
      </c>
      <c r="C343" s="583">
        <f>'Раздел 1'!P343</f>
        <v>31870713.803135999</v>
      </c>
      <c r="D343" s="542">
        <v>1610210.4500000002</v>
      </c>
      <c r="E343" s="542">
        <v>5587307.3799999999</v>
      </c>
      <c r="F343" s="543">
        <v>1616578</v>
      </c>
      <c r="G343" s="542">
        <v>1141090.95</v>
      </c>
      <c r="H343" s="542">
        <v>2206239.12</v>
      </c>
      <c r="I343" s="542">
        <v>730786.82000000007</v>
      </c>
      <c r="J343" s="559"/>
      <c r="K343" s="237"/>
      <c r="L343" s="243">
        <v>1024</v>
      </c>
      <c r="M343" s="335">
        <v>9612453.4800000004</v>
      </c>
      <c r="N343" s="335" t="s">
        <v>771</v>
      </c>
      <c r="O343" s="335">
        <v>3735308.79</v>
      </c>
      <c r="P343" s="335" t="s">
        <v>770</v>
      </c>
      <c r="Q343" s="335">
        <v>4490994.03</v>
      </c>
      <c r="R343" s="335">
        <v>448769.32999999996</v>
      </c>
      <c r="S343" s="237"/>
      <c r="T343" s="335"/>
      <c r="U343" s="335">
        <v>690975.45235600008</v>
      </c>
      <c r="V343" s="345">
        <v>2022</v>
      </c>
    </row>
    <row r="344" spans="1:22" s="1" customFormat="1" ht="12.75" customHeight="1" x14ac:dyDescent="0.2">
      <c r="A344" s="334">
        <f t="shared" ref="A344:A354" si="70">A343+1</f>
        <v>2</v>
      </c>
      <c r="B344" s="481" t="s">
        <v>142</v>
      </c>
      <c r="C344" s="583">
        <f>'Раздел 1'!P344</f>
        <v>1248715.4117999999</v>
      </c>
      <c r="D344" s="542"/>
      <c r="E344" s="542"/>
      <c r="F344" s="559"/>
      <c r="G344" s="542"/>
      <c r="H344" s="542"/>
      <c r="I344" s="542"/>
      <c r="J344" s="559"/>
      <c r="K344" s="237"/>
      <c r="L344" s="243"/>
      <c r="M344" s="335"/>
      <c r="N344" s="237"/>
      <c r="O344" s="333"/>
      <c r="P344" s="335"/>
      <c r="Q344" s="335"/>
      <c r="R344" s="335"/>
      <c r="S344" s="237"/>
      <c r="T344" s="335">
        <v>1248715.4117999999</v>
      </c>
      <c r="U344" s="335"/>
      <c r="V344" s="345">
        <v>2022</v>
      </c>
    </row>
    <row r="345" spans="1:22" s="1" customFormat="1" ht="12.75" customHeight="1" x14ac:dyDescent="0.2">
      <c r="A345" s="334">
        <f t="shared" si="70"/>
        <v>3</v>
      </c>
      <c r="B345" s="481" t="s">
        <v>406</v>
      </c>
      <c r="C345" s="583">
        <f>'Раздел 1'!P345</f>
        <v>1315451.913984</v>
      </c>
      <c r="D345" s="542"/>
      <c r="E345" s="542"/>
      <c r="F345" s="559"/>
      <c r="G345" s="542"/>
      <c r="H345" s="542"/>
      <c r="I345" s="542"/>
      <c r="J345" s="559"/>
      <c r="K345" s="237"/>
      <c r="L345" s="243"/>
      <c r="M345" s="335"/>
      <c r="N345" s="237"/>
      <c r="O345" s="333"/>
      <c r="P345" s="335"/>
      <c r="Q345" s="335"/>
      <c r="R345" s="335"/>
      <c r="S345" s="237"/>
      <c r="T345" s="335">
        <v>1315451.913984</v>
      </c>
      <c r="U345" s="335"/>
      <c r="V345" s="345">
        <v>2022</v>
      </c>
    </row>
    <row r="346" spans="1:22" s="1" customFormat="1" ht="12.75" customHeight="1" x14ac:dyDescent="0.2">
      <c r="A346" s="334">
        <f t="shared" si="70"/>
        <v>4</v>
      </c>
      <c r="B346" s="481" t="s">
        <v>407</v>
      </c>
      <c r="C346" s="583">
        <f>'Раздел 1'!P346</f>
        <v>1585336.5964800001</v>
      </c>
      <c r="D346" s="542"/>
      <c r="E346" s="542"/>
      <c r="F346" s="559"/>
      <c r="G346" s="542"/>
      <c r="H346" s="542"/>
      <c r="I346" s="542"/>
      <c r="J346" s="559"/>
      <c r="K346" s="237"/>
      <c r="L346" s="243"/>
      <c r="M346" s="335"/>
      <c r="N346" s="237"/>
      <c r="O346" s="333"/>
      <c r="P346" s="335"/>
      <c r="Q346" s="335"/>
      <c r="R346" s="335"/>
      <c r="S346" s="237"/>
      <c r="T346" s="335">
        <v>1585336.5964800001</v>
      </c>
      <c r="U346" s="335"/>
      <c r="V346" s="345">
        <v>2022</v>
      </c>
    </row>
    <row r="347" spans="1:22" s="1" customFormat="1" ht="12.75" customHeight="1" x14ac:dyDescent="0.2">
      <c r="A347" s="334">
        <f t="shared" si="70"/>
        <v>5</v>
      </c>
      <c r="B347" s="366" t="s">
        <v>408</v>
      </c>
      <c r="C347" s="583">
        <f>'Раздел 1'!P347</f>
        <v>849800.75639999995</v>
      </c>
      <c r="D347" s="542"/>
      <c r="E347" s="542"/>
      <c r="F347" s="542"/>
      <c r="G347" s="542"/>
      <c r="H347" s="542"/>
      <c r="I347" s="542"/>
      <c r="J347" s="559"/>
      <c r="K347" s="237"/>
      <c r="L347" s="243"/>
      <c r="M347" s="335"/>
      <c r="N347" s="333"/>
      <c r="O347" s="333"/>
      <c r="P347" s="335"/>
      <c r="Q347" s="335"/>
      <c r="R347" s="335"/>
      <c r="S347" s="237"/>
      <c r="T347" s="335">
        <v>849800.75639999995</v>
      </c>
      <c r="U347" s="335"/>
      <c r="V347" s="345">
        <v>2022</v>
      </c>
    </row>
    <row r="348" spans="1:22" s="1" customFormat="1" ht="12.75" customHeight="1" x14ac:dyDescent="0.2">
      <c r="A348" s="334">
        <f t="shared" si="70"/>
        <v>6</v>
      </c>
      <c r="B348" s="366" t="s">
        <v>409</v>
      </c>
      <c r="C348" s="583">
        <f>'Раздел 1'!P348</f>
        <v>1242286.4113919996</v>
      </c>
      <c r="D348" s="542"/>
      <c r="E348" s="542"/>
      <c r="F348" s="542"/>
      <c r="G348" s="542"/>
      <c r="H348" s="542"/>
      <c r="I348" s="542"/>
      <c r="J348" s="559"/>
      <c r="K348" s="237"/>
      <c r="L348" s="243"/>
      <c r="M348" s="335"/>
      <c r="N348" s="333"/>
      <c r="O348" s="333"/>
      <c r="P348" s="335"/>
      <c r="Q348" s="335"/>
      <c r="R348" s="335"/>
      <c r="S348" s="237"/>
      <c r="T348" s="335">
        <v>1242286.4113919996</v>
      </c>
      <c r="U348" s="335"/>
      <c r="V348" s="345">
        <v>2022</v>
      </c>
    </row>
    <row r="349" spans="1:22" s="1" customFormat="1" ht="12.75" customHeight="1" x14ac:dyDescent="0.2">
      <c r="A349" s="334">
        <f t="shared" si="70"/>
        <v>7</v>
      </c>
      <c r="B349" s="366" t="s">
        <v>410</v>
      </c>
      <c r="C349" s="583">
        <f>'Раздел 1'!P349</f>
        <v>773900.93760000006</v>
      </c>
      <c r="D349" s="542"/>
      <c r="E349" s="542"/>
      <c r="F349" s="542"/>
      <c r="G349" s="542"/>
      <c r="H349" s="542"/>
      <c r="I349" s="542"/>
      <c r="J349" s="559"/>
      <c r="K349" s="237"/>
      <c r="L349" s="243"/>
      <c r="M349" s="335"/>
      <c r="N349" s="333"/>
      <c r="O349" s="333"/>
      <c r="P349" s="335"/>
      <c r="Q349" s="335"/>
      <c r="R349" s="335"/>
      <c r="S349" s="237"/>
      <c r="T349" s="335">
        <v>773900.93760000006</v>
      </c>
      <c r="U349" s="335"/>
      <c r="V349" s="345">
        <v>2022</v>
      </c>
    </row>
    <row r="350" spans="1:22" s="1" customFormat="1" ht="12.75" customHeight="1" x14ac:dyDescent="0.2">
      <c r="A350" s="334">
        <f t="shared" si="70"/>
        <v>8</v>
      </c>
      <c r="B350" s="346" t="s">
        <v>412</v>
      </c>
      <c r="C350" s="261">
        <f>'Раздел 1'!P350</f>
        <v>766343.85791999998</v>
      </c>
      <c r="D350" s="542"/>
      <c r="E350" s="542"/>
      <c r="F350" s="542"/>
      <c r="G350" s="542"/>
      <c r="H350" s="542"/>
      <c r="I350" s="542"/>
      <c r="J350" s="559"/>
      <c r="K350" s="237"/>
      <c r="L350" s="243"/>
      <c r="M350" s="335"/>
      <c r="N350" s="333"/>
      <c r="O350" s="333"/>
      <c r="P350" s="335"/>
      <c r="Q350" s="335"/>
      <c r="R350" s="335"/>
      <c r="S350" s="237"/>
      <c r="T350" s="335">
        <v>766343.85791999998</v>
      </c>
      <c r="U350" s="335"/>
      <c r="V350" s="345">
        <v>2022</v>
      </c>
    </row>
    <row r="351" spans="1:22" s="1" customFormat="1" ht="12.75" customHeight="1" x14ac:dyDescent="0.2">
      <c r="A351" s="334">
        <f t="shared" si="70"/>
        <v>9</v>
      </c>
      <c r="B351" s="366" t="s">
        <v>413</v>
      </c>
      <c r="C351" s="583">
        <f>'Раздел 1'!P351</f>
        <v>478615.04639999999</v>
      </c>
      <c r="D351" s="549"/>
      <c r="E351" s="542"/>
      <c r="F351" s="542"/>
      <c r="G351" s="542"/>
      <c r="H351" s="542"/>
      <c r="I351" s="542"/>
      <c r="J351" s="559"/>
      <c r="K351" s="237"/>
      <c r="L351" s="243"/>
      <c r="M351" s="335"/>
      <c r="N351" s="333"/>
      <c r="O351" s="333"/>
      <c r="P351" s="335"/>
      <c r="Q351" s="335"/>
      <c r="R351" s="335"/>
      <c r="S351" s="237"/>
      <c r="T351" s="335">
        <v>478615.04639999999</v>
      </c>
      <c r="U351" s="335"/>
      <c r="V351" s="345">
        <v>2022</v>
      </c>
    </row>
    <row r="352" spans="1:22" s="1" customFormat="1" ht="12.75" customHeight="1" x14ac:dyDescent="0.2">
      <c r="A352" s="334">
        <f t="shared" si="70"/>
        <v>10</v>
      </c>
      <c r="B352" s="366" t="s">
        <v>414</v>
      </c>
      <c r="C352" s="583">
        <f>'Раздел 1'!P352</f>
        <v>798704.85839999991</v>
      </c>
      <c r="D352" s="549"/>
      <c r="E352" s="542"/>
      <c r="F352" s="542"/>
      <c r="G352" s="542"/>
      <c r="H352" s="542"/>
      <c r="I352" s="542"/>
      <c r="J352" s="559"/>
      <c r="K352" s="237"/>
      <c r="L352" s="243"/>
      <c r="M352" s="335"/>
      <c r="N352" s="333"/>
      <c r="O352" s="333"/>
      <c r="P352" s="335"/>
      <c r="Q352" s="335"/>
      <c r="R352" s="335"/>
      <c r="S352" s="237"/>
      <c r="T352" s="335">
        <v>798704.85839999991</v>
      </c>
      <c r="U352" s="335"/>
      <c r="V352" s="345">
        <v>2022</v>
      </c>
    </row>
    <row r="353" spans="1:22" s="1" customFormat="1" ht="12.75" customHeight="1" x14ac:dyDescent="0.2">
      <c r="A353" s="334">
        <f t="shared" si="70"/>
        <v>11</v>
      </c>
      <c r="B353" s="366" t="s">
        <v>415</v>
      </c>
      <c r="C353" s="583">
        <f>'Раздел 1'!P353</f>
        <v>794431.34531999996</v>
      </c>
      <c r="D353" s="549"/>
      <c r="E353" s="542"/>
      <c r="F353" s="542"/>
      <c r="G353" s="542"/>
      <c r="H353" s="542"/>
      <c r="I353" s="542"/>
      <c r="J353" s="559"/>
      <c r="K353" s="237"/>
      <c r="L353" s="243"/>
      <c r="M353" s="335"/>
      <c r="N353" s="333"/>
      <c r="O353" s="333"/>
      <c r="P353" s="335"/>
      <c r="Q353" s="335"/>
      <c r="R353" s="335"/>
      <c r="S353" s="237"/>
      <c r="T353" s="335">
        <v>794431.34531999996</v>
      </c>
      <c r="U353" s="335"/>
      <c r="V353" s="345">
        <v>2022</v>
      </c>
    </row>
    <row r="354" spans="1:22" s="1" customFormat="1" ht="12.75" customHeight="1" x14ac:dyDescent="0.2">
      <c r="A354" s="334">
        <f t="shared" si="70"/>
        <v>12</v>
      </c>
      <c r="B354" s="346" t="s">
        <v>411</v>
      </c>
      <c r="C354" s="261">
        <f>'Раздел 1'!P354</f>
        <v>33759068.136791997</v>
      </c>
      <c r="D354" s="549">
        <v>1745891.9000000001</v>
      </c>
      <c r="E354" s="542">
        <v>3160379.74</v>
      </c>
      <c r="F354" s="542">
        <v>1752796</v>
      </c>
      <c r="G354" s="542">
        <v>1237242.9000000001</v>
      </c>
      <c r="H354" s="542">
        <v>2392143.84</v>
      </c>
      <c r="I354" s="542">
        <v>792365.24</v>
      </c>
      <c r="J354" s="559"/>
      <c r="K354" s="237"/>
      <c r="L354" s="243">
        <v>1291</v>
      </c>
      <c r="M354" s="335">
        <v>10422429.359999999</v>
      </c>
      <c r="N354" s="333" t="s">
        <v>772</v>
      </c>
      <c r="O354" s="333">
        <v>4050057.7800000003</v>
      </c>
      <c r="P354" s="335">
        <v>3000</v>
      </c>
      <c r="Q354" s="335">
        <v>4869419.46</v>
      </c>
      <c r="R354" s="335">
        <v>486584.05999999994</v>
      </c>
      <c r="S354" s="237"/>
      <c r="T354" s="335">
        <v>2100558.6167999995</v>
      </c>
      <c r="U354" s="335">
        <v>749199.23999199993</v>
      </c>
      <c r="V354" s="345">
        <v>2022</v>
      </c>
    </row>
    <row r="355" spans="1:22" ht="12.75" customHeight="1" x14ac:dyDescent="0.2">
      <c r="A355" s="668" t="s">
        <v>276</v>
      </c>
      <c r="B355" s="669"/>
      <c r="C355" s="247">
        <f>SUM(C343:C354)</f>
        <v>75483369.075623989</v>
      </c>
      <c r="D355" s="247">
        <f t="shared" ref="D355:U355" si="71">SUM(D343:D354)</f>
        <v>3356102.3500000006</v>
      </c>
      <c r="E355" s="247">
        <f t="shared" si="71"/>
        <v>8747687.120000001</v>
      </c>
      <c r="F355" s="247">
        <f t="shared" si="71"/>
        <v>3369374</v>
      </c>
      <c r="G355" s="247">
        <f t="shared" si="71"/>
        <v>2378333.85</v>
      </c>
      <c r="H355" s="247">
        <f t="shared" si="71"/>
        <v>4598382.96</v>
      </c>
      <c r="I355" s="247">
        <f t="shared" si="71"/>
        <v>1523152.06</v>
      </c>
      <c r="J355" s="247">
        <f t="shared" si="71"/>
        <v>0</v>
      </c>
      <c r="K355" s="247">
        <f t="shared" si="71"/>
        <v>0</v>
      </c>
      <c r="L355" s="247">
        <f t="shared" si="71"/>
        <v>2315</v>
      </c>
      <c r="M355" s="247">
        <f t="shared" si="71"/>
        <v>20034882.84</v>
      </c>
      <c r="N355" s="247">
        <f t="shared" si="71"/>
        <v>0</v>
      </c>
      <c r="O355" s="247">
        <f t="shared" si="71"/>
        <v>7785366.5700000003</v>
      </c>
      <c r="P355" s="247">
        <f t="shared" si="71"/>
        <v>3000</v>
      </c>
      <c r="Q355" s="247">
        <f t="shared" si="71"/>
        <v>9360413.4900000002</v>
      </c>
      <c r="R355" s="247">
        <f t="shared" si="71"/>
        <v>935353.3899999999</v>
      </c>
      <c r="S355" s="247">
        <f t="shared" si="71"/>
        <v>0</v>
      </c>
      <c r="T355" s="247">
        <f t="shared" si="71"/>
        <v>11954145.752495999</v>
      </c>
      <c r="U355" s="247">
        <f t="shared" si="71"/>
        <v>1440174.6923480001</v>
      </c>
      <c r="V355" s="178"/>
    </row>
    <row r="356" spans="1:22" s="1" customFormat="1" ht="12.75" customHeight="1" x14ac:dyDescent="0.2">
      <c r="A356" s="334">
        <v>1</v>
      </c>
      <c r="B356" s="481" t="s">
        <v>142</v>
      </c>
      <c r="C356" s="335">
        <f>'Раздел 1'!P356</f>
        <v>19557298.693542</v>
      </c>
      <c r="D356" s="542">
        <v>1800558.0380000002</v>
      </c>
      <c r="E356" s="542">
        <v>3218428.05</v>
      </c>
      <c r="F356" s="542"/>
      <c r="G356" s="542">
        <v>959404.83000000007</v>
      </c>
      <c r="H356" s="542">
        <v>1501645.6520000002</v>
      </c>
      <c r="I356" s="542">
        <v>705916.16500000004</v>
      </c>
      <c r="J356" s="559"/>
      <c r="K356" s="237"/>
      <c r="L356" s="243"/>
      <c r="M356" s="335">
        <v>5474734.6919999998</v>
      </c>
      <c r="N356" s="335"/>
      <c r="O356" s="335">
        <v>1778996.6360000002</v>
      </c>
      <c r="P356" s="335"/>
      <c r="Q356" s="335">
        <v>3323430.7910000002</v>
      </c>
      <c r="R356" s="335">
        <v>348808.67599999998</v>
      </c>
      <c r="S356" s="237"/>
      <c r="T356" s="335"/>
      <c r="U356" s="335">
        <v>445375.16354199999</v>
      </c>
      <c r="V356" s="345">
        <v>2023</v>
      </c>
    </row>
    <row r="357" spans="1:22" s="1" customFormat="1" ht="12.75" customHeight="1" x14ac:dyDescent="0.2">
      <c r="A357" s="334">
        <f t="shared" ref="A357:A373" si="72">A356+1</f>
        <v>2</v>
      </c>
      <c r="B357" s="481" t="s">
        <v>417</v>
      </c>
      <c r="C357" s="335">
        <f>'Раздел 1'!P357</f>
        <v>1566871.4639999999</v>
      </c>
      <c r="D357" s="549"/>
      <c r="E357" s="542"/>
      <c r="F357" s="542"/>
      <c r="G357" s="542"/>
      <c r="H357" s="542"/>
      <c r="I357" s="542"/>
      <c r="J357" s="559"/>
      <c r="K357" s="237"/>
      <c r="L357" s="243"/>
      <c r="M357" s="335"/>
      <c r="N357" s="335"/>
      <c r="O357" s="333"/>
      <c r="P357" s="335"/>
      <c r="Q357" s="335"/>
      <c r="R357" s="335"/>
      <c r="S357" s="237"/>
      <c r="T357" s="335">
        <v>1566871.4639999999</v>
      </c>
      <c r="U357" s="335"/>
      <c r="V357" s="345">
        <v>2023</v>
      </c>
    </row>
    <row r="358" spans="1:22" s="1" customFormat="1" ht="12.75" customHeight="1" x14ac:dyDescent="0.2">
      <c r="A358" s="334">
        <f t="shared" si="72"/>
        <v>3</v>
      </c>
      <c r="B358" s="481" t="s">
        <v>418</v>
      </c>
      <c r="C358" s="335">
        <f>'Раздел 1'!P358</f>
        <v>1029157.7587199999</v>
      </c>
      <c r="D358" s="549"/>
      <c r="E358" s="542"/>
      <c r="F358" s="542"/>
      <c r="G358" s="542"/>
      <c r="H358" s="542"/>
      <c r="I358" s="542"/>
      <c r="J358" s="559"/>
      <c r="K358" s="237"/>
      <c r="L358" s="243"/>
      <c r="M358" s="335"/>
      <c r="N358" s="335"/>
      <c r="O358" s="333"/>
      <c r="P358" s="335"/>
      <c r="Q358" s="335"/>
      <c r="R358" s="335"/>
      <c r="S358" s="237"/>
      <c r="T358" s="335">
        <v>1029157.7587199999</v>
      </c>
      <c r="U358" s="335"/>
      <c r="V358" s="345">
        <v>2023</v>
      </c>
    </row>
    <row r="359" spans="1:22" s="1" customFormat="1" ht="12.75" customHeight="1" x14ac:dyDescent="0.2">
      <c r="A359" s="334">
        <f t="shared" si="72"/>
        <v>4</v>
      </c>
      <c r="B359" s="481" t="s">
        <v>419</v>
      </c>
      <c r="C359" s="335">
        <f>'Раздел 1'!P359</f>
        <v>687209.70240000007</v>
      </c>
      <c r="D359" s="549"/>
      <c r="E359" s="542"/>
      <c r="F359" s="542"/>
      <c r="G359" s="542"/>
      <c r="H359" s="542"/>
      <c r="I359" s="542"/>
      <c r="J359" s="559"/>
      <c r="K359" s="237"/>
      <c r="L359" s="243"/>
      <c r="M359" s="335"/>
      <c r="N359" s="335"/>
      <c r="O359" s="333"/>
      <c r="P359" s="335"/>
      <c r="Q359" s="335"/>
      <c r="R359" s="335"/>
      <c r="S359" s="237"/>
      <c r="T359" s="335">
        <v>687209.70240000007</v>
      </c>
      <c r="U359" s="335"/>
      <c r="V359" s="345">
        <v>2023</v>
      </c>
    </row>
    <row r="360" spans="1:22" s="1" customFormat="1" ht="12.75" customHeight="1" x14ac:dyDescent="0.2">
      <c r="A360" s="334">
        <f t="shared" si="72"/>
        <v>5</v>
      </c>
      <c r="B360" s="481" t="s">
        <v>420</v>
      </c>
      <c r="C360" s="335">
        <f>'Раздел 1'!P360</f>
        <v>904033.728</v>
      </c>
      <c r="D360" s="549"/>
      <c r="E360" s="542"/>
      <c r="F360" s="542"/>
      <c r="G360" s="542"/>
      <c r="H360" s="542"/>
      <c r="I360" s="542"/>
      <c r="J360" s="559"/>
      <c r="K360" s="237"/>
      <c r="L360" s="243"/>
      <c r="M360" s="335"/>
      <c r="N360" s="335"/>
      <c r="O360" s="333"/>
      <c r="P360" s="335"/>
      <c r="Q360" s="335"/>
      <c r="R360" s="335"/>
      <c r="S360" s="237"/>
      <c r="T360" s="335">
        <v>904033.728</v>
      </c>
      <c r="U360" s="335"/>
      <c r="V360" s="345">
        <v>2023</v>
      </c>
    </row>
    <row r="361" spans="1:22" s="1" customFormat="1" ht="12.75" customHeight="1" x14ac:dyDescent="0.2">
      <c r="A361" s="334">
        <f t="shared" si="72"/>
        <v>6</v>
      </c>
      <c r="B361" s="481" t="s">
        <v>421</v>
      </c>
      <c r="C361" s="335">
        <f>'Раздел 1'!P361</f>
        <v>914694.84287999989</v>
      </c>
      <c r="D361" s="549"/>
      <c r="E361" s="542"/>
      <c r="F361" s="542"/>
      <c r="G361" s="542"/>
      <c r="H361" s="542"/>
      <c r="I361" s="542"/>
      <c r="J361" s="559"/>
      <c r="K361" s="237"/>
      <c r="L361" s="243"/>
      <c r="M361" s="335"/>
      <c r="N361" s="335"/>
      <c r="O361" s="333"/>
      <c r="P361" s="335"/>
      <c r="Q361" s="335"/>
      <c r="R361" s="335"/>
      <c r="S361" s="237"/>
      <c r="T361" s="335">
        <v>914694.84287999989</v>
      </c>
      <c r="U361" s="335"/>
      <c r="V361" s="345">
        <v>2023</v>
      </c>
    </row>
    <row r="362" spans="1:22" s="1" customFormat="1" ht="12.75" customHeight="1" x14ac:dyDescent="0.2">
      <c r="A362" s="334">
        <f t="shared" si="72"/>
        <v>7</v>
      </c>
      <c r="B362" s="481" t="s">
        <v>422</v>
      </c>
      <c r="C362" s="335">
        <f>'Раздел 1'!P362</f>
        <v>855338.36544000008</v>
      </c>
      <c r="D362" s="549"/>
      <c r="E362" s="542"/>
      <c r="F362" s="542"/>
      <c r="G362" s="542"/>
      <c r="H362" s="542"/>
      <c r="I362" s="542"/>
      <c r="J362" s="559"/>
      <c r="K362" s="237"/>
      <c r="L362" s="243"/>
      <c r="M362" s="335"/>
      <c r="N362" s="335"/>
      <c r="O362" s="333"/>
      <c r="P362" s="335"/>
      <c r="Q362" s="335"/>
      <c r="R362" s="335"/>
      <c r="S362" s="237"/>
      <c r="T362" s="335">
        <v>855338.36544000008</v>
      </c>
      <c r="U362" s="335"/>
      <c r="V362" s="345">
        <v>2023</v>
      </c>
    </row>
    <row r="363" spans="1:22" s="1" customFormat="1" ht="12.75" customHeight="1" x14ac:dyDescent="0.2">
      <c r="A363" s="334">
        <f t="shared" si="72"/>
        <v>8</v>
      </c>
      <c r="B363" s="481" t="s">
        <v>423</v>
      </c>
      <c r="C363" s="335">
        <f>'Раздел 1'!P363</f>
        <v>209592.91295999996</v>
      </c>
      <c r="D363" s="549"/>
      <c r="E363" s="542"/>
      <c r="F363" s="542"/>
      <c r="G363" s="542"/>
      <c r="H363" s="542"/>
      <c r="I363" s="542"/>
      <c r="J363" s="559"/>
      <c r="K363" s="237"/>
      <c r="L363" s="243"/>
      <c r="M363" s="335"/>
      <c r="N363" s="335"/>
      <c r="O363" s="333"/>
      <c r="P363" s="335"/>
      <c r="Q363" s="335"/>
      <c r="R363" s="335"/>
      <c r="S363" s="237"/>
      <c r="T363" s="335">
        <v>209592.91295999996</v>
      </c>
      <c r="U363" s="335"/>
      <c r="V363" s="345">
        <v>2023</v>
      </c>
    </row>
    <row r="364" spans="1:22" s="1" customFormat="1" ht="12.75" customHeight="1" x14ac:dyDescent="0.2">
      <c r="A364" s="334">
        <f t="shared" si="72"/>
        <v>9</v>
      </c>
      <c r="B364" s="481" t="s">
        <v>424</v>
      </c>
      <c r="C364" s="335">
        <f>'Раздел 1'!P364</f>
        <v>739754.1331199999</v>
      </c>
      <c r="D364" s="549"/>
      <c r="E364" s="542"/>
      <c r="F364" s="542"/>
      <c r="G364" s="542"/>
      <c r="H364" s="542"/>
      <c r="I364" s="542"/>
      <c r="J364" s="559"/>
      <c r="K364" s="237"/>
      <c r="L364" s="243"/>
      <c r="M364" s="335"/>
      <c r="N364" s="335"/>
      <c r="O364" s="333"/>
      <c r="P364" s="335"/>
      <c r="Q364" s="335"/>
      <c r="R364" s="335"/>
      <c r="S364" s="237"/>
      <c r="T364" s="335">
        <v>739754.1331199999</v>
      </c>
      <c r="U364" s="335"/>
      <c r="V364" s="345">
        <v>2023</v>
      </c>
    </row>
    <row r="365" spans="1:22" s="1" customFormat="1" ht="12.75" customHeight="1" x14ac:dyDescent="0.2">
      <c r="A365" s="334">
        <f t="shared" si="72"/>
        <v>10</v>
      </c>
      <c r="B365" s="481" t="s">
        <v>425</v>
      </c>
      <c r="C365" s="335">
        <f>'Раздел 1'!P365</f>
        <v>1298698.1376</v>
      </c>
      <c r="D365" s="549"/>
      <c r="E365" s="542"/>
      <c r="F365" s="542"/>
      <c r="G365" s="542"/>
      <c r="H365" s="542"/>
      <c r="I365" s="542"/>
      <c r="J365" s="559"/>
      <c r="K365" s="237"/>
      <c r="L365" s="243"/>
      <c r="M365" s="335"/>
      <c r="N365" s="335"/>
      <c r="O365" s="333"/>
      <c r="P365" s="335"/>
      <c r="Q365" s="335"/>
      <c r="R365" s="335"/>
      <c r="S365" s="237"/>
      <c r="T365" s="335">
        <v>1298698.1376</v>
      </c>
      <c r="U365" s="335"/>
      <c r="V365" s="345">
        <v>2023</v>
      </c>
    </row>
    <row r="366" spans="1:22" s="1" customFormat="1" ht="12.75" customHeight="1" x14ac:dyDescent="0.2">
      <c r="A366" s="334">
        <f t="shared" si="72"/>
        <v>11</v>
      </c>
      <c r="B366" s="481" t="s">
        <v>426</v>
      </c>
      <c r="C366" s="335">
        <f>'Раздел 1'!P366</f>
        <v>751509.59039999999</v>
      </c>
      <c r="D366" s="549"/>
      <c r="E366" s="542"/>
      <c r="F366" s="542"/>
      <c r="G366" s="542"/>
      <c r="H366" s="542"/>
      <c r="I366" s="542"/>
      <c r="J366" s="559"/>
      <c r="K366" s="237"/>
      <c r="L366" s="243"/>
      <c r="M366" s="335"/>
      <c r="N366" s="335"/>
      <c r="O366" s="333"/>
      <c r="P366" s="335"/>
      <c r="Q366" s="335"/>
      <c r="R366" s="335"/>
      <c r="S366" s="237"/>
      <c r="T366" s="335">
        <v>751509.59039999999</v>
      </c>
      <c r="U366" s="335"/>
      <c r="V366" s="345">
        <v>2023</v>
      </c>
    </row>
    <row r="367" spans="1:22" s="1" customFormat="1" ht="12.75" customHeight="1" x14ac:dyDescent="0.2">
      <c r="A367" s="334">
        <f t="shared" si="72"/>
        <v>12</v>
      </c>
      <c r="B367" s="481" t="s">
        <v>427</v>
      </c>
      <c r="C367" s="335">
        <f>'Раздел 1'!P367</f>
        <v>779547.73080000002</v>
      </c>
      <c r="D367" s="549"/>
      <c r="E367" s="542"/>
      <c r="F367" s="542"/>
      <c r="G367" s="542"/>
      <c r="H367" s="542"/>
      <c r="I367" s="542"/>
      <c r="J367" s="559"/>
      <c r="K367" s="237"/>
      <c r="L367" s="243"/>
      <c r="M367" s="335"/>
      <c r="N367" s="335"/>
      <c r="O367" s="333"/>
      <c r="P367" s="335"/>
      <c r="Q367" s="335"/>
      <c r="R367" s="335"/>
      <c r="S367" s="237"/>
      <c r="T367" s="335">
        <v>779547.73080000002</v>
      </c>
      <c r="U367" s="335"/>
      <c r="V367" s="345">
        <v>2023</v>
      </c>
    </row>
    <row r="368" spans="1:22" s="1" customFormat="1" ht="12.75" customHeight="1" x14ac:dyDescent="0.2">
      <c r="A368" s="334">
        <f t="shared" si="72"/>
        <v>13</v>
      </c>
      <c r="B368" s="481" t="s">
        <v>428</v>
      </c>
      <c r="C368" s="335">
        <f>'Раздел 1'!P368</f>
        <v>248319.61199999999</v>
      </c>
      <c r="D368" s="549"/>
      <c r="E368" s="542"/>
      <c r="F368" s="542"/>
      <c r="G368" s="542"/>
      <c r="H368" s="542"/>
      <c r="I368" s="542"/>
      <c r="J368" s="559"/>
      <c r="K368" s="237"/>
      <c r="L368" s="243"/>
      <c r="M368" s="335"/>
      <c r="N368" s="335"/>
      <c r="O368" s="333"/>
      <c r="P368" s="335"/>
      <c r="Q368" s="335"/>
      <c r="R368" s="335"/>
      <c r="S368" s="237"/>
      <c r="T368" s="335">
        <v>248319.61199999999</v>
      </c>
      <c r="U368" s="335"/>
      <c r="V368" s="345">
        <v>2023</v>
      </c>
    </row>
    <row r="369" spans="1:22" s="1" customFormat="1" ht="12.75" customHeight="1" x14ac:dyDescent="0.2">
      <c r="A369" s="334">
        <f t="shared" si="72"/>
        <v>14</v>
      </c>
      <c r="B369" s="481" t="s">
        <v>429</v>
      </c>
      <c r="C369" s="335">
        <f>'Раздел 1'!P369</f>
        <v>248877.6336</v>
      </c>
      <c r="D369" s="549"/>
      <c r="E369" s="542"/>
      <c r="F369" s="542"/>
      <c r="G369" s="542"/>
      <c r="H369" s="542"/>
      <c r="I369" s="542"/>
      <c r="J369" s="559"/>
      <c r="K369" s="237"/>
      <c r="L369" s="243"/>
      <c r="M369" s="335"/>
      <c r="N369" s="335"/>
      <c r="O369" s="333"/>
      <c r="P369" s="335"/>
      <c r="Q369" s="335"/>
      <c r="R369" s="335"/>
      <c r="S369" s="237"/>
      <c r="T369" s="335">
        <v>248877.6336</v>
      </c>
      <c r="U369" s="335"/>
      <c r="V369" s="345">
        <v>2023</v>
      </c>
    </row>
    <row r="370" spans="1:22" s="1" customFormat="1" ht="12.75" customHeight="1" x14ac:dyDescent="0.2">
      <c r="A370" s="334">
        <f t="shared" si="72"/>
        <v>15</v>
      </c>
      <c r="B370" s="481" t="s">
        <v>430</v>
      </c>
      <c r="C370" s="335">
        <f>'Раздел 1'!P370</f>
        <v>1238131.692</v>
      </c>
      <c r="D370" s="549"/>
      <c r="E370" s="542"/>
      <c r="F370" s="542"/>
      <c r="G370" s="542"/>
      <c r="H370" s="542"/>
      <c r="I370" s="542"/>
      <c r="J370" s="559"/>
      <c r="K370" s="237"/>
      <c r="L370" s="243"/>
      <c r="M370" s="335"/>
      <c r="N370" s="335"/>
      <c r="O370" s="333"/>
      <c r="P370" s="335"/>
      <c r="Q370" s="335"/>
      <c r="R370" s="335"/>
      <c r="S370" s="237"/>
      <c r="T370" s="335">
        <v>1238131.692</v>
      </c>
      <c r="U370" s="335"/>
      <c r="V370" s="345">
        <v>2023</v>
      </c>
    </row>
    <row r="371" spans="1:22" s="1" customFormat="1" ht="12.75" customHeight="1" x14ac:dyDescent="0.2">
      <c r="A371" s="334">
        <f t="shared" si="72"/>
        <v>16</v>
      </c>
      <c r="B371" s="481" t="s">
        <v>431</v>
      </c>
      <c r="C371" s="335">
        <f>'Раздел 1'!P371</f>
        <v>780898.23360000004</v>
      </c>
      <c r="D371" s="549"/>
      <c r="E371" s="542"/>
      <c r="F371" s="542"/>
      <c r="G371" s="542"/>
      <c r="H371" s="542"/>
      <c r="I371" s="542"/>
      <c r="J371" s="559"/>
      <c r="K371" s="237"/>
      <c r="L371" s="243"/>
      <c r="M371" s="335"/>
      <c r="N371" s="335"/>
      <c r="O371" s="333"/>
      <c r="P371" s="335"/>
      <c r="Q371" s="335"/>
      <c r="R371" s="335"/>
      <c r="S371" s="237"/>
      <c r="T371" s="335">
        <v>780898.23360000004</v>
      </c>
      <c r="U371" s="335"/>
      <c r="V371" s="345">
        <v>2023</v>
      </c>
    </row>
    <row r="372" spans="1:22" s="1" customFormat="1" ht="12.75" customHeight="1" x14ac:dyDescent="0.2">
      <c r="A372" s="334">
        <f t="shared" si="72"/>
        <v>17</v>
      </c>
      <c r="B372" s="481" t="s">
        <v>432</v>
      </c>
      <c r="C372" s="335">
        <f>'Раздел 1'!P372</f>
        <v>789421.01964000007</v>
      </c>
      <c r="D372" s="549"/>
      <c r="E372" s="542"/>
      <c r="F372" s="542"/>
      <c r="G372" s="542"/>
      <c r="H372" s="542"/>
      <c r="I372" s="542"/>
      <c r="J372" s="559"/>
      <c r="K372" s="237"/>
      <c r="L372" s="243"/>
      <c r="M372" s="335"/>
      <c r="N372" s="335"/>
      <c r="O372" s="333"/>
      <c r="P372" s="335"/>
      <c r="Q372" s="335"/>
      <c r="R372" s="335"/>
      <c r="S372" s="237"/>
      <c r="T372" s="335">
        <v>789421.01964000007</v>
      </c>
      <c r="U372" s="335"/>
      <c r="V372" s="345">
        <v>2023</v>
      </c>
    </row>
    <row r="373" spans="1:22" s="1" customFormat="1" ht="12.75" customHeight="1" x14ac:dyDescent="0.2">
      <c r="A373" s="334">
        <f t="shared" si="72"/>
        <v>18</v>
      </c>
      <c r="B373" s="481" t="s">
        <v>433</v>
      </c>
      <c r="C373" s="335">
        <f>'Раздел 1'!P373</f>
        <v>817567.26095999987</v>
      </c>
      <c r="D373" s="549"/>
      <c r="E373" s="542"/>
      <c r="F373" s="542"/>
      <c r="G373" s="542"/>
      <c r="H373" s="542"/>
      <c r="I373" s="542"/>
      <c r="J373" s="559"/>
      <c r="K373" s="237"/>
      <c r="L373" s="243"/>
      <c r="M373" s="335"/>
      <c r="N373" s="335"/>
      <c r="O373" s="333"/>
      <c r="P373" s="335"/>
      <c r="Q373" s="335"/>
      <c r="R373" s="335"/>
      <c r="S373" s="237"/>
      <c r="T373" s="335">
        <v>817567.26095999987</v>
      </c>
      <c r="U373" s="335"/>
      <c r="V373" s="345">
        <v>2023</v>
      </c>
    </row>
    <row r="374" spans="1:22" ht="12.75" customHeight="1" x14ac:dyDescent="0.2">
      <c r="A374" s="668" t="s">
        <v>277</v>
      </c>
      <c r="B374" s="669"/>
      <c r="C374" s="247">
        <f>SUM(C356:C373)</f>
        <v>33416922.511662003</v>
      </c>
      <c r="D374" s="247">
        <f t="shared" ref="D374:U374" si="73">SUM(D356:D373)</f>
        <v>1800558.0380000002</v>
      </c>
      <c r="E374" s="247">
        <f t="shared" si="73"/>
        <v>3218428.05</v>
      </c>
      <c r="F374" s="247">
        <f t="shared" si="73"/>
        <v>0</v>
      </c>
      <c r="G374" s="247">
        <f t="shared" si="73"/>
        <v>959404.83000000007</v>
      </c>
      <c r="H374" s="247">
        <f t="shared" si="73"/>
        <v>1501645.6520000002</v>
      </c>
      <c r="I374" s="247">
        <f t="shared" si="73"/>
        <v>705916.16500000004</v>
      </c>
      <c r="J374" s="247">
        <f t="shared" si="73"/>
        <v>0</v>
      </c>
      <c r="K374" s="247">
        <f t="shared" si="73"/>
        <v>0</v>
      </c>
      <c r="L374" s="247">
        <f t="shared" si="73"/>
        <v>0</v>
      </c>
      <c r="M374" s="247">
        <f t="shared" si="73"/>
        <v>5474734.6919999998</v>
      </c>
      <c r="N374" s="247">
        <f t="shared" si="73"/>
        <v>0</v>
      </c>
      <c r="O374" s="247">
        <f t="shared" si="73"/>
        <v>1778996.6360000002</v>
      </c>
      <c r="P374" s="247">
        <f t="shared" si="73"/>
        <v>0</v>
      </c>
      <c r="Q374" s="247">
        <f t="shared" si="73"/>
        <v>3323430.7910000002</v>
      </c>
      <c r="R374" s="247">
        <f t="shared" si="73"/>
        <v>348808.67599999998</v>
      </c>
      <c r="S374" s="247">
        <f t="shared" si="73"/>
        <v>0</v>
      </c>
      <c r="T374" s="247">
        <f t="shared" si="73"/>
        <v>13859623.818119999</v>
      </c>
      <c r="U374" s="247">
        <f t="shared" si="73"/>
        <v>445375.16354199999</v>
      </c>
      <c r="V374" s="178"/>
    </row>
    <row r="375" spans="1:22" s="1" customFormat="1" ht="12.75" customHeight="1" x14ac:dyDescent="0.2">
      <c r="A375" s="334">
        <v>1</v>
      </c>
      <c r="B375" s="481" t="s">
        <v>417</v>
      </c>
      <c r="C375" s="335">
        <f>'Раздел 1'!P375</f>
        <v>24789130.262160003</v>
      </c>
      <c r="D375" s="542">
        <v>2259316.2400000002</v>
      </c>
      <c r="E375" s="542">
        <v>6548014</v>
      </c>
      <c r="F375" s="542"/>
      <c r="G375" s="542">
        <v>1203848.4000000001</v>
      </c>
      <c r="H375" s="542"/>
      <c r="I375" s="542">
        <v>885774.20000000007</v>
      </c>
      <c r="J375" s="559"/>
      <c r="K375" s="237"/>
      <c r="L375" s="243"/>
      <c r="M375" s="335">
        <v>6869624.1599999992</v>
      </c>
      <c r="N375" s="335"/>
      <c r="O375" s="333">
        <v>2232261.2799999998</v>
      </c>
      <c r="P375" s="335"/>
      <c r="Q375" s="335">
        <v>3793760.68</v>
      </c>
      <c r="R375" s="500">
        <v>437680.48</v>
      </c>
      <c r="S375" s="237"/>
      <c r="T375" s="335"/>
      <c r="U375" s="335">
        <v>558850.82215999998</v>
      </c>
      <c r="V375" s="345">
        <v>2024</v>
      </c>
    </row>
    <row r="376" spans="1:22" s="1" customFormat="1" ht="12.75" customHeight="1" x14ac:dyDescent="0.2">
      <c r="A376" s="334">
        <f t="shared" ref="A376:A391" si="74">A375+1</f>
        <v>2</v>
      </c>
      <c r="B376" s="481" t="s">
        <v>434</v>
      </c>
      <c r="C376" s="335">
        <f>'Раздел 1'!P376</f>
        <v>195028.54920000001</v>
      </c>
      <c r="D376" s="542"/>
      <c r="E376" s="542"/>
      <c r="F376" s="542"/>
      <c r="G376" s="542"/>
      <c r="H376" s="542"/>
      <c r="I376" s="542"/>
      <c r="J376" s="559"/>
      <c r="K376" s="237"/>
      <c r="L376" s="243"/>
      <c r="M376" s="335"/>
      <c r="N376" s="335"/>
      <c r="O376" s="333"/>
      <c r="P376" s="335"/>
      <c r="Q376" s="335"/>
      <c r="R376" s="500"/>
      <c r="S376" s="237"/>
      <c r="T376" s="335">
        <v>195028.54920000001</v>
      </c>
      <c r="U376" s="335"/>
      <c r="V376" s="345">
        <v>2024</v>
      </c>
    </row>
    <row r="377" spans="1:22" s="1" customFormat="1" ht="12.75" customHeight="1" x14ac:dyDescent="0.2">
      <c r="A377" s="334">
        <f t="shared" si="74"/>
        <v>3</v>
      </c>
      <c r="B377" s="481" t="s">
        <v>435</v>
      </c>
      <c r="C377" s="335">
        <f>'Раздел 1'!P377</f>
        <v>375660.1411200001</v>
      </c>
      <c r="D377" s="542"/>
      <c r="E377" s="542"/>
      <c r="F377" s="542"/>
      <c r="G377" s="542"/>
      <c r="H377" s="542"/>
      <c r="I377" s="542"/>
      <c r="J377" s="559"/>
      <c r="K377" s="237"/>
      <c r="L377" s="243"/>
      <c r="M377" s="335"/>
      <c r="N377" s="335"/>
      <c r="O377" s="333"/>
      <c r="P377" s="335"/>
      <c r="Q377" s="335"/>
      <c r="R377" s="500"/>
      <c r="S377" s="237"/>
      <c r="T377" s="335">
        <v>375660.1411200001</v>
      </c>
      <c r="U377" s="335"/>
      <c r="V377" s="345">
        <v>2024</v>
      </c>
    </row>
    <row r="378" spans="1:22" s="1" customFormat="1" ht="12.75" customHeight="1" x14ac:dyDescent="0.2">
      <c r="A378" s="334">
        <f t="shared" si="74"/>
        <v>4</v>
      </c>
      <c r="B378" s="481" t="s">
        <v>436</v>
      </c>
      <c r="C378" s="335">
        <f>'Раздел 1'!P378</f>
        <v>371642.38559999998</v>
      </c>
      <c r="D378" s="542"/>
      <c r="E378" s="542"/>
      <c r="F378" s="542"/>
      <c r="G378" s="542"/>
      <c r="H378" s="542"/>
      <c r="I378" s="542"/>
      <c r="J378" s="559"/>
      <c r="K378" s="237"/>
      <c r="L378" s="243"/>
      <c r="M378" s="335"/>
      <c r="N378" s="335"/>
      <c r="O378" s="333"/>
      <c r="P378" s="335"/>
      <c r="Q378" s="335"/>
      <c r="R378" s="500"/>
      <c r="S378" s="237"/>
      <c r="T378" s="335">
        <v>371642.38559999998</v>
      </c>
      <c r="U378" s="335"/>
      <c r="V378" s="345">
        <v>2024</v>
      </c>
    </row>
    <row r="379" spans="1:22" s="1" customFormat="1" ht="12.75" customHeight="1" x14ac:dyDescent="0.2">
      <c r="A379" s="334">
        <f t="shared" si="74"/>
        <v>5</v>
      </c>
      <c r="B379" s="481" t="s">
        <v>437</v>
      </c>
      <c r="C379" s="335">
        <f>'Раздел 1'!P379</f>
        <v>377110.99727999995</v>
      </c>
      <c r="D379" s="542"/>
      <c r="E379" s="542"/>
      <c r="F379" s="542"/>
      <c r="G379" s="542"/>
      <c r="H379" s="542"/>
      <c r="I379" s="542"/>
      <c r="J379" s="559"/>
      <c r="K379" s="237"/>
      <c r="L379" s="243"/>
      <c r="M379" s="335"/>
      <c r="N379" s="335"/>
      <c r="O379" s="333"/>
      <c r="P379" s="335"/>
      <c r="Q379" s="335"/>
      <c r="R379" s="500"/>
      <c r="S379" s="237"/>
      <c r="T379" s="335">
        <v>377110.99727999995</v>
      </c>
      <c r="U379" s="335"/>
      <c r="V379" s="345">
        <v>2024</v>
      </c>
    </row>
    <row r="380" spans="1:22" s="1" customFormat="1" ht="12.75" customHeight="1" x14ac:dyDescent="0.2">
      <c r="A380" s="334">
        <f t="shared" si="74"/>
        <v>6</v>
      </c>
      <c r="B380" s="481" t="s">
        <v>438</v>
      </c>
      <c r="C380" s="335">
        <f>'Раздел 1'!P380</f>
        <v>196702.614</v>
      </c>
      <c r="D380" s="542"/>
      <c r="E380" s="542"/>
      <c r="F380" s="542"/>
      <c r="G380" s="542"/>
      <c r="H380" s="542"/>
      <c r="I380" s="542"/>
      <c r="J380" s="559"/>
      <c r="K380" s="237"/>
      <c r="L380" s="243"/>
      <c r="M380" s="335"/>
      <c r="N380" s="335"/>
      <c r="O380" s="333"/>
      <c r="P380" s="335"/>
      <c r="Q380" s="335"/>
      <c r="R380" s="500"/>
      <c r="S380" s="237"/>
      <c r="T380" s="335">
        <v>196702.614</v>
      </c>
      <c r="U380" s="335"/>
      <c r="V380" s="345">
        <v>2024</v>
      </c>
    </row>
    <row r="381" spans="1:22" s="1" customFormat="1" ht="12.75" customHeight="1" x14ac:dyDescent="0.2">
      <c r="A381" s="334">
        <f t="shared" si="74"/>
        <v>7</v>
      </c>
      <c r="B381" s="481" t="s">
        <v>439</v>
      </c>
      <c r="C381" s="335">
        <f>'Раздел 1'!P381</f>
        <v>623746.88376</v>
      </c>
      <c r="D381" s="542"/>
      <c r="E381" s="542"/>
      <c r="F381" s="542"/>
      <c r="G381" s="542"/>
      <c r="H381" s="542"/>
      <c r="I381" s="542"/>
      <c r="J381" s="559"/>
      <c r="K381" s="237"/>
      <c r="L381" s="243"/>
      <c r="M381" s="335"/>
      <c r="N381" s="335"/>
      <c r="O381" s="333"/>
      <c r="P381" s="335"/>
      <c r="Q381" s="335"/>
      <c r="R381" s="500"/>
      <c r="S381" s="237"/>
      <c r="T381" s="335">
        <v>623746.88376</v>
      </c>
      <c r="U381" s="335"/>
      <c r="V381" s="345">
        <v>2024</v>
      </c>
    </row>
    <row r="382" spans="1:22" s="1" customFormat="1" ht="12.75" customHeight="1" x14ac:dyDescent="0.2">
      <c r="A382" s="334">
        <f t="shared" si="74"/>
        <v>8</v>
      </c>
      <c r="B382" s="481" t="s">
        <v>440</v>
      </c>
      <c r="C382" s="335">
        <f>'Раздел 1'!P382</f>
        <v>964542.75839999993</v>
      </c>
      <c r="D382" s="542"/>
      <c r="E382" s="542"/>
      <c r="F382" s="542"/>
      <c r="G382" s="542"/>
      <c r="H382" s="542"/>
      <c r="I382" s="542"/>
      <c r="J382" s="559"/>
      <c r="K382" s="237"/>
      <c r="L382" s="243"/>
      <c r="M382" s="335"/>
      <c r="N382" s="335"/>
      <c r="O382" s="333"/>
      <c r="P382" s="335"/>
      <c r="Q382" s="335"/>
      <c r="R382" s="500"/>
      <c r="S382" s="237"/>
      <c r="T382" s="335">
        <v>964542.75839999993</v>
      </c>
      <c r="U382" s="335"/>
      <c r="V382" s="345">
        <v>2024</v>
      </c>
    </row>
    <row r="383" spans="1:22" s="1" customFormat="1" ht="12.75" customHeight="1" x14ac:dyDescent="0.2">
      <c r="A383" s="334">
        <f t="shared" si="74"/>
        <v>9</v>
      </c>
      <c r="B383" s="481" t="s">
        <v>441</v>
      </c>
      <c r="C383" s="335">
        <f>'Раздел 1'!P383</f>
        <v>146354.91192000001</v>
      </c>
      <c r="D383" s="542"/>
      <c r="E383" s="542"/>
      <c r="F383" s="542"/>
      <c r="G383" s="542"/>
      <c r="H383" s="542"/>
      <c r="I383" s="542"/>
      <c r="J383" s="559"/>
      <c r="K383" s="237"/>
      <c r="L383" s="243"/>
      <c r="M383" s="335"/>
      <c r="N383" s="335"/>
      <c r="O383" s="333"/>
      <c r="P383" s="335"/>
      <c r="Q383" s="335"/>
      <c r="R383" s="500"/>
      <c r="S383" s="237"/>
      <c r="T383" s="335">
        <v>146354.91192000001</v>
      </c>
      <c r="U383" s="335"/>
      <c r="V383" s="345">
        <v>2024</v>
      </c>
    </row>
    <row r="384" spans="1:22" s="1" customFormat="1" ht="12.75" customHeight="1" x14ac:dyDescent="0.2">
      <c r="A384" s="334">
        <f t="shared" si="74"/>
        <v>10</v>
      </c>
      <c r="B384" s="481" t="s">
        <v>444</v>
      </c>
      <c r="C384" s="335">
        <f>'Раздел 1'!P384</f>
        <v>565381.5168000001</v>
      </c>
      <c r="D384" s="542"/>
      <c r="E384" s="542"/>
      <c r="F384" s="542"/>
      <c r="G384" s="542"/>
      <c r="H384" s="542"/>
      <c r="I384" s="542"/>
      <c r="J384" s="559"/>
      <c r="K384" s="237"/>
      <c r="L384" s="243"/>
      <c r="M384" s="335"/>
      <c r="N384" s="335"/>
      <c r="O384" s="333"/>
      <c r="P384" s="335"/>
      <c r="Q384" s="335"/>
      <c r="R384" s="500"/>
      <c r="S384" s="237"/>
      <c r="T384" s="335">
        <v>565381.5168000001</v>
      </c>
      <c r="U384" s="335"/>
      <c r="V384" s="345">
        <v>2024</v>
      </c>
    </row>
    <row r="385" spans="1:22" s="1" customFormat="1" ht="12.75" customHeight="1" x14ac:dyDescent="0.2">
      <c r="A385" s="334">
        <f t="shared" si="74"/>
        <v>11</v>
      </c>
      <c r="B385" s="481" t="s">
        <v>447</v>
      </c>
      <c r="C385" s="335">
        <f>'Раздел 1'!P385</f>
        <v>781021.35599999991</v>
      </c>
      <c r="D385" s="542"/>
      <c r="E385" s="542"/>
      <c r="F385" s="542"/>
      <c r="G385" s="542"/>
      <c r="H385" s="542"/>
      <c r="I385" s="542"/>
      <c r="J385" s="559"/>
      <c r="K385" s="237"/>
      <c r="L385" s="243"/>
      <c r="M385" s="335"/>
      <c r="N385" s="335"/>
      <c r="O385" s="333"/>
      <c r="P385" s="335"/>
      <c r="Q385" s="335"/>
      <c r="R385" s="500"/>
      <c r="S385" s="237"/>
      <c r="T385" s="335">
        <v>781021.35599999991</v>
      </c>
      <c r="U385" s="335"/>
      <c r="V385" s="345">
        <v>2024</v>
      </c>
    </row>
    <row r="386" spans="1:22" s="1" customFormat="1" ht="12.75" customHeight="1" x14ac:dyDescent="0.2">
      <c r="A386" s="334">
        <f t="shared" si="74"/>
        <v>12</v>
      </c>
      <c r="B386" s="481" t="s">
        <v>448</v>
      </c>
      <c r="C386" s="335">
        <f>'Раздел 1'!P386</f>
        <v>830535.16272000002</v>
      </c>
      <c r="D386" s="542"/>
      <c r="E386" s="542"/>
      <c r="F386" s="542"/>
      <c r="G386" s="542"/>
      <c r="H386" s="542"/>
      <c r="I386" s="542"/>
      <c r="J386" s="559"/>
      <c r="K386" s="237"/>
      <c r="L386" s="243"/>
      <c r="M386" s="335"/>
      <c r="N386" s="335"/>
      <c r="O386" s="333"/>
      <c r="P386" s="335"/>
      <c r="Q386" s="335"/>
      <c r="R386" s="500"/>
      <c r="S386" s="237"/>
      <c r="T386" s="335">
        <v>830535.16272000002</v>
      </c>
      <c r="U386" s="335"/>
      <c r="V386" s="345">
        <v>2024</v>
      </c>
    </row>
    <row r="387" spans="1:22" s="1" customFormat="1" ht="12.75" customHeight="1" x14ac:dyDescent="0.2">
      <c r="A387" s="334">
        <f t="shared" si="74"/>
        <v>13</v>
      </c>
      <c r="B387" s="481" t="s">
        <v>449</v>
      </c>
      <c r="C387" s="335">
        <f>'Раздел 1'!P387</f>
        <v>788978.93207999994</v>
      </c>
      <c r="D387" s="542"/>
      <c r="E387" s="542"/>
      <c r="F387" s="542"/>
      <c r="G387" s="542"/>
      <c r="H387" s="542"/>
      <c r="I387" s="542"/>
      <c r="J387" s="559"/>
      <c r="K387" s="237"/>
      <c r="L387" s="243"/>
      <c r="M387" s="335"/>
      <c r="N387" s="335"/>
      <c r="O387" s="333"/>
      <c r="P387" s="335"/>
      <c r="Q387" s="335"/>
      <c r="R387" s="500"/>
      <c r="S387" s="237"/>
      <c r="T387" s="335">
        <v>788978.93207999994</v>
      </c>
      <c r="U387" s="335"/>
      <c r="V387" s="345">
        <v>2024</v>
      </c>
    </row>
    <row r="388" spans="1:22" s="1" customFormat="1" ht="12.75" customHeight="1" x14ac:dyDescent="0.2">
      <c r="A388" s="334">
        <f t="shared" si="74"/>
        <v>14</v>
      </c>
      <c r="B388" s="332" t="s">
        <v>442</v>
      </c>
      <c r="C388" s="261">
        <f>'Раздел 1'!P388</f>
        <v>31440032.928253599</v>
      </c>
      <c r="D388" s="542">
        <v>3488041.3559999997</v>
      </c>
      <c r="E388" s="542">
        <v>4619199.0480000004</v>
      </c>
      <c r="F388" s="542">
        <v>1730083</v>
      </c>
      <c r="G388" s="542">
        <v>1766915.9820000001</v>
      </c>
      <c r="H388" s="542">
        <v>2950098.7260000003</v>
      </c>
      <c r="I388" s="542">
        <v>1820500.0480000002</v>
      </c>
      <c r="J388" s="559"/>
      <c r="K388" s="237"/>
      <c r="L388" s="243"/>
      <c r="M388" s="335">
        <v>7577116.7800000003</v>
      </c>
      <c r="N388" s="335"/>
      <c r="O388" s="333">
        <v>2248558.1540000001</v>
      </c>
      <c r="P388" s="335"/>
      <c r="Q388" s="335">
        <v>2191611.6839999999</v>
      </c>
      <c r="R388" s="500">
        <v>485619.74599999998</v>
      </c>
      <c r="S388" s="237"/>
      <c r="T388" s="335">
        <v>1888664.6714399999</v>
      </c>
      <c r="U388" s="335">
        <v>673623.7328136001</v>
      </c>
      <c r="V388" s="345">
        <v>2024</v>
      </c>
    </row>
    <row r="389" spans="1:22" s="1" customFormat="1" ht="12.75" customHeight="1" x14ac:dyDescent="0.2">
      <c r="A389" s="334">
        <f t="shared" si="74"/>
        <v>15</v>
      </c>
      <c r="B389" s="332" t="s">
        <v>443</v>
      </c>
      <c r="C389" s="261">
        <f>'Раздел 1'!P389</f>
        <v>12218593.252736</v>
      </c>
      <c r="D389" s="542">
        <v>744172.24000000011</v>
      </c>
      <c r="E389" s="542">
        <v>2005629.76</v>
      </c>
      <c r="F389" s="542">
        <v>0</v>
      </c>
      <c r="G389" s="542">
        <v>530201.84</v>
      </c>
      <c r="H389" s="542">
        <v>0</v>
      </c>
      <c r="I389" s="542">
        <v>386083.04000000004</v>
      </c>
      <c r="J389" s="559"/>
      <c r="K389" s="237"/>
      <c r="L389" s="243"/>
      <c r="M389" s="335">
        <v>4822830.04</v>
      </c>
      <c r="N389" s="335"/>
      <c r="O389" s="333">
        <v>0</v>
      </c>
      <c r="P389" s="335"/>
      <c r="Q389" s="335">
        <v>2531176.2799999998</v>
      </c>
      <c r="R389" s="500">
        <v>188445.04</v>
      </c>
      <c r="S389" s="237"/>
      <c r="T389" s="335">
        <v>744512.2943999999</v>
      </c>
      <c r="U389" s="335">
        <v>265542.71833599999</v>
      </c>
      <c r="V389" s="345">
        <v>2024</v>
      </c>
    </row>
    <row r="390" spans="1:22" s="1" customFormat="1" ht="12.75" customHeight="1" x14ac:dyDescent="0.2">
      <c r="A390" s="334">
        <f t="shared" si="74"/>
        <v>16</v>
      </c>
      <c r="B390" s="332" t="s">
        <v>445</v>
      </c>
      <c r="C390" s="261">
        <f>'Раздел 1'!P390</f>
        <v>24385809.020815998</v>
      </c>
      <c r="D390" s="549">
        <v>1216796.2000000002</v>
      </c>
      <c r="E390" s="542">
        <v>3060108.52</v>
      </c>
      <c r="F390" s="542">
        <v>1221608</v>
      </c>
      <c r="G390" s="542">
        <v>862294.20000000007</v>
      </c>
      <c r="H390" s="542">
        <v>1667200.32</v>
      </c>
      <c r="I390" s="542">
        <v>552237.52</v>
      </c>
      <c r="J390" s="559"/>
      <c r="K390" s="237"/>
      <c r="L390" s="243"/>
      <c r="M390" s="335">
        <v>7263893.2800000003</v>
      </c>
      <c r="N390" s="335"/>
      <c r="O390" s="333">
        <v>2822680.44</v>
      </c>
      <c r="P390" s="335"/>
      <c r="Q390" s="335">
        <v>3393733.08</v>
      </c>
      <c r="R390" s="500">
        <v>339123.87999999995</v>
      </c>
      <c r="S390" s="237"/>
      <c r="T390" s="335">
        <v>1463980.5263999999</v>
      </c>
      <c r="U390" s="335">
        <v>522153.05441600003</v>
      </c>
      <c r="V390" s="345">
        <v>2024</v>
      </c>
    </row>
    <row r="391" spans="1:22" s="1" customFormat="1" ht="12.75" customHeight="1" x14ac:dyDescent="0.2">
      <c r="A391" s="334">
        <f t="shared" si="74"/>
        <v>17</v>
      </c>
      <c r="B391" s="332" t="s">
        <v>446</v>
      </c>
      <c r="C391" s="261">
        <f>'Раздел 1'!P391</f>
        <v>35211058.049999997</v>
      </c>
      <c r="D391" s="549">
        <v>1762124.11</v>
      </c>
      <c r="E391" s="542">
        <v>4327882.2060000002</v>
      </c>
      <c r="F391" s="542">
        <v>1769092.4</v>
      </c>
      <c r="G391" s="542">
        <v>1248746.01</v>
      </c>
      <c r="H391" s="542">
        <v>2414384.4959999998</v>
      </c>
      <c r="I391" s="542">
        <v>799732.15599999996</v>
      </c>
      <c r="J391" s="559"/>
      <c r="K391" s="237"/>
      <c r="L391" s="243"/>
      <c r="M391" s="335">
        <v>10519330.583999999</v>
      </c>
      <c r="N391" s="335"/>
      <c r="O391" s="333">
        <v>4087712.682</v>
      </c>
      <c r="P391" s="335"/>
      <c r="Q391" s="335">
        <v>4914692.2740000002</v>
      </c>
      <c r="R391" s="500">
        <v>491108.01399999991</v>
      </c>
      <c r="S391" s="237"/>
      <c r="T391" s="335">
        <v>2120088.2959199995</v>
      </c>
      <c r="U391" s="335">
        <v>756164.82554480003</v>
      </c>
      <c r="V391" s="345">
        <v>2024</v>
      </c>
    </row>
    <row r="392" spans="1:22" ht="12.75" customHeight="1" x14ac:dyDescent="0.2">
      <c r="A392" s="668" t="s">
        <v>278</v>
      </c>
      <c r="B392" s="669"/>
      <c r="C392" s="247">
        <f>SUM(C375:C391)</f>
        <v>134261329.72284561</v>
      </c>
      <c r="D392" s="247">
        <f t="shared" ref="D392:U392" si="75">SUM(D375:D391)</f>
        <v>9470450.1459999997</v>
      </c>
      <c r="E392" s="247">
        <f t="shared" si="75"/>
        <v>20560833.534000002</v>
      </c>
      <c r="F392" s="247">
        <f t="shared" si="75"/>
        <v>4720783.4000000004</v>
      </c>
      <c r="G392" s="247">
        <f t="shared" si="75"/>
        <v>5612006.432</v>
      </c>
      <c r="H392" s="247">
        <f t="shared" si="75"/>
        <v>7031683.5419999994</v>
      </c>
      <c r="I392" s="247">
        <f t="shared" si="75"/>
        <v>4444326.9639999997</v>
      </c>
      <c r="J392" s="247">
        <f t="shared" si="75"/>
        <v>0</v>
      </c>
      <c r="K392" s="247">
        <f t="shared" si="75"/>
        <v>0</v>
      </c>
      <c r="L392" s="247">
        <f t="shared" si="75"/>
        <v>0</v>
      </c>
      <c r="M392" s="247">
        <f t="shared" si="75"/>
        <v>37052794.843999997</v>
      </c>
      <c r="N392" s="247">
        <f t="shared" si="75"/>
        <v>0</v>
      </c>
      <c r="O392" s="247">
        <f t="shared" si="75"/>
        <v>11391212.556</v>
      </c>
      <c r="P392" s="247">
        <f t="shared" si="75"/>
        <v>0</v>
      </c>
      <c r="Q392" s="247">
        <f t="shared" si="75"/>
        <v>16824973.998</v>
      </c>
      <c r="R392" s="247">
        <f t="shared" si="75"/>
        <v>1941977.16</v>
      </c>
      <c r="S392" s="247">
        <f t="shared" si="75"/>
        <v>0</v>
      </c>
      <c r="T392" s="247">
        <f t="shared" si="75"/>
        <v>12433951.997039998</v>
      </c>
      <c r="U392" s="247">
        <f t="shared" si="75"/>
        <v>2776335.1532704001</v>
      </c>
      <c r="V392" s="178"/>
    </row>
    <row r="393" spans="1:22" ht="12.75" customHeight="1" x14ac:dyDescent="0.2">
      <c r="A393" s="662" t="s">
        <v>90</v>
      </c>
      <c r="B393" s="663"/>
      <c r="C393" s="244">
        <f t="shared" ref="C393:U393" si="76">C355+C374+C392</f>
        <v>243161621.31013161</v>
      </c>
      <c r="D393" s="244">
        <f t="shared" si="76"/>
        <v>14627110.534</v>
      </c>
      <c r="E393" s="244">
        <f t="shared" si="76"/>
        <v>32526948.704000004</v>
      </c>
      <c r="F393" s="244">
        <f t="shared" si="76"/>
        <v>8090157.4000000004</v>
      </c>
      <c r="G393" s="244">
        <f t="shared" si="76"/>
        <v>8949745.1119999997</v>
      </c>
      <c r="H393" s="244">
        <f t="shared" si="76"/>
        <v>13131712.153999999</v>
      </c>
      <c r="I393" s="244">
        <f t="shared" si="76"/>
        <v>6673395.1889999993</v>
      </c>
      <c r="J393" s="244">
        <f t="shared" si="76"/>
        <v>0</v>
      </c>
      <c r="K393" s="244">
        <f t="shared" si="76"/>
        <v>0</v>
      </c>
      <c r="L393" s="244">
        <f t="shared" si="76"/>
        <v>2315</v>
      </c>
      <c r="M393" s="244">
        <f t="shared" si="76"/>
        <v>62562412.375999995</v>
      </c>
      <c r="N393" s="244">
        <f t="shared" si="76"/>
        <v>0</v>
      </c>
      <c r="O393" s="244">
        <f t="shared" si="76"/>
        <v>20955575.762000002</v>
      </c>
      <c r="P393" s="244">
        <f t="shared" si="76"/>
        <v>3000</v>
      </c>
      <c r="Q393" s="244">
        <f t="shared" si="76"/>
        <v>29508818.278999999</v>
      </c>
      <c r="R393" s="244">
        <f t="shared" si="76"/>
        <v>3226139.2259999998</v>
      </c>
      <c r="S393" s="244">
        <f t="shared" si="76"/>
        <v>0</v>
      </c>
      <c r="T393" s="244">
        <f t="shared" si="76"/>
        <v>38247721.567655995</v>
      </c>
      <c r="U393" s="244">
        <f t="shared" si="76"/>
        <v>4661885.0091604004</v>
      </c>
      <c r="V393" s="251"/>
    </row>
    <row r="394" spans="1:22" ht="12.75" customHeight="1" x14ac:dyDescent="0.2">
      <c r="A394" s="664" t="s">
        <v>99</v>
      </c>
      <c r="B394" s="665"/>
      <c r="C394" s="241"/>
      <c r="D394" s="237"/>
      <c r="E394" s="237"/>
      <c r="F394" s="237"/>
      <c r="G394" s="237"/>
      <c r="H394" s="237"/>
      <c r="I394" s="237"/>
      <c r="J394" s="237"/>
      <c r="K394" s="237"/>
      <c r="L394" s="243"/>
      <c r="M394" s="237"/>
      <c r="N394" s="237"/>
      <c r="O394" s="239"/>
      <c r="P394" s="236"/>
      <c r="Q394" s="237"/>
      <c r="R394" s="237"/>
      <c r="S394" s="237"/>
      <c r="T394" s="241"/>
      <c r="U394" s="237"/>
      <c r="V394" s="171"/>
    </row>
    <row r="395" spans="1:22" s="1" customFormat="1" ht="12.75" customHeight="1" x14ac:dyDescent="0.2">
      <c r="A395" s="526">
        <v>1</v>
      </c>
      <c r="B395" s="482" t="s">
        <v>792</v>
      </c>
      <c r="C395" s="583">
        <f>'Раздел 1'!P395</f>
        <v>8799301.25</v>
      </c>
      <c r="D395" s="490">
        <v>775409.72</v>
      </c>
      <c r="E395" s="490">
        <v>1652126.41</v>
      </c>
      <c r="F395" s="490"/>
      <c r="G395" s="490">
        <v>387431.58</v>
      </c>
      <c r="H395" s="490"/>
      <c r="I395" s="490">
        <v>449504</v>
      </c>
      <c r="J395" s="490"/>
      <c r="K395" s="490"/>
      <c r="L395" s="490">
        <v>774</v>
      </c>
      <c r="M395" s="490">
        <v>3318984.3</v>
      </c>
      <c r="N395" s="490"/>
      <c r="O395" s="490"/>
      <c r="P395" s="490">
        <v>578.4</v>
      </c>
      <c r="Q395" s="490">
        <v>1753576.4</v>
      </c>
      <c r="R395" s="490">
        <v>116084.41</v>
      </c>
      <c r="S395" s="490"/>
      <c r="T395" s="490">
        <v>165287.73000000001</v>
      </c>
      <c r="U395" s="490">
        <v>180896.7</v>
      </c>
      <c r="V395" s="573">
        <v>2022</v>
      </c>
    </row>
    <row r="396" spans="1:22" s="1" customFormat="1" ht="12.75" customHeight="1" x14ac:dyDescent="0.2">
      <c r="A396" s="334">
        <f>A395+1</f>
        <v>2</v>
      </c>
      <c r="B396" s="481" t="s">
        <v>153</v>
      </c>
      <c r="C396" s="583">
        <f>'Раздел 1'!P396</f>
        <v>14591166.25</v>
      </c>
      <c r="D396" s="542">
        <v>1176440.7649999999</v>
      </c>
      <c r="E396" s="542">
        <v>2824968.602</v>
      </c>
      <c r="F396" s="542"/>
      <c r="G396" s="542">
        <v>608210.72900000005</v>
      </c>
      <c r="H396" s="542"/>
      <c r="I396" s="542">
        <v>341278.39900000003</v>
      </c>
      <c r="J396" s="542"/>
      <c r="K396" s="335"/>
      <c r="L396" s="243">
        <v>983</v>
      </c>
      <c r="M396" s="335">
        <v>5675128.7720000008</v>
      </c>
      <c r="N396" s="248" t="s">
        <v>774</v>
      </c>
      <c r="O396" s="335">
        <v>2046742.0920000002</v>
      </c>
      <c r="P396" s="335" t="s">
        <v>773</v>
      </c>
      <c r="Q396" s="335">
        <v>1414195.2890000001</v>
      </c>
      <c r="R396" s="335">
        <v>198492.81</v>
      </c>
      <c r="S396" s="335"/>
      <c r="T396" s="335"/>
      <c r="U396" s="335">
        <v>305708.78960119997</v>
      </c>
      <c r="V396" s="345">
        <v>2022</v>
      </c>
    </row>
    <row r="397" spans="1:22" s="1" customFormat="1" ht="12.75" customHeight="1" x14ac:dyDescent="0.2">
      <c r="A397" s="334">
        <f t="shared" ref="A397:A425" si="77">A396+1</f>
        <v>3</v>
      </c>
      <c r="B397" s="481" t="s">
        <v>154</v>
      </c>
      <c r="C397" s="583">
        <f>'Раздел 1'!P397</f>
        <v>2334933.2594304001</v>
      </c>
      <c r="D397" s="542">
        <v>160584.53600000002</v>
      </c>
      <c r="E397" s="542">
        <v>648583.26399999997</v>
      </c>
      <c r="F397" s="542"/>
      <c r="G397" s="542">
        <v>114411.97599999998</v>
      </c>
      <c r="H397" s="542"/>
      <c r="I397" s="542">
        <v>83312.656000000003</v>
      </c>
      <c r="J397" s="542"/>
      <c r="K397" s="335"/>
      <c r="L397" s="243">
        <v>243</v>
      </c>
      <c r="M397" s="335">
        <v>640715.96</v>
      </c>
      <c r="N397" s="248"/>
      <c r="O397" s="335"/>
      <c r="P397" s="335" t="s">
        <v>775</v>
      </c>
      <c r="Q397" s="335">
        <v>589359.09199999995</v>
      </c>
      <c r="R397" s="335">
        <v>40664.456000000006</v>
      </c>
      <c r="S397" s="335"/>
      <c r="T397" s="335"/>
      <c r="U397" s="335">
        <v>57301.323430399993</v>
      </c>
      <c r="V397" s="345">
        <v>2022</v>
      </c>
    </row>
    <row r="398" spans="1:22" s="1" customFormat="1" ht="12.75" customHeight="1" x14ac:dyDescent="0.2">
      <c r="A398" s="334">
        <f t="shared" si="77"/>
        <v>4</v>
      </c>
      <c r="B398" s="481" t="s">
        <v>155</v>
      </c>
      <c r="C398" s="583">
        <f>'Раздел 1'!P398</f>
        <v>5468234.0800000001</v>
      </c>
      <c r="D398" s="542">
        <v>466086.82400000002</v>
      </c>
      <c r="E398" s="542"/>
      <c r="F398" s="542"/>
      <c r="G398" s="542">
        <v>332073.78399999993</v>
      </c>
      <c r="H398" s="542"/>
      <c r="I398" s="542"/>
      <c r="J398" s="542"/>
      <c r="K398" s="335"/>
      <c r="L398" s="243">
        <v>274</v>
      </c>
      <c r="M398" s="335">
        <v>2720614.6</v>
      </c>
      <c r="N398" s="248"/>
      <c r="O398" s="335"/>
      <c r="P398" s="335" t="s">
        <v>776</v>
      </c>
      <c r="Q398" s="335">
        <v>1710578.828</v>
      </c>
      <c r="R398" s="335">
        <v>118026.10400000001</v>
      </c>
      <c r="S398" s="335"/>
      <c r="T398" s="335"/>
      <c r="U398" s="335">
        <v>120853.93508160001</v>
      </c>
      <c r="V398" s="345">
        <v>2022</v>
      </c>
    </row>
    <row r="399" spans="1:22" s="1" customFormat="1" ht="12.75" customHeight="1" x14ac:dyDescent="0.2">
      <c r="A399" s="334">
        <f t="shared" si="77"/>
        <v>5</v>
      </c>
      <c r="B399" s="481" t="s">
        <v>156</v>
      </c>
      <c r="C399" s="583">
        <f>'Раздел 1'!P399</f>
        <v>910188.22</v>
      </c>
      <c r="D399" s="542">
        <v>109082.66</v>
      </c>
      <c r="E399" s="542"/>
      <c r="F399" s="542"/>
      <c r="G399" s="542"/>
      <c r="H399" s="542"/>
      <c r="I399" s="542"/>
      <c r="J399" s="542"/>
      <c r="K399" s="335"/>
      <c r="L399" s="243">
        <v>95</v>
      </c>
      <c r="M399" s="335">
        <v>436802.12</v>
      </c>
      <c r="N399" s="248"/>
      <c r="O399" s="335"/>
      <c r="P399" s="335" t="s">
        <v>777</v>
      </c>
      <c r="Q399" s="335">
        <v>315837.92</v>
      </c>
      <c r="R399" s="335">
        <v>26064.280000000002</v>
      </c>
      <c r="S399" s="335"/>
      <c r="T399" s="335"/>
      <c r="U399" s="335">
        <v>22401.241372</v>
      </c>
      <c r="V399" s="345">
        <v>2022</v>
      </c>
    </row>
    <row r="400" spans="1:22" s="1" customFormat="1" ht="12.75" customHeight="1" x14ac:dyDescent="0.2">
      <c r="A400" s="334">
        <f t="shared" si="77"/>
        <v>6</v>
      </c>
      <c r="B400" s="481" t="s">
        <v>157</v>
      </c>
      <c r="C400" s="583">
        <f>'Раздел 1'!P400</f>
        <v>3770646.32</v>
      </c>
      <c r="D400" s="542">
        <v>461346.78499999992</v>
      </c>
      <c r="E400" s="542"/>
      <c r="F400" s="542"/>
      <c r="G400" s="542">
        <v>238512.701</v>
      </c>
      <c r="H400" s="542"/>
      <c r="I400" s="542">
        <v>133833.93099999998</v>
      </c>
      <c r="J400" s="542"/>
      <c r="K400" s="335"/>
      <c r="L400" s="243">
        <v>369</v>
      </c>
      <c r="M400" s="335">
        <v>2225528.4679999999</v>
      </c>
      <c r="N400" s="248"/>
      <c r="O400" s="335"/>
      <c r="P400" s="335">
        <v>350</v>
      </c>
      <c r="Q400" s="335">
        <v>554583.34100000001</v>
      </c>
      <c r="R400" s="335">
        <v>77839.89</v>
      </c>
      <c r="S400" s="335"/>
      <c r="T400" s="335"/>
      <c r="U400" s="335">
        <v>79001.205482399993</v>
      </c>
      <c r="V400" s="345">
        <v>2022</v>
      </c>
    </row>
    <row r="401" spans="1:22" s="1" customFormat="1" ht="12.75" customHeight="1" x14ac:dyDescent="0.2">
      <c r="A401" s="334">
        <f t="shared" si="77"/>
        <v>7</v>
      </c>
      <c r="B401" s="481" t="s">
        <v>720</v>
      </c>
      <c r="C401" s="583">
        <f>'Раздел 1'!P401</f>
        <v>52652570.469999999</v>
      </c>
      <c r="D401" s="542">
        <v>2915974.0300000007</v>
      </c>
      <c r="E401" s="542">
        <v>12126225.438000001</v>
      </c>
      <c r="F401" s="542"/>
      <c r="G401" s="542">
        <v>2066432.7300000002</v>
      </c>
      <c r="H401" s="542"/>
      <c r="I401" s="542">
        <v>1323401.7880000002</v>
      </c>
      <c r="J401" s="542"/>
      <c r="K401" s="335"/>
      <c r="L401" s="243">
        <v>1365</v>
      </c>
      <c r="M401" s="335">
        <v>17407454.232000001</v>
      </c>
      <c r="N401" s="248">
        <v>771.4</v>
      </c>
      <c r="O401" s="335">
        <v>6764372.5860000011</v>
      </c>
      <c r="P401" s="335" t="s">
        <v>778</v>
      </c>
      <c r="Q401" s="335">
        <v>8132863.6020000009</v>
      </c>
      <c r="R401" s="335">
        <v>812688.62199999997</v>
      </c>
      <c r="S401" s="335"/>
      <c r="T401" s="335"/>
      <c r="U401" s="335">
        <v>1103157.4387992001</v>
      </c>
      <c r="V401" s="345">
        <v>2022</v>
      </c>
    </row>
    <row r="402" spans="1:22" s="1" customFormat="1" ht="12.75" customHeight="1" x14ac:dyDescent="0.2">
      <c r="A402" s="334">
        <f t="shared" si="77"/>
        <v>8</v>
      </c>
      <c r="B402" s="481" t="s">
        <v>298</v>
      </c>
      <c r="C402" s="583">
        <f>'Раздел 1'!P402</f>
        <v>595865.81459999993</v>
      </c>
      <c r="D402" s="542"/>
      <c r="E402" s="542"/>
      <c r="F402" s="542"/>
      <c r="G402" s="542"/>
      <c r="H402" s="542"/>
      <c r="I402" s="542"/>
      <c r="J402" s="542"/>
      <c r="K402" s="335"/>
      <c r="L402" s="243"/>
      <c r="M402" s="335"/>
      <c r="N402" s="248"/>
      <c r="O402" s="333"/>
      <c r="P402" s="335"/>
      <c r="Q402" s="335"/>
      <c r="R402" s="335"/>
      <c r="S402" s="335"/>
      <c r="T402" s="335">
        <v>595865.81459999993</v>
      </c>
      <c r="U402" s="335"/>
      <c r="V402" s="345">
        <v>2022</v>
      </c>
    </row>
    <row r="403" spans="1:22" s="1" customFormat="1" ht="12.75" customHeight="1" x14ac:dyDescent="0.2">
      <c r="A403" s="334">
        <f t="shared" si="77"/>
        <v>9</v>
      </c>
      <c r="B403" s="481" t="s">
        <v>299</v>
      </c>
      <c r="C403" s="583">
        <f>'Раздел 1'!P403</f>
        <v>302007.54827999999</v>
      </c>
      <c r="D403" s="542"/>
      <c r="E403" s="542"/>
      <c r="F403" s="542"/>
      <c r="G403" s="542"/>
      <c r="H403" s="542"/>
      <c r="I403" s="542"/>
      <c r="J403" s="542"/>
      <c r="K403" s="335"/>
      <c r="L403" s="243"/>
      <c r="M403" s="335"/>
      <c r="N403" s="248"/>
      <c r="O403" s="333"/>
      <c r="P403" s="335"/>
      <c r="Q403" s="335"/>
      <c r="R403" s="335"/>
      <c r="S403" s="335"/>
      <c r="T403" s="335">
        <v>302007.54827999999</v>
      </c>
      <c r="U403" s="335"/>
      <c r="V403" s="345">
        <v>2022</v>
      </c>
    </row>
    <row r="404" spans="1:22" s="1" customFormat="1" ht="12.75" customHeight="1" x14ac:dyDescent="0.2">
      <c r="A404" s="334">
        <f t="shared" si="77"/>
        <v>10</v>
      </c>
      <c r="B404" s="481" t="s">
        <v>300</v>
      </c>
      <c r="C404" s="583">
        <f>'Раздел 1'!P404</f>
        <v>73257.153059999997</v>
      </c>
      <c r="D404" s="542"/>
      <c r="E404" s="542"/>
      <c r="F404" s="542"/>
      <c r="G404" s="542"/>
      <c r="H404" s="542"/>
      <c r="I404" s="542"/>
      <c r="J404" s="542"/>
      <c r="K404" s="335"/>
      <c r="L404" s="243"/>
      <c r="M404" s="335"/>
      <c r="N404" s="248"/>
      <c r="O404" s="333"/>
      <c r="P404" s="335"/>
      <c r="Q404" s="335"/>
      <c r="R404" s="335"/>
      <c r="S404" s="335"/>
      <c r="T404" s="335">
        <v>73257.153059999997</v>
      </c>
      <c r="U404" s="335"/>
      <c r="V404" s="345">
        <v>2022</v>
      </c>
    </row>
    <row r="405" spans="1:22" s="1" customFormat="1" ht="12.75" customHeight="1" x14ac:dyDescent="0.2">
      <c r="A405" s="334">
        <f t="shared" si="77"/>
        <v>11</v>
      </c>
      <c r="B405" s="481" t="s">
        <v>301</v>
      </c>
      <c r="C405" s="583">
        <f>'Раздел 1'!P405</f>
        <v>355080.73146000004</v>
      </c>
      <c r="D405" s="542"/>
      <c r="E405" s="542"/>
      <c r="F405" s="542"/>
      <c r="G405" s="542"/>
      <c r="H405" s="542"/>
      <c r="I405" s="542"/>
      <c r="J405" s="542"/>
      <c r="K405" s="335"/>
      <c r="L405" s="243"/>
      <c r="M405" s="335"/>
      <c r="N405" s="248"/>
      <c r="O405" s="333"/>
      <c r="P405" s="335"/>
      <c r="Q405" s="335"/>
      <c r="R405" s="335"/>
      <c r="S405" s="335"/>
      <c r="T405" s="335">
        <v>355080.73146000004</v>
      </c>
      <c r="U405" s="335"/>
      <c r="V405" s="345">
        <v>2022</v>
      </c>
    </row>
    <row r="406" spans="1:22" s="1" customFormat="1" ht="12.75" customHeight="1" x14ac:dyDescent="0.2">
      <c r="A406" s="334">
        <f t="shared" si="77"/>
        <v>12</v>
      </c>
      <c r="B406" s="481" t="s">
        <v>302</v>
      </c>
      <c r="C406" s="583">
        <f>'Раздел 1'!P406</f>
        <v>710439.87780000002</v>
      </c>
      <c r="D406" s="542"/>
      <c r="E406" s="542"/>
      <c r="F406" s="542"/>
      <c r="G406" s="542"/>
      <c r="H406" s="542"/>
      <c r="I406" s="542"/>
      <c r="J406" s="542"/>
      <c r="K406" s="335"/>
      <c r="L406" s="243"/>
      <c r="M406" s="335"/>
      <c r="N406" s="248"/>
      <c r="O406" s="333"/>
      <c r="P406" s="335"/>
      <c r="Q406" s="335"/>
      <c r="R406" s="335"/>
      <c r="S406" s="335"/>
      <c r="T406" s="335">
        <v>710439.87780000002</v>
      </c>
      <c r="U406" s="335"/>
      <c r="V406" s="345">
        <v>2022</v>
      </c>
    </row>
    <row r="407" spans="1:22" s="1" customFormat="1" ht="12.75" customHeight="1" x14ac:dyDescent="0.2">
      <c r="A407" s="334">
        <f t="shared" si="77"/>
        <v>13</v>
      </c>
      <c r="B407" s="481" t="s">
        <v>303</v>
      </c>
      <c r="C407" s="583">
        <f>'Раздел 1'!P407</f>
        <v>63664.964999999997</v>
      </c>
      <c r="D407" s="542"/>
      <c r="E407" s="542"/>
      <c r="F407" s="542"/>
      <c r="G407" s="542"/>
      <c r="H407" s="542"/>
      <c r="I407" s="542"/>
      <c r="J407" s="542"/>
      <c r="K407" s="335"/>
      <c r="L407" s="243"/>
      <c r="M407" s="335"/>
      <c r="N407" s="248"/>
      <c r="O407" s="333"/>
      <c r="P407" s="335"/>
      <c r="Q407" s="335"/>
      <c r="R407" s="335"/>
      <c r="S407" s="335"/>
      <c r="T407" s="335">
        <v>63664.964999999997</v>
      </c>
      <c r="U407" s="335"/>
      <c r="V407" s="345">
        <v>2022</v>
      </c>
    </row>
    <row r="408" spans="1:22" s="1" customFormat="1" ht="12.75" customHeight="1" x14ac:dyDescent="0.2">
      <c r="A408" s="334">
        <f t="shared" si="77"/>
        <v>14</v>
      </c>
      <c r="B408" s="481" t="s">
        <v>451</v>
      </c>
      <c r="C408" s="583">
        <f>'Раздел 1'!P408</f>
        <v>300151.77120000002</v>
      </c>
      <c r="D408" s="542"/>
      <c r="E408" s="542"/>
      <c r="F408" s="542"/>
      <c r="G408" s="542"/>
      <c r="H408" s="542"/>
      <c r="I408" s="542"/>
      <c r="J408" s="542"/>
      <c r="K408" s="335"/>
      <c r="L408" s="243"/>
      <c r="M408" s="335"/>
      <c r="N408" s="248"/>
      <c r="O408" s="333"/>
      <c r="P408" s="335"/>
      <c r="Q408" s="335"/>
      <c r="R408" s="335"/>
      <c r="S408" s="335"/>
      <c r="T408" s="335">
        <v>300151.77120000002</v>
      </c>
      <c r="U408" s="335"/>
      <c r="V408" s="345">
        <v>2022</v>
      </c>
    </row>
    <row r="409" spans="1:22" s="1" customFormat="1" ht="12.75" customHeight="1" x14ac:dyDescent="0.2">
      <c r="A409" s="334">
        <f t="shared" si="77"/>
        <v>15</v>
      </c>
      <c r="B409" s="481" t="s">
        <v>462</v>
      </c>
      <c r="C409" s="583">
        <f>'Раздел 1'!P409</f>
        <v>589625.99040000001</v>
      </c>
      <c r="D409" s="542"/>
      <c r="E409" s="542"/>
      <c r="F409" s="542"/>
      <c r="G409" s="542"/>
      <c r="H409" s="542"/>
      <c r="I409" s="542"/>
      <c r="J409" s="542"/>
      <c r="K409" s="335"/>
      <c r="L409" s="243"/>
      <c r="M409" s="335"/>
      <c r="N409" s="248"/>
      <c r="O409" s="333"/>
      <c r="P409" s="335"/>
      <c r="Q409" s="335"/>
      <c r="R409" s="335"/>
      <c r="S409" s="335"/>
      <c r="T409" s="335">
        <v>589625.99040000001</v>
      </c>
      <c r="U409" s="335"/>
      <c r="V409" s="345">
        <v>2022</v>
      </c>
    </row>
    <row r="410" spans="1:22" s="1" customFormat="1" ht="12.75" customHeight="1" x14ac:dyDescent="0.2">
      <c r="A410" s="334">
        <f t="shared" si="77"/>
        <v>16</v>
      </c>
      <c r="B410" s="481" t="s">
        <v>452</v>
      </c>
      <c r="C410" s="583">
        <f>'Раздел 1'!P410</f>
        <v>587679.95520000008</v>
      </c>
      <c r="D410" s="542"/>
      <c r="E410" s="542"/>
      <c r="F410" s="542"/>
      <c r="G410" s="542"/>
      <c r="H410" s="542"/>
      <c r="I410" s="542"/>
      <c r="J410" s="542"/>
      <c r="K410" s="335"/>
      <c r="L410" s="243"/>
      <c r="M410" s="335"/>
      <c r="N410" s="248"/>
      <c r="O410" s="333"/>
      <c r="P410" s="335"/>
      <c r="Q410" s="335"/>
      <c r="R410" s="335"/>
      <c r="S410" s="335"/>
      <c r="T410" s="335">
        <v>587679.95520000008</v>
      </c>
      <c r="U410" s="335"/>
      <c r="V410" s="345">
        <v>2022</v>
      </c>
    </row>
    <row r="411" spans="1:22" s="1" customFormat="1" ht="12.75" customHeight="1" x14ac:dyDescent="0.2">
      <c r="A411" s="334">
        <f t="shared" si="77"/>
        <v>17</v>
      </c>
      <c r="B411" s="481" t="s">
        <v>463</v>
      </c>
      <c r="C411" s="583">
        <f>'Раздел 1'!P411</f>
        <v>324594.18588</v>
      </c>
      <c r="D411" s="542"/>
      <c r="E411" s="542"/>
      <c r="F411" s="542"/>
      <c r="G411" s="542"/>
      <c r="H411" s="542"/>
      <c r="I411" s="542"/>
      <c r="J411" s="542"/>
      <c r="K411" s="335"/>
      <c r="L411" s="243"/>
      <c r="M411" s="335"/>
      <c r="N411" s="248"/>
      <c r="O411" s="333"/>
      <c r="P411" s="335"/>
      <c r="Q411" s="335"/>
      <c r="R411" s="335"/>
      <c r="S411" s="335"/>
      <c r="T411" s="335">
        <v>324594.18588</v>
      </c>
      <c r="U411" s="335"/>
      <c r="V411" s="345">
        <v>2022</v>
      </c>
    </row>
    <row r="412" spans="1:22" s="1" customFormat="1" ht="12.75" customHeight="1" x14ac:dyDescent="0.2">
      <c r="A412" s="334">
        <f t="shared" si="77"/>
        <v>18</v>
      </c>
      <c r="B412" s="481" t="s">
        <v>453</v>
      </c>
      <c r="C412" s="583">
        <f>'Раздел 1'!P412</f>
        <v>92781.075660000002</v>
      </c>
      <c r="D412" s="542"/>
      <c r="E412" s="542"/>
      <c r="F412" s="542"/>
      <c r="G412" s="542"/>
      <c r="H412" s="542"/>
      <c r="I412" s="542"/>
      <c r="J412" s="542"/>
      <c r="K412" s="335"/>
      <c r="L412" s="243"/>
      <c r="M412" s="335"/>
      <c r="N412" s="248"/>
      <c r="O412" s="333"/>
      <c r="P412" s="335"/>
      <c r="Q412" s="335"/>
      <c r="R412" s="335"/>
      <c r="S412" s="335"/>
      <c r="T412" s="335">
        <v>92781.075660000002</v>
      </c>
      <c r="U412" s="335"/>
      <c r="V412" s="345">
        <v>2022</v>
      </c>
    </row>
    <row r="413" spans="1:22" s="1" customFormat="1" ht="12.75" customHeight="1" x14ac:dyDescent="0.2">
      <c r="A413" s="334">
        <f t="shared" si="77"/>
        <v>19</v>
      </c>
      <c r="B413" s="481" t="s">
        <v>464</v>
      </c>
      <c r="C413" s="583">
        <f>'Раздел 1'!P413</f>
        <v>274713.84096</v>
      </c>
      <c r="D413" s="542"/>
      <c r="E413" s="542"/>
      <c r="F413" s="542"/>
      <c r="G413" s="542"/>
      <c r="H413" s="542"/>
      <c r="I413" s="542"/>
      <c r="J413" s="542"/>
      <c r="K413" s="335"/>
      <c r="L413" s="243"/>
      <c r="M413" s="335"/>
      <c r="N413" s="248"/>
      <c r="O413" s="333"/>
      <c r="P413" s="335"/>
      <c r="Q413" s="335"/>
      <c r="R413" s="335"/>
      <c r="S413" s="335"/>
      <c r="T413" s="335">
        <v>274713.84096</v>
      </c>
      <c r="U413" s="335"/>
      <c r="V413" s="345">
        <v>2022</v>
      </c>
    </row>
    <row r="414" spans="1:22" s="1" customFormat="1" ht="12.75" customHeight="1" x14ac:dyDescent="0.2">
      <c r="A414" s="334">
        <f t="shared" si="77"/>
        <v>20</v>
      </c>
      <c r="B414" s="481" t="s">
        <v>454</v>
      </c>
      <c r="C414" s="583">
        <f>'Раздел 1'!P414</f>
        <v>101153.12166000002</v>
      </c>
      <c r="D414" s="542"/>
      <c r="E414" s="542"/>
      <c r="F414" s="542"/>
      <c r="G414" s="542"/>
      <c r="H414" s="542"/>
      <c r="I414" s="542"/>
      <c r="J414" s="542"/>
      <c r="K414" s="335"/>
      <c r="L414" s="243"/>
      <c r="M414" s="335"/>
      <c r="N414" s="248"/>
      <c r="O414" s="333"/>
      <c r="P414" s="335"/>
      <c r="Q414" s="335"/>
      <c r="R414" s="335"/>
      <c r="S414" s="335"/>
      <c r="T414" s="335">
        <v>101153.12166000002</v>
      </c>
      <c r="U414" s="335"/>
      <c r="V414" s="345">
        <v>2022</v>
      </c>
    </row>
    <row r="415" spans="1:22" s="1" customFormat="1" ht="12.75" customHeight="1" x14ac:dyDescent="0.2">
      <c r="A415" s="334">
        <f t="shared" si="77"/>
        <v>21</v>
      </c>
      <c r="B415" s="481" t="s">
        <v>470</v>
      </c>
      <c r="C415" s="583">
        <f>'Раздел 1'!P415</f>
        <v>319319.33111999993</v>
      </c>
      <c r="D415" s="542"/>
      <c r="E415" s="542"/>
      <c r="F415" s="542"/>
      <c r="G415" s="542"/>
      <c r="H415" s="542"/>
      <c r="I415" s="542"/>
      <c r="J415" s="542"/>
      <c r="K415" s="335"/>
      <c r="L415" s="243"/>
      <c r="M415" s="335"/>
      <c r="N415" s="248"/>
      <c r="O415" s="333"/>
      <c r="P415" s="335"/>
      <c r="Q415" s="335"/>
      <c r="R415" s="335"/>
      <c r="S415" s="335"/>
      <c r="T415" s="335">
        <v>319319.33111999993</v>
      </c>
      <c r="U415" s="335"/>
      <c r="V415" s="345">
        <v>2022</v>
      </c>
    </row>
    <row r="416" spans="1:22" s="1" customFormat="1" ht="12.75" customHeight="1" x14ac:dyDescent="0.2">
      <c r="A416" s="334">
        <f t="shared" si="77"/>
        <v>22</v>
      </c>
      <c r="B416" s="481" t="s">
        <v>721</v>
      </c>
      <c r="C416" s="583">
        <f>'Раздел 1'!P416</f>
        <v>308020.96992</v>
      </c>
      <c r="D416" s="542"/>
      <c r="E416" s="542"/>
      <c r="F416" s="542"/>
      <c r="G416" s="542"/>
      <c r="H416" s="542"/>
      <c r="I416" s="542"/>
      <c r="J416" s="542"/>
      <c r="K416" s="335"/>
      <c r="L416" s="243"/>
      <c r="M416" s="335"/>
      <c r="N416" s="248"/>
      <c r="O416" s="333"/>
      <c r="P416" s="335"/>
      <c r="Q416" s="335"/>
      <c r="R416" s="335"/>
      <c r="S416" s="335"/>
      <c r="T416" s="335">
        <v>308020.96992</v>
      </c>
      <c r="U416" s="335"/>
      <c r="V416" s="345">
        <v>2022</v>
      </c>
    </row>
    <row r="417" spans="1:22" s="1" customFormat="1" ht="12.75" customHeight="1" x14ac:dyDescent="0.2">
      <c r="A417" s="334">
        <f t="shared" si="77"/>
        <v>23</v>
      </c>
      <c r="B417" s="481" t="s">
        <v>457</v>
      </c>
      <c r="C417" s="583">
        <f>'Раздел 1'!P417</f>
        <v>87051.369600000005</v>
      </c>
      <c r="D417" s="542"/>
      <c r="E417" s="542"/>
      <c r="F417" s="542"/>
      <c r="G417" s="542"/>
      <c r="H417" s="542"/>
      <c r="I417" s="542"/>
      <c r="J417" s="542"/>
      <c r="K417" s="335"/>
      <c r="L417" s="243"/>
      <c r="M417" s="335"/>
      <c r="N417" s="248"/>
      <c r="O417" s="333"/>
      <c r="P417" s="335"/>
      <c r="Q417" s="335"/>
      <c r="R417" s="335"/>
      <c r="S417" s="335"/>
      <c r="T417" s="335">
        <v>87051.369600000005</v>
      </c>
      <c r="U417" s="335"/>
      <c r="V417" s="345">
        <v>2022</v>
      </c>
    </row>
    <row r="418" spans="1:22" s="1" customFormat="1" ht="12.75" customHeight="1" x14ac:dyDescent="0.2">
      <c r="A418" s="334">
        <f t="shared" si="77"/>
        <v>24</v>
      </c>
      <c r="B418" s="481" t="s">
        <v>458</v>
      </c>
      <c r="C418" s="583">
        <f>'Раздел 1'!P418</f>
        <v>448506.94543200004</v>
      </c>
      <c r="D418" s="542"/>
      <c r="E418" s="542"/>
      <c r="F418" s="542"/>
      <c r="G418" s="542"/>
      <c r="H418" s="542"/>
      <c r="I418" s="542"/>
      <c r="J418" s="542"/>
      <c r="K418" s="335"/>
      <c r="L418" s="243"/>
      <c r="M418" s="335"/>
      <c r="N418" s="248"/>
      <c r="O418" s="333"/>
      <c r="P418" s="335"/>
      <c r="Q418" s="335"/>
      <c r="R418" s="335"/>
      <c r="S418" s="335"/>
      <c r="T418" s="335">
        <v>448506.94543200004</v>
      </c>
      <c r="U418" s="335"/>
      <c r="V418" s="345">
        <v>2022</v>
      </c>
    </row>
    <row r="419" spans="1:22" s="1" customFormat="1" ht="12.75" customHeight="1" x14ac:dyDescent="0.2">
      <c r="A419" s="334">
        <f t="shared" si="77"/>
        <v>25</v>
      </c>
      <c r="B419" s="481" t="s">
        <v>459</v>
      </c>
      <c r="C419" s="583">
        <f>'Раздел 1'!P419</f>
        <v>96932.031378</v>
      </c>
      <c r="D419" s="542"/>
      <c r="E419" s="542"/>
      <c r="F419" s="542"/>
      <c r="G419" s="542"/>
      <c r="H419" s="542"/>
      <c r="I419" s="542"/>
      <c r="J419" s="542"/>
      <c r="K419" s="335"/>
      <c r="L419" s="243"/>
      <c r="M419" s="335"/>
      <c r="N419" s="248"/>
      <c r="O419" s="333"/>
      <c r="P419" s="335"/>
      <c r="Q419" s="335"/>
      <c r="R419" s="335"/>
      <c r="S419" s="335"/>
      <c r="T419" s="335">
        <v>96932.031378</v>
      </c>
      <c r="U419" s="335"/>
      <c r="V419" s="345">
        <v>2022</v>
      </c>
    </row>
    <row r="420" spans="1:22" s="1" customFormat="1" ht="12.75" customHeight="1" x14ac:dyDescent="0.2">
      <c r="A420" s="334">
        <f t="shared" si="77"/>
        <v>26</v>
      </c>
      <c r="B420" s="481" t="s">
        <v>460</v>
      </c>
      <c r="C420" s="583">
        <f>'Раздел 1'!P420</f>
        <v>290991.33336000005</v>
      </c>
      <c r="D420" s="542"/>
      <c r="E420" s="542"/>
      <c r="F420" s="542"/>
      <c r="G420" s="542"/>
      <c r="H420" s="542"/>
      <c r="I420" s="542"/>
      <c r="J420" s="542"/>
      <c r="K420" s="335"/>
      <c r="L420" s="243"/>
      <c r="M420" s="335"/>
      <c r="N420" s="248"/>
      <c r="O420" s="333"/>
      <c r="P420" s="335"/>
      <c r="Q420" s="335"/>
      <c r="R420" s="335"/>
      <c r="S420" s="335"/>
      <c r="T420" s="335">
        <v>290991.33336000005</v>
      </c>
      <c r="U420" s="335"/>
      <c r="V420" s="345">
        <v>2022</v>
      </c>
    </row>
    <row r="421" spans="1:22" s="1" customFormat="1" ht="12.75" customHeight="1" x14ac:dyDescent="0.2">
      <c r="A421" s="334">
        <f t="shared" si="77"/>
        <v>27</v>
      </c>
      <c r="B421" s="481" t="s">
        <v>684</v>
      </c>
      <c r="C421" s="583">
        <f>'Раздел 1'!P421</f>
        <v>251277.12647999998</v>
      </c>
      <c r="D421" s="542"/>
      <c r="E421" s="542"/>
      <c r="F421" s="542"/>
      <c r="G421" s="542"/>
      <c r="H421" s="542"/>
      <c r="I421" s="542"/>
      <c r="J421" s="542"/>
      <c r="K421" s="335"/>
      <c r="L421" s="243"/>
      <c r="M421" s="335"/>
      <c r="N421" s="248"/>
      <c r="O421" s="333"/>
      <c r="P421" s="335"/>
      <c r="Q421" s="335"/>
      <c r="R421" s="335"/>
      <c r="S421" s="335"/>
      <c r="T421" s="335">
        <v>251277.12647999998</v>
      </c>
      <c r="U421" s="335"/>
      <c r="V421" s="345">
        <v>2022</v>
      </c>
    </row>
    <row r="422" spans="1:22" s="1" customFormat="1" ht="12.75" customHeight="1" x14ac:dyDescent="0.2">
      <c r="A422" s="334">
        <f t="shared" si="77"/>
        <v>28</v>
      </c>
      <c r="B422" s="481" t="s">
        <v>685</v>
      </c>
      <c r="C422" s="583">
        <f>'Раздел 1'!P422</f>
        <v>932437.16280000005</v>
      </c>
      <c r="D422" s="542"/>
      <c r="E422" s="542"/>
      <c r="F422" s="542"/>
      <c r="G422" s="542"/>
      <c r="H422" s="542"/>
      <c r="I422" s="542"/>
      <c r="J422" s="542"/>
      <c r="K422" s="335"/>
      <c r="L422" s="243"/>
      <c r="M422" s="335"/>
      <c r="N422" s="248"/>
      <c r="O422" s="333"/>
      <c r="P422" s="335"/>
      <c r="Q422" s="335"/>
      <c r="R422" s="335"/>
      <c r="S422" s="335"/>
      <c r="T422" s="335">
        <v>932437.16280000005</v>
      </c>
      <c r="U422" s="335"/>
      <c r="V422" s="345">
        <v>2022</v>
      </c>
    </row>
    <row r="423" spans="1:22" s="1" customFormat="1" ht="12.75" customHeight="1" x14ac:dyDescent="0.2">
      <c r="A423" s="334">
        <f t="shared" si="77"/>
        <v>29</v>
      </c>
      <c r="B423" s="332" t="s">
        <v>651</v>
      </c>
      <c r="C423" s="261">
        <f>'Раздел 1'!P423</f>
        <v>10073308.317536799</v>
      </c>
      <c r="D423" s="542">
        <v>880199.58500000008</v>
      </c>
      <c r="E423" s="542">
        <v>2236920.557</v>
      </c>
      <c r="F423" s="542"/>
      <c r="G423" s="542">
        <v>482021.79000000004</v>
      </c>
      <c r="H423" s="542"/>
      <c r="I423" s="542">
        <v>354664.64500000002</v>
      </c>
      <c r="J423" s="542"/>
      <c r="K423" s="335"/>
      <c r="L423" s="243">
        <v>750</v>
      </c>
      <c r="M423" s="335">
        <v>2750602.5959999999</v>
      </c>
      <c r="N423" s="248" t="s">
        <v>780</v>
      </c>
      <c r="O423" s="333">
        <v>893799.06800000009</v>
      </c>
      <c r="P423" s="335" t="s">
        <v>779</v>
      </c>
      <c r="Q423" s="335">
        <v>1519024.5830000001</v>
      </c>
      <c r="R423" s="335">
        <v>175247.58799999999</v>
      </c>
      <c r="S423" s="335"/>
      <c r="T423" s="335">
        <v>575548.82472000003</v>
      </c>
      <c r="U423" s="335">
        <v>205279.08081680004</v>
      </c>
      <c r="V423" s="345">
        <v>2022</v>
      </c>
    </row>
    <row r="424" spans="1:22" s="1" customFormat="1" ht="12.75" customHeight="1" x14ac:dyDescent="0.2">
      <c r="A424" s="334">
        <f t="shared" si="77"/>
        <v>30</v>
      </c>
      <c r="B424" s="510" t="s">
        <v>461</v>
      </c>
      <c r="C424" s="261">
        <f>'Раздел 1'!P424</f>
        <v>9574169.2230367996</v>
      </c>
      <c r="D424" s="550">
        <v>837846.46000000008</v>
      </c>
      <c r="E424" s="550">
        <v>2114849.932</v>
      </c>
      <c r="F424" s="550"/>
      <c r="G424" s="550">
        <v>458828.04000000004</v>
      </c>
      <c r="H424" s="550"/>
      <c r="I424" s="550">
        <v>337599.02</v>
      </c>
      <c r="J424" s="550"/>
      <c r="K424" s="253"/>
      <c r="L424" s="255">
        <v>604</v>
      </c>
      <c r="M424" s="253">
        <v>2618250.0959999999</v>
      </c>
      <c r="N424" s="511" t="s">
        <v>782</v>
      </c>
      <c r="O424" s="254">
        <v>850791.56800000009</v>
      </c>
      <c r="P424" s="253" t="s">
        <v>781</v>
      </c>
      <c r="Q424" s="253">
        <v>1445932.7080000001</v>
      </c>
      <c r="R424" s="253">
        <v>166815.08799999999</v>
      </c>
      <c r="S424" s="253"/>
      <c r="T424" s="253">
        <v>547854.77471999999</v>
      </c>
      <c r="U424" s="253">
        <v>195401.53631680002</v>
      </c>
      <c r="V424" s="256">
        <v>2022</v>
      </c>
    </row>
    <row r="425" spans="1:22" s="1" customFormat="1" ht="12.75" customHeight="1" x14ac:dyDescent="0.2">
      <c r="A425" s="334">
        <f t="shared" si="77"/>
        <v>31</v>
      </c>
      <c r="B425" s="510" t="s">
        <v>456</v>
      </c>
      <c r="C425" s="261">
        <f>'Раздел 1'!P425</f>
        <v>7222671.8052479997</v>
      </c>
      <c r="D425" s="550">
        <v>456015.32000000007</v>
      </c>
      <c r="E425" s="550">
        <v>841795.68</v>
      </c>
      <c r="F425" s="550"/>
      <c r="G425" s="550">
        <v>324898.11999999994</v>
      </c>
      <c r="H425" s="550"/>
      <c r="I425" s="550">
        <v>236584.72</v>
      </c>
      <c r="J425" s="550"/>
      <c r="K425" s="253"/>
      <c r="L425" s="255">
        <v>257</v>
      </c>
      <c r="M425" s="253">
        <v>2955343.2199999997</v>
      </c>
      <c r="N425" s="511"/>
      <c r="O425" s="254"/>
      <c r="P425" s="253" t="s">
        <v>783</v>
      </c>
      <c r="Q425" s="253">
        <v>1673615.54</v>
      </c>
      <c r="R425" s="253">
        <v>115475.72000000002</v>
      </c>
      <c r="S425" s="253"/>
      <c r="T425" s="253">
        <v>456223.69919999997</v>
      </c>
      <c r="U425" s="253">
        <v>162719.78604800004</v>
      </c>
      <c r="V425" s="256">
        <v>2022</v>
      </c>
    </row>
    <row r="426" spans="1:22" ht="12.75" customHeight="1" x14ac:dyDescent="0.2">
      <c r="A426" s="668" t="s">
        <v>279</v>
      </c>
      <c r="B426" s="669"/>
      <c r="C426" s="247">
        <f>SUM(C395:C425)</f>
        <v>122502741.49650201</v>
      </c>
      <c r="D426" s="247">
        <f t="shared" ref="D426:U426" si="78">SUM(D395:D425)</f>
        <v>8238986.6850000005</v>
      </c>
      <c r="E426" s="247">
        <f t="shared" si="78"/>
        <v>22445469.883000001</v>
      </c>
      <c r="F426" s="247">
        <f t="shared" si="78"/>
        <v>0</v>
      </c>
      <c r="G426" s="247">
        <f t="shared" si="78"/>
        <v>5012821.45</v>
      </c>
      <c r="H426" s="247">
        <f t="shared" si="78"/>
        <v>0</v>
      </c>
      <c r="I426" s="247">
        <f t="shared" si="78"/>
        <v>3260179.1590000005</v>
      </c>
      <c r="J426" s="247">
        <f t="shared" si="78"/>
        <v>0</v>
      </c>
      <c r="K426" s="247">
        <f t="shared" si="78"/>
        <v>0</v>
      </c>
      <c r="L426" s="247">
        <f t="shared" si="78"/>
        <v>5714</v>
      </c>
      <c r="M426" s="247">
        <f t="shared" si="78"/>
        <v>40749424.364</v>
      </c>
      <c r="N426" s="247">
        <f t="shared" si="78"/>
        <v>771.4</v>
      </c>
      <c r="O426" s="247">
        <f t="shared" si="78"/>
        <v>10555705.314000001</v>
      </c>
      <c r="P426" s="247">
        <f t="shared" si="78"/>
        <v>928.4</v>
      </c>
      <c r="Q426" s="247">
        <f t="shared" si="78"/>
        <v>19109567.302999999</v>
      </c>
      <c r="R426" s="247">
        <f t="shared" si="78"/>
        <v>1847398.9679999999</v>
      </c>
      <c r="S426" s="247">
        <f t="shared" si="78"/>
        <v>0</v>
      </c>
      <c r="T426" s="247">
        <f t="shared" si="78"/>
        <v>8850467.3298899997</v>
      </c>
      <c r="U426" s="247">
        <f t="shared" si="78"/>
        <v>2432721.0369484005</v>
      </c>
      <c r="V426" s="178"/>
    </row>
    <row r="427" spans="1:22" s="1" customFormat="1" ht="12.75" customHeight="1" x14ac:dyDescent="0.2">
      <c r="A427" s="334">
        <v>1</v>
      </c>
      <c r="B427" s="495" t="s">
        <v>299</v>
      </c>
      <c r="C427" s="335">
        <f>'Раздел 1'!P427</f>
        <v>3841175.1635532002</v>
      </c>
      <c r="D427" s="542">
        <v>483838.89499999996</v>
      </c>
      <c r="E427" s="542">
        <v>1161834.686</v>
      </c>
      <c r="F427" s="542">
        <v>0</v>
      </c>
      <c r="G427" s="542">
        <v>250140.94700000004</v>
      </c>
      <c r="H427" s="542"/>
      <c r="I427" s="542">
        <v>140358.75700000001</v>
      </c>
      <c r="J427" s="542"/>
      <c r="K427" s="335"/>
      <c r="L427" s="243"/>
      <c r="M427" s="335">
        <v>1034029.996</v>
      </c>
      <c r="N427" s="248"/>
      <c r="O427" s="335">
        <v>0</v>
      </c>
      <c r="P427" s="335"/>
      <c r="Q427" s="335">
        <v>581621.027</v>
      </c>
      <c r="R427" s="335">
        <v>81634.83</v>
      </c>
      <c r="S427" s="335"/>
      <c r="T427" s="335"/>
      <c r="U427" s="335">
        <v>107716.02555320002</v>
      </c>
      <c r="V427" s="345">
        <v>2023</v>
      </c>
    </row>
    <row r="428" spans="1:22" s="1" customFormat="1" ht="12.75" customHeight="1" x14ac:dyDescent="0.2">
      <c r="A428" s="334">
        <f t="shared" ref="A428:A455" si="79">A427+1</f>
        <v>2</v>
      </c>
      <c r="B428" s="495" t="s">
        <v>300</v>
      </c>
      <c r="C428" s="335">
        <f>'Раздел 1'!P428</f>
        <v>957080.93559140002</v>
      </c>
      <c r="D428" s="542">
        <v>127213.967</v>
      </c>
      <c r="E428" s="542">
        <v>0</v>
      </c>
      <c r="F428" s="542">
        <v>0</v>
      </c>
      <c r="G428" s="542">
        <v>0</v>
      </c>
      <c r="H428" s="542"/>
      <c r="I428" s="542">
        <v>0</v>
      </c>
      <c r="J428" s="542"/>
      <c r="K428" s="335"/>
      <c r="L428" s="243"/>
      <c r="M428" s="335">
        <v>404834.09399999998</v>
      </c>
      <c r="N428" s="248"/>
      <c r="O428" s="335">
        <v>0</v>
      </c>
      <c r="P428" s="335"/>
      <c r="Q428" s="335">
        <v>368335.304</v>
      </c>
      <c r="R428" s="335">
        <v>30569.186000000002</v>
      </c>
      <c r="S428" s="335"/>
      <c r="T428" s="335"/>
      <c r="U428" s="335">
        <v>26128.384591400001</v>
      </c>
      <c r="V428" s="345">
        <v>2023</v>
      </c>
    </row>
    <row r="429" spans="1:22" s="1" customFormat="1" ht="12.75" customHeight="1" x14ac:dyDescent="0.2">
      <c r="A429" s="334">
        <f t="shared" si="79"/>
        <v>3</v>
      </c>
      <c r="B429" s="516" t="s">
        <v>301</v>
      </c>
      <c r="C429" s="335">
        <f>'Раздел 1'!P429</f>
        <v>4144657.6518874001</v>
      </c>
      <c r="D429" s="542">
        <v>616611.84700000007</v>
      </c>
      <c r="E429" s="542">
        <v>0</v>
      </c>
      <c r="F429" s="542">
        <v>0</v>
      </c>
      <c r="G429" s="542">
        <v>0</v>
      </c>
      <c r="H429" s="542"/>
      <c r="I429" s="542">
        <v>0</v>
      </c>
      <c r="J429" s="542"/>
      <c r="K429" s="335"/>
      <c r="L429" s="243"/>
      <c r="M429" s="335">
        <v>1467892.25</v>
      </c>
      <c r="N429" s="248"/>
      <c r="O429" s="335">
        <v>0</v>
      </c>
      <c r="P429" s="335"/>
      <c r="Q429" s="335">
        <v>1785337.8640000001</v>
      </c>
      <c r="R429" s="335">
        <v>148170.22600000002</v>
      </c>
      <c r="S429" s="335"/>
      <c r="T429" s="335"/>
      <c r="U429" s="335">
        <v>126645.46088740003</v>
      </c>
      <c r="V429" s="345">
        <v>2023</v>
      </c>
    </row>
    <row r="430" spans="1:22" s="1" customFormat="1" ht="12.75" customHeight="1" x14ac:dyDescent="0.2">
      <c r="A430" s="334">
        <f t="shared" si="79"/>
        <v>4</v>
      </c>
      <c r="B430" s="481" t="s">
        <v>303</v>
      </c>
      <c r="C430" s="335">
        <f>'Раздел 1'!P430</f>
        <v>823789.92084999999</v>
      </c>
      <c r="D430" s="542">
        <v>110556.75000000001</v>
      </c>
      <c r="E430" s="542">
        <v>0</v>
      </c>
      <c r="F430" s="542">
        <v>0</v>
      </c>
      <c r="G430" s="542">
        <v>0</v>
      </c>
      <c r="H430" s="542"/>
      <c r="I430" s="542">
        <v>0</v>
      </c>
      <c r="J430" s="542"/>
      <c r="K430" s="335"/>
      <c r="L430" s="243"/>
      <c r="M430" s="335">
        <v>343853.5</v>
      </c>
      <c r="N430" s="248"/>
      <c r="O430" s="335">
        <v>0</v>
      </c>
      <c r="P430" s="335"/>
      <c r="Q430" s="335">
        <v>320106</v>
      </c>
      <c r="R430" s="335">
        <v>26566.500000000004</v>
      </c>
      <c r="S430" s="335"/>
      <c r="T430" s="335"/>
      <c r="U430" s="335">
        <v>22707.170850000002</v>
      </c>
      <c r="V430" s="345">
        <v>2023</v>
      </c>
    </row>
    <row r="431" spans="1:22" s="1" customFormat="1" ht="12.75" customHeight="1" x14ac:dyDescent="0.2">
      <c r="A431" s="334">
        <f t="shared" si="79"/>
        <v>5</v>
      </c>
      <c r="B431" s="481" t="s">
        <v>451</v>
      </c>
      <c r="C431" s="335">
        <f>'Раздел 1'!P431</f>
        <v>3909583.651728</v>
      </c>
      <c r="D431" s="542">
        <v>480865.79999999993</v>
      </c>
      <c r="E431" s="542">
        <v>1154695.44</v>
      </c>
      <c r="F431" s="542">
        <v>0</v>
      </c>
      <c r="G431" s="542">
        <v>248603.88000000003</v>
      </c>
      <c r="H431" s="542"/>
      <c r="I431" s="542">
        <v>139496.28</v>
      </c>
      <c r="J431" s="542"/>
      <c r="K431" s="335"/>
      <c r="L431" s="243"/>
      <c r="M431" s="335">
        <v>1119687.8400000001</v>
      </c>
      <c r="N431" s="248"/>
      <c r="O431" s="335">
        <v>0</v>
      </c>
      <c r="P431" s="335"/>
      <c r="Q431" s="335">
        <v>578047.08000000007</v>
      </c>
      <c r="R431" s="335">
        <v>81133.2</v>
      </c>
      <c r="S431" s="335"/>
      <c r="T431" s="335"/>
      <c r="U431" s="335">
        <v>107054.13172800002</v>
      </c>
      <c r="V431" s="345">
        <v>2023</v>
      </c>
    </row>
    <row r="432" spans="1:22" s="1" customFormat="1" ht="12.75" customHeight="1" x14ac:dyDescent="0.2">
      <c r="A432" s="334">
        <f t="shared" si="79"/>
        <v>6</v>
      </c>
      <c r="B432" s="481" t="s">
        <v>463</v>
      </c>
      <c r="C432" s="335">
        <f>'Раздел 1'!P432</f>
        <v>3525675.0242972001</v>
      </c>
      <c r="D432" s="542">
        <v>424118.46499999997</v>
      </c>
      <c r="E432" s="542"/>
      <c r="F432" s="542">
        <v>259855.2</v>
      </c>
      <c r="G432" s="542">
        <v>219265.94900000005</v>
      </c>
      <c r="H432" s="557"/>
      <c r="I432" s="542">
        <v>123034.21900000001</v>
      </c>
      <c r="J432" s="557"/>
      <c r="K432" s="335"/>
      <c r="L432" s="335"/>
      <c r="M432" s="335">
        <v>1064368.69</v>
      </c>
      <c r="N432" s="335"/>
      <c r="O432" s="335">
        <v>737870.65200000012</v>
      </c>
      <c r="P432" s="335"/>
      <c r="Q432" s="335">
        <v>509831.30900000007</v>
      </c>
      <c r="R432" s="335">
        <v>71558.61</v>
      </c>
      <c r="S432" s="261"/>
      <c r="T432" s="261"/>
      <c r="U432" s="335">
        <v>115771.92629720001</v>
      </c>
      <c r="V432" s="345">
        <v>2023</v>
      </c>
    </row>
    <row r="433" spans="1:22" s="1" customFormat="1" ht="12.75" customHeight="1" x14ac:dyDescent="0.2">
      <c r="A433" s="334">
        <f t="shared" si="79"/>
        <v>7</v>
      </c>
      <c r="B433" s="481" t="s">
        <v>453</v>
      </c>
      <c r="C433" s="335">
        <f>'Раздел 1'!P433</f>
        <v>1579443.1779854002</v>
      </c>
      <c r="D433" s="542">
        <v>161118.03700000001</v>
      </c>
      <c r="E433" s="542">
        <v>0</v>
      </c>
      <c r="F433" s="542">
        <v>0</v>
      </c>
      <c r="G433" s="542">
        <v>0</v>
      </c>
      <c r="H433" s="557"/>
      <c r="I433" s="542">
        <v>0</v>
      </c>
      <c r="J433" s="557"/>
      <c r="K433" s="335"/>
      <c r="L433" s="335"/>
      <c r="M433" s="335">
        <v>880015.83400000003</v>
      </c>
      <c r="N433" s="335"/>
      <c r="O433" s="335">
        <v>0</v>
      </c>
      <c r="P433" s="335"/>
      <c r="Q433" s="335">
        <v>466501.14399999997</v>
      </c>
      <c r="R433" s="335">
        <v>38716.245999999999</v>
      </c>
      <c r="S433" s="261"/>
      <c r="T433" s="261"/>
      <c r="U433" s="335">
        <v>33091.916985400007</v>
      </c>
      <c r="V433" s="345">
        <v>2023</v>
      </c>
    </row>
    <row r="434" spans="1:22" s="1" customFormat="1" ht="12.75" customHeight="1" x14ac:dyDescent="0.2">
      <c r="A434" s="334">
        <f t="shared" si="79"/>
        <v>8</v>
      </c>
      <c r="B434" s="481" t="s">
        <v>464</v>
      </c>
      <c r="C434" s="335">
        <f>'Раздел 1'!P434</f>
        <v>3776545.2859423999</v>
      </c>
      <c r="D434" s="542">
        <v>274588.36600000004</v>
      </c>
      <c r="E434" s="542">
        <v>1109032.1840000001</v>
      </c>
      <c r="F434" s="542">
        <v>0</v>
      </c>
      <c r="G434" s="542">
        <v>195636.50599999999</v>
      </c>
      <c r="H434" s="557"/>
      <c r="I434" s="542">
        <v>142458.83600000001</v>
      </c>
      <c r="J434" s="557"/>
      <c r="K434" s="335"/>
      <c r="L434" s="335"/>
      <c r="M434" s="335">
        <v>779551.76100000006</v>
      </c>
      <c r="N434" s="335"/>
      <c r="O434" s="335">
        <v>0</v>
      </c>
      <c r="P434" s="335"/>
      <c r="Q434" s="335">
        <v>1107762.977</v>
      </c>
      <c r="R434" s="335">
        <v>69533.386000000013</v>
      </c>
      <c r="S434" s="261"/>
      <c r="T434" s="261"/>
      <c r="U434" s="335">
        <v>97981.269942400002</v>
      </c>
      <c r="V434" s="345">
        <v>2023</v>
      </c>
    </row>
    <row r="435" spans="1:22" s="1" customFormat="1" ht="12.75" customHeight="1" x14ac:dyDescent="0.2">
      <c r="A435" s="334">
        <f t="shared" si="79"/>
        <v>9</v>
      </c>
      <c r="B435" s="481" t="s">
        <v>457</v>
      </c>
      <c r="C435" s="335">
        <f>'Раздел 1'!P435</f>
        <v>1481904.4818240001</v>
      </c>
      <c r="D435" s="542">
        <v>201653.39999999997</v>
      </c>
      <c r="E435" s="542">
        <v>0</v>
      </c>
      <c r="F435" s="542">
        <v>0</v>
      </c>
      <c r="G435" s="542">
        <v>0</v>
      </c>
      <c r="H435" s="557"/>
      <c r="I435" s="557">
        <v>0</v>
      </c>
      <c r="J435" s="557"/>
      <c r="K435" s="335"/>
      <c r="L435" s="335"/>
      <c r="M435" s="335">
        <v>972772.32000000007</v>
      </c>
      <c r="N435" s="335"/>
      <c r="O435" s="335">
        <v>0</v>
      </c>
      <c r="P435" s="335"/>
      <c r="Q435" s="335">
        <v>242406.84000000003</v>
      </c>
      <c r="R435" s="335">
        <v>34023.599999999999</v>
      </c>
      <c r="S435" s="261"/>
      <c r="T435" s="261"/>
      <c r="U435" s="335">
        <v>31048.321824000006</v>
      </c>
      <c r="V435" s="345">
        <v>2023</v>
      </c>
    </row>
    <row r="436" spans="1:22" s="1" customFormat="1" ht="12.75" customHeight="1" x14ac:dyDescent="0.2">
      <c r="A436" s="334">
        <f t="shared" si="79"/>
        <v>10</v>
      </c>
      <c r="B436" s="481" t="s">
        <v>458</v>
      </c>
      <c r="C436" s="335">
        <f>'Раздел 1'!P436</f>
        <v>5735083.2344040796</v>
      </c>
      <c r="D436" s="542">
        <v>778850.19240000006</v>
      </c>
      <c r="E436" s="542">
        <v>0</v>
      </c>
      <c r="F436" s="542">
        <v>0</v>
      </c>
      <c r="G436" s="542">
        <v>0</v>
      </c>
      <c r="H436" s="557"/>
      <c r="I436" s="557">
        <v>0</v>
      </c>
      <c r="J436" s="557"/>
      <c r="K436" s="335"/>
      <c r="L436" s="335"/>
      <c r="M436" s="335">
        <v>2254027.1368</v>
      </c>
      <c r="N436" s="335"/>
      <c r="O436" s="335">
        <v>0</v>
      </c>
      <c r="P436" s="335"/>
      <c r="Q436" s="335">
        <v>2355082.7488000002</v>
      </c>
      <c r="R436" s="335">
        <v>187155.67920000001</v>
      </c>
      <c r="S436" s="261"/>
      <c r="T436" s="261"/>
      <c r="U436" s="335">
        <v>159967.47720408003</v>
      </c>
      <c r="V436" s="345">
        <v>2023</v>
      </c>
    </row>
    <row r="437" spans="1:22" s="1" customFormat="1" ht="12.75" customHeight="1" x14ac:dyDescent="0.2">
      <c r="A437" s="334">
        <f t="shared" si="79"/>
        <v>11</v>
      </c>
      <c r="B437" s="481" t="s">
        <v>459</v>
      </c>
      <c r="C437" s="335">
        <f>'Раздел 1'!P437</f>
        <v>1150106.28082482</v>
      </c>
      <c r="D437" s="542">
        <v>168326.3371</v>
      </c>
      <c r="E437" s="542">
        <v>0</v>
      </c>
      <c r="F437" s="542">
        <v>0</v>
      </c>
      <c r="G437" s="542">
        <v>0</v>
      </c>
      <c r="H437" s="557"/>
      <c r="I437" s="557">
        <v>0</v>
      </c>
      <c r="J437" s="557"/>
      <c r="K437" s="335"/>
      <c r="L437" s="335"/>
      <c r="M437" s="335">
        <v>419387.0822</v>
      </c>
      <c r="N437" s="335"/>
      <c r="O437" s="335">
        <v>0</v>
      </c>
      <c r="P437" s="335"/>
      <c r="Q437" s="335">
        <v>487372.0552</v>
      </c>
      <c r="R437" s="335">
        <v>40448.381800000003</v>
      </c>
      <c r="S437" s="261"/>
      <c r="T437" s="261"/>
      <c r="U437" s="335">
        <v>34572.42452482001</v>
      </c>
      <c r="V437" s="345">
        <v>2023</v>
      </c>
    </row>
    <row r="438" spans="1:22" s="1" customFormat="1" ht="12.75" customHeight="1" x14ac:dyDescent="0.2">
      <c r="A438" s="334">
        <f t="shared" si="79"/>
        <v>12</v>
      </c>
      <c r="B438" s="481" t="s">
        <v>460</v>
      </c>
      <c r="C438" s="335">
        <f>'Раздел 1'!P438</f>
        <v>3753642.4648984</v>
      </c>
      <c r="D438" s="542">
        <v>505318.05200000008</v>
      </c>
      <c r="E438" s="542">
        <v>0</v>
      </c>
      <c r="F438" s="542">
        <v>0</v>
      </c>
      <c r="G438" s="542">
        <v>0</v>
      </c>
      <c r="H438" s="557"/>
      <c r="I438" s="557">
        <v>0</v>
      </c>
      <c r="J438" s="557"/>
      <c r="K438" s="335"/>
      <c r="L438" s="335"/>
      <c r="M438" s="335">
        <v>1560013.064</v>
      </c>
      <c r="N438" s="335"/>
      <c r="O438" s="335">
        <v>0</v>
      </c>
      <c r="P438" s="335"/>
      <c r="Q438" s="335">
        <v>1463097.824</v>
      </c>
      <c r="R438" s="335">
        <v>121426.61600000001</v>
      </c>
      <c r="S438" s="261"/>
      <c r="T438" s="261"/>
      <c r="U438" s="335">
        <v>103786.90889840003</v>
      </c>
      <c r="V438" s="345">
        <v>2023</v>
      </c>
    </row>
    <row r="439" spans="1:22" s="1" customFormat="1" ht="12.75" customHeight="1" x14ac:dyDescent="0.2">
      <c r="A439" s="334">
        <f t="shared" si="79"/>
        <v>13</v>
      </c>
      <c r="B439" s="481" t="s">
        <v>471</v>
      </c>
      <c r="C439" s="335">
        <f>'Раздел 1'!P439</f>
        <v>432852.73056000005</v>
      </c>
      <c r="D439" s="542"/>
      <c r="E439" s="557"/>
      <c r="F439" s="557"/>
      <c r="G439" s="557"/>
      <c r="H439" s="557"/>
      <c r="I439" s="557"/>
      <c r="J439" s="557"/>
      <c r="K439" s="261"/>
      <c r="L439" s="261"/>
      <c r="M439" s="335"/>
      <c r="N439" s="261"/>
      <c r="O439" s="335"/>
      <c r="P439" s="261"/>
      <c r="Q439" s="335"/>
      <c r="R439" s="335"/>
      <c r="S439" s="261"/>
      <c r="T439" s="335">
        <v>432852.73056000005</v>
      </c>
      <c r="U439" s="335"/>
      <c r="V439" s="345">
        <v>2023</v>
      </c>
    </row>
    <row r="440" spans="1:22" s="1" customFormat="1" ht="12.75" customHeight="1" x14ac:dyDescent="0.2">
      <c r="A440" s="334">
        <f t="shared" si="79"/>
        <v>14</v>
      </c>
      <c r="B440" s="481" t="s">
        <v>472</v>
      </c>
      <c r="C440" s="335">
        <f>'Раздел 1'!P440</f>
        <v>289904.65427999996</v>
      </c>
      <c r="D440" s="542"/>
      <c r="E440" s="557"/>
      <c r="F440" s="557"/>
      <c r="G440" s="557"/>
      <c r="H440" s="557"/>
      <c r="I440" s="557"/>
      <c r="J440" s="557"/>
      <c r="K440" s="261"/>
      <c r="L440" s="261"/>
      <c r="M440" s="335"/>
      <c r="N440" s="261"/>
      <c r="O440" s="335"/>
      <c r="P440" s="261"/>
      <c r="Q440" s="335"/>
      <c r="R440" s="335"/>
      <c r="S440" s="261"/>
      <c r="T440" s="335">
        <v>289904.65427999996</v>
      </c>
      <c r="U440" s="335"/>
      <c r="V440" s="345">
        <v>2023</v>
      </c>
    </row>
    <row r="441" spans="1:22" s="1" customFormat="1" ht="12.75" customHeight="1" x14ac:dyDescent="0.2">
      <c r="A441" s="334">
        <f t="shared" si="79"/>
        <v>15</v>
      </c>
      <c r="B441" s="481" t="s">
        <v>722</v>
      </c>
      <c r="C441" s="335">
        <f>'Раздел 1'!P441</f>
        <v>270095.62559999997</v>
      </c>
      <c r="D441" s="542"/>
      <c r="E441" s="557"/>
      <c r="F441" s="557"/>
      <c r="G441" s="557"/>
      <c r="H441" s="557"/>
      <c r="I441" s="557"/>
      <c r="J441" s="557"/>
      <c r="K441" s="261"/>
      <c r="L441" s="261"/>
      <c r="M441" s="335"/>
      <c r="N441" s="261"/>
      <c r="O441" s="335"/>
      <c r="P441" s="261"/>
      <c r="Q441" s="335"/>
      <c r="R441" s="335"/>
      <c r="S441" s="261"/>
      <c r="T441" s="335">
        <v>270095.62559999997</v>
      </c>
      <c r="U441" s="335"/>
      <c r="V441" s="345">
        <v>2023</v>
      </c>
    </row>
    <row r="442" spans="1:22" s="1" customFormat="1" ht="12.75" customHeight="1" x14ac:dyDescent="0.2">
      <c r="A442" s="334">
        <f t="shared" si="79"/>
        <v>16</v>
      </c>
      <c r="B442" s="481" t="s">
        <v>473</v>
      </c>
      <c r="C442" s="335">
        <f>'Раздел 1'!P442</f>
        <v>495408.55680000002</v>
      </c>
      <c r="D442" s="542"/>
      <c r="E442" s="542"/>
      <c r="F442" s="542"/>
      <c r="G442" s="542"/>
      <c r="H442" s="542"/>
      <c r="I442" s="542"/>
      <c r="J442" s="542"/>
      <c r="K442" s="335"/>
      <c r="L442" s="335"/>
      <c r="M442" s="335"/>
      <c r="N442" s="335"/>
      <c r="O442" s="335"/>
      <c r="P442" s="335"/>
      <c r="Q442" s="335"/>
      <c r="R442" s="335"/>
      <c r="S442" s="261"/>
      <c r="T442" s="335">
        <v>495408.55680000002</v>
      </c>
      <c r="U442" s="335"/>
      <c r="V442" s="345">
        <v>2023</v>
      </c>
    </row>
    <row r="443" spans="1:22" s="1" customFormat="1" ht="12.75" customHeight="1" x14ac:dyDescent="0.2">
      <c r="A443" s="334">
        <f t="shared" si="79"/>
        <v>17</v>
      </c>
      <c r="B443" s="481" t="s">
        <v>474</v>
      </c>
      <c r="C443" s="335">
        <f>'Раздел 1'!P443</f>
        <v>267231.89951999998</v>
      </c>
      <c r="D443" s="542"/>
      <c r="E443" s="542"/>
      <c r="F443" s="542"/>
      <c r="G443" s="542"/>
      <c r="H443" s="542"/>
      <c r="I443" s="542"/>
      <c r="J443" s="542"/>
      <c r="K443" s="335"/>
      <c r="L443" s="335"/>
      <c r="M443" s="335"/>
      <c r="N443" s="335"/>
      <c r="O443" s="335"/>
      <c r="P443" s="335"/>
      <c r="Q443" s="335"/>
      <c r="R443" s="335"/>
      <c r="S443" s="261"/>
      <c r="T443" s="335">
        <v>267231.89951999998</v>
      </c>
      <c r="U443" s="335"/>
      <c r="V443" s="345">
        <v>2023</v>
      </c>
    </row>
    <row r="444" spans="1:22" s="1" customFormat="1" ht="12.75" customHeight="1" x14ac:dyDescent="0.2">
      <c r="A444" s="334">
        <f t="shared" si="79"/>
        <v>18</v>
      </c>
      <c r="B444" s="481" t="s">
        <v>475</v>
      </c>
      <c r="C444" s="335">
        <f>'Раздел 1'!P444</f>
        <v>265695.12059999997</v>
      </c>
      <c r="D444" s="542"/>
      <c r="E444" s="542"/>
      <c r="F444" s="542"/>
      <c r="G444" s="542"/>
      <c r="H444" s="542"/>
      <c r="I444" s="542"/>
      <c r="J444" s="542"/>
      <c r="K444" s="335"/>
      <c r="L444" s="335"/>
      <c r="M444" s="335"/>
      <c r="N444" s="335"/>
      <c r="O444" s="335"/>
      <c r="P444" s="335"/>
      <c r="Q444" s="335"/>
      <c r="R444" s="335"/>
      <c r="S444" s="261"/>
      <c r="T444" s="335">
        <v>265695.12059999997</v>
      </c>
      <c r="U444" s="335"/>
      <c r="V444" s="345">
        <v>2023</v>
      </c>
    </row>
    <row r="445" spans="1:22" s="1" customFormat="1" ht="12.75" customHeight="1" x14ac:dyDescent="0.2">
      <c r="A445" s="334">
        <f t="shared" si="79"/>
        <v>19</v>
      </c>
      <c r="B445" s="481" t="s">
        <v>723</v>
      </c>
      <c r="C445" s="335">
        <f>'Раздел 1'!P445</f>
        <v>872196.16428000003</v>
      </c>
      <c r="D445" s="542"/>
      <c r="E445" s="542"/>
      <c r="F445" s="542"/>
      <c r="G445" s="542"/>
      <c r="H445" s="542"/>
      <c r="I445" s="542"/>
      <c r="J445" s="542"/>
      <c r="K445" s="335"/>
      <c r="L445" s="335"/>
      <c r="M445" s="335"/>
      <c r="N445" s="335"/>
      <c r="O445" s="335"/>
      <c r="P445" s="335"/>
      <c r="Q445" s="335"/>
      <c r="R445" s="335"/>
      <c r="S445" s="261"/>
      <c r="T445" s="335">
        <v>872196.16428000003</v>
      </c>
      <c r="U445" s="335"/>
      <c r="V445" s="345">
        <v>2023</v>
      </c>
    </row>
    <row r="446" spans="1:22" s="1" customFormat="1" ht="12.75" customHeight="1" x14ac:dyDescent="0.2">
      <c r="A446" s="334">
        <f t="shared" si="79"/>
        <v>20</v>
      </c>
      <c r="B446" s="481" t="s">
        <v>476</v>
      </c>
      <c r="C446" s="335">
        <f>'Раздел 1'!P446</f>
        <v>554952.48119999992</v>
      </c>
      <c r="D446" s="542"/>
      <c r="E446" s="542"/>
      <c r="F446" s="542"/>
      <c r="G446" s="542"/>
      <c r="H446" s="542"/>
      <c r="I446" s="542"/>
      <c r="J446" s="542"/>
      <c r="K446" s="335"/>
      <c r="L446" s="335"/>
      <c r="M446" s="335"/>
      <c r="N446" s="335"/>
      <c r="O446" s="335"/>
      <c r="P446" s="335"/>
      <c r="Q446" s="335"/>
      <c r="R446" s="335"/>
      <c r="S446" s="261"/>
      <c r="T446" s="335">
        <v>554952.48119999992</v>
      </c>
      <c r="U446" s="335"/>
      <c r="V446" s="345">
        <v>2023</v>
      </c>
    </row>
    <row r="447" spans="1:22" s="1" customFormat="1" ht="12.75" customHeight="1" x14ac:dyDescent="0.2">
      <c r="A447" s="334">
        <f t="shared" si="79"/>
        <v>21</v>
      </c>
      <c r="B447" s="481" t="s">
        <v>479</v>
      </c>
      <c r="C447" s="335">
        <f>'Раздел 1'!P447</f>
        <v>102836.46888</v>
      </c>
      <c r="D447" s="542"/>
      <c r="E447" s="542"/>
      <c r="F447" s="542"/>
      <c r="G447" s="542"/>
      <c r="H447" s="542"/>
      <c r="I447" s="542"/>
      <c r="J447" s="542"/>
      <c r="K447" s="335"/>
      <c r="L447" s="335"/>
      <c r="M447" s="335"/>
      <c r="N447" s="335"/>
      <c r="O447" s="335"/>
      <c r="P447" s="335"/>
      <c r="Q447" s="335"/>
      <c r="R447" s="335"/>
      <c r="S447" s="261"/>
      <c r="T447" s="335">
        <v>102836.46888</v>
      </c>
      <c r="U447" s="335"/>
      <c r="V447" s="345">
        <v>2023</v>
      </c>
    </row>
    <row r="448" spans="1:22" s="1" customFormat="1" ht="12.75" customHeight="1" x14ac:dyDescent="0.2">
      <c r="A448" s="334">
        <f t="shared" si="79"/>
        <v>22</v>
      </c>
      <c r="B448" s="481" t="s">
        <v>481</v>
      </c>
      <c r="C448" s="335">
        <f>'Раздел 1'!P448</f>
        <v>419949.44639999996</v>
      </c>
      <c r="D448" s="542"/>
      <c r="E448" s="542"/>
      <c r="F448" s="542"/>
      <c r="G448" s="542"/>
      <c r="H448" s="542"/>
      <c r="I448" s="542"/>
      <c r="J448" s="542"/>
      <c r="K448" s="335"/>
      <c r="L448" s="335"/>
      <c r="M448" s="335"/>
      <c r="N448" s="335"/>
      <c r="O448" s="335"/>
      <c r="P448" s="335"/>
      <c r="Q448" s="335"/>
      <c r="R448" s="335"/>
      <c r="S448" s="261"/>
      <c r="T448" s="335">
        <v>419949.44639999996</v>
      </c>
      <c r="U448" s="335"/>
      <c r="V448" s="345">
        <v>2023</v>
      </c>
    </row>
    <row r="449" spans="1:22" s="1" customFormat="1" ht="12.75" customHeight="1" x14ac:dyDescent="0.2">
      <c r="A449" s="334">
        <f t="shared" si="79"/>
        <v>23</v>
      </c>
      <c r="B449" s="481" t="s">
        <v>482</v>
      </c>
      <c r="C449" s="335">
        <f>'Раздел 1'!P449</f>
        <v>124394.11632</v>
      </c>
      <c r="D449" s="542"/>
      <c r="E449" s="542"/>
      <c r="F449" s="542"/>
      <c r="G449" s="542"/>
      <c r="H449" s="542"/>
      <c r="I449" s="542"/>
      <c r="J449" s="542"/>
      <c r="K449" s="335"/>
      <c r="L449" s="335"/>
      <c r="M449" s="335"/>
      <c r="N449" s="335"/>
      <c r="O449" s="335"/>
      <c r="P449" s="335"/>
      <c r="Q449" s="335"/>
      <c r="R449" s="335"/>
      <c r="S449" s="261"/>
      <c r="T449" s="335">
        <v>124394.11632</v>
      </c>
      <c r="U449" s="335"/>
      <c r="V449" s="345">
        <v>2023</v>
      </c>
    </row>
    <row r="450" spans="1:22" s="1" customFormat="1" ht="12.75" customHeight="1" x14ac:dyDescent="0.2">
      <c r="A450" s="334">
        <f t="shared" si="79"/>
        <v>24</v>
      </c>
      <c r="B450" s="332" t="s">
        <v>483</v>
      </c>
      <c r="C450" s="335">
        <f>'Раздел 1'!M450</f>
        <v>13581829.3660584</v>
      </c>
      <c r="D450" s="542">
        <v>1169420.605</v>
      </c>
      <c r="E450" s="542">
        <v>3170516.4410000001</v>
      </c>
      <c r="F450" s="542"/>
      <c r="G450" s="542">
        <v>640407.27</v>
      </c>
      <c r="H450" s="542"/>
      <c r="I450" s="542">
        <v>471202.38500000001</v>
      </c>
      <c r="J450" s="542"/>
      <c r="K450" s="335"/>
      <c r="L450" s="335"/>
      <c r="M450" s="335">
        <v>3654411.3479999998</v>
      </c>
      <c r="N450" s="335"/>
      <c r="O450" s="335">
        <v>1187488.6840000001</v>
      </c>
      <c r="P450" s="335"/>
      <c r="Q450" s="335">
        <v>2018154.3790000002</v>
      </c>
      <c r="R450" s="335">
        <v>232831.44399999999</v>
      </c>
      <c r="S450" s="261"/>
      <c r="T450" s="335">
        <v>764665.95335999993</v>
      </c>
      <c r="U450" s="335">
        <v>272730.85669840005</v>
      </c>
      <c r="V450" s="345">
        <v>2023</v>
      </c>
    </row>
    <row r="451" spans="1:22" s="1" customFormat="1" ht="12.75" customHeight="1" x14ac:dyDescent="0.2">
      <c r="A451" s="334">
        <f t="shared" si="79"/>
        <v>25</v>
      </c>
      <c r="B451" s="332" t="s">
        <v>500</v>
      </c>
      <c r="C451" s="335">
        <f>'Раздел 1'!M451</f>
        <v>10785647.991056399</v>
      </c>
      <c r="D451" s="542">
        <v>855123.696</v>
      </c>
      <c r="E451" s="542">
        <v>2431642.2480000001</v>
      </c>
      <c r="F451" s="542"/>
      <c r="G451" s="542">
        <v>444805.83</v>
      </c>
      <c r="H451" s="542"/>
      <c r="I451" s="542">
        <v>303529.27500000002</v>
      </c>
      <c r="J451" s="542"/>
      <c r="K451" s="335"/>
      <c r="L451" s="335"/>
      <c r="M451" s="335">
        <v>3542943.7259999998</v>
      </c>
      <c r="N451" s="335"/>
      <c r="O451" s="335">
        <v>1197512.1269999999</v>
      </c>
      <c r="P451" s="335"/>
      <c r="Q451" s="335">
        <v>1059513.966</v>
      </c>
      <c r="R451" s="335">
        <v>138711.258</v>
      </c>
      <c r="S451" s="261"/>
      <c r="T451" s="335">
        <v>598426.92755999998</v>
      </c>
      <c r="U451" s="335">
        <v>213438.93749640003</v>
      </c>
      <c r="V451" s="345">
        <v>2023</v>
      </c>
    </row>
    <row r="452" spans="1:22" s="1" customFormat="1" ht="12.75" customHeight="1" x14ac:dyDescent="0.2">
      <c r="A452" s="334">
        <f t="shared" si="79"/>
        <v>26</v>
      </c>
      <c r="B452" s="332" t="s">
        <v>686</v>
      </c>
      <c r="C452" s="335">
        <f>'Раздел 1'!M452</f>
        <v>29930530.035548002</v>
      </c>
      <c r="D452" s="542">
        <v>3139846.8499999996</v>
      </c>
      <c r="E452" s="542">
        <v>3539664.58</v>
      </c>
      <c r="F452" s="542"/>
      <c r="G452" s="542">
        <v>1623276.4100000001</v>
      </c>
      <c r="H452" s="542"/>
      <c r="I452" s="542">
        <v>910850.71000000008</v>
      </c>
      <c r="J452" s="542"/>
      <c r="K452" s="335"/>
      <c r="L452" s="335"/>
      <c r="M452" s="335">
        <v>9146563.8800000008</v>
      </c>
      <c r="N452" s="335"/>
      <c r="O452" s="335">
        <v>5462626.6800000006</v>
      </c>
      <c r="P452" s="335"/>
      <c r="Q452" s="335">
        <v>2474398.81</v>
      </c>
      <c r="R452" s="335">
        <v>529764.9</v>
      </c>
      <c r="S452" s="261"/>
      <c r="T452" s="335">
        <v>2287619.5691999998</v>
      </c>
      <c r="U452" s="335">
        <v>815917.64634800004</v>
      </c>
      <c r="V452" s="345">
        <v>2023</v>
      </c>
    </row>
    <row r="453" spans="1:22" s="1" customFormat="1" ht="12.75" customHeight="1" x14ac:dyDescent="0.2">
      <c r="A453" s="334">
        <f t="shared" si="79"/>
        <v>27</v>
      </c>
      <c r="B453" s="481" t="s">
        <v>477</v>
      </c>
      <c r="C453" s="335">
        <f>'Раздел 1'!M453</f>
        <v>777095.59</v>
      </c>
      <c r="D453" s="542"/>
      <c r="E453" s="542"/>
      <c r="F453" s="557"/>
      <c r="G453" s="542"/>
      <c r="H453" s="557"/>
      <c r="I453" s="542"/>
      <c r="J453" s="557"/>
      <c r="K453" s="261"/>
      <c r="L453" s="261"/>
      <c r="M453" s="335"/>
      <c r="N453" s="261"/>
      <c r="O453" s="335"/>
      <c r="P453" s="261"/>
      <c r="Q453" s="335"/>
      <c r="R453" s="335"/>
      <c r="S453" s="261"/>
      <c r="T453" s="335">
        <v>777095.58695999987</v>
      </c>
      <c r="U453" s="335"/>
      <c r="V453" s="345">
        <v>2023</v>
      </c>
    </row>
    <row r="454" spans="1:22" s="1" customFormat="1" ht="12.75" customHeight="1" x14ac:dyDescent="0.2">
      <c r="A454" s="334">
        <f t="shared" si="79"/>
        <v>28</v>
      </c>
      <c r="B454" s="510" t="s">
        <v>478</v>
      </c>
      <c r="C454" s="335">
        <f>'Раздел 1'!M454</f>
        <v>6372663.596376</v>
      </c>
      <c r="D454" s="550">
        <v>557705.94999999995</v>
      </c>
      <c r="E454" s="550">
        <v>1407425.99</v>
      </c>
      <c r="F454" s="553"/>
      <c r="G454" s="550">
        <v>305415.30000000005</v>
      </c>
      <c r="H454" s="553"/>
      <c r="I454" s="550">
        <v>224720.15000000002</v>
      </c>
      <c r="J454" s="553"/>
      <c r="K454" s="512"/>
      <c r="L454" s="512"/>
      <c r="M454" s="253">
        <v>1742817.72</v>
      </c>
      <c r="N454" s="512"/>
      <c r="O454" s="253">
        <v>566322.76</v>
      </c>
      <c r="P454" s="512"/>
      <c r="Q454" s="253">
        <v>962473.81</v>
      </c>
      <c r="R454" s="253">
        <v>111039.15999999999</v>
      </c>
      <c r="S454" s="512"/>
      <c r="T454" s="253">
        <v>364675.25040000002</v>
      </c>
      <c r="U454" s="253">
        <v>130067.50597600003</v>
      </c>
      <c r="V454" s="345">
        <v>2023</v>
      </c>
    </row>
    <row r="455" spans="1:22" s="1" customFormat="1" ht="12.75" customHeight="1" x14ac:dyDescent="0.2">
      <c r="A455" s="334">
        <f t="shared" si="79"/>
        <v>29</v>
      </c>
      <c r="B455" s="510" t="s">
        <v>480</v>
      </c>
      <c r="C455" s="335">
        <f>'Раздел 1'!M455</f>
        <v>6332911.1534320004</v>
      </c>
      <c r="D455" s="550">
        <v>669592.69999999995</v>
      </c>
      <c r="E455" s="550">
        <v>1107882.3600000001</v>
      </c>
      <c r="F455" s="553"/>
      <c r="G455" s="550">
        <v>346174.22000000003</v>
      </c>
      <c r="H455" s="553"/>
      <c r="I455" s="550">
        <v>194244.82</v>
      </c>
      <c r="J455" s="553"/>
      <c r="K455" s="512"/>
      <c r="L455" s="512"/>
      <c r="M455" s="253">
        <v>2530102.96</v>
      </c>
      <c r="N455" s="512"/>
      <c r="O455" s="253">
        <v>0</v>
      </c>
      <c r="P455" s="512"/>
      <c r="Q455" s="253">
        <v>804915.02</v>
      </c>
      <c r="R455" s="253">
        <v>112975.8</v>
      </c>
      <c r="S455" s="512"/>
      <c r="T455" s="253">
        <v>417953.27279999998</v>
      </c>
      <c r="U455" s="253">
        <v>149070.00063200001</v>
      </c>
      <c r="V455" s="345">
        <v>2023</v>
      </c>
    </row>
    <row r="456" spans="1:22" ht="12.75" customHeight="1" x14ac:dyDescent="0.2">
      <c r="A456" s="668" t="s">
        <v>280</v>
      </c>
      <c r="B456" s="669"/>
      <c r="C456" s="247">
        <f>SUM(C427:C455)</f>
        <v>106554882.2706971</v>
      </c>
      <c r="D456" s="247">
        <f t="shared" ref="D456:U456" si="80">SUM(D427:D455)</f>
        <v>10724749.909499999</v>
      </c>
      <c r="E456" s="247">
        <f t="shared" si="80"/>
        <v>15082693.929</v>
      </c>
      <c r="F456" s="247">
        <f t="shared" si="80"/>
        <v>259855.2</v>
      </c>
      <c r="G456" s="247">
        <f t="shared" si="80"/>
        <v>4273726.3119999999</v>
      </c>
      <c r="H456" s="247">
        <f t="shared" si="80"/>
        <v>0</v>
      </c>
      <c r="I456" s="247">
        <f t="shared" si="80"/>
        <v>2649895.432</v>
      </c>
      <c r="J456" s="247">
        <f t="shared" si="80"/>
        <v>0</v>
      </c>
      <c r="K456" s="247">
        <f t="shared" si="80"/>
        <v>0</v>
      </c>
      <c r="L456" s="247">
        <f t="shared" si="80"/>
        <v>0</v>
      </c>
      <c r="M456" s="247">
        <f t="shared" si="80"/>
        <v>32917273.202</v>
      </c>
      <c r="N456" s="247">
        <f t="shared" si="80"/>
        <v>0</v>
      </c>
      <c r="O456" s="247">
        <f t="shared" si="80"/>
        <v>9151820.9030000009</v>
      </c>
      <c r="P456" s="247">
        <f t="shared" si="80"/>
        <v>0</v>
      </c>
      <c r="Q456" s="247">
        <f t="shared" si="80"/>
        <v>17584958.158</v>
      </c>
      <c r="R456" s="247">
        <f t="shared" si="80"/>
        <v>2056259.023</v>
      </c>
      <c r="S456" s="247">
        <f t="shared" si="80"/>
        <v>0</v>
      </c>
      <c r="T456" s="247">
        <f t="shared" si="80"/>
        <v>9305953.824719999</v>
      </c>
      <c r="U456" s="247">
        <f t="shared" si="80"/>
        <v>2547696.3664371003</v>
      </c>
      <c r="V456" s="178"/>
    </row>
    <row r="457" spans="1:22" s="1" customFormat="1" ht="12.75" customHeight="1" x14ac:dyDescent="0.2">
      <c r="A457" s="334">
        <v>1</v>
      </c>
      <c r="B457" s="481" t="s">
        <v>472</v>
      </c>
      <c r="C457" s="335">
        <f>'Раздел 1'!P457</f>
        <v>4235143.5646932004</v>
      </c>
      <c r="D457" s="542">
        <v>464449.14499999996</v>
      </c>
      <c r="E457" s="542">
        <v>1115274.3859999999</v>
      </c>
      <c r="F457" s="542"/>
      <c r="G457" s="542">
        <v>240116.59700000004</v>
      </c>
      <c r="H457" s="542"/>
      <c r="I457" s="542">
        <v>134733.90700000001</v>
      </c>
      <c r="J457" s="542"/>
      <c r="K457" s="335"/>
      <c r="L457" s="335"/>
      <c r="M457" s="335">
        <v>1540494.196</v>
      </c>
      <c r="N457" s="335"/>
      <c r="O457" s="335"/>
      <c r="P457" s="335"/>
      <c r="Q457" s="335">
        <v>558312.67700000003</v>
      </c>
      <c r="R457" s="335">
        <v>78363.33</v>
      </c>
      <c r="S457" s="335"/>
      <c r="T457" s="335"/>
      <c r="U457" s="335">
        <v>103399.32669320001</v>
      </c>
      <c r="V457" s="345">
        <v>2024</v>
      </c>
    </row>
    <row r="458" spans="1:22" s="1" customFormat="1" ht="12.75" customHeight="1" x14ac:dyDescent="0.2">
      <c r="A458" s="334">
        <f>A457+1</f>
        <v>2</v>
      </c>
      <c r="B458" s="481" t="s">
        <v>722</v>
      </c>
      <c r="C458" s="335">
        <f>'Раздел 1'!P458</f>
        <v>4497927.8664640002</v>
      </c>
      <c r="D458" s="542">
        <v>269972.26</v>
      </c>
      <c r="E458" s="542">
        <v>990388.24</v>
      </c>
      <c r="F458" s="542"/>
      <c r="G458" s="542">
        <v>192347.65999999997</v>
      </c>
      <c r="H458" s="542"/>
      <c r="I458" s="542">
        <v>140063.96</v>
      </c>
      <c r="J458" s="542"/>
      <c r="K458" s="335"/>
      <c r="L458" s="335"/>
      <c r="M458" s="335">
        <v>1749635.71</v>
      </c>
      <c r="N458" s="335"/>
      <c r="O458" s="335"/>
      <c r="P458" s="335"/>
      <c r="Q458" s="335">
        <v>990821.47</v>
      </c>
      <c r="R458" s="335">
        <v>68364.460000000006</v>
      </c>
      <c r="S458" s="335"/>
      <c r="T458" s="335"/>
      <c r="U458" s="335">
        <v>96334.106464000011</v>
      </c>
      <c r="V458" s="345">
        <v>2024</v>
      </c>
    </row>
    <row r="459" spans="1:22" s="1" customFormat="1" ht="12.75" customHeight="1" x14ac:dyDescent="0.2">
      <c r="A459" s="334">
        <f t="shared" ref="A459:A470" si="81">A458+1</f>
        <v>3</v>
      </c>
      <c r="B459" s="481" t="s">
        <v>474</v>
      </c>
      <c r="C459" s="335">
        <f>'Раздел 1'!P459</f>
        <v>4049177.7028287998</v>
      </c>
      <c r="D459" s="542">
        <v>428125.67999999993</v>
      </c>
      <c r="E459" s="542">
        <v>528051.424</v>
      </c>
      <c r="F459" s="542"/>
      <c r="G459" s="542">
        <v>221337.64800000002</v>
      </c>
      <c r="H459" s="542"/>
      <c r="I459" s="542">
        <v>124196.68799999999</v>
      </c>
      <c r="J459" s="542"/>
      <c r="K459" s="335"/>
      <c r="L459" s="335"/>
      <c r="M459" s="335">
        <v>2065270.4639999999</v>
      </c>
      <c r="N459" s="335"/>
      <c r="O459" s="335"/>
      <c r="P459" s="335"/>
      <c r="Q459" s="335">
        <v>514648.36800000002</v>
      </c>
      <c r="R459" s="335">
        <v>72234.720000000001</v>
      </c>
      <c r="S459" s="335"/>
      <c r="T459" s="335"/>
      <c r="U459" s="335">
        <v>95312.710828800002</v>
      </c>
      <c r="V459" s="345">
        <v>2024</v>
      </c>
    </row>
    <row r="460" spans="1:22" s="1" customFormat="1" ht="12.75" customHeight="1" x14ac:dyDescent="0.2">
      <c r="A460" s="334">
        <f t="shared" si="81"/>
        <v>4</v>
      </c>
      <c r="B460" s="481" t="s">
        <v>475</v>
      </c>
      <c r="C460" s="335">
        <f>'Раздел 1'!P460</f>
        <v>3723016.6030140002</v>
      </c>
      <c r="D460" s="542">
        <v>461390.17000000004</v>
      </c>
      <c r="E460" s="542">
        <v>0</v>
      </c>
      <c r="F460" s="542"/>
      <c r="G460" s="542">
        <v>0</v>
      </c>
      <c r="H460" s="542"/>
      <c r="I460" s="542">
        <v>0</v>
      </c>
      <c r="J460" s="542"/>
      <c r="K460" s="335"/>
      <c r="L460" s="335"/>
      <c r="M460" s="335">
        <v>2520081.94</v>
      </c>
      <c r="N460" s="335"/>
      <c r="O460" s="335"/>
      <c r="P460" s="335"/>
      <c r="Q460" s="335">
        <v>535909.04</v>
      </c>
      <c r="R460" s="335">
        <v>110870.86000000002</v>
      </c>
      <c r="S460" s="335"/>
      <c r="T460" s="335"/>
      <c r="U460" s="335">
        <v>94764.593014000013</v>
      </c>
      <c r="V460" s="345">
        <v>2024</v>
      </c>
    </row>
    <row r="461" spans="1:22" s="1" customFormat="1" ht="12.75" customHeight="1" x14ac:dyDescent="0.2">
      <c r="A461" s="334">
        <f t="shared" si="81"/>
        <v>5</v>
      </c>
      <c r="B461" s="481" t="s">
        <v>476</v>
      </c>
      <c r="C461" s="335">
        <f>'Раздел 1'!P461</f>
        <v>2536394.44</v>
      </c>
      <c r="D461" s="542">
        <v>254910.57999999996</v>
      </c>
      <c r="E461" s="542"/>
      <c r="F461" s="542"/>
      <c r="G461" s="542">
        <v>131786.788</v>
      </c>
      <c r="H461" s="542"/>
      <c r="I461" s="542">
        <v>73948.027999999991</v>
      </c>
      <c r="J461" s="542"/>
      <c r="K461" s="335"/>
      <c r="L461" s="335"/>
      <c r="M461" s="335">
        <v>1229683.9839999999</v>
      </c>
      <c r="N461" s="335"/>
      <c r="O461" s="335">
        <v>443487.02399999998</v>
      </c>
      <c r="P461" s="335"/>
      <c r="Q461" s="335">
        <v>306427.10800000001</v>
      </c>
      <c r="R461" s="335">
        <v>43009.32</v>
      </c>
      <c r="S461" s="335"/>
      <c r="T461" s="335"/>
      <c r="U461" s="335">
        <v>53141.610604799993</v>
      </c>
      <c r="V461" s="345">
        <v>2024</v>
      </c>
    </row>
    <row r="462" spans="1:22" s="1" customFormat="1" ht="12.75" customHeight="1" x14ac:dyDescent="0.2">
      <c r="A462" s="334">
        <f t="shared" si="81"/>
        <v>6</v>
      </c>
      <c r="B462" s="481" t="s">
        <v>479</v>
      </c>
      <c r="C462" s="335">
        <f>'Раздел 1'!P462</f>
        <v>1750619.4885672</v>
      </c>
      <c r="D462" s="542">
        <v>214192.10499999995</v>
      </c>
      <c r="E462" s="542"/>
      <c r="F462" s="542"/>
      <c r="G462" s="542">
        <v>110735.65300000001</v>
      </c>
      <c r="H462" s="542">
        <v>0</v>
      </c>
      <c r="I462" s="542">
        <v>62135.843000000001</v>
      </c>
      <c r="J462" s="542"/>
      <c r="K462" s="335"/>
      <c r="L462" s="335"/>
      <c r="M462" s="335">
        <v>1033258.804</v>
      </c>
      <c r="N462" s="335"/>
      <c r="O462" s="335"/>
      <c r="P462" s="335"/>
      <c r="Q462" s="335">
        <v>257479.573</v>
      </c>
      <c r="R462" s="335">
        <v>36139.17</v>
      </c>
      <c r="S462" s="335"/>
      <c r="T462" s="335"/>
      <c r="U462" s="335">
        <v>36678.340567200008</v>
      </c>
      <c r="V462" s="345">
        <v>2024</v>
      </c>
    </row>
    <row r="463" spans="1:22" s="1" customFormat="1" ht="12.75" customHeight="1" x14ac:dyDescent="0.2">
      <c r="A463" s="334">
        <f t="shared" si="81"/>
        <v>7</v>
      </c>
      <c r="B463" s="481" t="s">
        <v>481</v>
      </c>
      <c r="C463" s="335">
        <f>'Раздел 1'!P463</f>
        <v>4248939.4092159998</v>
      </c>
      <c r="D463" s="542">
        <v>553932.72000000009</v>
      </c>
      <c r="E463" s="542">
        <v>0</v>
      </c>
      <c r="F463" s="542"/>
      <c r="G463" s="542">
        <v>394661.51999999996</v>
      </c>
      <c r="H463" s="542"/>
      <c r="I463" s="542">
        <v>287385.12</v>
      </c>
      <c r="J463" s="542"/>
      <c r="K463" s="335"/>
      <c r="L463" s="335"/>
      <c r="M463" s="335">
        <v>1589926.12</v>
      </c>
      <c r="N463" s="335"/>
      <c r="O463" s="335"/>
      <c r="P463" s="335"/>
      <c r="Q463" s="335">
        <v>1132980.8400000001</v>
      </c>
      <c r="R463" s="335">
        <v>140271.12000000002</v>
      </c>
      <c r="S463" s="335"/>
      <c r="T463" s="335"/>
      <c r="U463" s="335">
        <v>149781.969216</v>
      </c>
      <c r="V463" s="345">
        <v>2024</v>
      </c>
    </row>
    <row r="464" spans="1:22" s="1" customFormat="1" ht="12.75" customHeight="1" x14ac:dyDescent="0.2">
      <c r="A464" s="334">
        <f t="shared" si="81"/>
        <v>8</v>
      </c>
      <c r="B464" s="481" t="s">
        <v>482</v>
      </c>
      <c r="C464" s="335">
        <f>'Раздел 1'!P464</f>
        <v>1517602.5068208</v>
      </c>
      <c r="D464" s="542">
        <v>164081.58600000001</v>
      </c>
      <c r="E464" s="542">
        <v>0</v>
      </c>
      <c r="F464" s="542"/>
      <c r="G464" s="542">
        <v>116903.52599999998</v>
      </c>
      <c r="H464" s="542"/>
      <c r="I464" s="542">
        <v>85126.956000000006</v>
      </c>
      <c r="J464" s="542"/>
      <c r="K464" s="335"/>
      <c r="L464" s="335"/>
      <c r="M464" s="335">
        <v>463379.63099999999</v>
      </c>
      <c r="N464" s="335"/>
      <c r="O464" s="335"/>
      <c r="P464" s="335"/>
      <c r="Q464" s="335">
        <v>602193.56700000004</v>
      </c>
      <c r="R464" s="335">
        <v>41550.006000000001</v>
      </c>
      <c r="S464" s="335"/>
      <c r="T464" s="335"/>
      <c r="U464" s="335">
        <v>44367.234820800004</v>
      </c>
      <c r="V464" s="345">
        <v>2024</v>
      </c>
    </row>
    <row r="465" spans="1:22" s="1" customFormat="1" ht="12.75" customHeight="1" x14ac:dyDescent="0.2">
      <c r="A465" s="334">
        <f t="shared" si="81"/>
        <v>9</v>
      </c>
      <c r="B465" s="481" t="s">
        <v>486</v>
      </c>
      <c r="C465" s="335">
        <f>'Раздел 1'!P465</f>
        <v>292647.97691999999</v>
      </c>
      <c r="D465" s="542"/>
      <c r="E465" s="542"/>
      <c r="F465" s="542"/>
      <c r="G465" s="542"/>
      <c r="H465" s="542"/>
      <c r="I465" s="542"/>
      <c r="J465" s="542"/>
      <c r="K465" s="335"/>
      <c r="L465" s="335"/>
      <c r="M465" s="335"/>
      <c r="N465" s="335"/>
      <c r="O465" s="335"/>
      <c r="P465" s="335"/>
      <c r="Q465" s="335"/>
      <c r="R465" s="335"/>
      <c r="S465" s="335"/>
      <c r="T465" s="335">
        <v>292647.97691999999</v>
      </c>
      <c r="U465" s="335"/>
      <c r="V465" s="345">
        <v>2024</v>
      </c>
    </row>
    <row r="466" spans="1:22" s="1" customFormat="1" ht="12.75" customHeight="1" x14ac:dyDescent="0.2">
      <c r="A466" s="334">
        <f t="shared" si="81"/>
        <v>10</v>
      </c>
      <c r="B466" s="481" t="s">
        <v>724</v>
      </c>
      <c r="C466" s="335">
        <f>'Раздел 1'!P466</f>
        <v>530113.36805999989</v>
      </c>
      <c r="D466" s="542"/>
      <c r="E466" s="542"/>
      <c r="F466" s="542"/>
      <c r="G466" s="542"/>
      <c r="H466" s="542"/>
      <c r="I466" s="542"/>
      <c r="J466" s="542"/>
      <c r="K466" s="335"/>
      <c r="L466" s="335"/>
      <c r="M466" s="335"/>
      <c r="N466" s="335"/>
      <c r="O466" s="335"/>
      <c r="P466" s="335"/>
      <c r="Q466" s="335"/>
      <c r="R466" s="335"/>
      <c r="S466" s="335"/>
      <c r="T466" s="335">
        <v>530113.36805999989</v>
      </c>
      <c r="U466" s="335"/>
      <c r="V466" s="345">
        <v>2024</v>
      </c>
    </row>
    <row r="467" spans="1:22" s="1" customFormat="1" ht="12.75" customHeight="1" x14ac:dyDescent="0.2">
      <c r="A467" s="334">
        <f t="shared" si="81"/>
        <v>11</v>
      </c>
      <c r="B467" s="481" t="s">
        <v>725</v>
      </c>
      <c r="C467" s="335">
        <f>'Раздел 1'!P467</f>
        <v>543501.66156000004</v>
      </c>
      <c r="D467" s="542"/>
      <c r="E467" s="542"/>
      <c r="F467" s="542"/>
      <c r="G467" s="542"/>
      <c r="H467" s="542"/>
      <c r="I467" s="542"/>
      <c r="J467" s="542"/>
      <c r="K467" s="335"/>
      <c r="L467" s="335"/>
      <c r="M467" s="335"/>
      <c r="N467" s="335"/>
      <c r="O467" s="335"/>
      <c r="P467" s="335"/>
      <c r="Q467" s="335"/>
      <c r="R467" s="335"/>
      <c r="S467" s="335"/>
      <c r="T467" s="335">
        <v>543501.66156000004</v>
      </c>
      <c r="U467" s="335"/>
      <c r="V467" s="345">
        <v>2024</v>
      </c>
    </row>
    <row r="468" spans="1:22" s="1" customFormat="1" ht="12.75" customHeight="1" x14ac:dyDescent="0.2">
      <c r="A468" s="334">
        <f t="shared" si="81"/>
        <v>12</v>
      </c>
      <c r="B468" s="332" t="s">
        <v>487</v>
      </c>
      <c r="C468" s="261">
        <f>'Раздел 1'!P468</f>
        <v>3720859.0552960001</v>
      </c>
      <c r="D468" s="542">
        <v>392965.6</v>
      </c>
      <c r="E468" s="542">
        <v>443622.08</v>
      </c>
      <c r="F468" s="542"/>
      <c r="G468" s="542">
        <v>203160.16000000003</v>
      </c>
      <c r="H468" s="542"/>
      <c r="I468" s="542">
        <v>113996.96</v>
      </c>
      <c r="J468" s="542"/>
      <c r="K468" s="335"/>
      <c r="L468" s="335"/>
      <c r="M468" s="335">
        <v>1895658.8800000001</v>
      </c>
      <c r="N468" s="335"/>
      <c r="O468" s="335">
        <v>0</v>
      </c>
      <c r="P468" s="335"/>
      <c r="Q468" s="335">
        <v>272382.56</v>
      </c>
      <c r="R468" s="335">
        <v>66302.399999999994</v>
      </c>
      <c r="S468" s="335"/>
      <c r="T468" s="335">
        <v>245285.31840000002</v>
      </c>
      <c r="U468" s="335">
        <v>87485.096896000017</v>
      </c>
      <c r="V468" s="345">
        <v>2024</v>
      </c>
    </row>
    <row r="469" spans="1:22" s="1" customFormat="1" ht="12.75" customHeight="1" x14ac:dyDescent="0.2">
      <c r="A469" s="334">
        <f t="shared" si="81"/>
        <v>13</v>
      </c>
      <c r="B469" s="332" t="s">
        <v>488</v>
      </c>
      <c r="C469" s="261">
        <f>'Раздел 1'!P469</f>
        <v>11464613.645233203</v>
      </c>
      <c r="D469" s="542">
        <v>728660.01400000008</v>
      </c>
      <c r="E469" s="542">
        <v>4151078.2140000002</v>
      </c>
      <c r="F469" s="542"/>
      <c r="G469" s="542">
        <v>717247.44600000011</v>
      </c>
      <c r="H469" s="542"/>
      <c r="I469" s="542">
        <v>326353.47000000003</v>
      </c>
      <c r="J469" s="542"/>
      <c r="K469" s="335"/>
      <c r="L469" s="335"/>
      <c r="M469" s="335">
        <v>1213315.5379999999</v>
      </c>
      <c r="N469" s="335"/>
      <c r="O469" s="335">
        <v>888665.84000000008</v>
      </c>
      <c r="P469" s="335"/>
      <c r="Q469" s="335">
        <v>2322836.2039999999</v>
      </c>
      <c r="R469" s="335">
        <v>253483.41200000001</v>
      </c>
      <c r="S469" s="335"/>
      <c r="T469" s="335">
        <v>636098.40828000009</v>
      </c>
      <c r="U469" s="335">
        <v>226875.09895320007</v>
      </c>
      <c r="V469" s="345">
        <v>2024</v>
      </c>
    </row>
    <row r="470" spans="1:22" s="1" customFormat="1" ht="12.75" customHeight="1" x14ac:dyDescent="0.2">
      <c r="A470" s="334">
        <f t="shared" si="81"/>
        <v>14</v>
      </c>
      <c r="B470" s="332" t="s">
        <v>489</v>
      </c>
      <c r="C470" s="261">
        <f>'Раздел 1'!P470</f>
        <v>5949500.8634320004</v>
      </c>
      <c r="D470" s="542">
        <v>628227.89999999991</v>
      </c>
      <c r="E470" s="542">
        <v>1208553.72</v>
      </c>
      <c r="F470" s="542"/>
      <c r="G470" s="542">
        <v>324788.94000000006</v>
      </c>
      <c r="H470" s="542"/>
      <c r="I470" s="542">
        <v>182245.14</v>
      </c>
      <c r="J470" s="542"/>
      <c r="K470" s="335"/>
      <c r="L470" s="335"/>
      <c r="M470" s="335">
        <v>1030559.92</v>
      </c>
      <c r="N470" s="335"/>
      <c r="O470" s="335">
        <v>1092975.1200000001</v>
      </c>
      <c r="P470" s="335"/>
      <c r="Q470" s="335">
        <v>755190.54</v>
      </c>
      <c r="R470" s="335">
        <v>105996.59999999999</v>
      </c>
      <c r="S470" s="335"/>
      <c r="T470" s="335">
        <v>457712.27279999998</v>
      </c>
      <c r="U470" s="335">
        <v>163250.710632</v>
      </c>
      <c r="V470" s="345">
        <v>2024</v>
      </c>
    </row>
    <row r="471" spans="1:22" ht="12.75" customHeight="1" x14ac:dyDescent="0.2">
      <c r="A471" s="668" t="s">
        <v>281</v>
      </c>
      <c r="B471" s="669"/>
      <c r="C471" s="247">
        <f>SUM(C457:C470)</f>
        <v>49060058.152105205</v>
      </c>
      <c r="D471" s="247">
        <f t="shared" ref="D471:U471" si="82">SUM(D457:D470)</f>
        <v>4560907.76</v>
      </c>
      <c r="E471" s="247">
        <f t="shared" si="82"/>
        <v>8436968.0640000012</v>
      </c>
      <c r="F471" s="247">
        <f t="shared" si="82"/>
        <v>0</v>
      </c>
      <c r="G471" s="247">
        <f t="shared" si="82"/>
        <v>2653085.9380000001</v>
      </c>
      <c r="H471" s="247">
        <f t="shared" si="82"/>
        <v>0</v>
      </c>
      <c r="I471" s="247">
        <f t="shared" si="82"/>
        <v>1530186.0720000002</v>
      </c>
      <c r="J471" s="247">
        <f t="shared" si="82"/>
        <v>0</v>
      </c>
      <c r="K471" s="247">
        <f t="shared" si="82"/>
        <v>0</v>
      </c>
      <c r="L471" s="247">
        <f t="shared" si="82"/>
        <v>0</v>
      </c>
      <c r="M471" s="247">
        <f t="shared" si="82"/>
        <v>16331265.186999999</v>
      </c>
      <c r="N471" s="247">
        <f t="shared" si="82"/>
        <v>0</v>
      </c>
      <c r="O471" s="247">
        <f t="shared" si="82"/>
        <v>2425127.9840000002</v>
      </c>
      <c r="P471" s="247">
        <f t="shared" si="82"/>
        <v>0</v>
      </c>
      <c r="Q471" s="247">
        <f t="shared" si="82"/>
        <v>8249181.9469999988</v>
      </c>
      <c r="R471" s="247">
        <f t="shared" si="82"/>
        <v>1016585.398</v>
      </c>
      <c r="S471" s="247">
        <f t="shared" si="82"/>
        <v>0</v>
      </c>
      <c r="T471" s="247">
        <f t="shared" si="82"/>
        <v>2705359.0060199997</v>
      </c>
      <c r="U471" s="247">
        <f t="shared" si="82"/>
        <v>1151390.7986900001</v>
      </c>
      <c r="V471" s="178"/>
    </row>
    <row r="472" spans="1:22" ht="12.75" customHeight="1" x14ac:dyDescent="0.2">
      <c r="A472" s="662" t="s">
        <v>91</v>
      </c>
      <c r="B472" s="663"/>
      <c r="C472" s="244">
        <f>'Раздел 1'!P472</f>
        <v>278117681.91930431</v>
      </c>
      <c r="D472" s="244">
        <f t="shared" ref="D472:U472" si="83">D426+D456+D471</f>
        <v>23524644.354499996</v>
      </c>
      <c r="E472" s="244">
        <f t="shared" si="83"/>
        <v>45965131.876000002</v>
      </c>
      <c r="F472" s="244">
        <f t="shared" si="83"/>
        <v>259855.2</v>
      </c>
      <c r="G472" s="244">
        <f t="shared" si="83"/>
        <v>11939633.699999999</v>
      </c>
      <c r="H472" s="244">
        <f t="shared" si="83"/>
        <v>0</v>
      </c>
      <c r="I472" s="244">
        <f t="shared" si="83"/>
        <v>7440260.6630000006</v>
      </c>
      <c r="J472" s="244">
        <f t="shared" si="83"/>
        <v>0</v>
      </c>
      <c r="K472" s="244">
        <f t="shared" si="83"/>
        <v>0</v>
      </c>
      <c r="L472" s="244">
        <f t="shared" si="83"/>
        <v>5714</v>
      </c>
      <c r="M472" s="244">
        <f t="shared" si="83"/>
        <v>89997962.752999991</v>
      </c>
      <c r="N472" s="244">
        <f t="shared" si="83"/>
        <v>771.4</v>
      </c>
      <c r="O472" s="244">
        <f t="shared" si="83"/>
        <v>22132654.201000001</v>
      </c>
      <c r="P472" s="244">
        <f t="shared" si="83"/>
        <v>928.4</v>
      </c>
      <c r="Q472" s="244">
        <f t="shared" si="83"/>
        <v>44943707.407999992</v>
      </c>
      <c r="R472" s="244">
        <f t="shared" si="83"/>
        <v>4920243.3890000004</v>
      </c>
      <c r="S472" s="244">
        <f t="shared" si="83"/>
        <v>0</v>
      </c>
      <c r="T472" s="244">
        <f t="shared" si="83"/>
        <v>20861780.160629999</v>
      </c>
      <c r="U472" s="244">
        <f t="shared" si="83"/>
        <v>6131808.2020755019</v>
      </c>
      <c r="V472" s="251"/>
    </row>
    <row r="473" spans="1:22" ht="12.75" customHeight="1" x14ac:dyDescent="0.2">
      <c r="A473" s="664" t="s">
        <v>92</v>
      </c>
      <c r="B473" s="665"/>
      <c r="C473" s="241"/>
      <c r="D473" s="237"/>
      <c r="E473" s="237"/>
      <c r="F473" s="237"/>
      <c r="G473" s="237"/>
      <c r="H473" s="237"/>
      <c r="I473" s="237"/>
      <c r="J473" s="237"/>
      <c r="K473" s="237"/>
      <c r="L473" s="240"/>
      <c r="M473" s="237"/>
      <c r="N473" s="237"/>
      <c r="O473" s="239"/>
      <c r="P473" s="236"/>
      <c r="Q473" s="237"/>
      <c r="R473" s="237"/>
      <c r="S473" s="237"/>
      <c r="T473" s="241"/>
      <c r="U473" s="237"/>
      <c r="V473" s="171"/>
    </row>
    <row r="474" spans="1:22" s="1" customFormat="1" ht="12.75" customHeight="1" x14ac:dyDescent="0.2">
      <c r="A474" s="526">
        <v>1</v>
      </c>
      <c r="B474" s="482" t="s">
        <v>791</v>
      </c>
      <c r="C474" s="583">
        <f>'Раздел 1'!P474</f>
        <v>9667852.2699999996</v>
      </c>
      <c r="D474" s="490"/>
      <c r="E474" s="490">
        <v>3647005.56</v>
      </c>
      <c r="F474" s="490">
        <v>791208</v>
      </c>
      <c r="G474" s="490">
        <v>630150.84000000008</v>
      </c>
      <c r="H474" s="490"/>
      <c r="I474" s="490">
        <v>286723.8</v>
      </c>
      <c r="J474" s="490"/>
      <c r="K474" s="490"/>
      <c r="L474" s="490">
        <v>573</v>
      </c>
      <c r="M474" s="490">
        <v>1065980.52</v>
      </c>
      <c r="N474" s="490">
        <v>394</v>
      </c>
      <c r="O474" s="490">
        <v>780753.60000000009</v>
      </c>
      <c r="P474" s="490">
        <v>466</v>
      </c>
      <c r="Q474" s="490">
        <v>2040770.16</v>
      </c>
      <c r="R474" s="490">
        <v>222702.48</v>
      </c>
      <c r="S474" s="490"/>
      <c r="T474" s="490"/>
      <c r="U474" s="490">
        <v>202557.31</v>
      </c>
      <c r="V474" s="573">
        <v>2022</v>
      </c>
    </row>
    <row r="475" spans="1:22" s="1" customFormat="1" ht="12.75" customHeight="1" x14ac:dyDescent="0.2">
      <c r="A475" s="526">
        <v>2</v>
      </c>
      <c r="B475" s="482" t="s">
        <v>304</v>
      </c>
      <c r="C475" s="583">
        <f>'Раздел 1'!P475</f>
        <v>660581.46881999995</v>
      </c>
      <c r="D475" s="549"/>
      <c r="E475" s="542"/>
      <c r="F475" s="542"/>
      <c r="G475" s="542"/>
      <c r="H475" s="542"/>
      <c r="I475" s="542"/>
      <c r="J475" s="542"/>
      <c r="K475" s="335"/>
      <c r="L475" s="243"/>
      <c r="M475" s="335"/>
      <c r="N475" s="335"/>
      <c r="O475" s="335"/>
      <c r="P475" s="335"/>
      <c r="Q475" s="335"/>
      <c r="R475" s="335"/>
      <c r="S475" s="335"/>
      <c r="T475" s="335">
        <f t="shared" ref="T475:T477" si="84">C475</f>
        <v>660581.46881999995</v>
      </c>
      <c r="U475" s="335"/>
      <c r="V475" s="345">
        <v>2022</v>
      </c>
    </row>
    <row r="476" spans="1:22" s="1" customFormat="1" ht="12.75" customHeight="1" x14ac:dyDescent="0.2">
      <c r="A476" s="334">
        <v>3</v>
      </c>
      <c r="B476" s="481" t="s">
        <v>306</v>
      </c>
      <c r="C476" s="583">
        <f>'Раздел 1'!P476</f>
        <v>693790.11292800005</v>
      </c>
      <c r="D476" s="549"/>
      <c r="E476" s="542"/>
      <c r="F476" s="542"/>
      <c r="G476" s="542"/>
      <c r="H476" s="542"/>
      <c r="I476" s="542"/>
      <c r="J476" s="542"/>
      <c r="K476" s="335"/>
      <c r="L476" s="243"/>
      <c r="M476" s="335"/>
      <c r="N476" s="335"/>
      <c r="O476" s="335"/>
      <c r="P476" s="335"/>
      <c r="Q476" s="335"/>
      <c r="R476" s="335"/>
      <c r="S476" s="335"/>
      <c r="T476" s="335">
        <f t="shared" si="84"/>
        <v>693790.11292800005</v>
      </c>
      <c r="U476" s="335"/>
      <c r="V476" s="345">
        <v>2022</v>
      </c>
    </row>
    <row r="477" spans="1:22" s="1" customFormat="1" ht="12.75" customHeight="1" x14ac:dyDescent="0.2">
      <c r="A477" s="334">
        <v>4</v>
      </c>
      <c r="B477" s="481" t="s">
        <v>307</v>
      </c>
      <c r="C477" s="583">
        <f>'Раздел 1'!P477</f>
        <v>692510.6773199999</v>
      </c>
      <c r="D477" s="549"/>
      <c r="E477" s="542"/>
      <c r="F477" s="542"/>
      <c r="G477" s="542"/>
      <c r="H477" s="542"/>
      <c r="I477" s="542"/>
      <c r="J477" s="542"/>
      <c r="K477" s="335"/>
      <c r="L477" s="243"/>
      <c r="M477" s="335"/>
      <c r="N477" s="335"/>
      <c r="O477" s="335"/>
      <c r="P477" s="335"/>
      <c r="Q477" s="335"/>
      <c r="R477" s="335"/>
      <c r="S477" s="335"/>
      <c r="T477" s="335">
        <f t="shared" si="84"/>
        <v>692510.6773199999</v>
      </c>
      <c r="U477" s="335"/>
      <c r="V477" s="345">
        <v>2022</v>
      </c>
    </row>
    <row r="478" spans="1:22" ht="12.75" customHeight="1" x14ac:dyDescent="0.2">
      <c r="A478" s="668" t="s">
        <v>282</v>
      </c>
      <c r="B478" s="669"/>
      <c r="C478" s="247">
        <f>SUM(C474:C477)</f>
        <v>11714734.529067999</v>
      </c>
      <c r="D478" s="247">
        <f t="shared" ref="D478:U478" si="85">SUM(D473:D477)</f>
        <v>0</v>
      </c>
      <c r="E478" s="247">
        <f t="shared" si="85"/>
        <v>3647005.56</v>
      </c>
      <c r="F478" s="247">
        <f t="shared" si="85"/>
        <v>791208</v>
      </c>
      <c r="G478" s="247">
        <f t="shared" si="85"/>
        <v>630150.84000000008</v>
      </c>
      <c r="H478" s="247">
        <f t="shared" si="85"/>
        <v>0</v>
      </c>
      <c r="I478" s="247">
        <f t="shared" si="85"/>
        <v>286723.8</v>
      </c>
      <c r="J478" s="247">
        <f t="shared" si="85"/>
        <v>0</v>
      </c>
      <c r="K478" s="247">
        <f t="shared" si="85"/>
        <v>0</v>
      </c>
      <c r="L478" s="247">
        <f t="shared" si="85"/>
        <v>573</v>
      </c>
      <c r="M478" s="247">
        <f t="shared" si="85"/>
        <v>1065980.52</v>
      </c>
      <c r="N478" s="247">
        <f t="shared" si="85"/>
        <v>394</v>
      </c>
      <c r="O478" s="247">
        <f t="shared" si="85"/>
        <v>780753.60000000009</v>
      </c>
      <c r="P478" s="247">
        <f t="shared" si="85"/>
        <v>466</v>
      </c>
      <c r="Q478" s="247">
        <f t="shared" si="85"/>
        <v>2040770.16</v>
      </c>
      <c r="R478" s="247">
        <f t="shared" si="85"/>
        <v>222702.48</v>
      </c>
      <c r="S478" s="247">
        <f t="shared" si="85"/>
        <v>0</v>
      </c>
      <c r="T478" s="247">
        <f t="shared" si="85"/>
        <v>2046882.2590679997</v>
      </c>
      <c r="U478" s="247">
        <f t="shared" si="85"/>
        <v>202557.31</v>
      </c>
      <c r="V478" s="178"/>
    </row>
    <row r="479" spans="1:22" s="1" customFormat="1" ht="12.75" customHeight="1" x14ac:dyDescent="0.2">
      <c r="A479" s="334">
        <v>1</v>
      </c>
      <c r="B479" s="494" t="s">
        <v>304</v>
      </c>
      <c r="C479" s="335">
        <f>'[2]Раздел 1'!N651</f>
        <v>11245298.5375458</v>
      </c>
      <c r="D479" s="542">
        <v>697459.44099999999</v>
      </c>
      <c r="E479" s="542">
        <v>3973332.7409999999</v>
      </c>
      <c r="F479" s="542">
        <v>862003.79999999993</v>
      </c>
      <c r="G479" s="542">
        <v>686535.54900000012</v>
      </c>
      <c r="H479" s="542"/>
      <c r="I479" s="542">
        <v>312379.30499999999</v>
      </c>
      <c r="J479" s="542"/>
      <c r="K479" s="335"/>
      <c r="L479" s="243"/>
      <c r="M479" s="335">
        <v>1161362.4469999999</v>
      </c>
      <c r="N479" s="248"/>
      <c r="O479" s="335">
        <v>850613.96000000008</v>
      </c>
      <c r="P479" s="335"/>
      <c r="Q479" s="335">
        <v>2223374.426</v>
      </c>
      <c r="R479" s="335">
        <v>242629.478</v>
      </c>
      <c r="S479" s="335"/>
      <c r="T479" s="335"/>
      <c r="U479" s="335">
        <v>235607.39054580004</v>
      </c>
      <c r="V479" s="345">
        <v>2023</v>
      </c>
    </row>
    <row r="480" spans="1:22" s="1" customFormat="1" ht="12.75" customHeight="1" x14ac:dyDescent="0.2">
      <c r="A480" s="334">
        <v>2</v>
      </c>
      <c r="B480" s="495" t="s">
        <v>306</v>
      </c>
      <c r="C480" s="335">
        <f>'[2]Раздел 1'!N652</f>
        <v>11810620.355744321</v>
      </c>
      <c r="D480" s="542">
        <v>991393.16480000003</v>
      </c>
      <c r="E480" s="542">
        <v>2819140.1024000002</v>
      </c>
      <c r="F480" s="542">
        <v>0</v>
      </c>
      <c r="G480" s="542">
        <v>515688.50400000002</v>
      </c>
      <c r="H480" s="542"/>
      <c r="I480" s="542">
        <v>351898.62</v>
      </c>
      <c r="J480" s="542"/>
      <c r="K480" s="335"/>
      <c r="L480" s="243"/>
      <c r="M480" s="335">
        <v>4107534.6288000001</v>
      </c>
      <c r="N480" s="248"/>
      <c r="O480" s="335">
        <v>1388343.3976</v>
      </c>
      <c r="P480" s="335"/>
      <c r="Q480" s="335">
        <v>1228354.3408000001</v>
      </c>
      <c r="R480" s="335">
        <v>160815.7904</v>
      </c>
      <c r="S480" s="335"/>
      <c r="T480" s="335"/>
      <c r="U480" s="335">
        <v>247451.80694432004</v>
      </c>
      <c r="V480" s="345">
        <v>2023</v>
      </c>
    </row>
    <row r="481" spans="1:22" ht="12.75" customHeight="1" x14ac:dyDescent="0.2">
      <c r="A481" s="668" t="s">
        <v>283</v>
      </c>
      <c r="B481" s="669"/>
      <c r="C481" s="247">
        <f>SUM(C479:C480)</f>
        <v>23055918.893290121</v>
      </c>
      <c r="D481" s="247">
        <f t="shared" ref="D481:U481" si="86">SUM(D479:D480)</f>
        <v>1688852.6058</v>
      </c>
      <c r="E481" s="247">
        <f t="shared" si="86"/>
        <v>6792472.8433999997</v>
      </c>
      <c r="F481" s="247">
        <f t="shared" si="86"/>
        <v>862003.79999999993</v>
      </c>
      <c r="G481" s="247">
        <f t="shared" si="86"/>
        <v>1202224.0530000001</v>
      </c>
      <c r="H481" s="247">
        <f t="shared" si="86"/>
        <v>0</v>
      </c>
      <c r="I481" s="247">
        <f t="shared" si="86"/>
        <v>664277.92500000005</v>
      </c>
      <c r="J481" s="247">
        <f t="shared" si="86"/>
        <v>0</v>
      </c>
      <c r="K481" s="247">
        <f t="shared" si="86"/>
        <v>0</v>
      </c>
      <c r="L481" s="247">
        <f t="shared" si="86"/>
        <v>0</v>
      </c>
      <c r="M481" s="247">
        <f t="shared" si="86"/>
        <v>5268897.0757999998</v>
      </c>
      <c r="N481" s="247">
        <f t="shared" si="86"/>
        <v>0</v>
      </c>
      <c r="O481" s="247">
        <f t="shared" si="86"/>
        <v>2238957.3576000002</v>
      </c>
      <c r="P481" s="247">
        <f t="shared" si="86"/>
        <v>0</v>
      </c>
      <c r="Q481" s="247">
        <f t="shared" si="86"/>
        <v>3451728.7668000003</v>
      </c>
      <c r="R481" s="247">
        <f t="shared" si="86"/>
        <v>403445.2684</v>
      </c>
      <c r="S481" s="247">
        <f t="shared" si="86"/>
        <v>0</v>
      </c>
      <c r="T481" s="247">
        <f t="shared" si="86"/>
        <v>0</v>
      </c>
      <c r="U481" s="247">
        <f t="shared" si="86"/>
        <v>483059.19749012007</v>
      </c>
      <c r="V481" s="178"/>
    </row>
    <row r="482" spans="1:22" s="1" customFormat="1" ht="12.75" customHeight="1" x14ac:dyDescent="0.2">
      <c r="A482" s="526">
        <v>1</v>
      </c>
      <c r="B482" s="482" t="s">
        <v>307</v>
      </c>
      <c r="C482" s="335">
        <f>'[2]Раздел 1'!N653</f>
        <v>11788840.096910799</v>
      </c>
      <c r="D482" s="542">
        <v>989564.91200000001</v>
      </c>
      <c r="E482" s="542">
        <v>2813941.2560000001</v>
      </c>
      <c r="F482" s="542">
        <v>0</v>
      </c>
      <c r="G482" s="542">
        <v>514737.51</v>
      </c>
      <c r="H482" s="542"/>
      <c r="I482" s="542">
        <v>351249.67499999999</v>
      </c>
      <c r="J482" s="542"/>
      <c r="K482" s="335"/>
      <c r="L482" s="243"/>
      <c r="M482" s="335">
        <v>4099959.8220000002</v>
      </c>
      <c r="N482" s="248"/>
      <c r="O482" s="335">
        <v>1385783.1189999999</v>
      </c>
      <c r="P482" s="335"/>
      <c r="Q482" s="335">
        <v>1226089.102</v>
      </c>
      <c r="R482" s="335">
        <v>160519.226</v>
      </c>
      <c r="S482" s="335"/>
      <c r="T482" s="335"/>
      <c r="U482" s="335">
        <v>246995.47491080003</v>
      </c>
      <c r="V482" s="345">
        <v>2024</v>
      </c>
    </row>
    <row r="483" spans="1:22" s="1" customFormat="1" ht="12.75" customHeight="1" x14ac:dyDescent="0.2">
      <c r="A483" s="526">
        <v>2</v>
      </c>
      <c r="B483" s="482" t="s">
        <v>497</v>
      </c>
      <c r="C483" s="335">
        <f>'[2]Раздел 1'!N655</f>
        <v>250245.75575999997</v>
      </c>
      <c r="D483" s="549"/>
      <c r="E483" s="542"/>
      <c r="F483" s="542"/>
      <c r="G483" s="542"/>
      <c r="H483" s="542"/>
      <c r="I483" s="542"/>
      <c r="J483" s="542"/>
      <c r="K483" s="335"/>
      <c r="L483" s="243"/>
      <c r="M483" s="335"/>
      <c r="N483" s="248"/>
      <c r="O483" s="333"/>
      <c r="P483" s="335"/>
      <c r="Q483" s="335"/>
      <c r="R483" s="335"/>
      <c r="S483" s="335"/>
      <c r="T483" s="335">
        <f t="shared" ref="T483:T485" si="87">C483</f>
        <v>250245.75575999997</v>
      </c>
      <c r="U483" s="335"/>
      <c r="V483" s="345">
        <v>2024</v>
      </c>
    </row>
    <row r="484" spans="1:22" s="1" customFormat="1" ht="12.75" customHeight="1" x14ac:dyDescent="0.2">
      <c r="A484" s="526">
        <v>3</v>
      </c>
      <c r="B484" s="482" t="s">
        <v>498</v>
      </c>
      <c r="C484" s="335">
        <f>'[2]Раздел 1'!N656</f>
        <v>343204.28532000002</v>
      </c>
      <c r="D484" s="549"/>
      <c r="E484" s="542"/>
      <c r="F484" s="542"/>
      <c r="G484" s="542"/>
      <c r="H484" s="542"/>
      <c r="I484" s="542"/>
      <c r="J484" s="542"/>
      <c r="K484" s="335"/>
      <c r="L484" s="243"/>
      <c r="M484" s="335"/>
      <c r="N484" s="248"/>
      <c r="O484" s="333"/>
      <c r="P484" s="335"/>
      <c r="Q484" s="335"/>
      <c r="R484" s="335"/>
      <c r="S484" s="335"/>
      <c r="T484" s="335">
        <f t="shared" si="87"/>
        <v>343204.28532000002</v>
      </c>
      <c r="U484" s="335"/>
      <c r="V484" s="345">
        <v>2024</v>
      </c>
    </row>
    <row r="485" spans="1:22" s="1" customFormat="1" ht="12.75" customHeight="1" x14ac:dyDescent="0.2">
      <c r="A485" s="526">
        <v>4</v>
      </c>
      <c r="B485" s="482" t="s">
        <v>499</v>
      </c>
      <c r="C485" s="335">
        <f>'[2]Раздел 1'!N657</f>
        <v>276051.28824000002</v>
      </c>
      <c r="D485" s="549"/>
      <c r="E485" s="542"/>
      <c r="F485" s="542"/>
      <c r="G485" s="542"/>
      <c r="H485" s="542"/>
      <c r="I485" s="542"/>
      <c r="J485" s="542"/>
      <c r="K485" s="335"/>
      <c r="L485" s="243"/>
      <c r="M485" s="335"/>
      <c r="N485" s="248"/>
      <c r="O485" s="335"/>
      <c r="P485" s="335"/>
      <c r="Q485" s="335"/>
      <c r="R485" s="335"/>
      <c r="S485" s="335"/>
      <c r="T485" s="335">
        <f t="shared" si="87"/>
        <v>276051.28824000002</v>
      </c>
      <c r="U485" s="335"/>
      <c r="V485" s="345">
        <v>2024</v>
      </c>
    </row>
    <row r="486" spans="1:22" ht="12.75" customHeight="1" x14ac:dyDescent="0.2">
      <c r="A486" s="668" t="s">
        <v>284</v>
      </c>
      <c r="B486" s="669"/>
      <c r="C486" s="247">
        <f>SUM(C482:C485)</f>
        <v>12658341.426230799</v>
      </c>
      <c r="D486" s="247">
        <f t="shared" ref="D486:U486" si="88">SUM(D482:D485)</f>
        <v>989564.91200000001</v>
      </c>
      <c r="E486" s="247">
        <f t="shared" si="88"/>
        <v>2813941.2560000001</v>
      </c>
      <c r="F486" s="247">
        <f t="shared" si="88"/>
        <v>0</v>
      </c>
      <c r="G486" s="247">
        <f t="shared" si="88"/>
        <v>514737.51</v>
      </c>
      <c r="H486" s="247">
        <f t="shared" si="88"/>
        <v>0</v>
      </c>
      <c r="I486" s="247">
        <f t="shared" si="88"/>
        <v>351249.67499999999</v>
      </c>
      <c r="J486" s="247">
        <f t="shared" si="88"/>
        <v>0</v>
      </c>
      <c r="K486" s="247">
        <f t="shared" si="88"/>
        <v>0</v>
      </c>
      <c r="L486" s="247">
        <f t="shared" si="88"/>
        <v>0</v>
      </c>
      <c r="M486" s="247">
        <f t="shared" si="88"/>
        <v>4099959.8220000002</v>
      </c>
      <c r="N486" s="247">
        <f t="shared" si="88"/>
        <v>0</v>
      </c>
      <c r="O486" s="247">
        <f t="shared" si="88"/>
        <v>1385783.1189999999</v>
      </c>
      <c r="P486" s="247">
        <f t="shared" si="88"/>
        <v>0</v>
      </c>
      <c r="Q486" s="247">
        <f t="shared" si="88"/>
        <v>1226089.102</v>
      </c>
      <c r="R486" s="247">
        <f t="shared" si="88"/>
        <v>160519.226</v>
      </c>
      <c r="S486" s="247">
        <f t="shared" si="88"/>
        <v>0</v>
      </c>
      <c r="T486" s="247">
        <f t="shared" si="88"/>
        <v>869501.32932000002</v>
      </c>
      <c r="U486" s="247">
        <f t="shared" si="88"/>
        <v>246995.47491080003</v>
      </c>
      <c r="V486" s="178"/>
    </row>
    <row r="487" spans="1:22" ht="12.75" customHeight="1" x14ac:dyDescent="0.2">
      <c r="A487" s="662" t="s">
        <v>109</v>
      </c>
      <c r="B487" s="663"/>
      <c r="C487" s="244">
        <f t="shared" ref="C487:U487" si="89">C478+C481+C486</f>
        <v>47428994.848588914</v>
      </c>
      <c r="D487" s="244">
        <f t="shared" si="89"/>
        <v>2678417.5178</v>
      </c>
      <c r="E487" s="244">
        <f t="shared" si="89"/>
        <v>13253419.659400001</v>
      </c>
      <c r="F487" s="244">
        <f t="shared" si="89"/>
        <v>1653211.7999999998</v>
      </c>
      <c r="G487" s="244">
        <f t="shared" si="89"/>
        <v>2347112.4029999999</v>
      </c>
      <c r="H487" s="244">
        <f t="shared" si="89"/>
        <v>0</v>
      </c>
      <c r="I487" s="244">
        <f t="shared" si="89"/>
        <v>1302251.4000000001</v>
      </c>
      <c r="J487" s="244">
        <f t="shared" si="89"/>
        <v>0</v>
      </c>
      <c r="K487" s="244">
        <f t="shared" si="89"/>
        <v>0</v>
      </c>
      <c r="L487" s="244">
        <f t="shared" si="89"/>
        <v>573</v>
      </c>
      <c r="M487" s="244">
        <f t="shared" si="89"/>
        <v>10434837.4178</v>
      </c>
      <c r="N487" s="244">
        <f t="shared" si="89"/>
        <v>394</v>
      </c>
      <c r="O487" s="244">
        <f t="shared" si="89"/>
        <v>4405494.0766000003</v>
      </c>
      <c r="P487" s="244">
        <f t="shared" si="89"/>
        <v>466</v>
      </c>
      <c r="Q487" s="244">
        <f t="shared" si="89"/>
        <v>6718588.0288000004</v>
      </c>
      <c r="R487" s="244">
        <f t="shared" si="89"/>
        <v>786666.97440000006</v>
      </c>
      <c r="S487" s="244">
        <f t="shared" si="89"/>
        <v>0</v>
      </c>
      <c r="T487" s="244">
        <f t="shared" si="89"/>
        <v>2916383.5883879997</v>
      </c>
      <c r="U487" s="244">
        <f t="shared" si="89"/>
        <v>932611.98240092013</v>
      </c>
      <c r="V487" s="251"/>
    </row>
    <row r="488" spans="1:22" s="1" customFormat="1" x14ac:dyDescent="0.2">
      <c r="A488" s="664"/>
      <c r="B488" s="665"/>
      <c r="C488" s="261"/>
      <c r="D488" s="542"/>
      <c r="E488" s="542"/>
      <c r="F488" s="542"/>
      <c r="G488" s="542"/>
      <c r="H488" s="542"/>
      <c r="I488" s="542"/>
      <c r="J488" s="542"/>
      <c r="K488" s="268"/>
      <c r="L488" s="566"/>
      <c r="M488" s="566"/>
      <c r="N488" s="566"/>
      <c r="O488" s="566"/>
      <c r="P488" s="566"/>
      <c r="Q488" s="566"/>
      <c r="R488" s="268"/>
      <c r="S488" s="268"/>
      <c r="T488" s="268"/>
      <c r="U488" s="268"/>
      <c r="V488" s="262"/>
    </row>
    <row r="489" spans="1:22" x14ac:dyDescent="0.2">
      <c r="A489" s="664"/>
      <c r="B489" s="665"/>
      <c r="C489" s="261"/>
      <c r="D489" s="542"/>
      <c r="E489" s="542"/>
      <c r="F489" s="542"/>
      <c r="G489" s="542"/>
      <c r="H489" s="542"/>
      <c r="I489" s="542"/>
      <c r="J489" s="542"/>
      <c r="K489" s="268"/>
      <c r="L489" s="566"/>
      <c r="M489" s="566"/>
      <c r="N489" s="566"/>
      <c r="O489" s="566"/>
      <c r="P489" s="566"/>
      <c r="Q489" s="566"/>
      <c r="R489" s="268"/>
      <c r="S489" s="268"/>
      <c r="T489" s="268"/>
      <c r="U489" s="268"/>
      <c r="V489" s="262"/>
    </row>
    <row r="498" spans="19:19" x14ac:dyDescent="0.2">
      <c r="S498" s="265"/>
    </row>
  </sheetData>
  <autoFilter ref="A7:V487" xr:uid="{00000000-0009-0000-0000-000001000000}"/>
  <mergeCells count="104">
    <mergeCell ref="A478:B478"/>
    <mergeCell ref="A481:B481"/>
    <mergeCell ref="A486:B486"/>
    <mergeCell ref="A487:B487"/>
    <mergeCell ref="A488:B488"/>
    <mergeCell ref="A489:B489"/>
    <mergeCell ref="A394:B394"/>
    <mergeCell ref="A426:B426"/>
    <mergeCell ref="A456:B456"/>
    <mergeCell ref="A471:B471"/>
    <mergeCell ref="A472:B472"/>
    <mergeCell ref="A473:B473"/>
    <mergeCell ref="A341:B341"/>
    <mergeCell ref="A342:B342"/>
    <mergeCell ref="A355:B355"/>
    <mergeCell ref="A374:B374"/>
    <mergeCell ref="A392:B392"/>
    <mergeCell ref="A393:B393"/>
    <mergeCell ref="A329:B329"/>
    <mergeCell ref="A331:B331"/>
    <mergeCell ref="A332:B332"/>
    <mergeCell ref="A333:B333"/>
    <mergeCell ref="A336:B336"/>
    <mergeCell ref="A340:B340"/>
    <mergeCell ref="A316:B316"/>
    <mergeCell ref="A318:B318"/>
    <mergeCell ref="A322:B322"/>
    <mergeCell ref="A323:B323"/>
    <mergeCell ref="A324:B324"/>
    <mergeCell ref="A327:B327"/>
    <mergeCell ref="A267:B267"/>
    <mergeCell ref="A275:B275"/>
    <mergeCell ref="A286:B286"/>
    <mergeCell ref="A309:B309"/>
    <mergeCell ref="A310:B310"/>
    <mergeCell ref="A311:B311"/>
    <mergeCell ref="A247:B247"/>
    <mergeCell ref="A248:B248"/>
    <mergeCell ref="A253:B253"/>
    <mergeCell ref="A256:B256"/>
    <mergeCell ref="A265:B265"/>
    <mergeCell ref="A266:B266"/>
    <mergeCell ref="A235:B235"/>
    <mergeCell ref="A236:B236"/>
    <mergeCell ref="A237:B237"/>
    <mergeCell ref="A240:B240"/>
    <mergeCell ref="A242:B242"/>
    <mergeCell ref="A246:B246"/>
    <mergeCell ref="A192:B192"/>
    <mergeCell ref="A195:B195"/>
    <mergeCell ref="A196:B196"/>
    <mergeCell ref="A197:B197"/>
    <mergeCell ref="A208:B208"/>
    <mergeCell ref="A225:B225"/>
    <mergeCell ref="A162:B162"/>
    <mergeCell ref="A169:B169"/>
    <mergeCell ref="A181:B181"/>
    <mergeCell ref="A182:B182"/>
    <mergeCell ref="A183:B183"/>
    <mergeCell ref="A189:B189"/>
    <mergeCell ref="A120:B120"/>
    <mergeCell ref="A132:B132"/>
    <mergeCell ref="A145:B145"/>
    <mergeCell ref="A156:B156"/>
    <mergeCell ref="A157:B157"/>
    <mergeCell ref="A158:B158"/>
    <mergeCell ref="A110:B110"/>
    <mergeCell ref="A111:B111"/>
    <mergeCell ref="A114:B114"/>
    <mergeCell ref="A116:B116"/>
    <mergeCell ref="A118:B118"/>
    <mergeCell ref="A119:B119"/>
    <mergeCell ref="A101:B101"/>
    <mergeCell ref="A102:B102"/>
    <mergeCell ref="A103:B103"/>
    <mergeCell ref="A105:B105"/>
    <mergeCell ref="A107:B107"/>
    <mergeCell ref="A109:B109"/>
    <mergeCell ref="A79:B79"/>
    <mergeCell ref="A91:B91"/>
    <mergeCell ref="A92:B92"/>
    <mergeCell ref="A93:B93"/>
    <mergeCell ref="A97:B97"/>
    <mergeCell ref="A99:B99"/>
    <mergeCell ref="A8:B8"/>
    <mergeCell ref="A9:B9"/>
    <mergeCell ref="A12:B12"/>
    <mergeCell ref="A15:B15"/>
    <mergeCell ref="A18:B18"/>
    <mergeCell ref="A37:B37"/>
    <mergeCell ref="P4:Q5"/>
    <mergeCell ref="R4:R5"/>
    <mergeCell ref="S4:S5"/>
    <mergeCell ref="T4:T5"/>
    <mergeCell ref="U4:U5"/>
    <mergeCell ref="V4:V6"/>
    <mergeCell ref="C2:O2"/>
    <mergeCell ref="A4:A6"/>
    <mergeCell ref="B4:B6"/>
    <mergeCell ref="C4:C5"/>
    <mergeCell ref="D4:I4"/>
    <mergeCell ref="J4:K5"/>
    <mergeCell ref="L4:M5"/>
    <mergeCell ref="N4:O5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J153"/>
  <sheetViews>
    <sheetView tabSelected="1" topLeftCell="A35" workbookViewId="0">
      <selection activeCell="J111" sqref="A10:J111"/>
    </sheetView>
  </sheetViews>
  <sheetFormatPr defaultRowHeight="12.75" x14ac:dyDescent="0.2"/>
  <cols>
    <col min="1" max="1" width="4.83203125" style="1" customWidth="1"/>
    <col min="2" max="2" width="79.83203125" customWidth="1"/>
    <col min="3" max="5" width="15.83203125" customWidth="1"/>
    <col min="6" max="6" width="16.83203125" customWidth="1"/>
    <col min="7" max="8" width="9.6640625" bestFit="1" customWidth="1"/>
    <col min="9" max="9" width="16.83203125" customWidth="1"/>
    <col min="10" max="10" width="16" customWidth="1"/>
  </cols>
  <sheetData>
    <row r="1" spans="1:10" ht="12.75" customHeight="1" x14ac:dyDescent="0.2">
      <c r="A1" s="2"/>
      <c r="B1" s="216" t="s">
        <v>141</v>
      </c>
      <c r="C1" s="215"/>
      <c r="D1" s="215"/>
      <c r="E1" s="215"/>
      <c r="F1" s="215"/>
      <c r="G1" s="215"/>
      <c r="H1" s="215"/>
      <c r="I1" s="215"/>
      <c r="J1" s="215"/>
    </row>
    <row r="2" spans="1:10" x14ac:dyDescent="0.2">
      <c r="A2" s="163"/>
      <c r="B2" s="163"/>
      <c r="C2" s="164"/>
      <c r="D2" s="164"/>
      <c r="E2" s="175"/>
      <c r="F2" s="166"/>
      <c r="G2" s="163"/>
      <c r="H2" s="163"/>
      <c r="I2" s="166"/>
      <c r="J2" s="165"/>
    </row>
    <row r="3" spans="1:10" ht="12.75" customHeight="1" x14ac:dyDescent="0.2">
      <c r="A3" s="675" t="s">
        <v>1</v>
      </c>
      <c r="B3" s="675" t="s">
        <v>68</v>
      </c>
      <c r="C3" s="676" t="s">
        <v>102</v>
      </c>
      <c r="D3" s="681" t="s">
        <v>103</v>
      </c>
      <c r="E3" s="176"/>
      <c r="F3" s="675" t="s">
        <v>104</v>
      </c>
      <c r="G3" s="675"/>
      <c r="H3" s="675"/>
      <c r="I3" s="675"/>
      <c r="J3" s="676" t="s">
        <v>105</v>
      </c>
    </row>
    <row r="4" spans="1:10" ht="86.25" x14ac:dyDescent="0.2">
      <c r="A4" s="675"/>
      <c r="B4" s="675"/>
      <c r="C4" s="678"/>
      <c r="D4" s="677"/>
      <c r="E4" s="173" t="s">
        <v>145</v>
      </c>
      <c r="F4" s="132" t="s">
        <v>14</v>
      </c>
      <c r="G4" s="133" t="s">
        <v>16</v>
      </c>
      <c r="H4" s="133" t="s">
        <v>17</v>
      </c>
      <c r="I4" s="132" t="s">
        <v>18</v>
      </c>
      <c r="J4" s="677"/>
    </row>
    <row r="5" spans="1:10" x14ac:dyDescent="0.2">
      <c r="A5" s="675"/>
      <c r="B5" s="675"/>
      <c r="C5" s="131" t="s">
        <v>69</v>
      </c>
      <c r="D5" s="682"/>
      <c r="E5" s="177"/>
      <c r="F5" s="134" t="s">
        <v>21</v>
      </c>
      <c r="G5" s="168" t="s">
        <v>21</v>
      </c>
      <c r="H5" s="168" t="s">
        <v>21</v>
      </c>
      <c r="I5" s="134" t="s">
        <v>21</v>
      </c>
      <c r="J5" s="678"/>
    </row>
    <row r="6" spans="1:10" x14ac:dyDescent="0.2">
      <c r="A6" s="562"/>
      <c r="B6" s="168"/>
      <c r="C6" s="131"/>
      <c r="D6" s="131"/>
      <c r="E6" s="171"/>
      <c r="F6" s="135"/>
      <c r="G6" s="136"/>
      <c r="H6" s="136"/>
      <c r="I6" s="135"/>
      <c r="J6" s="131"/>
    </row>
    <row r="7" spans="1:10" x14ac:dyDescent="0.2">
      <c r="A7" s="673" t="s">
        <v>784</v>
      </c>
      <c r="B7" s="673"/>
      <c r="C7" s="137">
        <f>C111+C135+C139+C145+C153</f>
        <v>412</v>
      </c>
      <c r="D7" s="137"/>
      <c r="E7" s="178"/>
      <c r="F7" s="138">
        <f>F111+F135+F139+F145+F153</f>
        <v>1185093204.2600002</v>
      </c>
      <c r="G7" s="139"/>
      <c r="H7" s="139"/>
      <c r="I7" s="138">
        <f>F7</f>
        <v>1185093204.2600002</v>
      </c>
      <c r="J7" s="138"/>
    </row>
    <row r="8" spans="1:10" x14ac:dyDescent="0.2">
      <c r="A8" s="565"/>
      <c r="B8" s="330" t="s">
        <v>752</v>
      </c>
      <c r="C8" s="296">
        <f>C11+C12+C13+C14+C15</f>
        <v>17</v>
      </c>
      <c r="D8" s="296"/>
      <c r="E8" s="296"/>
      <c r="F8" s="298">
        <f>F11+F12+F13+F14+F15</f>
        <v>51282344.399999999</v>
      </c>
      <c r="G8" s="305"/>
      <c r="H8" s="305"/>
      <c r="I8" s="138">
        <f t="shared" ref="I8:I9" si="0">F8</f>
        <v>51282344.399999999</v>
      </c>
      <c r="J8" s="298"/>
    </row>
    <row r="9" spans="1:10" x14ac:dyDescent="0.2">
      <c r="A9" s="565"/>
      <c r="B9" s="347" t="s">
        <v>753</v>
      </c>
      <c r="C9" s="348">
        <f>C7-C8</f>
        <v>395</v>
      </c>
      <c r="D9" s="348"/>
      <c r="E9" s="348"/>
      <c r="F9" s="349">
        <f>F7-F8</f>
        <v>1133810859.8600001</v>
      </c>
      <c r="G9" s="310"/>
      <c r="H9" s="310"/>
      <c r="I9" s="350">
        <f t="shared" si="0"/>
        <v>1133810859.8600001</v>
      </c>
      <c r="J9" s="349"/>
    </row>
    <row r="10" spans="1:10" x14ac:dyDescent="0.2">
      <c r="A10" s="674" t="s">
        <v>59</v>
      </c>
      <c r="B10" s="674"/>
      <c r="C10" s="131"/>
      <c r="D10" s="131"/>
      <c r="E10" s="171"/>
      <c r="F10" s="134"/>
      <c r="G10" s="140"/>
      <c r="H10" s="140"/>
      <c r="I10" s="134"/>
      <c r="J10" s="131"/>
    </row>
    <row r="11" spans="1:10" s="197" customFormat="1" x14ac:dyDescent="0.2">
      <c r="A11" s="593">
        <v>1</v>
      </c>
      <c r="B11" s="366" t="s">
        <v>662</v>
      </c>
      <c r="C11" s="594">
        <v>6</v>
      </c>
      <c r="D11" s="594">
        <v>1997</v>
      </c>
      <c r="E11" s="594" t="s">
        <v>147</v>
      </c>
      <c r="F11" s="174">
        <v>15613680</v>
      </c>
      <c r="G11" s="174">
        <v>0</v>
      </c>
      <c r="H11" s="174">
        <v>0</v>
      </c>
      <c r="I11" s="174">
        <f>F11</f>
        <v>15613680</v>
      </c>
      <c r="J11" s="594">
        <v>2022</v>
      </c>
    </row>
    <row r="12" spans="1:10" s="197" customFormat="1" x14ac:dyDescent="0.2">
      <c r="A12" s="593">
        <f>A11+1</f>
        <v>2</v>
      </c>
      <c r="B12" s="141" t="s">
        <v>550</v>
      </c>
      <c r="C12" s="131">
        <v>2</v>
      </c>
      <c r="D12" s="131" t="s">
        <v>542</v>
      </c>
      <c r="E12" s="594" t="s">
        <v>147</v>
      </c>
      <c r="F12" s="134">
        <v>7884573.1999999993</v>
      </c>
      <c r="G12" s="134">
        <v>0</v>
      </c>
      <c r="H12" s="134">
        <v>0</v>
      </c>
      <c r="I12" s="159">
        <f>F12</f>
        <v>7884573.1999999993</v>
      </c>
      <c r="J12" s="131">
        <v>2022</v>
      </c>
    </row>
    <row r="13" spans="1:10" s="1" customFormat="1" x14ac:dyDescent="0.2">
      <c r="A13" s="593">
        <f t="shared" ref="A13:A77" si="1">A12+1</f>
        <v>3</v>
      </c>
      <c r="B13" s="141" t="s">
        <v>688</v>
      </c>
      <c r="C13" s="594">
        <v>2</v>
      </c>
      <c r="D13" s="594">
        <v>1988</v>
      </c>
      <c r="E13" s="594" t="s">
        <v>147</v>
      </c>
      <c r="F13" s="174">
        <v>7884573.1999999993</v>
      </c>
      <c r="G13" s="134">
        <v>0</v>
      </c>
      <c r="H13" s="134">
        <v>0</v>
      </c>
      <c r="I13" s="159">
        <f>F13</f>
        <v>7884573.1999999993</v>
      </c>
      <c r="J13" s="594">
        <v>2023</v>
      </c>
    </row>
    <row r="14" spans="1:10" s="1" customFormat="1" x14ac:dyDescent="0.2">
      <c r="A14" s="593">
        <f t="shared" si="1"/>
        <v>4</v>
      </c>
      <c r="B14" s="141" t="s">
        <v>575</v>
      </c>
      <c r="C14" s="131">
        <v>5</v>
      </c>
      <c r="D14" s="131" t="s">
        <v>515</v>
      </c>
      <c r="E14" s="594" t="s">
        <v>147</v>
      </c>
      <c r="F14" s="134">
        <v>13865111</v>
      </c>
      <c r="G14" s="134">
        <v>0</v>
      </c>
      <c r="H14" s="134">
        <v>0</v>
      </c>
      <c r="I14" s="159">
        <f>F14</f>
        <v>13865111</v>
      </c>
      <c r="J14" s="131">
        <v>2023</v>
      </c>
    </row>
    <row r="15" spans="1:10" s="1" customFormat="1" x14ac:dyDescent="0.2">
      <c r="A15" s="593">
        <f t="shared" si="1"/>
        <v>5</v>
      </c>
      <c r="B15" s="141" t="s">
        <v>588</v>
      </c>
      <c r="C15" s="131">
        <v>2</v>
      </c>
      <c r="D15" s="131" t="s">
        <v>508</v>
      </c>
      <c r="E15" s="594" t="s">
        <v>146</v>
      </c>
      <c r="F15" s="134">
        <v>6034407</v>
      </c>
      <c r="G15" s="134">
        <v>0</v>
      </c>
      <c r="H15" s="134">
        <v>0</v>
      </c>
      <c r="I15" s="159">
        <f>F15</f>
        <v>6034407</v>
      </c>
      <c r="J15" s="131">
        <v>2023</v>
      </c>
    </row>
    <row r="16" spans="1:10" s="1" customFormat="1" x14ac:dyDescent="0.2">
      <c r="A16" s="593">
        <f t="shared" si="1"/>
        <v>6</v>
      </c>
      <c r="B16" s="158" t="s">
        <v>652</v>
      </c>
      <c r="C16" s="160">
        <v>4</v>
      </c>
      <c r="D16" s="160" t="s">
        <v>144</v>
      </c>
      <c r="E16" s="594" t="s">
        <v>146</v>
      </c>
      <c r="F16" s="159">
        <v>6295310</v>
      </c>
      <c r="G16" s="159">
        <v>0</v>
      </c>
      <c r="H16" s="159">
        <v>0</v>
      </c>
      <c r="I16" s="159">
        <f t="shared" ref="I16:I68" si="2">F16</f>
        <v>6295310</v>
      </c>
      <c r="J16" s="160">
        <v>2022</v>
      </c>
    </row>
    <row r="17" spans="1:10" x14ac:dyDescent="0.2">
      <c r="A17" s="563">
        <f t="shared" si="1"/>
        <v>7</v>
      </c>
      <c r="B17" s="158" t="s">
        <v>634</v>
      </c>
      <c r="C17" s="131">
        <v>6</v>
      </c>
      <c r="D17" s="131" t="s">
        <v>502</v>
      </c>
      <c r="E17" s="171" t="s">
        <v>146</v>
      </c>
      <c r="F17" s="134">
        <v>14794048.000000002</v>
      </c>
      <c r="G17" s="134">
        <v>0</v>
      </c>
      <c r="H17" s="134">
        <v>0</v>
      </c>
      <c r="I17" s="159">
        <f t="shared" si="2"/>
        <v>14794048.000000002</v>
      </c>
      <c r="J17" s="131">
        <v>2023</v>
      </c>
    </row>
    <row r="18" spans="1:10" x14ac:dyDescent="0.2">
      <c r="A18" s="563">
        <f t="shared" si="1"/>
        <v>8</v>
      </c>
      <c r="B18" s="158" t="s">
        <v>635</v>
      </c>
      <c r="C18" s="131">
        <v>4</v>
      </c>
      <c r="D18" s="131" t="s">
        <v>503</v>
      </c>
      <c r="E18" s="171" t="s">
        <v>146</v>
      </c>
      <c r="F18" s="134">
        <v>12254656.999999998</v>
      </c>
      <c r="G18" s="134">
        <v>0</v>
      </c>
      <c r="H18" s="134">
        <v>0</v>
      </c>
      <c r="I18" s="159">
        <f t="shared" si="2"/>
        <v>12254656.999999998</v>
      </c>
      <c r="J18" s="131">
        <v>2023</v>
      </c>
    </row>
    <row r="19" spans="1:10" x14ac:dyDescent="0.2">
      <c r="A19" s="563">
        <f t="shared" si="1"/>
        <v>9</v>
      </c>
      <c r="B19" s="141" t="s">
        <v>504</v>
      </c>
      <c r="C19" s="131">
        <v>4</v>
      </c>
      <c r="D19" s="131" t="s">
        <v>502</v>
      </c>
      <c r="E19" s="171" t="s">
        <v>146</v>
      </c>
      <c r="F19" s="134">
        <v>11078300</v>
      </c>
      <c r="G19" s="134">
        <v>0</v>
      </c>
      <c r="H19" s="134">
        <v>0</v>
      </c>
      <c r="I19" s="159">
        <f t="shared" si="2"/>
        <v>11078300</v>
      </c>
      <c r="J19" s="131">
        <v>2023</v>
      </c>
    </row>
    <row r="20" spans="1:10" x14ac:dyDescent="0.2">
      <c r="A20" s="563">
        <f t="shared" si="1"/>
        <v>10</v>
      </c>
      <c r="B20" s="141" t="s">
        <v>505</v>
      </c>
      <c r="C20" s="131">
        <v>3</v>
      </c>
      <c r="D20" s="131" t="s">
        <v>144</v>
      </c>
      <c r="E20" s="171" t="s">
        <v>146</v>
      </c>
      <c r="F20" s="134">
        <v>8974952</v>
      </c>
      <c r="G20" s="134">
        <v>0</v>
      </c>
      <c r="H20" s="134">
        <v>0</v>
      </c>
      <c r="I20" s="159">
        <f t="shared" si="2"/>
        <v>8974952</v>
      </c>
      <c r="J20" s="131">
        <v>2023</v>
      </c>
    </row>
    <row r="21" spans="1:10" x14ac:dyDescent="0.2">
      <c r="A21" s="563">
        <f t="shared" si="1"/>
        <v>11</v>
      </c>
      <c r="B21" s="141" t="s">
        <v>506</v>
      </c>
      <c r="C21" s="131">
        <v>3</v>
      </c>
      <c r="D21" s="131" t="s">
        <v>503</v>
      </c>
      <c r="E21" s="171" t="s">
        <v>146</v>
      </c>
      <c r="F21" s="134">
        <v>9029579</v>
      </c>
      <c r="G21" s="134">
        <v>0</v>
      </c>
      <c r="H21" s="134">
        <v>0</v>
      </c>
      <c r="I21" s="159">
        <f t="shared" si="2"/>
        <v>9029579</v>
      </c>
      <c r="J21" s="131">
        <v>2023</v>
      </c>
    </row>
    <row r="22" spans="1:10" x14ac:dyDescent="0.2">
      <c r="A22" s="563">
        <f t="shared" si="1"/>
        <v>12</v>
      </c>
      <c r="B22" s="141" t="s">
        <v>507</v>
      </c>
      <c r="C22" s="131">
        <v>2</v>
      </c>
      <c r="D22" s="131" t="s">
        <v>503</v>
      </c>
      <c r="E22" s="171" t="s">
        <v>146</v>
      </c>
      <c r="F22" s="134">
        <v>5749874.0000000009</v>
      </c>
      <c r="G22" s="134">
        <v>0</v>
      </c>
      <c r="H22" s="134">
        <v>0</v>
      </c>
      <c r="I22" s="159">
        <f t="shared" si="2"/>
        <v>5749874.0000000009</v>
      </c>
      <c r="J22" s="131">
        <v>2023</v>
      </c>
    </row>
    <row r="23" spans="1:10" x14ac:dyDescent="0.2">
      <c r="A23" s="563">
        <f t="shared" si="1"/>
        <v>13</v>
      </c>
      <c r="B23" s="141" t="s">
        <v>509</v>
      </c>
      <c r="C23" s="131">
        <v>4</v>
      </c>
      <c r="D23" s="131" t="s">
        <v>349</v>
      </c>
      <c r="E23" s="171" t="s">
        <v>146</v>
      </c>
      <c r="F23" s="134">
        <v>11721870</v>
      </c>
      <c r="G23" s="134">
        <v>0</v>
      </c>
      <c r="H23" s="134">
        <v>0</v>
      </c>
      <c r="I23" s="159">
        <f t="shared" si="2"/>
        <v>11721870</v>
      </c>
      <c r="J23" s="131">
        <v>2023</v>
      </c>
    </row>
    <row r="24" spans="1:10" x14ac:dyDescent="0.2">
      <c r="A24" s="563">
        <f t="shared" si="1"/>
        <v>14</v>
      </c>
      <c r="B24" s="141" t="s">
        <v>510</v>
      </c>
      <c r="C24" s="131">
        <v>4</v>
      </c>
      <c r="D24" s="131" t="s">
        <v>349</v>
      </c>
      <c r="E24" s="171" t="s">
        <v>146</v>
      </c>
      <c r="F24" s="134">
        <v>11364501</v>
      </c>
      <c r="G24" s="134">
        <v>0</v>
      </c>
      <c r="H24" s="134">
        <v>0</v>
      </c>
      <c r="I24" s="159">
        <f t="shared" si="2"/>
        <v>11364501</v>
      </c>
      <c r="J24" s="131">
        <v>2023</v>
      </c>
    </row>
    <row r="25" spans="1:10" x14ac:dyDescent="0.2">
      <c r="A25" s="563">
        <f t="shared" si="1"/>
        <v>15</v>
      </c>
      <c r="B25" s="141" t="s">
        <v>511</v>
      </c>
      <c r="C25" s="131">
        <v>5</v>
      </c>
      <c r="D25" s="131" t="s">
        <v>508</v>
      </c>
      <c r="E25" s="171" t="s">
        <v>146</v>
      </c>
      <c r="F25" s="134">
        <v>14236380</v>
      </c>
      <c r="G25" s="134">
        <v>0</v>
      </c>
      <c r="H25" s="134">
        <v>0</v>
      </c>
      <c r="I25" s="159">
        <f t="shared" si="2"/>
        <v>14236380</v>
      </c>
      <c r="J25" s="131">
        <v>2023</v>
      </c>
    </row>
    <row r="26" spans="1:10" x14ac:dyDescent="0.2">
      <c r="A26" s="563">
        <f t="shared" si="1"/>
        <v>16</v>
      </c>
      <c r="B26" s="141" t="s">
        <v>512</v>
      </c>
      <c r="C26" s="131">
        <v>2</v>
      </c>
      <c r="D26" s="131" t="s">
        <v>513</v>
      </c>
      <c r="E26" s="171" t="s">
        <v>146</v>
      </c>
      <c r="F26" s="134">
        <v>5174386.2</v>
      </c>
      <c r="G26" s="134">
        <v>0</v>
      </c>
      <c r="H26" s="134">
        <v>0</v>
      </c>
      <c r="I26" s="159">
        <f t="shared" si="2"/>
        <v>5174386.2</v>
      </c>
      <c r="J26" s="131">
        <v>2023</v>
      </c>
    </row>
    <row r="27" spans="1:10" x14ac:dyDescent="0.2">
      <c r="A27" s="563">
        <f t="shared" si="1"/>
        <v>17</v>
      </c>
      <c r="B27" s="141" t="s">
        <v>514</v>
      </c>
      <c r="C27" s="131">
        <v>4</v>
      </c>
      <c r="D27" s="131" t="s">
        <v>515</v>
      </c>
      <c r="E27" s="171" t="s">
        <v>146</v>
      </c>
      <c r="F27" s="134">
        <v>11086779</v>
      </c>
      <c r="G27" s="134">
        <v>0</v>
      </c>
      <c r="H27" s="134">
        <v>0</v>
      </c>
      <c r="I27" s="159">
        <f t="shared" si="2"/>
        <v>11086779</v>
      </c>
      <c r="J27" s="131">
        <v>2023</v>
      </c>
    </row>
    <row r="28" spans="1:10" x14ac:dyDescent="0.2">
      <c r="A28" s="563">
        <f t="shared" si="1"/>
        <v>18</v>
      </c>
      <c r="B28" s="141" t="s">
        <v>516</v>
      </c>
      <c r="C28" s="131">
        <v>2</v>
      </c>
      <c r="D28" s="131" t="s">
        <v>517</v>
      </c>
      <c r="E28" s="171" t="s">
        <v>146</v>
      </c>
      <c r="F28" s="134">
        <v>7819709.8000000007</v>
      </c>
      <c r="G28" s="134">
        <v>0</v>
      </c>
      <c r="H28" s="134">
        <v>0</v>
      </c>
      <c r="I28" s="159">
        <f t="shared" si="2"/>
        <v>7819709.8000000007</v>
      </c>
      <c r="J28" s="131">
        <v>2023</v>
      </c>
    </row>
    <row r="29" spans="1:10" x14ac:dyDescent="0.2">
      <c r="A29" s="563">
        <f t="shared" si="1"/>
        <v>19</v>
      </c>
      <c r="B29" s="141" t="s">
        <v>518</v>
      </c>
      <c r="C29" s="131">
        <v>5</v>
      </c>
      <c r="D29" s="131" t="s">
        <v>519</v>
      </c>
      <c r="E29" s="171" t="s">
        <v>146</v>
      </c>
      <c r="F29" s="134">
        <v>13883320</v>
      </c>
      <c r="G29" s="134">
        <v>0</v>
      </c>
      <c r="H29" s="134">
        <v>0</v>
      </c>
      <c r="I29" s="159">
        <f t="shared" si="2"/>
        <v>13883320</v>
      </c>
      <c r="J29" s="131">
        <v>2023</v>
      </c>
    </row>
    <row r="30" spans="1:10" x14ac:dyDescent="0.2">
      <c r="A30" s="563">
        <f t="shared" si="1"/>
        <v>20</v>
      </c>
      <c r="B30" s="141" t="s">
        <v>520</v>
      </c>
      <c r="C30" s="131">
        <v>6</v>
      </c>
      <c r="D30" s="131" t="s">
        <v>216</v>
      </c>
      <c r="E30" s="171" t="s">
        <v>146</v>
      </c>
      <c r="F30" s="134">
        <v>16968675.199999999</v>
      </c>
      <c r="G30" s="134">
        <v>0</v>
      </c>
      <c r="H30" s="134">
        <v>0</v>
      </c>
      <c r="I30" s="159">
        <f t="shared" si="2"/>
        <v>16968675.199999999</v>
      </c>
      <c r="J30" s="131">
        <v>2023</v>
      </c>
    </row>
    <row r="31" spans="1:10" x14ac:dyDescent="0.2">
      <c r="A31" s="563">
        <f t="shared" si="1"/>
        <v>21</v>
      </c>
      <c r="B31" s="141" t="s">
        <v>521</v>
      </c>
      <c r="C31" s="131">
        <v>6</v>
      </c>
      <c r="D31" s="131" t="s">
        <v>144</v>
      </c>
      <c r="E31" s="171" t="s">
        <v>146</v>
      </c>
      <c r="F31" s="134">
        <v>15093176</v>
      </c>
      <c r="G31" s="134">
        <v>0</v>
      </c>
      <c r="H31" s="134">
        <v>0</v>
      </c>
      <c r="I31" s="159">
        <f t="shared" si="2"/>
        <v>15093176</v>
      </c>
      <c r="J31" s="131">
        <v>2023</v>
      </c>
    </row>
    <row r="32" spans="1:10" x14ac:dyDescent="0.2">
      <c r="A32" s="563">
        <f t="shared" si="1"/>
        <v>22</v>
      </c>
      <c r="B32" s="141" t="s">
        <v>522</v>
      </c>
      <c r="C32" s="131">
        <v>5</v>
      </c>
      <c r="D32" s="131" t="s">
        <v>517</v>
      </c>
      <c r="E32" s="171" t="s">
        <v>146</v>
      </c>
      <c r="F32" s="134">
        <v>14028436</v>
      </c>
      <c r="G32" s="134">
        <v>0</v>
      </c>
      <c r="H32" s="134">
        <v>0</v>
      </c>
      <c r="I32" s="159">
        <f t="shared" si="2"/>
        <v>14028436</v>
      </c>
      <c r="J32" s="131">
        <v>2023</v>
      </c>
    </row>
    <row r="33" spans="1:10" x14ac:dyDescent="0.2">
      <c r="A33" s="563">
        <f t="shared" si="1"/>
        <v>23</v>
      </c>
      <c r="B33" s="141" t="s">
        <v>523</v>
      </c>
      <c r="C33" s="131">
        <v>2</v>
      </c>
      <c r="D33" s="131" t="s">
        <v>503</v>
      </c>
      <c r="E33" s="171" t="s">
        <v>146</v>
      </c>
      <c r="F33" s="134">
        <v>5188314</v>
      </c>
      <c r="G33" s="134">
        <v>0</v>
      </c>
      <c r="H33" s="134">
        <v>0</v>
      </c>
      <c r="I33" s="159">
        <f t="shared" si="2"/>
        <v>5188314</v>
      </c>
      <c r="J33" s="131">
        <v>2023</v>
      </c>
    </row>
    <row r="34" spans="1:10" x14ac:dyDescent="0.2">
      <c r="A34" s="563">
        <f t="shared" si="1"/>
        <v>24</v>
      </c>
      <c r="B34" s="141" t="s">
        <v>524</v>
      </c>
      <c r="C34" s="131">
        <v>5</v>
      </c>
      <c r="D34" s="131" t="s">
        <v>503</v>
      </c>
      <c r="E34" s="171" t="s">
        <v>146</v>
      </c>
      <c r="F34" s="134">
        <v>13982579.9</v>
      </c>
      <c r="G34" s="134">
        <v>0</v>
      </c>
      <c r="H34" s="134">
        <v>0</v>
      </c>
      <c r="I34" s="159">
        <f t="shared" si="2"/>
        <v>13982579.9</v>
      </c>
      <c r="J34" s="131">
        <v>2023</v>
      </c>
    </row>
    <row r="35" spans="1:10" x14ac:dyDescent="0.2">
      <c r="A35" s="563">
        <f t="shared" si="1"/>
        <v>25</v>
      </c>
      <c r="B35" s="141" t="s">
        <v>525</v>
      </c>
      <c r="C35" s="131">
        <v>2</v>
      </c>
      <c r="D35" s="131" t="s">
        <v>517</v>
      </c>
      <c r="E35" s="171" t="s">
        <v>146</v>
      </c>
      <c r="F35" s="134">
        <v>5178028</v>
      </c>
      <c r="G35" s="134">
        <v>0</v>
      </c>
      <c r="H35" s="134">
        <v>0</v>
      </c>
      <c r="I35" s="159">
        <f t="shared" si="2"/>
        <v>5178028</v>
      </c>
      <c r="J35" s="131">
        <v>2023</v>
      </c>
    </row>
    <row r="36" spans="1:10" x14ac:dyDescent="0.2">
      <c r="A36" s="563">
        <f t="shared" si="1"/>
        <v>26</v>
      </c>
      <c r="B36" s="141" t="s">
        <v>526</v>
      </c>
      <c r="C36" s="131">
        <v>6</v>
      </c>
      <c r="D36" s="131" t="s">
        <v>517</v>
      </c>
      <c r="E36" s="171" t="s">
        <v>146</v>
      </c>
      <c r="F36" s="134">
        <v>18084191.899999999</v>
      </c>
      <c r="G36" s="134">
        <v>0</v>
      </c>
      <c r="H36" s="134">
        <v>0</v>
      </c>
      <c r="I36" s="159">
        <f t="shared" si="2"/>
        <v>18084191.899999999</v>
      </c>
      <c r="J36" s="131">
        <v>2023</v>
      </c>
    </row>
    <row r="37" spans="1:10" x14ac:dyDescent="0.2">
      <c r="A37" s="563">
        <f t="shared" si="1"/>
        <v>27</v>
      </c>
      <c r="B37" s="141" t="s">
        <v>527</v>
      </c>
      <c r="C37" s="131">
        <v>3</v>
      </c>
      <c r="D37" s="131" t="s">
        <v>214</v>
      </c>
      <c r="E37" s="171" t="s">
        <v>146</v>
      </c>
      <c r="F37" s="134">
        <v>9092546</v>
      </c>
      <c r="G37" s="134">
        <v>0</v>
      </c>
      <c r="H37" s="134">
        <v>0</v>
      </c>
      <c r="I37" s="159">
        <f t="shared" si="2"/>
        <v>9092546</v>
      </c>
      <c r="J37" s="131">
        <v>2023</v>
      </c>
    </row>
    <row r="38" spans="1:10" x14ac:dyDescent="0.2">
      <c r="A38" s="563">
        <f t="shared" si="1"/>
        <v>28</v>
      </c>
      <c r="B38" s="141" t="s">
        <v>528</v>
      </c>
      <c r="C38" s="131">
        <v>4</v>
      </c>
      <c r="D38" s="131" t="s">
        <v>517</v>
      </c>
      <c r="E38" s="171" t="s">
        <v>146</v>
      </c>
      <c r="F38" s="134">
        <v>8133724.0000000009</v>
      </c>
      <c r="G38" s="134">
        <v>0</v>
      </c>
      <c r="H38" s="134">
        <v>0</v>
      </c>
      <c r="I38" s="159">
        <f t="shared" si="2"/>
        <v>8133724.0000000009</v>
      </c>
      <c r="J38" s="131">
        <v>2023</v>
      </c>
    </row>
    <row r="39" spans="1:10" x14ac:dyDescent="0.2">
      <c r="A39" s="563">
        <f t="shared" si="1"/>
        <v>29</v>
      </c>
      <c r="B39" s="141" t="s">
        <v>529</v>
      </c>
      <c r="C39" s="131">
        <v>3</v>
      </c>
      <c r="D39" s="131" t="s">
        <v>214</v>
      </c>
      <c r="E39" s="171" t="s">
        <v>146</v>
      </c>
      <c r="F39" s="134">
        <v>8127052</v>
      </c>
      <c r="G39" s="134">
        <v>0</v>
      </c>
      <c r="H39" s="134">
        <v>0</v>
      </c>
      <c r="I39" s="159">
        <f t="shared" si="2"/>
        <v>8127052</v>
      </c>
      <c r="J39" s="131">
        <v>2023</v>
      </c>
    </row>
    <row r="40" spans="1:10" x14ac:dyDescent="0.2">
      <c r="A40" s="563">
        <f t="shared" si="1"/>
        <v>30</v>
      </c>
      <c r="B40" s="141" t="s">
        <v>530</v>
      </c>
      <c r="C40" s="131">
        <v>2</v>
      </c>
      <c r="D40" s="131" t="s">
        <v>144</v>
      </c>
      <c r="E40" s="171" t="s">
        <v>146</v>
      </c>
      <c r="F40" s="134">
        <v>5679123</v>
      </c>
      <c r="G40" s="134">
        <v>0</v>
      </c>
      <c r="H40" s="134">
        <v>0</v>
      </c>
      <c r="I40" s="159">
        <f t="shared" si="2"/>
        <v>5679123</v>
      </c>
      <c r="J40" s="131">
        <v>2023</v>
      </c>
    </row>
    <row r="41" spans="1:10" x14ac:dyDescent="0.2">
      <c r="A41" s="563">
        <f t="shared" si="1"/>
        <v>31</v>
      </c>
      <c r="B41" s="141" t="s">
        <v>531</v>
      </c>
      <c r="C41" s="131">
        <v>2</v>
      </c>
      <c r="D41" s="131" t="s">
        <v>517</v>
      </c>
      <c r="E41" s="171" t="s">
        <v>146</v>
      </c>
      <c r="F41" s="134">
        <v>5821320</v>
      </c>
      <c r="G41" s="134">
        <v>0</v>
      </c>
      <c r="H41" s="134">
        <v>0</v>
      </c>
      <c r="I41" s="159">
        <f t="shared" si="2"/>
        <v>5821320</v>
      </c>
      <c r="J41" s="131">
        <v>2023</v>
      </c>
    </row>
    <row r="42" spans="1:10" x14ac:dyDescent="0.2">
      <c r="A42" s="563">
        <f t="shared" si="1"/>
        <v>32</v>
      </c>
      <c r="B42" s="141" t="s">
        <v>532</v>
      </c>
      <c r="C42" s="131">
        <v>4</v>
      </c>
      <c r="D42" s="131" t="s">
        <v>513</v>
      </c>
      <c r="E42" s="171" t="s">
        <v>146</v>
      </c>
      <c r="F42" s="134">
        <v>11559240</v>
      </c>
      <c r="G42" s="134">
        <v>0</v>
      </c>
      <c r="H42" s="134">
        <v>0</v>
      </c>
      <c r="I42" s="159">
        <f t="shared" si="2"/>
        <v>11559240</v>
      </c>
      <c r="J42" s="131">
        <v>2023</v>
      </c>
    </row>
    <row r="43" spans="1:10" x14ac:dyDescent="0.2">
      <c r="A43" s="563">
        <f t="shared" si="1"/>
        <v>33</v>
      </c>
      <c r="B43" s="141" t="s">
        <v>533</v>
      </c>
      <c r="C43" s="131">
        <v>2</v>
      </c>
      <c r="D43" s="131" t="s">
        <v>227</v>
      </c>
      <c r="E43" s="171" t="s">
        <v>146</v>
      </c>
      <c r="F43" s="134">
        <v>5092821</v>
      </c>
      <c r="G43" s="134">
        <v>0</v>
      </c>
      <c r="H43" s="134">
        <v>0</v>
      </c>
      <c r="I43" s="159">
        <f t="shared" si="2"/>
        <v>5092821</v>
      </c>
      <c r="J43" s="131">
        <v>2023</v>
      </c>
    </row>
    <row r="44" spans="1:10" x14ac:dyDescent="0.2">
      <c r="A44" s="563">
        <f t="shared" si="1"/>
        <v>34</v>
      </c>
      <c r="B44" s="141" t="s">
        <v>534</v>
      </c>
      <c r="C44" s="131">
        <v>2</v>
      </c>
      <c r="D44" s="131" t="s">
        <v>513</v>
      </c>
      <c r="E44" s="171" t="s">
        <v>146</v>
      </c>
      <c r="F44" s="134">
        <v>5084620</v>
      </c>
      <c r="G44" s="134">
        <v>0</v>
      </c>
      <c r="H44" s="134">
        <v>0</v>
      </c>
      <c r="I44" s="159">
        <f t="shared" si="2"/>
        <v>5084620</v>
      </c>
      <c r="J44" s="131">
        <v>2023</v>
      </c>
    </row>
    <row r="45" spans="1:10" x14ac:dyDescent="0.2">
      <c r="A45" s="563">
        <f t="shared" si="1"/>
        <v>35</v>
      </c>
      <c r="B45" s="141" t="s">
        <v>535</v>
      </c>
      <c r="C45" s="131">
        <v>3</v>
      </c>
      <c r="D45" s="131" t="s">
        <v>536</v>
      </c>
      <c r="E45" s="171" t="s">
        <v>146</v>
      </c>
      <c r="F45" s="134">
        <v>8147345.9999999991</v>
      </c>
      <c r="G45" s="134">
        <v>0</v>
      </c>
      <c r="H45" s="134">
        <v>0</v>
      </c>
      <c r="I45" s="159">
        <f t="shared" si="2"/>
        <v>8147345.9999999991</v>
      </c>
      <c r="J45" s="131">
        <v>2023</v>
      </c>
    </row>
    <row r="46" spans="1:10" x14ac:dyDescent="0.2">
      <c r="A46" s="563">
        <f t="shared" si="1"/>
        <v>36</v>
      </c>
      <c r="B46" s="141" t="s">
        <v>537</v>
      </c>
      <c r="C46" s="131">
        <v>2</v>
      </c>
      <c r="D46" s="131" t="s">
        <v>517</v>
      </c>
      <c r="E46" s="171" t="s">
        <v>146</v>
      </c>
      <c r="F46" s="134">
        <v>8158407.5999999996</v>
      </c>
      <c r="G46" s="134">
        <v>0</v>
      </c>
      <c r="H46" s="134">
        <v>0</v>
      </c>
      <c r="I46" s="159">
        <f t="shared" si="2"/>
        <v>8158407.5999999996</v>
      </c>
      <c r="J46" s="131">
        <v>2023</v>
      </c>
    </row>
    <row r="47" spans="1:10" x14ac:dyDescent="0.2">
      <c r="A47" s="563">
        <f t="shared" si="1"/>
        <v>37</v>
      </c>
      <c r="B47" s="141" t="s">
        <v>538</v>
      </c>
      <c r="C47" s="131">
        <v>4</v>
      </c>
      <c r="D47" s="131" t="s">
        <v>508</v>
      </c>
      <c r="E47" s="171" t="s">
        <v>146</v>
      </c>
      <c r="F47" s="134">
        <v>11433597.9</v>
      </c>
      <c r="G47" s="134">
        <v>0</v>
      </c>
      <c r="H47" s="134">
        <v>0</v>
      </c>
      <c r="I47" s="159">
        <f t="shared" si="2"/>
        <v>11433597.9</v>
      </c>
      <c r="J47" s="131">
        <v>2023</v>
      </c>
    </row>
    <row r="48" spans="1:10" x14ac:dyDescent="0.2">
      <c r="A48" s="563">
        <f t="shared" si="1"/>
        <v>38</v>
      </c>
      <c r="B48" s="141" t="s">
        <v>539</v>
      </c>
      <c r="C48" s="131">
        <v>7</v>
      </c>
      <c r="D48" s="131" t="s">
        <v>519</v>
      </c>
      <c r="E48" s="171" t="s">
        <v>146</v>
      </c>
      <c r="F48" s="134">
        <v>18894131</v>
      </c>
      <c r="G48" s="134">
        <v>0</v>
      </c>
      <c r="H48" s="134">
        <v>0</v>
      </c>
      <c r="I48" s="159">
        <f t="shared" si="2"/>
        <v>18894131</v>
      </c>
      <c r="J48" s="131">
        <v>2023</v>
      </c>
    </row>
    <row r="49" spans="1:10" x14ac:dyDescent="0.2">
      <c r="A49" s="563">
        <f t="shared" si="1"/>
        <v>39</v>
      </c>
      <c r="B49" s="141" t="s">
        <v>540</v>
      </c>
      <c r="C49" s="131">
        <v>4</v>
      </c>
      <c r="D49" s="131" t="s">
        <v>214</v>
      </c>
      <c r="E49" s="171" t="s">
        <v>146</v>
      </c>
      <c r="F49" s="134">
        <v>11114579</v>
      </c>
      <c r="G49" s="134">
        <v>0</v>
      </c>
      <c r="H49" s="134">
        <v>0</v>
      </c>
      <c r="I49" s="159">
        <f t="shared" si="2"/>
        <v>11114579</v>
      </c>
      <c r="J49" s="131">
        <v>2023</v>
      </c>
    </row>
    <row r="50" spans="1:10" x14ac:dyDescent="0.2">
      <c r="A50" s="563">
        <f t="shared" si="1"/>
        <v>40</v>
      </c>
      <c r="B50" s="141" t="s">
        <v>541</v>
      </c>
      <c r="C50" s="131">
        <v>2</v>
      </c>
      <c r="D50" s="131" t="s">
        <v>144</v>
      </c>
      <c r="E50" s="171" t="s">
        <v>146</v>
      </c>
      <c r="F50" s="134">
        <v>5701502</v>
      </c>
      <c r="G50" s="134">
        <v>0</v>
      </c>
      <c r="H50" s="134">
        <v>0</v>
      </c>
      <c r="I50" s="159">
        <f t="shared" si="2"/>
        <v>5701502</v>
      </c>
      <c r="J50" s="131">
        <v>2023</v>
      </c>
    </row>
    <row r="51" spans="1:10" x14ac:dyDescent="0.2">
      <c r="A51" s="563">
        <f t="shared" si="1"/>
        <v>41</v>
      </c>
      <c r="B51" s="161" t="s">
        <v>636</v>
      </c>
      <c r="C51" s="131">
        <v>4</v>
      </c>
      <c r="D51" s="131" t="s">
        <v>349</v>
      </c>
      <c r="E51" s="171" t="s">
        <v>146</v>
      </c>
      <c r="F51" s="134">
        <v>11189500</v>
      </c>
      <c r="G51" s="134">
        <v>0</v>
      </c>
      <c r="H51" s="134">
        <v>0</v>
      </c>
      <c r="I51" s="159">
        <f t="shared" si="2"/>
        <v>11189500</v>
      </c>
      <c r="J51" s="131">
        <v>2023</v>
      </c>
    </row>
    <row r="52" spans="1:10" x14ac:dyDescent="0.2">
      <c r="A52" s="563">
        <f t="shared" si="1"/>
        <v>42</v>
      </c>
      <c r="B52" s="161" t="s">
        <v>637</v>
      </c>
      <c r="C52" s="131">
        <v>2</v>
      </c>
      <c r="D52" s="131" t="s">
        <v>349</v>
      </c>
      <c r="E52" s="171" t="s">
        <v>146</v>
      </c>
      <c r="F52" s="134">
        <v>5166630</v>
      </c>
      <c r="G52" s="134">
        <v>0</v>
      </c>
      <c r="H52" s="134">
        <v>0</v>
      </c>
      <c r="I52" s="159">
        <f t="shared" si="2"/>
        <v>5166630</v>
      </c>
      <c r="J52" s="131">
        <v>2023</v>
      </c>
    </row>
    <row r="53" spans="1:10" x14ac:dyDescent="0.2">
      <c r="A53" s="563">
        <f t="shared" si="1"/>
        <v>43</v>
      </c>
      <c r="B53" s="161" t="s">
        <v>638</v>
      </c>
      <c r="C53" s="131">
        <v>2</v>
      </c>
      <c r="D53" s="131" t="s">
        <v>542</v>
      </c>
      <c r="E53" s="171" t="s">
        <v>146</v>
      </c>
      <c r="F53" s="134">
        <v>6616678</v>
      </c>
      <c r="G53" s="134">
        <v>0</v>
      </c>
      <c r="H53" s="134">
        <v>0</v>
      </c>
      <c r="I53" s="159">
        <f t="shared" si="2"/>
        <v>6616678</v>
      </c>
      <c r="J53" s="131">
        <v>2023</v>
      </c>
    </row>
    <row r="54" spans="1:10" x14ac:dyDescent="0.2">
      <c r="A54" s="563">
        <f t="shared" si="1"/>
        <v>44</v>
      </c>
      <c r="B54" s="141" t="s">
        <v>543</v>
      </c>
      <c r="C54" s="131">
        <v>3</v>
      </c>
      <c r="D54" s="131" t="s">
        <v>349</v>
      </c>
      <c r="E54" s="171" t="s">
        <v>146</v>
      </c>
      <c r="F54" s="134">
        <v>8136365</v>
      </c>
      <c r="G54" s="134">
        <v>0</v>
      </c>
      <c r="H54" s="134">
        <v>0</v>
      </c>
      <c r="I54" s="159">
        <f t="shared" si="2"/>
        <v>8136365</v>
      </c>
      <c r="J54" s="131">
        <v>2023</v>
      </c>
    </row>
    <row r="55" spans="1:10" x14ac:dyDescent="0.2">
      <c r="A55" s="563">
        <f t="shared" si="1"/>
        <v>45</v>
      </c>
      <c r="B55" s="161" t="s">
        <v>639</v>
      </c>
      <c r="C55" s="131">
        <v>2</v>
      </c>
      <c r="D55" s="131" t="s">
        <v>349</v>
      </c>
      <c r="E55" s="171" t="s">
        <v>146</v>
      </c>
      <c r="F55" s="134">
        <v>6023148</v>
      </c>
      <c r="G55" s="134">
        <v>0</v>
      </c>
      <c r="H55" s="134">
        <v>0</v>
      </c>
      <c r="I55" s="159">
        <f t="shared" si="2"/>
        <v>6023148</v>
      </c>
      <c r="J55" s="131">
        <v>2023</v>
      </c>
    </row>
    <row r="56" spans="1:10" x14ac:dyDescent="0.2">
      <c r="A56" s="563">
        <f t="shared" si="1"/>
        <v>46</v>
      </c>
      <c r="B56" s="141" t="s">
        <v>544</v>
      </c>
      <c r="C56" s="131">
        <v>2</v>
      </c>
      <c r="D56" s="131" t="s">
        <v>508</v>
      </c>
      <c r="E56" s="171" t="s">
        <v>146</v>
      </c>
      <c r="F56" s="134">
        <v>6031210</v>
      </c>
      <c r="G56" s="134">
        <v>0</v>
      </c>
      <c r="H56" s="134">
        <v>0</v>
      </c>
      <c r="I56" s="159">
        <f t="shared" si="2"/>
        <v>6031210</v>
      </c>
      <c r="J56" s="131">
        <v>2023</v>
      </c>
    </row>
    <row r="57" spans="1:10" x14ac:dyDescent="0.2">
      <c r="A57" s="563">
        <f t="shared" si="1"/>
        <v>47</v>
      </c>
      <c r="B57" s="161" t="s">
        <v>640</v>
      </c>
      <c r="C57" s="131">
        <v>2</v>
      </c>
      <c r="D57" s="131" t="s">
        <v>508</v>
      </c>
      <c r="E57" s="171" t="s">
        <v>146</v>
      </c>
      <c r="F57" s="134">
        <v>6086545.9000000004</v>
      </c>
      <c r="G57" s="134">
        <v>0</v>
      </c>
      <c r="H57" s="134">
        <v>0</v>
      </c>
      <c r="I57" s="159">
        <f t="shared" si="2"/>
        <v>6086545.9000000004</v>
      </c>
      <c r="J57" s="131">
        <v>2023</v>
      </c>
    </row>
    <row r="58" spans="1:10" x14ac:dyDescent="0.2">
      <c r="A58" s="563">
        <f t="shared" si="1"/>
        <v>48</v>
      </c>
      <c r="B58" s="141" t="s">
        <v>545</v>
      </c>
      <c r="C58" s="131">
        <v>3</v>
      </c>
      <c r="D58" s="131" t="s">
        <v>542</v>
      </c>
      <c r="E58" s="171" t="s">
        <v>146</v>
      </c>
      <c r="F58" s="134">
        <v>8800090</v>
      </c>
      <c r="G58" s="134">
        <v>0</v>
      </c>
      <c r="H58" s="134">
        <v>0</v>
      </c>
      <c r="I58" s="159">
        <f t="shared" si="2"/>
        <v>8800090</v>
      </c>
      <c r="J58" s="131">
        <v>2023</v>
      </c>
    </row>
    <row r="59" spans="1:10" x14ac:dyDescent="0.2">
      <c r="A59" s="563">
        <f t="shared" si="1"/>
        <v>49</v>
      </c>
      <c r="B59" s="141" t="s">
        <v>546</v>
      </c>
      <c r="C59" s="131">
        <v>2</v>
      </c>
      <c r="D59" s="131" t="s">
        <v>502</v>
      </c>
      <c r="E59" s="171" t="s">
        <v>146</v>
      </c>
      <c r="F59" s="134">
        <v>5905554.0000000009</v>
      </c>
      <c r="G59" s="134">
        <v>0</v>
      </c>
      <c r="H59" s="134">
        <v>0</v>
      </c>
      <c r="I59" s="159">
        <f t="shared" si="2"/>
        <v>5905554.0000000009</v>
      </c>
      <c r="J59" s="131">
        <v>2023</v>
      </c>
    </row>
    <row r="60" spans="1:10" x14ac:dyDescent="0.2">
      <c r="A60" s="563">
        <f t="shared" si="1"/>
        <v>50</v>
      </c>
      <c r="B60" s="141" t="s">
        <v>547</v>
      </c>
      <c r="C60" s="131">
        <v>4</v>
      </c>
      <c r="D60" s="131" t="s">
        <v>542</v>
      </c>
      <c r="E60" s="171" t="s">
        <v>146</v>
      </c>
      <c r="F60" s="134">
        <v>10085979</v>
      </c>
      <c r="G60" s="134">
        <v>0</v>
      </c>
      <c r="H60" s="134">
        <v>0</v>
      </c>
      <c r="I60" s="159">
        <f t="shared" si="2"/>
        <v>10085979</v>
      </c>
      <c r="J60" s="131">
        <v>2023</v>
      </c>
    </row>
    <row r="61" spans="1:10" s="1" customFormat="1" x14ac:dyDescent="0.2">
      <c r="A61" s="563">
        <f t="shared" si="1"/>
        <v>51</v>
      </c>
      <c r="B61" s="141" t="s">
        <v>548</v>
      </c>
      <c r="C61" s="131">
        <v>3</v>
      </c>
      <c r="D61" s="131" t="s">
        <v>519</v>
      </c>
      <c r="E61" s="171" t="s">
        <v>146</v>
      </c>
      <c r="F61" s="134">
        <v>8091287.2999999998</v>
      </c>
      <c r="G61" s="134">
        <v>0</v>
      </c>
      <c r="H61" s="134">
        <v>0</v>
      </c>
      <c r="I61" s="159">
        <f t="shared" si="2"/>
        <v>8091287.2999999998</v>
      </c>
      <c r="J61" s="131">
        <v>2023</v>
      </c>
    </row>
    <row r="62" spans="1:10" x14ac:dyDescent="0.2">
      <c r="A62" s="563">
        <f t="shared" si="1"/>
        <v>52</v>
      </c>
      <c r="B62" s="141" t="s">
        <v>549</v>
      </c>
      <c r="C62" s="131">
        <v>1</v>
      </c>
      <c r="D62" s="131" t="s">
        <v>227</v>
      </c>
      <c r="E62" s="171" t="s">
        <v>146</v>
      </c>
      <c r="F62" s="134">
        <v>9759482.4000000004</v>
      </c>
      <c r="G62" s="134">
        <v>0</v>
      </c>
      <c r="H62" s="134">
        <v>0</v>
      </c>
      <c r="I62" s="159">
        <f t="shared" si="2"/>
        <v>9759482.4000000004</v>
      </c>
      <c r="J62" s="131">
        <v>2023</v>
      </c>
    </row>
    <row r="63" spans="1:10" x14ac:dyDescent="0.2">
      <c r="A63" s="563">
        <f t="shared" si="1"/>
        <v>53</v>
      </c>
      <c r="B63" s="141" t="s">
        <v>551</v>
      </c>
      <c r="C63" s="131">
        <v>3</v>
      </c>
      <c r="D63" s="131" t="s">
        <v>349</v>
      </c>
      <c r="E63" s="171" t="s">
        <v>146</v>
      </c>
      <c r="F63" s="134">
        <v>8568238</v>
      </c>
      <c r="G63" s="134">
        <v>0</v>
      </c>
      <c r="H63" s="134">
        <v>0</v>
      </c>
      <c r="I63" s="159">
        <f t="shared" si="2"/>
        <v>8568238</v>
      </c>
      <c r="J63" s="131">
        <v>2023</v>
      </c>
    </row>
    <row r="64" spans="1:10" x14ac:dyDescent="0.2">
      <c r="A64" s="563">
        <f t="shared" si="1"/>
        <v>54</v>
      </c>
      <c r="B64" s="141" t="s">
        <v>552</v>
      </c>
      <c r="C64" s="131">
        <v>4</v>
      </c>
      <c r="D64" s="131" t="s">
        <v>349</v>
      </c>
      <c r="E64" s="171" t="s">
        <v>146</v>
      </c>
      <c r="F64" s="134">
        <v>11524490</v>
      </c>
      <c r="G64" s="134">
        <v>0</v>
      </c>
      <c r="H64" s="134">
        <v>0</v>
      </c>
      <c r="I64" s="159">
        <f t="shared" si="2"/>
        <v>11524490</v>
      </c>
      <c r="J64" s="131">
        <v>2023</v>
      </c>
    </row>
    <row r="65" spans="1:10" x14ac:dyDescent="0.2">
      <c r="A65" s="563">
        <f t="shared" si="1"/>
        <v>55</v>
      </c>
      <c r="B65" s="141" t="s">
        <v>553</v>
      </c>
      <c r="C65" s="131">
        <v>2</v>
      </c>
      <c r="D65" s="131" t="s">
        <v>349</v>
      </c>
      <c r="E65" s="171" t="s">
        <v>146</v>
      </c>
      <c r="F65" s="134">
        <v>5090527.5</v>
      </c>
      <c r="G65" s="134">
        <v>0</v>
      </c>
      <c r="H65" s="134">
        <v>0</v>
      </c>
      <c r="I65" s="159">
        <f t="shared" si="2"/>
        <v>5090527.5</v>
      </c>
      <c r="J65" s="131">
        <v>2023</v>
      </c>
    </row>
    <row r="66" spans="1:10" x14ac:dyDescent="0.2">
      <c r="A66" s="563">
        <f t="shared" si="1"/>
        <v>56</v>
      </c>
      <c r="B66" s="141" t="s">
        <v>554</v>
      </c>
      <c r="C66" s="131">
        <v>2</v>
      </c>
      <c r="D66" s="131" t="s">
        <v>144</v>
      </c>
      <c r="E66" s="171" t="s">
        <v>146</v>
      </c>
      <c r="F66" s="134">
        <v>5755990</v>
      </c>
      <c r="G66" s="134">
        <v>0</v>
      </c>
      <c r="H66" s="134">
        <v>0</v>
      </c>
      <c r="I66" s="159">
        <f t="shared" si="2"/>
        <v>5755990</v>
      </c>
      <c r="J66" s="131">
        <v>2023</v>
      </c>
    </row>
    <row r="67" spans="1:10" s="170" customFormat="1" x14ac:dyDescent="0.2">
      <c r="A67" s="563">
        <f t="shared" si="1"/>
        <v>57</v>
      </c>
      <c r="B67" s="141" t="s">
        <v>555</v>
      </c>
      <c r="C67" s="131">
        <v>2</v>
      </c>
      <c r="D67" s="131" t="s">
        <v>228</v>
      </c>
      <c r="E67" s="171" t="s">
        <v>146</v>
      </c>
      <c r="F67" s="134">
        <v>5099771</v>
      </c>
      <c r="G67" s="134">
        <v>0</v>
      </c>
      <c r="H67" s="134">
        <v>0</v>
      </c>
      <c r="I67" s="159">
        <f t="shared" si="2"/>
        <v>5099771</v>
      </c>
      <c r="J67" s="131">
        <v>2023</v>
      </c>
    </row>
    <row r="68" spans="1:10" x14ac:dyDescent="0.2">
      <c r="A68" s="563">
        <f t="shared" si="1"/>
        <v>58</v>
      </c>
      <c r="B68" s="141" t="s">
        <v>556</v>
      </c>
      <c r="C68" s="131">
        <v>4</v>
      </c>
      <c r="D68" s="131" t="s">
        <v>513</v>
      </c>
      <c r="E68" s="171" t="s">
        <v>146</v>
      </c>
      <c r="F68" s="134">
        <v>5619770</v>
      </c>
      <c r="G68" s="134">
        <v>0</v>
      </c>
      <c r="H68" s="134">
        <v>0</v>
      </c>
      <c r="I68" s="159">
        <f t="shared" si="2"/>
        <v>5619770</v>
      </c>
      <c r="J68" s="131">
        <v>2023</v>
      </c>
    </row>
    <row r="69" spans="1:10" x14ac:dyDescent="0.2">
      <c r="A69" s="563">
        <f t="shared" si="1"/>
        <v>59</v>
      </c>
      <c r="B69" s="141" t="s">
        <v>557</v>
      </c>
      <c r="C69" s="131">
        <v>2</v>
      </c>
      <c r="D69" s="131" t="s">
        <v>513</v>
      </c>
      <c r="E69" s="171" t="s">
        <v>146</v>
      </c>
      <c r="F69" s="134">
        <v>6033155.9999999991</v>
      </c>
      <c r="G69" s="134">
        <v>0</v>
      </c>
      <c r="H69" s="134">
        <v>0</v>
      </c>
      <c r="I69" s="159">
        <f t="shared" ref="I69:I111" si="3">F69</f>
        <v>6033155.9999999991</v>
      </c>
      <c r="J69" s="131">
        <v>2023</v>
      </c>
    </row>
    <row r="70" spans="1:10" x14ac:dyDescent="0.2">
      <c r="A70" s="563">
        <f t="shared" si="1"/>
        <v>60</v>
      </c>
      <c r="B70" s="141" t="s">
        <v>558</v>
      </c>
      <c r="C70" s="131">
        <v>5</v>
      </c>
      <c r="D70" s="131" t="s">
        <v>227</v>
      </c>
      <c r="E70" s="171" t="s">
        <v>146</v>
      </c>
      <c r="F70" s="134">
        <v>5910419.0000000009</v>
      </c>
      <c r="G70" s="134">
        <v>0</v>
      </c>
      <c r="H70" s="134">
        <v>0</v>
      </c>
      <c r="I70" s="159">
        <f t="shared" si="3"/>
        <v>5910419.0000000009</v>
      </c>
      <c r="J70" s="131">
        <v>2023</v>
      </c>
    </row>
    <row r="71" spans="1:10" x14ac:dyDescent="0.2">
      <c r="A71" s="563">
        <f t="shared" si="1"/>
        <v>61</v>
      </c>
      <c r="B71" s="141" t="s">
        <v>559</v>
      </c>
      <c r="C71" s="131">
        <v>2</v>
      </c>
      <c r="D71" s="131" t="s">
        <v>513</v>
      </c>
      <c r="E71" s="171" t="s">
        <v>146</v>
      </c>
      <c r="F71" s="134">
        <v>17577245</v>
      </c>
      <c r="G71" s="134">
        <v>0</v>
      </c>
      <c r="H71" s="134">
        <v>0</v>
      </c>
      <c r="I71" s="159">
        <f t="shared" si="3"/>
        <v>17577245</v>
      </c>
      <c r="J71" s="131">
        <v>2023</v>
      </c>
    </row>
    <row r="72" spans="1:10" x14ac:dyDescent="0.2">
      <c r="A72" s="563">
        <f t="shared" si="1"/>
        <v>62</v>
      </c>
      <c r="B72" s="141" t="s">
        <v>560</v>
      </c>
      <c r="C72" s="131">
        <v>5</v>
      </c>
      <c r="D72" s="131" t="s">
        <v>513</v>
      </c>
      <c r="E72" s="171" t="s">
        <v>146</v>
      </c>
      <c r="F72" s="134">
        <v>13982288.000000002</v>
      </c>
      <c r="G72" s="134">
        <v>0</v>
      </c>
      <c r="H72" s="134">
        <v>0</v>
      </c>
      <c r="I72" s="159">
        <f t="shared" si="3"/>
        <v>13982288.000000002</v>
      </c>
      <c r="J72" s="131">
        <v>2023</v>
      </c>
    </row>
    <row r="73" spans="1:10" x14ac:dyDescent="0.2">
      <c r="A73" s="563">
        <f t="shared" si="1"/>
        <v>63</v>
      </c>
      <c r="B73" s="141" t="s">
        <v>561</v>
      </c>
      <c r="C73" s="131">
        <v>2</v>
      </c>
      <c r="D73" s="131" t="s">
        <v>144</v>
      </c>
      <c r="E73" s="171" t="s">
        <v>146</v>
      </c>
      <c r="F73" s="134">
        <v>5619770</v>
      </c>
      <c r="G73" s="134">
        <v>0</v>
      </c>
      <c r="H73" s="134">
        <v>0</v>
      </c>
      <c r="I73" s="159">
        <f t="shared" si="3"/>
        <v>5619770</v>
      </c>
      <c r="J73" s="131">
        <v>2023</v>
      </c>
    </row>
    <row r="74" spans="1:10" x14ac:dyDescent="0.2">
      <c r="A74" s="563">
        <f t="shared" si="1"/>
        <v>64</v>
      </c>
      <c r="B74" s="141" t="s">
        <v>562</v>
      </c>
      <c r="C74" s="131">
        <v>2</v>
      </c>
      <c r="D74" s="131" t="s">
        <v>542</v>
      </c>
      <c r="E74" s="171" t="s">
        <v>146</v>
      </c>
      <c r="F74" s="134">
        <v>6033155.9999999991</v>
      </c>
      <c r="G74" s="134">
        <v>0</v>
      </c>
      <c r="H74" s="134">
        <v>0</v>
      </c>
      <c r="I74" s="159">
        <f t="shared" si="3"/>
        <v>6033155.9999999991</v>
      </c>
      <c r="J74" s="131">
        <v>2023</v>
      </c>
    </row>
    <row r="75" spans="1:10" x14ac:dyDescent="0.2">
      <c r="A75" s="563">
        <f t="shared" si="1"/>
        <v>65</v>
      </c>
      <c r="B75" s="141" t="s">
        <v>563</v>
      </c>
      <c r="C75" s="131">
        <v>2</v>
      </c>
      <c r="D75" s="131" t="s">
        <v>542</v>
      </c>
      <c r="E75" s="171" t="s">
        <v>146</v>
      </c>
      <c r="F75" s="134">
        <v>5910419.0000000009</v>
      </c>
      <c r="G75" s="134">
        <v>0</v>
      </c>
      <c r="H75" s="134">
        <v>0</v>
      </c>
      <c r="I75" s="159">
        <f t="shared" si="3"/>
        <v>5910419.0000000009</v>
      </c>
      <c r="J75" s="131">
        <v>2023</v>
      </c>
    </row>
    <row r="76" spans="1:10" x14ac:dyDescent="0.2">
      <c r="A76" s="563">
        <f t="shared" si="1"/>
        <v>66</v>
      </c>
      <c r="B76" s="141" t="s">
        <v>564</v>
      </c>
      <c r="C76" s="131">
        <v>6</v>
      </c>
      <c r="D76" s="131" t="s">
        <v>513</v>
      </c>
      <c r="E76" s="171" t="s">
        <v>146</v>
      </c>
      <c r="F76" s="134">
        <v>17577245</v>
      </c>
      <c r="G76" s="134">
        <v>0</v>
      </c>
      <c r="H76" s="134">
        <v>0</v>
      </c>
      <c r="I76" s="159">
        <f t="shared" si="3"/>
        <v>17577245</v>
      </c>
      <c r="J76" s="131">
        <v>2023</v>
      </c>
    </row>
    <row r="77" spans="1:10" x14ac:dyDescent="0.2">
      <c r="A77" s="563">
        <f t="shared" si="1"/>
        <v>67</v>
      </c>
      <c r="B77" s="141" t="s">
        <v>565</v>
      </c>
      <c r="C77" s="131">
        <v>6</v>
      </c>
      <c r="D77" s="131" t="s">
        <v>227</v>
      </c>
      <c r="E77" s="171" t="s">
        <v>146</v>
      </c>
      <c r="F77" s="134">
        <v>16687645</v>
      </c>
      <c r="G77" s="134">
        <v>0</v>
      </c>
      <c r="H77" s="134">
        <v>0</v>
      </c>
      <c r="I77" s="159">
        <f t="shared" si="3"/>
        <v>16687645</v>
      </c>
      <c r="J77" s="131">
        <v>2023</v>
      </c>
    </row>
    <row r="78" spans="1:10" x14ac:dyDescent="0.2">
      <c r="A78" s="563">
        <f t="shared" ref="A78:A110" si="4">A77+1</f>
        <v>68</v>
      </c>
      <c r="B78" s="141" t="s">
        <v>566</v>
      </c>
      <c r="C78" s="131">
        <v>4</v>
      </c>
      <c r="D78" s="131" t="s">
        <v>513</v>
      </c>
      <c r="E78" s="171" t="s">
        <v>146</v>
      </c>
      <c r="F78" s="134">
        <v>11569526</v>
      </c>
      <c r="G78" s="134">
        <v>0</v>
      </c>
      <c r="H78" s="134">
        <v>0</v>
      </c>
      <c r="I78" s="159">
        <f t="shared" si="3"/>
        <v>11569526</v>
      </c>
      <c r="J78" s="131">
        <v>2023</v>
      </c>
    </row>
    <row r="79" spans="1:10" x14ac:dyDescent="0.2">
      <c r="A79" s="563">
        <f t="shared" si="4"/>
        <v>69</v>
      </c>
      <c r="B79" s="141" t="s">
        <v>567</v>
      </c>
      <c r="C79" s="131">
        <v>4</v>
      </c>
      <c r="D79" s="131" t="s">
        <v>228</v>
      </c>
      <c r="E79" s="171" t="s">
        <v>146</v>
      </c>
      <c r="F79" s="134">
        <v>11821950</v>
      </c>
      <c r="G79" s="134">
        <v>0</v>
      </c>
      <c r="H79" s="134">
        <v>0</v>
      </c>
      <c r="I79" s="159">
        <f t="shared" si="3"/>
        <v>11821950</v>
      </c>
      <c r="J79" s="131">
        <v>2023</v>
      </c>
    </row>
    <row r="80" spans="1:10" x14ac:dyDescent="0.2">
      <c r="A80" s="563">
        <f t="shared" si="4"/>
        <v>70</v>
      </c>
      <c r="B80" s="141" t="s">
        <v>568</v>
      </c>
      <c r="C80" s="131">
        <v>7</v>
      </c>
      <c r="D80" s="131" t="s">
        <v>513</v>
      </c>
      <c r="E80" s="171" t="s">
        <v>146</v>
      </c>
      <c r="F80" s="134">
        <v>18263210</v>
      </c>
      <c r="G80" s="134">
        <v>0</v>
      </c>
      <c r="H80" s="134">
        <v>0</v>
      </c>
      <c r="I80" s="159">
        <f t="shared" si="3"/>
        <v>18263210</v>
      </c>
      <c r="J80" s="131">
        <v>2023</v>
      </c>
    </row>
    <row r="81" spans="1:10" x14ac:dyDescent="0.2">
      <c r="A81" s="563">
        <f t="shared" si="4"/>
        <v>71</v>
      </c>
      <c r="B81" s="141" t="s">
        <v>569</v>
      </c>
      <c r="C81" s="131">
        <v>6</v>
      </c>
      <c r="D81" s="131" t="s">
        <v>515</v>
      </c>
      <c r="E81" s="171" t="s">
        <v>146</v>
      </c>
      <c r="F81" s="134">
        <v>16195168.000000002</v>
      </c>
      <c r="G81" s="134">
        <v>0</v>
      </c>
      <c r="H81" s="134">
        <v>0</v>
      </c>
      <c r="I81" s="159">
        <f t="shared" si="3"/>
        <v>16195168.000000002</v>
      </c>
      <c r="J81" s="131">
        <v>2023</v>
      </c>
    </row>
    <row r="82" spans="1:10" x14ac:dyDescent="0.2">
      <c r="A82" s="563">
        <f t="shared" si="4"/>
        <v>72</v>
      </c>
      <c r="B82" s="141" t="s">
        <v>570</v>
      </c>
      <c r="C82" s="131">
        <v>4</v>
      </c>
      <c r="D82" s="131" t="s">
        <v>536</v>
      </c>
      <c r="E82" s="171" t="s">
        <v>146</v>
      </c>
      <c r="F82" s="134">
        <v>11103459</v>
      </c>
      <c r="G82" s="134">
        <v>0</v>
      </c>
      <c r="H82" s="134">
        <v>0</v>
      </c>
      <c r="I82" s="159">
        <f t="shared" si="3"/>
        <v>11103459</v>
      </c>
      <c r="J82" s="131">
        <v>2023</v>
      </c>
    </row>
    <row r="83" spans="1:10" x14ac:dyDescent="0.2">
      <c r="A83" s="563">
        <f t="shared" si="4"/>
        <v>73</v>
      </c>
      <c r="B83" s="141" t="s">
        <v>571</v>
      </c>
      <c r="C83" s="131">
        <v>4</v>
      </c>
      <c r="D83" s="131" t="s">
        <v>228</v>
      </c>
      <c r="E83" s="171" t="s">
        <v>146</v>
      </c>
      <c r="F83" s="134">
        <v>10332287</v>
      </c>
      <c r="G83" s="134">
        <v>0</v>
      </c>
      <c r="H83" s="134">
        <v>0</v>
      </c>
      <c r="I83" s="159">
        <f t="shared" si="3"/>
        <v>10332287</v>
      </c>
      <c r="J83" s="131">
        <v>2023</v>
      </c>
    </row>
    <row r="84" spans="1:10" s="1" customFormat="1" x14ac:dyDescent="0.2">
      <c r="A84" s="563">
        <f t="shared" si="4"/>
        <v>74</v>
      </c>
      <c r="B84" s="141" t="s">
        <v>572</v>
      </c>
      <c r="C84" s="131">
        <v>3</v>
      </c>
      <c r="D84" s="131" t="s">
        <v>227</v>
      </c>
      <c r="E84" s="171" t="s">
        <v>146</v>
      </c>
      <c r="F84" s="134">
        <v>8040594.0000000009</v>
      </c>
      <c r="G84" s="134">
        <v>0</v>
      </c>
      <c r="H84" s="134">
        <v>0</v>
      </c>
      <c r="I84" s="159">
        <f t="shared" si="3"/>
        <v>8040594.0000000009</v>
      </c>
      <c r="J84" s="131">
        <v>2023</v>
      </c>
    </row>
    <row r="85" spans="1:10" x14ac:dyDescent="0.2">
      <c r="A85" s="563">
        <f t="shared" si="4"/>
        <v>75</v>
      </c>
      <c r="B85" s="141" t="s">
        <v>573</v>
      </c>
      <c r="C85" s="131">
        <v>4</v>
      </c>
      <c r="D85" s="131" t="s">
        <v>508</v>
      </c>
      <c r="E85" s="171" t="s">
        <v>146</v>
      </c>
      <c r="F85" s="134">
        <v>10226786</v>
      </c>
      <c r="G85" s="134">
        <v>0</v>
      </c>
      <c r="H85" s="134">
        <v>0</v>
      </c>
      <c r="I85" s="159">
        <f t="shared" si="3"/>
        <v>10226786</v>
      </c>
      <c r="J85" s="131">
        <v>2023</v>
      </c>
    </row>
    <row r="86" spans="1:10" x14ac:dyDescent="0.2">
      <c r="A86" s="563">
        <f t="shared" si="4"/>
        <v>76</v>
      </c>
      <c r="B86" s="141" t="s">
        <v>574</v>
      </c>
      <c r="C86" s="131">
        <v>5</v>
      </c>
      <c r="D86" s="131" t="s">
        <v>216</v>
      </c>
      <c r="E86" s="171" t="s">
        <v>146</v>
      </c>
      <c r="F86" s="134">
        <v>13846485</v>
      </c>
      <c r="G86" s="134">
        <v>0</v>
      </c>
      <c r="H86" s="134">
        <v>0</v>
      </c>
      <c r="I86" s="159">
        <f t="shared" si="3"/>
        <v>13846485</v>
      </c>
      <c r="J86" s="131">
        <v>2023</v>
      </c>
    </row>
    <row r="87" spans="1:10" x14ac:dyDescent="0.2">
      <c r="A87" s="563">
        <f t="shared" si="4"/>
        <v>77</v>
      </c>
      <c r="B87" s="141" t="s">
        <v>576</v>
      </c>
      <c r="C87" s="131">
        <v>6</v>
      </c>
      <c r="D87" s="131" t="s">
        <v>227</v>
      </c>
      <c r="E87" s="171" t="s">
        <v>146</v>
      </c>
      <c r="F87" s="134">
        <v>16171538.000000002</v>
      </c>
      <c r="G87" s="134">
        <v>0</v>
      </c>
      <c r="H87" s="134">
        <v>0</v>
      </c>
      <c r="I87" s="159">
        <f t="shared" si="3"/>
        <v>16171538.000000002</v>
      </c>
      <c r="J87" s="131">
        <v>2023</v>
      </c>
    </row>
    <row r="88" spans="1:10" x14ac:dyDescent="0.2">
      <c r="A88" s="563">
        <f t="shared" si="4"/>
        <v>78</v>
      </c>
      <c r="B88" s="141" t="s">
        <v>577</v>
      </c>
      <c r="C88" s="131">
        <v>6</v>
      </c>
      <c r="D88" s="131" t="s">
        <v>515</v>
      </c>
      <c r="E88" s="171" t="s">
        <v>146</v>
      </c>
      <c r="F88" s="134">
        <v>16167646</v>
      </c>
      <c r="G88" s="134">
        <v>0</v>
      </c>
      <c r="H88" s="134">
        <v>0</v>
      </c>
      <c r="I88" s="159">
        <f t="shared" si="3"/>
        <v>16167646</v>
      </c>
      <c r="J88" s="131">
        <v>2023</v>
      </c>
    </row>
    <row r="89" spans="1:10" x14ac:dyDescent="0.2">
      <c r="A89" s="563">
        <f t="shared" si="4"/>
        <v>79</v>
      </c>
      <c r="B89" s="141" t="s">
        <v>578</v>
      </c>
      <c r="C89" s="131">
        <v>3</v>
      </c>
      <c r="D89" s="131" t="s">
        <v>214</v>
      </c>
      <c r="E89" s="171" t="s">
        <v>146</v>
      </c>
      <c r="F89" s="134">
        <v>8176953</v>
      </c>
      <c r="G89" s="134">
        <v>0</v>
      </c>
      <c r="H89" s="134">
        <v>0</v>
      </c>
      <c r="I89" s="159">
        <f t="shared" si="3"/>
        <v>8176953</v>
      </c>
      <c r="J89" s="131">
        <v>2023</v>
      </c>
    </row>
    <row r="90" spans="1:10" x14ac:dyDescent="0.2">
      <c r="A90" s="563">
        <f t="shared" si="4"/>
        <v>80</v>
      </c>
      <c r="B90" s="141" t="s">
        <v>579</v>
      </c>
      <c r="C90" s="131">
        <v>4</v>
      </c>
      <c r="D90" s="131" t="s">
        <v>214</v>
      </c>
      <c r="E90" s="171" t="s">
        <v>146</v>
      </c>
      <c r="F90" s="134">
        <v>12246873.000000002</v>
      </c>
      <c r="G90" s="134">
        <v>0</v>
      </c>
      <c r="H90" s="134">
        <v>0</v>
      </c>
      <c r="I90" s="159">
        <f t="shared" si="3"/>
        <v>12246873.000000002</v>
      </c>
      <c r="J90" s="131">
        <v>2023</v>
      </c>
    </row>
    <row r="91" spans="1:10" x14ac:dyDescent="0.2">
      <c r="A91" s="563">
        <f t="shared" si="4"/>
        <v>81</v>
      </c>
      <c r="B91" s="141" t="s">
        <v>580</v>
      </c>
      <c r="C91" s="131">
        <v>5</v>
      </c>
      <c r="D91" s="131" t="s">
        <v>214</v>
      </c>
      <c r="E91" s="171" t="s">
        <v>146</v>
      </c>
      <c r="F91" s="134">
        <v>14803639</v>
      </c>
      <c r="G91" s="134">
        <v>0</v>
      </c>
      <c r="H91" s="134">
        <v>0</v>
      </c>
      <c r="I91" s="159">
        <f t="shared" si="3"/>
        <v>14803639</v>
      </c>
      <c r="J91" s="131">
        <v>2023</v>
      </c>
    </row>
    <row r="92" spans="1:10" x14ac:dyDescent="0.2">
      <c r="A92" s="563">
        <f t="shared" si="4"/>
        <v>82</v>
      </c>
      <c r="B92" s="141" t="s">
        <v>581</v>
      </c>
      <c r="C92" s="131">
        <v>4</v>
      </c>
      <c r="D92" s="131" t="s">
        <v>214</v>
      </c>
      <c r="E92" s="171" t="s">
        <v>146</v>
      </c>
      <c r="F92" s="134">
        <v>11548259</v>
      </c>
      <c r="G92" s="134">
        <v>0</v>
      </c>
      <c r="H92" s="134">
        <v>0</v>
      </c>
      <c r="I92" s="159">
        <f t="shared" si="3"/>
        <v>11548259</v>
      </c>
      <c r="J92" s="131">
        <v>2023</v>
      </c>
    </row>
    <row r="93" spans="1:10" x14ac:dyDescent="0.2">
      <c r="A93" s="563">
        <f t="shared" si="4"/>
        <v>83</v>
      </c>
      <c r="B93" s="141" t="s">
        <v>582</v>
      </c>
      <c r="C93" s="131">
        <v>3</v>
      </c>
      <c r="D93" s="131" t="s">
        <v>583</v>
      </c>
      <c r="E93" s="171" t="s">
        <v>146</v>
      </c>
      <c r="F93" s="134">
        <v>15290920</v>
      </c>
      <c r="G93" s="134">
        <v>0</v>
      </c>
      <c r="H93" s="134">
        <v>0</v>
      </c>
      <c r="I93" s="159">
        <f t="shared" si="3"/>
        <v>15290920</v>
      </c>
      <c r="J93" s="131">
        <v>2023</v>
      </c>
    </row>
    <row r="94" spans="1:10" x14ac:dyDescent="0.2">
      <c r="A94" s="563">
        <f t="shared" si="4"/>
        <v>84</v>
      </c>
      <c r="B94" s="141" t="s">
        <v>584</v>
      </c>
      <c r="C94" s="131">
        <v>2</v>
      </c>
      <c r="D94" s="131" t="s">
        <v>542</v>
      </c>
      <c r="E94" s="171" t="s">
        <v>146</v>
      </c>
      <c r="F94" s="134">
        <v>5153008</v>
      </c>
      <c r="G94" s="134">
        <v>0</v>
      </c>
      <c r="H94" s="134">
        <v>0</v>
      </c>
      <c r="I94" s="159">
        <f t="shared" si="3"/>
        <v>5153008</v>
      </c>
      <c r="J94" s="131">
        <v>2023</v>
      </c>
    </row>
    <row r="95" spans="1:10" x14ac:dyDescent="0.2">
      <c r="A95" s="563">
        <f t="shared" si="4"/>
        <v>85</v>
      </c>
      <c r="B95" s="141" t="s">
        <v>585</v>
      </c>
      <c r="C95" s="131">
        <v>2</v>
      </c>
      <c r="D95" s="131" t="s">
        <v>513</v>
      </c>
      <c r="E95" s="171" t="s">
        <v>146</v>
      </c>
      <c r="F95" s="134">
        <v>6024037.6000000006</v>
      </c>
      <c r="G95" s="134">
        <v>0</v>
      </c>
      <c r="H95" s="134">
        <v>0</v>
      </c>
      <c r="I95" s="159">
        <f t="shared" si="3"/>
        <v>6024037.6000000006</v>
      </c>
      <c r="J95" s="131">
        <v>2023</v>
      </c>
    </row>
    <row r="96" spans="1:10" x14ac:dyDescent="0.2">
      <c r="A96" s="563">
        <f t="shared" si="4"/>
        <v>86</v>
      </c>
      <c r="B96" s="141" t="s">
        <v>586</v>
      </c>
      <c r="C96" s="131">
        <v>2</v>
      </c>
      <c r="D96" s="131" t="s">
        <v>536</v>
      </c>
      <c r="E96" s="171" t="s">
        <v>146</v>
      </c>
      <c r="F96" s="134">
        <v>5170383</v>
      </c>
      <c r="G96" s="134">
        <v>0</v>
      </c>
      <c r="H96" s="134">
        <v>0</v>
      </c>
      <c r="I96" s="159">
        <f t="shared" si="3"/>
        <v>5170383</v>
      </c>
      <c r="J96" s="131">
        <v>2023</v>
      </c>
    </row>
    <row r="97" spans="1:10" x14ac:dyDescent="0.2">
      <c r="A97" s="563">
        <f t="shared" si="4"/>
        <v>87</v>
      </c>
      <c r="B97" s="141" t="s">
        <v>587</v>
      </c>
      <c r="C97" s="131">
        <v>3</v>
      </c>
      <c r="D97" s="131" t="s">
        <v>513</v>
      </c>
      <c r="E97" s="171" t="s">
        <v>146</v>
      </c>
      <c r="F97" s="134">
        <v>8162080</v>
      </c>
      <c r="G97" s="134">
        <v>0</v>
      </c>
      <c r="H97" s="134">
        <v>0</v>
      </c>
      <c r="I97" s="159">
        <f t="shared" si="3"/>
        <v>8162080</v>
      </c>
      <c r="J97" s="131">
        <v>2023</v>
      </c>
    </row>
    <row r="98" spans="1:10" x14ac:dyDescent="0.2">
      <c r="A98" s="563">
        <f t="shared" si="4"/>
        <v>88</v>
      </c>
      <c r="B98" s="141" t="s">
        <v>589</v>
      </c>
      <c r="C98" s="131">
        <v>2</v>
      </c>
      <c r="D98" s="131" t="s">
        <v>349</v>
      </c>
      <c r="E98" s="171" t="s">
        <v>146</v>
      </c>
      <c r="F98" s="134">
        <v>10572757</v>
      </c>
      <c r="G98" s="134">
        <v>0</v>
      </c>
      <c r="H98" s="134">
        <v>0</v>
      </c>
      <c r="I98" s="159">
        <f t="shared" si="3"/>
        <v>10572757</v>
      </c>
      <c r="J98" s="131">
        <v>2023</v>
      </c>
    </row>
    <row r="99" spans="1:10" x14ac:dyDescent="0.2">
      <c r="A99" s="563">
        <f t="shared" si="4"/>
        <v>89</v>
      </c>
      <c r="B99" s="141" t="s">
        <v>590</v>
      </c>
      <c r="C99" s="131">
        <v>4</v>
      </c>
      <c r="D99" s="131" t="s">
        <v>591</v>
      </c>
      <c r="E99" s="171" t="s">
        <v>146</v>
      </c>
      <c r="F99" s="134">
        <v>11106795</v>
      </c>
      <c r="G99" s="134">
        <v>0</v>
      </c>
      <c r="H99" s="134">
        <v>0</v>
      </c>
      <c r="I99" s="159">
        <f t="shared" si="3"/>
        <v>11106795</v>
      </c>
      <c r="J99" s="131">
        <v>2023</v>
      </c>
    </row>
    <row r="100" spans="1:10" x14ac:dyDescent="0.2">
      <c r="A100" s="563">
        <f t="shared" si="4"/>
        <v>90</v>
      </c>
      <c r="B100" s="141" t="s">
        <v>592</v>
      </c>
      <c r="C100" s="131">
        <v>4</v>
      </c>
      <c r="D100" s="131" t="s">
        <v>508</v>
      </c>
      <c r="E100" s="171" t="s">
        <v>146</v>
      </c>
      <c r="F100" s="134">
        <v>12571160</v>
      </c>
      <c r="G100" s="134">
        <v>0</v>
      </c>
      <c r="H100" s="134">
        <v>0</v>
      </c>
      <c r="I100" s="159">
        <f t="shared" si="3"/>
        <v>12571160</v>
      </c>
      <c r="J100" s="131">
        <v>2023</v>
      </c>
    </row>
    <row r="101" spans="1:10" x14ac:dyDescent="0.2">
      <c r="A101" s="563">
        <f t="shared" si="4"/>
        <v>91</v>
      </c>
      <c r="B101" s="141" t="s">
        <v>593</v>
      </c>
      <c r="C101" s="131">
        <v>4</v>
      </c>
      <c r="D101" s="131" t="s">
        <v>517</v>
      </c>
      <c r="E101" s="171" t="s">
        <v>146</v>
      </c>
      <c r="F101" s="134">
        <v>12700600</v>
      </c>
      <c r="G101" s="134">
        <v>0</v>
      </c>
      <c r="H101" s="134">
        <v>0</v>
      </c>
      <c r="I101" s="159">
        <f t="shared" si="3"/>
        <v>12700600</v>
      </c>
      <c r="J101" s="131">
        <v>2023</v>
      </c>
    </row>
    <row r="102" spans="1:10" x14ac:dyDescent="0.2">
      <c r="A102" s="563">
        <f t="shared" si="4"/>
        <v>92</v>
      </c>
      <c r="B102" s="141" t="s">
        <v>594</v>
      </c>
      <c r="C102" s="131">
        <v>3</v>
      </c>
      <c r="D102" s="131" t="s">
        <v>502</v>
      </c>
      <c r="E102" s="171" t="s">
        <v>146</v>
      </c>
      <c r="F102" s="134">
        <v>5181920</v>
      </c>
      <c r="G102" s="134">
        <v>0</v>
      </c>
      <c r="H102" s="134">
        <v>0</v>
      </c>
      <c r="I102" s="159">
        <f t="shared" si="3"/>
        <v>5181920</v>
      </c>
      <c r="J102" s="131">
        <v>2023</v>
      </c>
    </row>
    <row r="103" spans="1:10" x14ac:dyDescent="0.2">
      <c r="A103" s="563">
        <f t="shared" si="4"/>
        <v>93</v>
      </c>
      <c r="B103" s="161" t="s">
        <v>641</v>
      </c>
      <c r="C103" s="131">
        <v>2</v>
      </c>
      <c r="D103" s="131" t="s">
        <v>517</v>
      </c>
      <c r="E103" s="171" t="s">
        <v>146</v>
      </c>
      <c r="F103" s="134">
        <v>5190121</v>
      </c>
      <c r="G103" s="134">
        <v>0</v>
      </c>
      <c r="H103" s="134">
        <v>0</v>
      </c>
      <c r="I103" s="159">
        <f t="shared" si="3"/>
        <v>5190121</v>
      </c>
      <c r="J103" s="131">
        <v>2023</v>
      </c>
    </row>
    <row r="104" spans="1:10" x14ac:dyDescent="0.2">
      <c r="A104" s="563">
        <f t="shared" si="4"/>
        <v>94</v>
      </c>
      <c r="B104" s="161" t="s">
        <v>642</v>
      </c>
      <c r="C104" s="131">
        <v>2</v>
      </c>
      <c r="D104" s="131" t="s">
        <v>517</v>
      </c>
      <c r="E104" s="171" t="s">
        <v>146</v>
      </c>
      <c r="F104" s="134">
        <v>5248640</v>
      </c>
      <c r="G104" s="134">
        <v>0</v>
      </c>
      <c r="H104" s="134">
        <v>0</v>
      </c>
      <c r="I104" s="159">
        <f t="shared" si="3"/>
        <v>5248640</v>
      </c>
      <c r="J104" s="131">
        <v>2023</v>
      </c>
    </row>
    <row r="105" spans="1:10" x14ac:dyDescent="0.2">
      <c r="A105" s="563">
        <f t="shared" si="4"/>
        <v>95</v>
      </c>
      <c r="B105" s="161" t="s">
        <v>643</v>
      </c>
      <c r="C105" s="131">
        <v>2</v>
      </c>
      <c r="D105" s="131" t="s">
        <v>503</v>
      </c>
      <c r="E105" s="171" t="s">
        <v>146</v>
      </c>
      <c r="F105" s="134">
        <v>5168993</v>
      </c>
      <c r="G105" s="134">
        <v>0</v>
      </c>
      <c r="H105" s="134">
        <v>0</v>
      </c>
      <c r="I105" s="159">
        <f t="shared" si="3"/>
        <v>5168993</v>
      </c>
      <c r="J105" s="131">
        <v>2023</v>
      </c>
    </row>
    <row r="106" spans="1:10" x14ac:dyDescent="0.2">
      <c r="A106" s="563">
        <f t="shared" si="4"/>
        <v>96</v>
      </c>
      <c r="B106" s="161" t="s">
        <v>644</v>
      </c>
      <c r="C106" s="131">
        <v>2</v>
      </c>
      <c r="D106" s="131" t="s">
        <v>503</v>
      </c>
      <c r="E106" s="171" t="s">
        <v>146</v>
      </c>
      <c r="F106" s="134">
        <v>9068638</v>
      </c>
      <c r="G106" s="134">
        <v>0</v>
      </c>
      <c r="H106" s="134">
        <v>0</v>
      </c>
      <c r="I106" s="159">
        <f t="shared" si="3"/>
        <v>9068638</v>
      </c>
      <c r="J106" s="131">
        <v>2023</v>
      </c>
    </row>
    <row r="107" spans="1:10" x14ac:dyDescent="0.2">
      <c r="A107" s="563">
        <f t="shared" si="4"/>
        <v>97</v>
      </c>
      <c r="B107" s="161" t="s">
        <v>645</v>
      </c>
      <c r="C107" s="131">
        <v>3</v>
      </c>
      <c r="D107" s="131" t="s">
        <v>517</v>
      </c>
      <c r="E107" s="171" t="s">
        <v>146</v>
      </c>
      <c r="F107" s="134">
        <v>8074510</v>
      </c>
      <c r="G107" s="134">
        <v>0</v>
      </c>
      <c r="H107" s="134">
        <v>0</v>
      </c>
      <c r="I107" s="159">
        <f t="shared" si="3"/>
        <v>8074510</v>
      </c>
      <c r="J107" s="131">
        <v>2023</v>
      </c>
    </row>
    <row r="108" spans="1:10" x14ac:dyDescent="0.2">
      <c r="A108" s="563">
        <f t="shared" si="4"/>
        <v>98</v>
      </c>
      <c r="B108" s="161" t="s">
        <v>646</v>
      </c>
      <c r="C108" s="131">
        <v>3</v>
      </c>
      <c r="D108" s="131" t="s">
        <v>517</v>
      </c>
      <c r="E108" s="171" t="s">
        <v>146</v>
      </c>
      <c r="F108" s="134">
        <v>5801860</v>
      </c>
      <c r="G108" s="134">
        <v>0</v>
      </c>
      <c r="H108" s="134">
        <v>0</v>
      </c>
      <c r="I108" s="159">
        <f t="shared" si="3"/>
        <v>5801860</v>
      </c>
      <c r="J108" s="131">
        <v>2023</v>
      </c>
    </row>
    <row r="109" spans="1:10" x14ac:dyDescent="0.2">
      <c r="A109" s="563">
        <f t="shared" si="4"/>
        <v>99</v>
      </c>
      <c r="B109" s="161" t="s">
        <v>647</v>
      </c>
      <c r="C109" s="131">
        <v>2</v>
      </c>
      <c r="D109" s="131" t="s">
        <v>502</v>
      </c>
      <c r="E109" s="171" t="s">
        <v>146</v>
      </c>
      <c r="F109" s="134">
        <v>5722630</v>
      </c>
      <c r="G109" s="134">
        <v>0</v>
      </c>
      <c r="H109" s="134">
        <v>0</v>
      </c>
      <c r="I109" s="159">
        <f t="shared" si="3"/>
        <v>5722630</v>
      </c>
      <c r="J109" s="131">
        <v>2023</v>
      </c>
    </row>
    <row r="110" spans="1:10" x14ac:dyDescent="0.2">
      <c r="A110" s="563">
        <f t="shared" si="4"/>
        <v>100</v>
      </c>
      <c r="B110" s="161" t="s">
        <v>648</v>
      </c>
      <c r="C110" s="131">
        <v>2</v>
      </c>
      <c r="D110" s="131">
        <v>1993</v>
      </c>
      <c r="E110" s="171" t="s">
        <v>146</v>
      </c>
      <c r="F110" s="134">
        <v>5766114</v>
      </c>
      <c r="G110" s="134">
        <v>0</v>
      </c>
      <c r="H110" s="134">
        <v>0</v>
      </c>
      <c r="I110" s="159">
        <f t="shared" si="3"/>
        <v>5766114</v>
      </c>
      <c r="J110" s="131">
        <v>2023</v>
      </c>
    </row>
    <row r="111" spans="1:10" x14ac:dyDescent="0.2">
      <c r="A111" s="679" t="s">
        <v>106</v>
      </c>
      <c r="B111" s="680"/>
      <c r="C111" s="137">
        <f>SUM(C11:C110)</f>
        <v>340</v>
      </c>
      <c r="D111" s="137"/>
      <c r="E111" s="178"/>
      <c r="F111" s="138">
        <f>SUM(F11:F110)</f>
        <v>966681559.60000002</v>
      </c>
      <c r="G111" s="138">
        <f>SUM(G17:G110)</f>
        <v>0</v>
      </c>
      <c r="H111" s="138">
        <f>SUM(H17:H110)</f>
        <v>0</v>
      </c>
      <c r="I111" s="169">
        <f t="shared" si="3"/>
        <v>966681559.60000002</v>
      </c>
      <c r="J111" s="137"/>
    </row>
    <row r="112" spans="1:10" x14ac:dyDescent="0.2">
      <c r="A112" s="674" t="s">
        <v>595</v>
      </c>
      <c r="B112" s="674"/>
      <c r="C112" s="131"/>
      <c r="D112" s="131"/>
      <c r="E112" s="171"/>
      <c r="F112" s="134"/>
      <c r="G112" s="134"/>
      <c r="H112" s="134"/>
      <c r="I112" s="159">
        <f>F112</f>
        <v>0</v>
      </c>
      <c r="J112" s="131"/>
    </row>
    <row r="113" spans="1:10" x14ac:dyDescent="0.2">
      <c r="A113" s="562">
        <v>1</v>
      </c>
      <c r="B113" s="141" t="s">
        <v>596</v>
      </c>
      <c r="C113" s="131">
        <v>1</v>
      </c>
      <c r="D113" s="131" t="s">
        <v>227</v>
      </c>
      <c r="E113" s="171" t="s">
        <v>146</v>
      </c>
      <c r="F113" s="162">
        <v>3641955.8</v>
      </c>
      <c r="G113" s="162">
        <v>0</v>
      </c>
      <c r="H113" s="162">
        <v>0</v>
      </c>
      <c r="I113" s="159">
        <f t="shared" ref="I113:I153" si="5">F113</f>
        <v>3641955.8</v>
      </c>
      <c r="J113" s="131">
        <v>2023</v>
      </c>
    </row>
    <row r="114" spans="1:10" x14ac:dyDescent="0.2">
      <c r="A114" s="562">
        <v>2</v>
      </c>
      <c r="B114" s="141" t="s">
        <v>597</v>
      </c>
      <c r="C114" s="131">
        <v>4</v>
      </c>
      <c r="D114" s="131" t="s">
        <v>227</v>
      </c>
      <c r="E114" s="171" t="s">
        <v>146</v>
      </c>
      <c r="F114" s="162">
        <v>6868534.2999999998</v>
      </c>
      <c r="G114" s="162">
        <v>0</v>
      </c>
      <c r="H114" s="162">
        <v>0</v>
      </c>
      <c r="I114" s="159">
        <f t="shared" si="5"/>
        <v>6868534.2999999998</v>
      </c>
      <c r="J114" s="131">
        <v>2023</v>
      </c>
    </row>
    <row r="115" spans="1:10" x14ac:dyDescent="0.2">
      <c r="A115" s="562">
        <v>3</v>
      </c>
      <c r="B115" s="141" t="s">
        <v>598</v>
      </c>
      <c r="C115" s="131">
        <v>1</v>
      </c>
      <c r="D115" s="131" t="s">
        <v>515</v>
      </c>
      <c r="E115" s="171" t="s">
        <v>146</v>
      </c>
      <c r="F115" s="162">
        <v>3313243.1</v>
      </c>
      <c r="G115" s="162">
        <v>0</v>
      </c>
      <c r="H115" s="162">
        <v>0</v>
      </c>
      <c r="I115" s="159">
        <f t="shared" si="5"/>
        <v>3313243.1</v>
      </c>
      <c r="J115" s="131">
        <v>2023</v>
      </c>
    </row>
    <row r="116" spans="1:10" x14ac:dyDescent="0.2">
      <c r="A116" s="562">
        <v>4</v>
      </c>
      <c r="B116" s="141" t="s">
        <v>599</v>
      </c>
      <c r="C116" s="131">
        <v>1</v>
      </c>
      <c r="D116" s="131" t="s">
        <v>515</v>
      </c>
      <c r="E116" s="171" t="s">
        <v>146</v>
      </c>
      <c r="F116" s="162">
        <v>3312951.3</v>
      </c>
      <c r="G116" s="162">
        <v>0</v>
      </c>
      <c r="H116" s="162">
        <v>0</v>
      </c>
      <c r="I116" s="159">
        <f t="shared" si="5"/>
        <v>3312951.3</v>
      </c>
      <c r="J116" s="131">
        <v>2023</v>
      </c>
    </row>
    <row r="117" spans="1:10" x14ac:dyDescent="0.2">
      <c r="A117" s="562">
        <v>5</v>
      </c>
      <c r="B117" s="141" t="s">
        <v>600</v>
      </c>
      <c r="C117" s="131">
        <v>4</v>
      </c>
      <c r="D117" s="131" t="s">
        <v>515</v>
      </c>
      <c r="E117" s="171" t="s">
        <v>146</v>
      </c>
      <c r="F117" s="162">
        <v>10209206.6</v>
      </c>
      <c r="G117" s="162">
        <v>0</v>
      </c>
      <c r="H117" s="162">
        <v>0</v>
      </c>
      <c r="I117" s="159">
        <f t="shared" si="5"/>
        <v>10209206.6</v>
      </c>
      <c r="J117" s="131">
        <v>2023</v>
      </c>
    </row>
    <row r="118" spans="1:10" x14ac:dyDescent="0.2">
      <c r="A118" s="562">
        <v>6</v>
      </c>
      <c r="B118" s="141" t="s">
        <v>601</v>
      </c>
      <c r="C118" s="131">
        <v>2</v>
      </c>
      <c r="D118" s="131" t="s">
        <v>349</v>
      </c>
      <c r="E118" s="171" t="s">
        <v>146</v>
      </c>
      <c r="F118" s="162">
        <v>5970665.7000000002</v>
      </c>
      <c r="G118" s="162">
        <v>0</v>
      </c>
      <c r="H118" s="162">
        <v>0</v>
      </c>
      <c r="I118" s="159">
        <f t="shared" si="5"/>
        <v>5970665.7000000002</v>
      </c>
      <c r="J118" s="131">
        <v>2023</v>
      </c>
    </row>
    <row r="119" spans="1:10" x14ac:dyDescent="0.2">
      <c r="A119" s="562">
        <v>7</v>
      </c>
      <c r="B119" s="141" t="s">
        <v>602</v>
      </c>
      <c r="C119" s="131">
        <v>2</v>
      </c>
      <c r="D119" s="131" t="s">
        <v>214</v>
      </c>
      <c r="E119" s="171" t="s">
        <v>146</v>
      </c>
      <c r="F119" s="134">
        <v>6324910.9000000004</v>
      </c>
      <c r="G119" s="134">
        <v>0</v>
      </c>
      <c r="H119" s="134">
        <v>0</v>
      </c>
      <c r="I119" s="159">
        <f t="shared" si="5"/>
        <v>6324910.9000000004</v>
      </c>
      <c r="J119" s="131">
        <v>2023</v>
      </c>
    </row>
    <row r="120" spans="1:10" x14ac:dyDescent="0.2">
      <c r="A120" s="562">
        <v>8</v>
      </c>
      <c r="B120" s="141" t="s">
        <v>603</v>
      </c>
      <c r="C120" s="131">
        <v>2</v>
      </c>
      <c r="D120" s="131" t="s">
        <v>227</v>
      </c>
      <c r="E120" s="171" t="s">
        <v>146</v>
      </c>
      <c r="F120" s="134">
        <v>5942944.7000000002</v>
      </c>
      <c r="G120" s="134">
        <v>0</v>
      </c>
      <c r="H120" s="134">
        <v>0</v>
      </c>
      <c r="I120" s="159">
        <f t="shared" si="5"/>
        <v>5942944.7000000002</v>
      </c>
      <c r="J120" s="131">
        <v>2023</v>
      </c>
    </row>
    <row r="121" spans="1:10" x14ac:dyDescent="0.2">
      <c r="A121" s="562">
        <v>9</v>
      </c>
      <c r="B121" s="141" t="s">
        <v>604</v>
      </c>
      <c r="C121" s="131">
        <v>2</v>
      </c>
      <c r="D121" s="131" t="s">
        <v>227</v>
      </c>
      <c r="E121" s="171" t="s">
        <v>146</v>
      </c>
      <c r="F121" s="134">
        <v>5842419.6000000006</v>
      </c>
      <c r="G121" s="134">
        <v>0</v>
      </c>
      <c r="H121" s="134">
        <v>0</v>
      </c>
      <c r="I121" s="159">
        <f t="shared" si="5"/>
        <v>5842419.6000000006</v>
      </c>
      <c r="J121" s="131">
        <v>2023</v>
      </c>
    </row>
    <row r="122" spans="1:10" x14ac:dyDescent="0.2">
      <c r="A122" s="562">
        <v>10</v>
      </c>
      <c r="B122" s="141" t="s">
        <v>605</v>
      </c>
      <c r="C122" s="131">
        <v>1</v>
      </c>
      <c r="D122" s="131" t="s">
        <v>517</v>
      </c>
      <c r="E122" s="171" t="s">
        <v>146</v>
      </c>
      <c r="F122" s="134">
        <v>3272974.7</v>
      </c>
      <c r="G122" s="134">
        <v>0</v>
      </c>
      <c r="H122" s="134">
        <v>0</v>
      </c>
      <c r="I122" s="159">
        <f t="shared" si="5"/>
        <v>3272974.7</v>
      </c>
      <c r="J122" s="131">
        <v>2023</v>
      </c>
    </row>
    <row r="123" spans="1:10" x14ac:dyDescent="0.2">
      <c r="A123" s="562">
        <v>11</v>
      </c>
      <c r="B123" s="141" t="s">
        <v>606</v>
      </c>
      <c r="C123" s="131">
        <v>1</v>
      </c>
      <c r="D123" s="131" t="s">
        <v>503</v>
      </c>
      <c r="E123" s="171" t="s">
        <v>146</v>
      </c>
      <c r="F123" s="134">
        <v>3225265.4</v>
      </c>
      <c r="G123" s="134">
        <v>0</v>
      </c>
      <c r="H123" s="134">
        <v>0</v>
      </c>
      <c r="I123" s="159">
        <f t="shared" si="5"/>
        <v>3225265.4</v>
      </c>
      <c r="J123" s="131">
        <v>2023</v>
      </c>
    </row>
    <row r="124" spans="1:10" x14ac:dyDescent="0.2">
      <c r="A124" s="562">
        <v>12</v>
      </c>
      <c r="B124" s="141" t="s">
        <v>607</v>
      </c>
      <c r="C124" s="131">
        <v>2</v>
      </c>
      <c r="D124" s="131" t="s">
        <v>503</v>
      </c>
      <c r="E124" s="171" t="s">
        <v>146</v>
      </c>
      <c r="F124" s="134">
        <v>3223368.7</v>
      </c>
      <c r="G124" s="134">
        <v>0</v>
      </c>
      <c r="H124" s="134">
        <v>0</v>
      </c>
      <c r="I124" s="159">
        <f t="shared" si="5"/>
        <v>3223368.7</v>
      </c>
      <c r="J124" s="131">
        <v>2023</v>
      </c>
    </row>
    <row r="125" spans="1:10" x14ac:dyDescent="0.2">
      <c r="A125" s="562">
        <v>13</v>
      </c>
      <c r="B125" s="141" t="s">
        <v>608</v>
      </c>
      <c r="C125" s="131">
        <v>1</v>
      </c>
      <c r="D125" s="131" t="s">
        <v>502</v>
      </c>
      <c r="E125" s="171" t="s">
        <v>146</v>
      </c>
      <c r="F125" s="134">
        <v>2226434</v>
      </c>
      <c r="G125" s="134">
        <v>0</v>
      </c>
      <c r="H125" s="134">
        <v>0</v>
      </c>
      <c r="I125" s="159">
        <f t="shared" si="5"/>
        <v>2226434</v>
      </c>
      <c r="J125" s="131">
        <v>2023</v>
      </c>
    </row>
    <row r="126" spans="1:10" x14ac:dyDescent="0.2">
      <c r="A126" s="562">
        <v>14</v>
      </c>
      <c r="B126" s="141" t="s">
        <v>609</v>
      </c>
      <c r="C126" s="131">
        <v>1</v>
      </c>
      <c r="D126" s="131" t="s">
        <v>519</v>
      </c>
      <c r="E126" s="171" t="s">
        <v>146</v>
      </c>
      <c r="F126" s="134">
        <v>5199000.6000000006</v>
      </c>
      <c r="G126" s="134">
        <v>0</v>
      </c>
      <c r="H126" s="134">
        <v>0</v>
      </c>
      <c r="I126" s="159">
        <f t="shared" si="5"/>
        <v>5199000.6000000006</v>
      </c>
      <c r="J126" s="131">
        <v>2023</v>
      </c>
    </row>
    <row r="127" spans="1:10" x14ac:dyDescent="0.2">
      <c r="A127" s="562">
        <v>15</v>
      </c>
      <c r="B127" s="141" t="s">
        <v>610</v>
      </c>
      <c r="C127" s="131">
        <v>4</v>
      </c>
      <c r="D127" s="131" t="s">
        <v>508</v>
      </c>
      <c r="E127" s="171" t="s">
        <v>146</v>
      </c>
      <c r="F127" s="134">
        <v>12358167.699999999</v>
      </c>
      <c r="G127" s="134">
        <v>0</v>
      </c>
      <c r="H127" s="134">
        <v>0</v>
      </c>
      <c r="I127" s="159">
        <f t="shared" si="5"/>
        <v>12358167.699999999</v>
      </c>
      <c r="J127" s="131">
        <v>2023</v>
      </c>
    </row>
    <row r="128" spans="1:10" x14ac:dyDescent="0.2">
      <c r="A128" s="562">
        <v>16</v>
      </c>
      <c r="B128" s="141" t="s">
        <v>611</v>
      </c>
      <c r="C128" s="131">
        <v>4</v>
      </c>
      <c r="D128" s="131" t="s">
        <v>349</v>
      </c>
      <c r="E128" s="171" t="s">
        <v>146</v>
      </c>
      <c r="F128" s="134">
        <v>11030623.6</v>
      </c>
      <c r="G128" s="134">
        <v>0</v>
      </c>
      <c r="H128" s="134">
        <v>0</v>
      </c>
      <c r="I128" s="159">
        <f t="shared" si="5"/>
        <v>11030623.6</v>
      </c>
      <c r="J128" s="131">
        <v>2023</v>
      </c>
    </row>
    <row r="129" spans="1:10" x14ac:dyDescent="0.2">
      <c r="A129" s="562">
        <v>17</v>
      </c>
      <c r="B129" s="141" t="s">
        <v>612</v>
      </c>
      <c r="C129" s="131">
        <v>1</v>
      </c>
      <c r="D129" s="131" t="s">
        <v>515</v>
      </c>
      <c r="E129" s="171" t="s">
        <v>146</v>
      </c>
      <c r="F129" s="134">
        <v>3340526.4</v>
      </c>
      <c r="G129" s="134">
        <v>0</v>
      </c>
      <c r="H129" s="134">
        <v>0</v>
      </c>
      <c r="I129" s="159">
        <f t="shared" si="5"/>
        <v>3340526.4</v>
      </c>
      <c r="J129" s="131">
        <v>2023</v>
      </c>
    </row>
    <row r="130" spans="1:10" x14ac:dyDescent="0.2">
      <c r="A130" s="562">
        <v>18</v>
      </c>
      <c r="B130" s="141" t="s">
        <v>613</v>
      </c>
      <c r="C130" s="131">
        <v>1</v>
      </c>
      <c r="D130" s="131" t="s">
        <v>515</v>
      </c>
      <c r="E130" s="171" t="s">
        <v>146</v>
      </c>
      <c r="F130" s="134">
        <v>3308136.6</v>
      </c>
      <c r="G130" s="134">
        <v>0</v>
      </c>
      <c r="H130" s="134">
        <v>0</v>
      </c>
      <c r="I130" s="159">
        <f t="shared" si="5"/>
        <v>3308136.6</v>
      </c>
      <c r="J130" s="131">
        <v>2023</v>
      </c>
    </row>
    <row r="131" spans="1:10" x14ac:dyDescent="0.2">
      <c r="A131" s="562">
        <v>19</v>
      </c>
      <c r="B131" s="141" t="s">
        <v>614</v>
      </c>
      <c r="C131" s="131">
        <v>1</v>
      </c>
      <c r="D131" s="131" t="s">
        <v>515</v>
      </c>
      <c r="E131" s="171" t="s">
        <v>146</v>
      </c>
      <c r="F131" s="134">
        <v>3323747.9</v>
      </c>
      <c r="G131" s="134">
        <v>0</v>
      </c>
      <c r="H131" s="134">
        <v>0</v>
      </c>
      <c r="I131" s="159">
        <f t="shared" si="5"/>
        <v>3323747.9</v>
      </c>
      <c r="J131" s="131">
        <v>2023</v>
      </c>
    </row>
    <row r="132" spans="1:10" x14ac:dyDescent="0.2">
      <c r="A132" s="562">
        <v>20</v>
      </c>
      <c r="B132" s="141" t="s">
        <v>615</v>
      </c>
      <c r="C132" s="131">
        <v>1</v>
      </c>
      <c r="D132" s="131" t="s">
        <v>515</v>
      </c>
      <c r="E132" s="171" t="s">
        <v>146</v>
      </c>
      <c r="F132" s="134">
        <v>4435797.7</v>
      </c>
      <c r="G132" s="134">
        <v>0</v>
      </c>
      <c r="H132" s="134">
        <v>0</v>
      </c>
      <c r="I132" s="159">
        <f t="shared" si="5"/>
        <v>4435797.7</v>
      </c>
      <c r="J132" s="131">
        <v>2023</v>
      </c>
    </row>
    <row r="133" spans="1:10" x14ac:dyDescent="0.2">
      <c r="A133" s="562">
        <v>21</v>
      </c>
      <c r="B133" s="141" t="s">
        <v>616</v>
      </c>
      <c r="C133" s="131">
        <v>1</v>
      </c>
      <c r="D133" s="131" t="s">
        <v>515</v>
      </c>
      <c r="E133" s="171" t="s">
        <v>146</v>
      </c>
      <c r="F133" s="134">
        <v>5220302</v>
      </c>
      <c r="G133" s="134">
        <v>0</v>
      </c>
      <c r="H133" s="134">
        <v>0</v>
      </c>
      <c r="I133" s="159">
        <f t="shared" si="5"/>
        <v>5220302</v>
      </c>
      <c r="J133" s="131">
        <v>2023</v>
      </c>
    </row>
    <row r="134" spans="1:10" x14ac:dyDescent="0.2">
      <c r="A134" s="562">
        <v>22</v>
      </c>
      <c r="B134" s="141" t="s">
        <v>617</v>
      </c>
      <c r="C134" s="131">
        <v>1</v>
      </c>
      <c r="D134" s="131" t="s">
        <v>515</v>
      </c>
      <c r="E134" s="171" t="s">
        <v>146</v>
      </c>
      <c r="F134" s="134">
        <v>4430253.5</v>
      </c>
      <c r="G134" s="134">
        <v>0</v>
      </c>
      <c r="H134" s="134">
        <v>0</v>
      </c>
      <c r="I134" s="159">
        <f t="shared" si="5"/>
        <v>4430253.5</v>
      </c>
      <c r="J134" s="131">
        <v>2023</v>
      </c>
    </row>
    <row r="135" spans="1:10" x14ac:dyDescent="0.2">
      <c r="A135" s="673" t="s">
        <v>618</v>
      </c>
      <c r="B135" s="673"/>
      <c r="C135" s="137">
        <f>SUM(C113:C134)</f>
        <v>39</v>
      </c>
      <c r="D135" s="137"/>
      <c r="E135" s="178"/>
      <c r="F135" s="138">
        <f>SUM(F113:F134)</f>
        <v>116021430.80000001</v>
      </c>
      <c r="G135" s="142"/>
      <c r="H135" s="142"/>
      <c r="I135" s="169">
        <f t="shared" si="5"/>
        <v>116021430.80000001</v>
      </c>
      <c r="J135" s="137"/>
    </row>
    <row r="136" spans="1:10" x14ac:dyDescent="0.2">
      <c r="A136" s="674" t="s">
        <v>77</v>
      </c>
      <c r="B136" s="674"/>
      <c r="C136" s="131"/>
      <c r="D136" s="131"/>
      <c r="E136" s="171"/>
      <c r="F136" s="134"/>
      <c r="G136" s="134"/>
      <c r="H136" s="134"/>
      <c r="I136" s="159"/>
      <c r="J136" s="131"/>
    </row>
    <row r="137" spans="1:10" x14ac:dyDescent="0.2">
      <c r="A137" s="562">
        <v>1</v>
      </c>
      <c r="B137" s="141" t="s">
        <v>619</v>
      </c>
      <c r="C137" s="131">
        <v>1</v>
      </c>
      <c r="D137" s="131" t="s">
        <v>350</v>
      </c>
      <c r="E137" s="171" t="s">
        <v>146</v>
      </c>
      <c r="F137" s="134">
        <v>3832966</v>
      </c>
      <c r="G137" s="134">
        <v>0</v>
      </c>
      <c r="H137" s="134">
        <v>0</v>
      </c>
      <c r="I137" s="159">
        <f t="shared" si="5"/>
        <v>3832966</v>
      </c>
      <c r="J137" s="131">
        <v>2023</v>
      </c>
    </row>
    <row r="138" spans="1:10" x14ac:dyDescent="0.2">
      <c r="A138" s="562">
        <v>2</v>
      </c>
      <c r="B138" s="141" t="s">
        <v>620</v>
      </c>
      <c r="C138" s="131">
        <v>4</v>
      </c>
      <c r="D138" s="131" t="s">
        <v>508</v>
      </c>
      <c r="E138" s="171" t="s">
        <v>146</v>
      </c>
      <c r="F138" s="134">
        <v>11153539.200000001</v>
      </c>
      <c r="G138" s="134">
        <v>0</v>
      </c>
      <c r="H138" s="134">
        <v>0</v>
      </c>
      <c r="I138" s="159">
        <f t="shared" si="5"/>
        <v>11153539.200000001</v>
      </c>
      <c r="J138" s="131">
        <v>2023</v>
      </c>
    </row>
    <row r="139" spans="1:10" x14ac:dyDescent="0.2">
      <c r="A139" s="673" t="s">
        <v>48</v>
      </c>
      <c r="B139" s="673"/>
      <c r="C139" s="137">
        <f>SUM(C137:C138)</f>
        <v>5</v>
      </c>
      <c r="D139" s="137"/>
      <c r="E139" s="178"/>
      <c r="F139" s="138">
        <f>SUM(F137:F138)</f>
        <v>14986505.200000001</v>
      </c>
      <c r="G139" s="142"/>
      <c r="H139" s="142"/>
      <c r="I139" s="169">
        <f t="shared" si="5"/>
        <v>14986505.200000001</v>
      </c>
      <c r="J139" s="137"/>
    </row>
    <row r="140" spans="1:10" x14ac:dyDescent="0.2">
      <c r="A140" s="674" t="s">
        <v>84</v>
      </c>
      <c r="B140" s="674"/>
      <c r="C140" s="131"/>
      <c r="D140" s="131"/>
      <c r="E140" s="171"/>
      <c r="F140" s="134"/>
      <c r="G140" s="134"/>
      <c r="H140" s="134"/>
      <c r="I140" s="159"/>
      <c r="J140" s="131"/>
    </row>
    <row r="141" spans="1:10" x14ac:dyDescent="0.2">
      <c r="A141" s="562">
        <v>1</v>
      </c>
      <c r="B141" s="141" t="s">
        <v>621</v>
      </c>
      <c r="C141" s="131">
        <v>4</v>
      </c>
      <c r="D141" s="131" t="s">
        <v>502</v>
      </c>
      <c r="E141" s="171" t="s">
        <v>146</v>
      </c>
      <c r="F141" s="134">
        <v>2865988.8000000003</v>
      </c>
      <c r="G141" s="134">
        <v>0</v>
      </c>
      <c r="H141" s="134">
        <v>0</v>
      </c>
      <c r="I141" s="159">
        <f t="shared" si="5"/>
        <v>2865988.8000000003</v>
      </c>
      <c r="J141" s="131">
        <v>2023</v>
      </c>
    </row>
    <row r="142" spans="1:10" x14ac:dyDescent="0.2">
      <c r="A142" s="562">
        <v>2</v>
      </c>
      <c r="B142" s="141" t="s">
        <v>622</v>
      </c>
      <c r="C142" s="131">
        <v>4</v>
      </c>
      <c r="D142" s="131" t="s">
        <v>591</v>
      </c>
      <c r="E142" s="171" t="s">
        <v>146</v>
      </c>
      <c r="F142" s="134">
        <v>5125344</v>
      </c>
      <c r="G142" s="134">
        <v>0</v>
      </c>
      <c r="H142" s="134">
        <v>0</v>
      </c>
      <c r="I142" s="159">
        <f t="shared" si="5"/>
        <v>5125344</v>
      </c>
      <c r="J142" s="131">
        <v>2023</v>
      </c>
    </row>
    <row r="143" spans="1:10" x14ac:dyDescent="0.2">
      <c r="A143" s="562">
        <v>3</v>
      </c>
      <c r="B143" s="161" t="s">
        <v>623</v>
      </c>
      <c r="C143" s="131">
        <v>5</v>
      </c>
      <c r="D143" s="131" t="s">
        <v>624</v>
      </c>
      <c r="E143" s="171" t="s">
        <v>146</v>
      </c>
      <c r="F143" s="162">
        <v>11508148.600000001</v>
      </c>
      <c r="G143" s="134">
        <v>0</v>
      </c>
      <c r="H143" s="134">
        <v>0</v>
      </c>
      <c r="I143" s="159">
        <f t="shared" si="5"/>
        <v>11508148.600000001</v>
      </c>
      <c r="J143" s="131">
        <v>2023</v>
      </c>
    </row>
    <row r="144" spans="1:10" x14ac:dyDescent="0.2">
      <c r="A144" s="562">
        <v>4</v>
      </c>
      <c r="B144" s="141" t="s">
        <v>625</v>
      </c>
      <c r="C144" s="131">
        <v>2</v>
      </c>
      <c r="D144" s="131" t="s">
        <v>626</v>
      </c>
      <c r="E144" s="171" t="s">
        <v>146</v>
      </c>
      <c r="F144" s="134">
        <v>5438544</v>
      </c>
      <c r="G144" s="134">
        <v>0</v>
      </c>
      <c r="H144" s="134">
        <v>0</v>
      </c>
      <c r="I144" s="159">
        <f t="shared" si="5"/>
        <v>5438544</v>
      </c>
      <c r="J144" s="131">
        <v>2023</v>
      </c>
    </row>
    <row r="145" spans="1:10" x14ac:dyDescent="0.2">
      <c r="A145" s="673" t="s">
        <v>85</v>
      </c>
      <c r="B145" s="673"/>
      <c r="C145" s="137">
        <f>SUM(C141:C144)</f>
        <v>15</v>
      </c>
      <c r="D145" s="137"/>
      <c r="E145" s="178"/>
      <c r="F145" s="138">
        <f>SUM(F141:F144)</f>
        <v>24938025.400000002</v>
      </c>
      <c r="G145" s="142"/>
      <c r="H145" s="142"/>
      <c r="I145" s="169">
        <f t="shared" si="5"/>
        <v>24938025.400000002</v>
      </c>
      <c r="J145" s="137"/>
    </row>
    <row r="146" spans="1:10" x14ac:dyDescent="0.2">
      <c r="A146" s="674" t="s">
        <v>110</v>
      </c>
      <c r="B146" s="674"/>
      <c r="C146" s="131"/>
      <c r="D146" s="131"/>
      <c r="E146" s="171"/>
      <c r="F146" s="134"/>
      <c r="G146" s="134"/>
      <c r="H146" s="134"/>
      <c r="I146" s="159"/>
      <c r="J146" s="131">
        <v>2023</v>
      </c>
    </row>
    <row r="147" spans="1:10" x14ac:dyDescent="0.2">
      <c r="A147" s="562">
        <v>1</v>
      </c>
      <c r="B147" s="141" t="s">
        <v>627</v>
      </c>
      <c r="C147" s="131">
        <v>1</v>
      </c>
      <c r="D147" s="131" t="s">
        <v>503</v>
      </c>
      <c r="E147" s="171" t="s">
        <v>146</v>
      </c>
      <c r="F147" s="162">
        <v>5530451.0999999996</v>
      </c>
      <c r="G147" s="162">
        <v>0</v>
      </c>
      <c r="H147" s="162">
        <v>0</v>
      </c>
      <c r="I147" s="159">
        <f t="shared" si="5"/>
        <v>5530451.0999999996</v>
      </c>
      <c r="J147" s="131">
        <v>2023</v>
      </c>
    </row>
    <row r="148" spans="1:10" x14ac:dyDescent="0.2">
      <c r="A148" s="562">
        <v>2</v>
      </c>
      <c r="B148" s="141" t="s">
        <v>628</v>
      </c>
      <c r="C148" s="131">
        <v>3</v>
      </c>
      <c r="D148" s="131" t="s">
        <v>515</v>
      </c>
      <c r="E148" s="171" t="s">
        <v>146</v>
      </c>
      <c r="F148" s="162">
        <v>12188671</v>
      </c>
      <c r="G148" s="162">
        <v>0</v>
      </c>
      <c r="H148" s="162">
        <v>0</v>
      </c>
      <c r="I148" s="159">
        <f t="shared" si="5"/>
        <v>12188671</v>
      </c>
      <c r="J148" s="131">
        <v>2023</v>
      </c>
    </row>
    <row r="149" spans="1:10" x14ac:dyDescent="0.2">
      <c r="A149" s="562">
        <v>3</v>
      </c>
      <c r="B149" s="141" t="s">
        <v>629</v>
      </c>
      <c r="C149" s="131">
        <v>1</v>
      </c>
      <c r="D149" s="131" t="s">
        <v>542</v>
      </c>
      <c r="E149" s="171" t="s">
        <v>146</v>
      </c>
      <c r="F149" s="162">
        <v>9759383</v>
      </c>
      <c r="G149" s="162">
        <v>0</v>
      </c>
      <c r="H149" s="162">
        <v>0</v>
      </c>
      <c r="I149" s="159">
        <f t="shared" si="5"/>
        <v>9759383</v>
      </c>
      <c r="J149" s="131">
        <v>2023</v>
      </c>
    </row>
    <row r="150" spans="1:10" x14ac:dyDescent="0.2">
      <c r="A150" s="562">
        <v>4</v>
      </c>
      <c r="B150" s="141" t="s">
        <v>630</v>
      </c>
      <c r="C150" s="131">
        <v>2</v>
      </c>
      <c r="D150" s="131" t="s">
        <v>502</v>
      </c>
      <c r="E150" s="171" t="s">
        <v>146</v>
      </c>
      <c r="F150" s="162">
        <v>13332045.16</v>
      </c>
      <c r="G150" s="162">
        <v>0</v>
      </c>
      <c r="H150" s="162">
        <v>0</v>
      </c>
      <c r="I150" s="159">
        <f t="shared" si="5"/>
        <v>13332045.16</v>
      </c>
      <c r="J150" s="131">
        <v>2023</v>
      </c>
    </row>
    <row r="151" spans="1:10" x14ac:dyDescent="0.2">
      <c r="A151" s="562">
        <v>5</v>
      </c>
      <c r="B151" s="141" t="s">
        <v>631</v>
      </c>
      <c r="C151" s="131">
        <v>3</v>
      </c>
      <c r="D151" s="131" t="s">
        <v>536</v>
      </c>
      <c r="E151" s="171" t="s">
        <v>146</v>
      </c>
      <c r="F151" s="162">
        <v>13155962</v>
      </c>
      <c r="G151" s="162">
        <v>0</v>
      </c>
      <c r="H151" s="162">
        <v>0</v>
      </c>
      <c r="I151" s="159">
        <f t="shared" si="5"/>
        <v>13155962</v>
      </c>
      <c r="J151" s="131">
        <v>2023</v>
      </c>
    </row>
    <row r="152" spans="1:10" x14ac:dyDescent="0.2">
      <c r="A152" s="562">
        <v>6</v>
      </c>
      <c r="B152" s="141" t="s">
        <v>632</v>
      </c>
      <c r="C152" s="131">
        <v>3</v>
      </c>
      <c r="D152" s="131" t="s">
        <v>228</v>
      </c>
      <c r="E152" s="171" t="s">
        <v>146</v>
      </c>
      <c r="F152" s="162">
        <v>8499171</v>
      </c>
      <c r="G152" s="162">
        <v>0</v>
      </c>
      <c r="H152" s="162">
        <v>0</v>
      </c>
      <c r="I152" s="159">
        <f t="shared" si="5"/>
        <v>8499171</v>
      </c>
      <c r="J152" s="131">
        <v>2023</v>
      </c>
    </row>
    <row r="153" spans="1:10" x14ac:dyDescent="0.2">
      <c r="A153" s="673" t="s">
        <v>90</v>
      </c>
      <c r="B153" s="673"/>
      <c r="C153" s="137">
        <f>SUM(C147:C152)</f>
        <v>13</v>
      </c>
      <c r="D153" s="137"/>
      <c r="E153" s="178"/>
      <c r="F153" s="138">
        <f>SUM(F147:F152)</f>
        <v>62465683.260000005</v>
      </c>
      <c r="G153" s="142"/>
      <c r="H153" s="142"/>
      <c r="I153" s="169">
        <f t="shared" si="5"/>
        <v>62465683.260000005</v>
      </c>
      <c r="J153" s="137"/>
    </row>
  </sheetData>
  <autoFilter ref="A6:J153" xr:uid="{00000000-0009-0000-0000-000002000000}"/>
  <mergeCells count="17">
    <mergeCell ref="A136:B136"/>
    <mergeCell ref="A3:A5"/>
    <mergeCell ref="B3:B5"/>
    <mergeCell ref="C3:C4"/>
    <mergeCell ref="D3:D5"/>
    <mergeCell ref="A112:B112"/>
    <mergeCell ref="A135:B135"/>
    <mergeCell ref="F3:I3"/>
    <mergeCell ref="J3:J5"/>
    <mergeCell ref="A7:B7"/>
    <mergeCell ref="A10:B10"/>
    <mergeCell ref="A111:B111"/>
    <mergeCell ref="A139:B139"/>
    <mergeCell ref="A140:B140"/>
    <mergeCell ref="A145:B145"/>
    <mergeCell ref="A146:B146"/>
    <mergeCell ref="A153:B15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67"/>
  <sheetViews>
    <sheetView topLeftCell="A109" zoomScale="90" zoomScaleNormal="90" workbookViewId="0">
      <selection sqref="A1:T167"/>
    </sheetView>
  </sheetViews>
  <sheetFormatPr defaultColWidth="9.33203125" defaultRowHeight="12.75" x14ac:dyDescent="0.2"/>
  <cols>
    <col min="1" max="1" width="5.33203125" customWidth="1"/>
    <col min="2" max="2" width="79.83203125" customWidth="1"/>
    <col min="3" max="3" width="14.83203125" customWidth="1"/>
    <col min="4" max="4" width="9.33203125" customWidth="1"/>
    <col min="5" max="5" width="11" customWidth="1"/>
    <col min="6" max="6" width="15.5" customWidth="1"/>
    <col min="7" max="7" width="19.6640625" customWidth="1"/>
    <col min="8" max="8" width="18.5" customWidth="1"/>
    <col min="9" max="9" width="9.5" customWidth="1"/>
    <col min="10" max="10" width="11.5" customWidth="1"/>
    <col min="11" max="12" width="12.83203125" customWidth="1"/>
    <col min="13" max="13" width="9.5" customWidth="1"/>
    <col min="14" max="14" width="20" customWidth="1"/>
    <col min="15" max="16" width="9.6640625" customWidth="1"/>
    <col min="17" max="17" width="20" customWidth="1"/>
    <col min="18" max="18" width="11.83203125" customWidth="1"/>
    <col min="19" max="19" width="11.5" customWidth="1"/>
    <col min="20" max="20" width="9.5" customWidth="1"/>
    <col min="21" max="21" width="37.33203125" customWidth="1"/>
  </cols>
  <sheetData>
    <row r="1" spans="1:21" ht="12.75" customHeight="1" x14ac:dyDescent="0.2"/>
    <row r="2" spans="1:21" ht="12.75" customHeight="1" x14ac:dyDescent="0.2">
      <c r="A2" s="628" t="s">
        <v>785</v>
      </c>
      <c r="B2" s="628"/>
      <c r="C2" s="628"/>
      <c r="D2" s="628"/>
      <c r="E2" s="628"/>
      <c r="F2" s="628"/>
      <c r="G2" s="628"/>
      <c r="H2" s="628"/>
      <c r="I2" s="628"/>
      <c r="J2" s="628"/>
      <c r="K2" s="628"/>
      <c r="L2" s="628"/>
      <c r="M2" s="628"/>
      <c r="N2" s="628"/>
      <c r="O2" s="628"/>
      <c r="P2" s="628"/>
      <c r="Q2" s="628"/>
      <c r="R2" s="628"/>
      <c r="S2" s="628"/>
      <c r="T2" s="628"/>
    </row>
    <row r="3" spans="1:21" x14ac:dyDescent="0.2">
      <c r="A3" s="628" t="s">
        <v>739</v>
      </c>
      <c r="B3" s="628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628"/>
      <c r="P3" s="628"/>
      <c r="Q3" s="628"/>
      <c r="R3" s="628"/>
      <c r="S3" s="628"/>
      <c r="T3" s="628"/>
    </row>
    <row r="4" spans="1:21" x14ac:dyDescent="0.2">
      <c r="A4" s="692" t="s">
        <v>1</v>
      </c>
      <c r="B4" s="692" t="s">
        <v>74</v>
      </c>
      <c r="C4" s="693" t="s">
        <v>740</v>
      </c>
      <c r="D4" s="693" t="s">
        <v>741</v>
      </c>
      <c r="E4" s="696" t="s">
        <v>143</v>
      </c>
      <c r="F4" s="696" t="s">
        <v>145</v>
      </c>
      <c r="G4" s="635" t="s">
        <v>3</v>
      </c>
      <c r="H4" s="635" t="s">
        <v>4</v>
      </c>
      <c r="I4" s="698" t="s">
        <v>5</v>
      </c>
      <c r="J4" s="684" t="s">
        <v>6</v>
      </c>
      <c r="K4" s="699" t="s">
        <v>7</v>
      </c>
      <c r="L4" s="699"/>
      <c r="M4" s="700" t="s">
        <v>93</v>
      </c>
      <c r="N4" s="692" t="s">
        <v>8</v>
      </c>
      <c r="O4" s="692"/>
      <c r="P4" s="692"/>
      <c r="Q4" s="692"/>
      <c r="R4" s="683" t="s">
        <v>9</v>
      </c>
      <c r="S4" s="684" t="s">
        <v>10</v>
      </c>
      <c r="T4" s="635" t="s">
        <v>11</v>
      </c>
    </row>
    <row r="5" spans="1:21" ht="120.75" customHeight="1" x14ac:dyDescent="0.2">
      <c r="A5" s="692"/>
      <c r="B5" s="692"/>
      <c r="C5" s="694"/>
      <c r="D5" s="694"/>
      <c r="E5" s="638"/>
      <c r="F5" s="638"/>
      <c r="G5" s="635"/>
      <c r="H5" s="635"/>
      <c r="I5" s="632"/>
      <c r="J5" s="684"/>
      <c r="K5" s="271" t="s">
        <v>14</v>
      </c>
      <c r="L5" s="272" t="s">
        <v>15</v>
      </c>
      <c r="M5" s="700"/>
      <c r="N5" s="271" t="s">
        <v>14</v>
      </c>
      <c r="O5" s="273" t="s">
        <v>16</v>
      </c>
      <c r="P5" s="273" t="s">
        <v>17</v>
      </c>
      <c r="Q5" s="271" t="s">
        <v>18</v>
      </c>
      <c r="R5" s="683"/>
      <c r="S5" s="684"/>
      <c r="T5" s="635"/>
    </row>
    <row r="6" spans="1:21" ht="29.25" customHeight="1" x14ac:dyDescent="0.2">
      <c r="A6" s="692"/>
      <c r="B6" s="692"/>
      <c r="C6" s="695"/>
      <c r="D6" s="695"/>
      <c r="E6" s="697"/>
      <c r="F6" s="697"/>
      <c r="G6" s="635"/>
      <c r="H6" s="635"/>
      <c r="I6" s="633"/>
      <c r="J6" s="174" t="s">
        <v>19</v>
      </c>
      <c r="K6" s="174" t="s">
        <v>19</v>
      </c>
      <c r="L6" s="171" t="s">
        <v>19</v>
      </c>
      <c r="M6" s="188" t="s">
        <v>20</v>
      </c>
      <c r="N6" s="174" t="s">
        <v>21</v>
      </c>
      <c r="O6" s="185" t="s">
        <v>21</v>
      </c>
      <c r="P6" s="185" t="s">
        <v>21</v>
      </c>
      <c r="Q6" s="174" t="s">
        <v>21</v>
      </c>
      <c r="R6" s="274" t="s">
        <v>22</v>
      </c>
      <c r="S6" s="174" t="s">
        <v>22</v>
      </c>
      <c r="T6" s="635"/>
    </row>
    <row r="7" spans="1:21" ht="12.75" customHeight="1" x14ac:dyDescent="0.2">
      <c r="A7" s="187" t="s">
        <v>23</v>
      </c>
      <c r="B7" s="187" t="s">
        <v>24</v>
      </c>
      <c r="C7" s="275" t="s">
        <v>25</v>
      </c>
      <c r="D7" s="185" t="s">
        <v>26</v>
      </c>
      <c r="E7" s="187">
        <v>5</v>
      </c>
      <c r="F7" s="187">
        <v>6</v>
      </c>
      <c r="G7" s="187">
        <v>7</v>
      </c>
      <c r="H7" s="187">
        <v>8</v>
      </c>
      <c r="I7" s="275">
        <v>9</v>
      </c>
      <c r="J7" s="276">
        <v>10</v>
      </c>
      <c r="K7" s="276">
        <v>11</v>
      </c>
      <c r="L7" s="276">
        <v>12</v>
      </c>
      <c r="M7" s="277">
        <v>13</v>
      </c>
      <c r="N7" s="276">
        <v>14</v>
      </c>
      <c r="O7" s="276">
        <v>15</v>
      </c>
      <c r="P7" s="276">
        <v>16</v>
      </c>
      <c r="Q7" s="276">
        <v>17</v>
      </c>
      <c r="R7" s="276">
        <v>18</v>
      </c>
      <c r="S7" s="276">
        <v>19</v>
      </c>
      <c r="T7" s="187">
        <v>20</v>
      </c>
    </row>
    <row r="8" spans="1:21" x14ac:dyDescent="0.2">
      <c r="A8" s="686" t="s">
        <v>73</v>
      </c>
      <c r="B8" s="686"/>
      <c r="C8" s="278">
        <f>C42+C51+C60+C71+C96+C103+C140+C167</f>
        <v>131</v>
      </c>
      <c r="D8" s="278"/>
      <c r="E8" s="278"/>
      <c r="F8" s="278"/>
      <c r="G8" s="278"/>
      <c r="H8" s="278"/>
      <c r="I8" s="278"/>
      <c r="J8" s="278">
        <f t="shared" ref="J8:P8" si="0">J42+J51+J60+J71+J96+J103+J140+J167</f>
        <v>120551.78999999998</v>
      </c>
      <c r="K8" s="278">
        <f t="shared" si="0"/>
        <v>105858.41</v>
      </c>
      <c r="L8" s="278">
        <f t="shared" si="0"/>
        <v>80397.3</v>
      </c>
      <c r="M8" s="278">
        <f t="shared" si="0"/>
        <v>2401</v>
      </c>
      <c r="N8" s="279">
        <f t="shared" si="0"/>
        <v>1215637556.6261933</v>
      </c>
      <c r="O8" s="278">
        <f t="shared" si="0"/>
        <v>0</v>
      </c>
      <c r="P8" s="278">
        <f t="shared" si="0"/>
        <v>0</v>
      </c>
      <c r="Q8" s="279">
        <f>N8</f>
        <v>1215637556.6261933</v>
      </c>
      <c r="R8" s="280"/>
      <c r="S8" s="279"/>
      <c r="T8" s="281"/>
    </row>
    <row r="9" spans="1:21" x14ac:dyDescent="0.2">
      <c r="A9" s="687" t="s">
        <v>59</v>
      </c>
      <c r="B9" s="687"/>
      <c r="C9" s="171"/>
      <c r="D9" s="171"/>
      <c r="E9" s="282"/>
      <c r="F9" s="282"/>
      <c r="G9" s="282"/>
      <c r="H9" s="282"/>
      <c r="I9" s="174"/>
      <c r="J9" s="174"/>
      <c r="K9" s="174"/>
      <c r="L9" s="171"/>
      <c r="M9" s="171"/>
      <c r="N9" s="283"/>
      <c r="O9" s="283"/>
      <c r="P9" s="283"/>
      <c r="Q9" s="283"/>
      <c r="R9" s="283"/>
      <c r="S9" s="283"/>
      <c r="T9" s="283"/>
    </row>
    <row r="10" spans="1:21" s="4" customFormat="1" ht="13.35" customHeight="1" x14ac:dyDescent="0.2">
      <c r="A10" s="587">
        <f>'Раздел 1'!A19+1</f>
        <v>2</v>
      </c>
      <c r="B10" s="361" t="s">
        <v>175</v>
      </c>
      <c r="C10" s="589">
        <v>1956</v>
      </c>
      <c r="D10" s="351"/>
      <c r="E10" s="362">
        <v>2022</v>
      </c>
      <c r="F10" s="362" t="s">
        <v>147</v>
      </c>
      <c r="G10" s="363" t="s">
        <v>112</v>
      </c>
      <c r="H10" s="589">
        <v>3</v>
      </c>
      <c r="I10" s="353">
        <v>3</v>
      </c>
      <c r="J10" s="354">
        <v>1654.38</v>
      </c>
      <c r="K10" s="354">
        <v>1073.2</v>
      </c>
      <c r="L10" s="354">
        <v>772.1</v>
      </c>
      <c r="M10" s="357">
        <v>22</v>
      </c>
      <c r="N10" s="354">
        <v>12351976.387952801</v>
      </c>
      <c r="O10" s="354">
        <v>0</v>
      </c>
      <c r="P10" s="354">
        <v>0</v>
      </c>
      <c r="Q10" s="354">
        <f>N10</f>
        <v>12351976.387952801</v>
      </c>
      <c r="R10" s="134">
        <f t="shared" ref="R10:R17" si="1">Q10/K10</f>
        <v>11509.48228471189</v>
      </c>
      <c r="S10" s="589">
        <v>11765.05</v>
      </c>
      <c r="T10" s="360">
        <v>2022</v>
      </c>
      <c r="U10" s="218"/>
    </row>
    <row r="11" spans="1:21" s="29" customFormat="1" ht="12.75" customHeight="1" x14ac:dyDescent="0.2">
      <c r="A11" s="587">
        <v>1</v>
      </c>
      <c r="B11" s="373" t="s">
        <v>726</v>
      </c>
      <c r="C11" s="367" t="s">
        <v>55</v>
      </c>
      <c r="D11" s="368"/>
      <c r="E11" s="367" t="s">
        <v>151</v>
      </c>
      <c r="F11" s="588" t="s">
        <v>147</v>
      </c>
      <c r="G11" s="374" t="s">
        <v>112</v>
      </c>
      <c r="H11" s="367">
        <v>2</v>
      </c>
      <c r="I11" s="370">
        <v>2</v>
      </c>
      <c r="J11" s="371">
        <v>636.29999999999995</v>
      </c>
      <c r="K11" s="371">
        <v>568.5</v>
      </c>
      <c r="L11" s="375">
        <v>526.20000000000005</v>
      </c>
      <c r="M11" s="372">
        <v>16</v>
      </c>
      <c r="N11" s="371">
        <v>8681393.4724190012</v>
      </c>
      <c r="O11" s="371">
        <v>0</v>
      </c>
      <c r="P11" s="371">
        <v>0</v>
      </c>
      <c r="Q11" s="354">
        <f>N11</f>
        <v>8681393.4724190012</v>
      </c>
      <c r="R11" s="274">
        <f t="shared" si="1"/>
        <v>15270.700918942834</v>
      </c>
      <c r="S11" s="367">
        <v>15566.409999999998</v>
      </c>
      <c r="T11" s="367">
        <v>2022</v>
      </c>
    </row>
    <row r="12" spans="1:21" s="29" customFormat="1" ht="12.75" customHeight="1" x14ac:dyDescent="0.2">
      <c r="A12" s="587">
        <f>A11+1</f>
        <v>2</v>
      </c>
      <c r="B12" s="376" t="s">
        <v>727</v>
      </c>
      <c r="C12" s="367">
        <v>1941</v>
      </c>
      <c r="D12" s="368"/>
      <c r="E12" s="367" t="s">
        <v>151</v>
      </c>
      <c r="F12" s="588" t="s">
        <v>147</v>
      </c>
      <c r="G12" s="374" t="s">
        <v>114</v>
      </c>
      <c r="H12" s="367">
        <v>3</v>
      </c>
      <c r="I12" s="370">
        <v>2</v>
      </c>
      <c r="J12" s="371">
        <v>654.5</v>
      </c>
      <c r="K12" s="371">
        <v>365.6</v>
      </c>
      <c r="L12" s="375">
        <v>635.1</v>
      </c>
      <c r="M12" s="372">
        <v>9</v>
      </c>
      <c r="N12" s="371">
        <v>4548530.159742401</v>
      </c>
      <c r="O12" s="371">
        <v>0</v>
      </c>
      <c r="P12" s="371">
        <v>0</v>
      </c>
      <c r="Q12" s="354">
        <f t="shared" ref="Q12:Q42" si="2">N12</f>
        <v>4548530.159742401</v>
      </c>
      <c r="R12" s="274">
        <f t="shared" si="1"/>
        <v>12441.275054000002</v>
      </c>
      <c r="S12" s="367">
        <v>15566.409999999998</v>
      </c>
      <c r="T12" s="367">
        <v>2022</v>
      </c>
    </row>
    <row r="13" spans="1:21" s="29" customFormat="1" ht="12.75" customHeight="1" x14ac:dyDescent="0.2">
      <c r="A13" s="587">
        <f>A12+1</f>
        <v>3</v>
      </c>
      <c r="B13" s="376" t="s">
        <v>728</v>
      </c>
      <c r="C13" s="367" t="s">
        <v>56</v>
      </c>
      <c r="D13" s="368"/>
      <c r="E13" s="367" t="s">
        <v>151</v>
      </c>
      <c r="F13" s="588" t="s">
        <v>147</v>
      </c>
      <c r="G13" s="374" t="s">
        <v>112</v>
      </c>
      <c r="H13" s="367">
        <v>2</v>
      </c>
      <c r="I13" s="370">
        <v>1</v>
      </c>
      <c r="J13" s="371">
        <v>418.9</v>
      </c>
      <c r="K13" s="371">
        <v>256.8</v>
      </c>
      <c r="L13" s="375">
        <v>309.89999999999998</v>
      </c>
      <c r="M13" s="372">
        <v>8</v>
      </c>
      <c r="N13" s="371">
        <v>6534664.4341419991</v>
      </c>
      <c r="O13" s="371">
        <v>0</v>
      </c>
      <c r="P13" s="371">
        <v>0</v>
      </c>
      <c r="Q13" s="354">
        <f t="shared" si="2"/>
        <v>6534664.4341419991</v>
      </c>
      <c r="R13" s="274">
        <f t="shared" si="1"/>
        <v>25446.512594010899</v>
      </c>
      <c r="S13" s="367">
        <v>15566.409999999998</v>
      </c>
      <c r="T13" s="367">
        <v>2022</v>
      </c>
    </row>
    <row r="14" spans="1:21" s="29" customFormat="1" ht="12.75" customHeight="1" x14ac:dyDescent="0.2">
      <c r="A14" s="587">
        <f t="shared" ref="A14:A41" si="3">A13+1</f>
        <v>4</v>
      </c>
      <c r="B14" s="376" t="s">
        <v>729</v>
      </c>
      <c r="C14" s="367">
        <v>1956</v>
      </c>
      <c r="D14" s="368"/>
      <c r="E14" s="367" t="s">
        <v>151</v>
      </c>
      <c r="F14" s="588" t="s">
        <v>147</v>
      </c>
      <c r="G14" s="374" t="s">
        <v>112</v>
      </c>
      <c r="H14" s="367">
        <v>2</v>
      </c>
      <c r="I14" s="370">
        <v>2</v>
      </c>
      <c r="J14" s="371">
        <v>375.6</v>
      </c>
      <c r="K14" s="371">
        <v>254</v>
      </c>
      <c r="L14" s="375">
        <v>117.5</v>
      </c>
      <c r="M14" s="372">
        <v>11</v>
      </c>
      <c r="N14" s="371">
        <v>3833267.3585959999</v>
      </c>
      <c r="O14" s="371">
        <v>0</v>
      </c>
      <c r="P14" s="371">
        <v>0</v>
      </c>
      <c r="Q14" s="354">
        <f t="shared" si="2"/>
        <v>3833267.3585959999</v>
      </c>
      <c r="R14" s="274">
        <f t="shared" si="1"/>
        <v>15091.603773999999</v>
      </c>
      <c r="S14" s="367">
        <v>15566.409999999998</v>
      </c>
      <c r="T14" s="367">
        <v>2022</v>
      </c>
    </row>
    <row r="15" spans="1:21" s="29" customFormat="1" ht="12.75" customHeight="1" x14ac:dyDescent="0.2">
      <c r="A15" s="587">
        <f t="shared" si="3"/>
        <v>5</v>
      </c>
      <c r="B15" s="377" t="s">
        <v>730</v>
      </c>
      <c r="C15" s="367">
        <v>1959</v>
      </c>
      <c r="D15" s="368"/>
      <c r="E15" s="367" t="s">
        <v>151</v>
      </c>
      <c r="F15" s="378" t="s">
        <v>147</v>
      </c>
      <c r="G15" s="374" t="s">
        <v>112</v>
      </c>
      <c r="H15" s="367">
        <v>2</v>
      </c>
      <c r="I15" s="370">
        <v>2</v>
      </c>
      <c r="J15" s="371">
        <v>675.2</v>
      </c>
      <c r="K15" s="371">
        <v>618.9</v>
      </c>
      <c r="L15" s="375">
        <v>513.4</v>
      </c>
      <c r="M15" s="372">
        <v>16</v>
      </c>
      <c r="N15" s="371">
        <v>9482729.8435885999</v>
      </c>
      <c r="O15" s="371">
        <v>0</v>
      </c>
      <c r="P15" s="371">
        <v>0</v>
      </c>
      <c r="Q15" s="354">
        <f t="shared" si="2"/>
        <v>9482729.8435885999</v>
      </c>
      <c r="R15" s="379">
        <f t="shared" si="1"/>
        <v>15321.909587313945</v>
      </c>
      <c r="S15" s="367">
        <v>15566.409999999998</v>
      </c>
      <c r="T15" s="367">
        <v>2022</v>
      </c>
    </row>
    <row r="16" spans="1:21" s="29" customFormat="1" ht="12.75" customHeight="1" x14ac:dyDescent="0.2">
      <c r="A16" s="587">
        <f t="shared" si="3"/>
        <v>6</v>
      </c>
      <c r="B16" s="377" t="s">
        <v>731</v>
      </c>
      <c r="C16" s="367">
        <v>1961</v>
      </c>
      <c r="D16" s="368"/>
      <c r="E16" s="367" t="s">
        <v>151</v>
      </c>
      <c r="F16" s="378" t="s">
        <v>147</v>
      </c>
      <c r="G16" s="374" t="s">
        <v>112</v>
      </c>
      <c r="H16" s="367">
        <v>2</v>
      </c>
      <c r="I16" s="370">
        <v>1</v>
      </c>
      <c r="J16" s="371">
        <v>278</v>
      </c>
      <c r="K16" s="371">
        <v>189.4</v>
      </c>
      <c r="L16" s="375">
        <v>108.9</v>
      </c>
      <c r="M16" s="372">
        <v>9</v>
      </c>
      <c r="N16" s="371">
        <v>2628121.21</v>
      </c>
      <c r="O16" s="371">
        <v>0</v>
      </c>
      <c r="P16" s="371">
        <v>0</v>
      </c>
      <c r="Q16" s="354">
        <f t="shared" si="2"/>
        <v>2628121.21</v>
      </c>
      <c r="R16" s="379">
        <f t="shared" si="1"/>
        <v>13876.035955649419</v>
      </c>
      <c r="S16" s="367">
        <v>15566.409999999998</v>
      </c>
      <c r="T16" s="367">
        <v>2022</v>
      </c>
    </row>
    <row r="17" spans="1:21" s="29" customFormat="1" ht="12.75" customHeight="1" x14ac:dyDescent="0.2">
      <c r="A17" s="587">
        <f t="shared" si="3"/>
        <v>7</v>
      </c>
      <c r="B17" s="376" t="s">
        <v>732</v>
      </c>
      <c r="C17" s="367">
        <v>1958</v>
      </c>
      <c r="D17" s="368"/>
      <c r="E17" s="367" t="s">
        <v>149</v>
      </c>
      <c r="F17" s="588" t="s">
        <v>147</v>
      </c>
      <c r="G17" s="374" t="s">
        <v>112</v>
      </c>
      <c r="H17" s="367">
        <v>2</v>
      </c>
      <c r="I17" s="370">
        <v>2</v>
      </c>
      <c r="J17" s="371">
        <v>608</v>
      </c>
      <c r="K17" s="371">
        <v>561</v>
      </c>
      <c r="L17" s="375">
        <v>529.5</v>
      </c>
      <c r="M17" s="372">
        <v>16</v>
      </c>
      <c r="N17" s="371">
        <v>8719636.9886140004</v>
      </c>
      <c r="O17" s="371">
        <v>0</v>
      </c>
      <c r="P17" s="371">
        <v>0</v>
      </c>
      <c r="Q17" s="354">
        <f t="shared" si="2"/>
        <v>8719636.9886140004</v>
      </c>
      <c r="R17" s="274">
        <f t="shared" si="1"/>
        <v>15543.02493514082</v>
      </c>
      <c r="S17" s="367">
        <v>15566.409999999998</v>
      </c>
      <c r="T17" s="367">
        <v>2022</v>
      </c>
    </row>
    <row r="18" spans="1:21" s="29" customFormat="1" ht="13.35" customHeight="1" x14ac:dyDescent="0.2">
      <c r="A18" s="587">
        <f t="shared" si="3"/>
        <v>8</v>
      </c>
      <c r="B18" s="141" t="s">
        <v>163</v>
      </c>
      <c r="C18" s="589" t="s">
        <v>46</v>
      </c>
      <c r="D18" s="351"/>
      <c r="E18" s="587">
        <v>2023</v>
      </c>
      <c r="F18" s="589" t="s">
        <v>147</v>
      </c>
      <c r="G18" s="352" t="s">
        <v>112</v>
      </c>
      <c r="H18" s="589">
        <v>2</v>
      </c>
      <c r="I18" s="353">
        <v>2</v>
      </c>
      <c r="J18" s="354">
        <v>1514.1</v>
      </c>
      <c r="K18" s="354">
        <v>1367.4</v>
      </c>
      <c r="L18" s="354">
        <v>930.9</v>
      </c>
      <c r="M18" s="355">
        <v>20</v>
      </c>
      <c r="N18" s="354">
        <v>16530222.359999999</v>
      </c>
      <c r="O18" s="354">
        <v>0</v>
      </c>
      <c r="P18" s="354">
        <v>0</v>
      </c>
      <c r="Q18" s="354">
        <f t="shared" si="2"/>
        <v>16530222.359999999</v>
      </c>
      <c r="R18" s="134">
        <f t="shared" ref="R18:R41" si="4">Q18/K18</f>
        <v>12088.797981570864</v>
      </c>
      <c r="S18" s="589">
        <v>12180.61</v>
      </c>
      <c r="T18" s="589">
        <v>2023</v>
      </c>
      <c r="U18" s="218"/>
    </row>
    <row r="19" spans="1:21" s="29" customFormat="1" ht="13.35" customHeight="1" x14ac:dyDescent="0.2">
      <c r="A19" s="587">
        <f t="shared" si="3"/>
        <v>9</v>
      </c>
      <c r="B19" s="141" t="s">
        <v>164</v>
      </c>
      <c r="C19" s="589" t="s">
        <v>61</v>
      </c>
      <c r="D19" s="351"/>
      <c r="E19" s="587">
        <v>2023</v>
      </c>
      <c r="F19" s="589" t="s">
        <v>147</v>
      </c>
      <c r="G19" s="352" t="s">
        <v>112</v>
      </c>
      <c r="H19" s="589">
        <v>5</v>
      </c>
      <c r="I19" s="353">
        <v>5</v>
      </c>
      <c r="J19" s="354">
        <v>2615</v>
      </c>
      <c r="K19" s="354">
        <v>2590</v>
      </c>
      <c r="L19" s="354">
        <v>2347</v>
      </c>
      <c r="M19" s="355">
        <v>55</v>
      </c>
      <c r="N19" s="354">
        <v>19010268.282512002</v>
      </c>
      <c r="O19" s="354">
        <v>0</v>
      </c>
      <c r="P19" s="354">
        <v>0</v>
      </c>
      <c r="Q19" s="354">
        <f t="shared" si="2"/>
        <v>19010268.282512002</v>
      </c>
      <c r="R19" s="134">
        <f t="shared" si="4"/>
        <v>7339.871923749808</v>
      </c>
      <c r="S19" s="589">
        <v>12180.61</v>
      </c>
      <c r="T19" s="589">
        <v>2023</v>
      </c>
      <c r="U19" s="218"/>
    </row>
    <row r="20" spans="1:21" s="29" customFormat="1" ht="13.35" customHeight="1" x14ac:dyDescent="0.2">
      <c r="A20" s="587">
        <f t="shared" si="3"/>
        <v>10</v>
      </c>
      <c r="B20" s="141" t="s">
        <v>165</v>
      </c>
      <c r="C20" s="589" t="s">
        <v>66</v>
      </c>
      <c r="D20" s="351"/>
      <c r="E20" s="587">
        <v>2023</v>
      </c>
      <c r="F20" s="589" t="s">
        <v>147</v>
      </c>
      <c r="G20" s="352" t="s">
        <v>114</v>
      </c>
      <c r="H20" s="589">
        <v>2</v>
      </c>
      <c r="I20" s="353">
        <v>2</v>
      </c>
      <c r="J20" s="354">
        <v>884.2</v>
      </c>
      <c r="K20" s="354">
        <v>838.52</v>
      </c>
      <c r="L20" s="354">
        <v>725.1</v>
      </c>
      <c r="M20" s="355">
        <v>16</v>
      </c>
      <c r="N20" s="354">
        <v>8413569.0999999996</v>
      </c>
      <c r="O20" s="354">
        <v>0</v>
      </c>
      <c r="P20" s="354">
        <v>0</v>
      </c>
      <c r="Q20" s="354">
        <f t="shared" si="2"/>
        <v>8413569.0999999996</v>
      </c>
      <c r="R20" s="134">
        <f t="shared" si="4"/>
        <v>10033.83234746935</v>
      </c>
      <c r="S20" s="589">
        <v>15566.409999999998</v>
      </c>
      <c r="T20" s="589">
        <v>2023</v>
      </c>
      <c r="U20" s="218"/>
    </row>
    <row r="21" spans="1:21" s="29" customFormat="1" ht="13.35" customHeight="1" x14ac:dyDescent="0.2">
      <c r="A21" s="587">
        <f t="shared" si="3"/>
        <v>11</v>
      </c>
      <c r="B21" s="141" t="s">
        <v>168</v>
      </c>
      <c r="C21" s="589" t="s">
        <v>60</v>
      </c>
      <c r="D21" s="351"/>
      <c r="E21" s="587">
        <v>2023</v>
      </c>
      <c r="F21" s="589" t="s">
        <v>147</v>
      </c>
      <c r="G21" s="352" t="s">
        <v>112</v>
      </c>
      <c r="H21" s="589">
        <v>3</v>
      </c>
      <c r="I21" s="353">
        <v>3</v>
      </c>
      <c r="J21" s="354">
        <v>959.2</v>
      </c>
      <c r="K21" s="354">
        <v>958.9</v>
      </c>
      <c r="L21" s="354">
        <v>814.3</v>
      </c>
      <c r="M21" s="355">
        <v>18</v>
      </c>
      <c r="N21" s="354">
        <v>9082476.1819583997</v>
      </c>
      <c r="O21" s="354">
        <v>0</v>
      </c>
      <c r="P21" s="354">
        <v>0</v>
      </c>
      <c r="Q21" s="354">
        <f t="shared" si="2"/>
        <v>9082476.1819583997</v>
      </c>
      <c r="R21" s="134">
        <f t="shared" si="4"/>
        <v>9471.7657544669928</v>
      </c>
      <c r="S21" s="589">
        <v>11765.05</v>
      </c>
      <c r="T21" s="589">
        <v>2023</v>
      </c>
      <c r="U21" s="218"/>
    </row>
    <row r="22" spans="1:21" s="29" customFormat="1" ht="13.35" customHeight="1" x14ac:dyDescent="0.2">
      <c r="A22" s="587">
        <f t="shared" si="3"/>
        <v>12</v>
      </c>
      <c r="B22" s="141" t="s">
        <v>170</v>
      </c>
      <c r="C22" s="589" t="s">
        <v>67</v>
      </c>
      <c r="D22" s="351"/>
      <c r="E22" s="587">
        <v>2023</v>
      </c>
      <c r="F22" s="589" t="s">
        <v>147</v>
      </c>
      <c r="G22" s="352" t="s">
        <v>112</v>
      </c>
      <c r="H22" s="589">
        <v>5</v>
      </c>
      <c r="I22" s="353">
        <v>4</v>
      </c>
      <c r="J22" s="354">
        <v>4186</v>
      </c>
      <c r="K22" s="354">
        <v>3780.4</v>
      </c>
      <c r="L22" s="354">
        <v>3456.4</v>
      </c>
      <c r="M22" s="355">
        <v>77</v>
      </c>
      <c r="N22" s="354">
        <v>37298942.611892</v>
      </c>
      <c r="O22" s="354">
        <v>0</v>
      </c>
      <c r="P22" s="354">
        <v>0</v>
      </c>
      <c r="Q22" s="354">
        <f t="shared" si="2"/>
        <v>37298942.611892</v>
      </c>
      <c r="R22" s="134">
        <f t="shared" si="4"/>
        <v>9866.4010718156806</v>
      </c>
      <c r="S22" s="589">
        <v>12180.61</v>
      </c>
      <c r="T22" s="589">
        <v>2023</v>
      </c>
      <c r="U22" s="218"/>
    </row>
    <row r="23" spans="1:21" s="29" customFormat="1" ht="13.35" customHeight="1" x14ac:dyDescent="0.2">
      <c r="A23" s="587">
        <f t="shared" si="3"/>
        <v>13</v>
      </c>
      <c r="B23" s="141" t="s">
        <v>171</v>
      </c>
      <c r="C23" s="589" t="s">
        <v>60</v>
      </c>
      <c r="D23" s="351"/>
      <c r="E23" s="587">
        <v>2023</v>
      </c>
      <c r="F23" s="589" t="s">
        <v>147</v>
      </c>
      <c r="G23" s="352" t="s">
        <v>100</v>
      </c>
      <c r="H23" s="589">
        <v>2</v>
      </c>
      <c r="I23" s="353">
        <v>2</v>
      </c>
      <c r="J23" s="354">
        <v>674.5</v>
      </c>
      <c r="K23" s="354">
        <v>630.6</v>
      </c>
      <c r="L23" s="354">
        <v>473</v>
      </c>
      <c r="M23" s="355">
        <v>16</v>
      </c>
      <c r="N23" s="354">
        <v>8086635.9406944001</v>
      </c>
      <c r="O23" s="354">
        <v>0</v>
      </c>
      <c r="P23" s="354">
        <v>0</v>
      </c>
      <c r="Q23" s="354">
        <f t="shared" si="2"/>
        <v>8086635.9406944001</v>
      </c>
      <c r="R23" s="134">
        <f t="shared" si="4"/>
        <v>12823.717000784014</v>
      </c>
      <c r="S23" s="589">
        <v>15566.409999999998</v>
      </c>
      <c r="T23" s="589">
        <v>2023</v>
      </c>
      <c r="U23" s="218"/>
    </row>
    <row r="24" spans="1:21" s="29" customFormat="1" ht="13.35" customHeight="1" x14ac:dyDescent="0.2">
      <c r="A24" s="587">
        <f t="shared" si="3"/>
        <v>14</v>
      </c>
      <c r="B24" s="141" t="s">
        <v>172</v>
      </c>
      <c r="C24" s="589" t="s">
        <v>65</v>
      </c>
      <c r="D24" s="351"/>
      <c r="E24" s="587">
        <v>2023</v>
      </c>
      <c r="F24" s="589" t="s">
        <v>147</v>
      </c>
      <c r="G24" s="352" t="s">
        <v>112</v>
      </c>
      <c r="H24" s="589">
        <v>2</v>
      </c>
      <c r="I24" s="353">
        <v>2</v>
      </c>
      <c r="J24" s="354">
        <v>276.7</v>
      </c>
      <c r="K24" s="354">
        <v>239.4</v>
      </c>
      <c r="L24" s="354">
        <v>201.5</v>
      </c>
      <c r="M24" s="355">
        <v>8</v>
      </c>
      <c r="N24" s="354">
        <v>3185437.4324384001</v>
      </c>
      <c r="O24" s="354">
        <v>0</v>
      </c>
      <c r="P24" s="354">
        <v>0</v>
      </c>
      <c r="Q24" s="354">
        <f t="shared" si="2"/>
        <v>3185437.4324384001</v>
      </c>
      <c r="R24" s="134">
        <f t="shared" si="4"/>
        <v>13305.920770419381</v>
      </c>
      <c r="S24" s="589">
        <v>15566.409999999998</v>
      </c>
      <c r="T24" s="589">
        <v>2023</v>
      </c>
      <c r="U24" s="218"/>
    </row>
    <row r="25" spans="1:21" s="29" customFormat="1" ht="13.35" customHeight="1" x14ac:dyDescent="0.2">
      <c r="A25" s="587">
        <f t="shared" si="3"/>
        <v>15</v>
      </c>
      <c r="B25" s="141" t="s">
        <v>173</v>
      </c>
      <c r="C25" s="589" t="s">
        <v>58</v>
      </c>
      <c r="D25" s="351"/>
      <c r="E25" s="587">
        <v>2023</v>
      </c>
      <c r="F25" s="589" t="s">
        <v>147</v>
      </c>
      <c r="G25" s="352" t="s">
        <v>112</v>
      </c>
      <c r="H25" s="589">
        <v>2</v>
      </c>
      <c r="I25" s="353">
        <v>1</v>
      </c>
      <c r="J25" s="354">
        <v>269.39999999999998</v>
      </c>
      <c r="K25" s="354">
        <v>268.10000000000002</v>
      </c>
      <c r="L25" s="354">
        <v>268.10000000000002</v>
      </c>
      <c r="M25" s="355">
        <v>8</v>
      </c>
      <c r="N25" s="354">
        <v>3628121.2113960003</v>
      </c>
      <c r="O25" s="354">
        <v>0</v>
      </c>
      <c r="P25" s="354">
        <v>0</v>
      </c>
      <c r="Q25" s="354">
        <f t="shared" si="2"/>
        <v>3628121.2113960003</v>
      </c>
      <c r="R25" s="134">
        <f t="shared" si="4"/>
        <v>13532.716193196569</v>
      </c>
      <c r="S25" s="589">
        <v>15566.409999999998</v>
      </c>
      <c r="T25" s="589">
        <v>2023</v>
      </c>
      <c r="U25" s="218"/>
    </row>
    <row r="26" spans="1:21" s="29" customFormat="1" ht="13.35" customHeight="1" x14ac:dyDescent="0.2">
      <c r="A26" s="587">
        <f t="shared" si="3"/>
        <v>16</v>
      </c>
      <c r="B26" s="141" t="s">
        <v>174</v>
      </c>
      <c r="C26" s="589" t="s">
        <v>56</v>
      </c>
      <c r="D26" s="351"/>
      <c r="E26" s="587">
        <v>2023</v>
      </c>
      <c r="F26" s="589" t="s">
        <v>147</v>
      </c>
      <c r="G26" s="352" t="s">
        <v>112</v>
      </c>
      <c r="H26" s="589">
        <v>3</v>
      </c>
      <c r="I26" s="353">
        <v>2</v>
      </c>
      <c r="J26" s="354">
        <v>1231</v>
      </c>
      <c r="K26" s="354">
        <v>1080</v>
      </c>
      <c r="L26" s="354">
        <v>1080</v>
      </c>
      <c r="M26" s="355">
        <v>18</v>
      </c>
      <c r="N26" s="354">
        <v>17044297.418527998</v>
      </c>
      <c r="O26" s="354">
        <v>0</v>
      </c>
      <c r="P26" s="354">
        <v>0</v>
      </c>
      <c r="Q26" s="354">
        <f t="shared" si="2"/>
        <v>17044297.418527998</v>
      </c>
      <c r="R26" s="134">
        <f t="shared" si="4"/>
        <v>15781.756869007406</v>
      </c>
      <c r="S26" s="589">
        <v>15566.409999999998</v>
      </c>
      <c r="T26" s="589">
        <v>2023</v>
      </c>
      <c r="U26" s="218"/>
    </row>
    <row r="27" spans="1:21" s="29" customFormat="1" ht="13.35" customHeight="1" x14ac:dyDescent="0.2">
      <c r="A27" s="587">
        <f t="shared" si="3"/>
        <v>17</v>
      </c>
      <c r="B27" s="141" t="s">
        <v>176</v>
      </c>
      <c r="C27" s="589" t="s">
        <v>44</v>
      </c>
      <c r="D27" s="351"/>
      <c r="E27" s="587">
        <v>2023</v>
      </c>
      <c r="F27" s="589" t="s">
        <v>147</v>
      </c>
      <c r="G27" s="352" t="s">
        <v>112</v>
      </c>
      <c r="H27" s="589">
        <v>3</v>
      </c>
      <c r="I27" s="353">
        <v>2</v>
      </c>
      <c r="J27" s="354">
        <v>1097.9000000000001</v>
      </c>
      <c r="K27" s="354">
        <v>1075.8</v>
      </c>
      <c r="L27" s="354">
        <v>1028</v>
      </c>
      <c r="M27" s="355">
        <v>24</v>
      </c>
      <c r="N27" s="354">
        <v>6863300.6542776003</v>
      </c>
      <c r="O27" s="354">
        <v>0</v>
      </c>
      <c r="P27" s="354">
        <v>0</v>
      </c>
      <c r="Q27" s="354">
        <f t="shared" si="2"/>
        <v>6863300.6542776003</v>
      </c>
      <c r="R27" s="134">
        <f t="shared" si="4"/>
        <v>6379.7180277724492</v>
      </c>
      <c r="S27" s="589">
        <v>11765.05</v>
      </c>
      <c r="T27" s="589">
        <v>2023</v>
      </c>
      <c r="U27" s="218"/>
    </row>
    <row r="28" spans="1:21" s="29" customFormat="1" ht="13.35" customHeight="1" x14ac:dyDescent="0.2">
      <c r="A28" s="587">
        <f t="shared" si="3"/>
        <v>18</v>
      </c>
      <c r="B28" s="141" t="s">
        <v>177</v>
      </c>
      <c r="C28" s="589" t="s">
        <v>45</v>
      </c>
      <c r="D28" s="351"/>
      <c r="E28" s="587">
        <v>2023</v>
      </c>
      <c r="F28" s="589" t="s">
        <v>147</v>
      </c>
      <c r="G28" s="352" t="s">
        <v>112</v>
      </c>
      <c r="H28" s="589">
        <v>2</v>
      </c>
      <c r="I28" s="353">
        <v>1</v>
      </c>
      <c r="J28" s="354">
        <v>521.9</v>
      </c>
      <c r="K28" s="354">
        <v>409.6</v>
      </c>
      <c r="L28" s="354">
        <v>262.5</v>
      </c>
      <c r="M28" s="355">
        <v>12</v>
      </c>
      <c r="N28" s="354">
        <v>4428524.3590061991</v>
      </c>
      <c r="O28" s="354">
        <v>0</v>
      </c>
      <c r="P28" s="354">
        <v>0</v>
      </c>
      <c r="Q28" s="354">
        <f t="shared" si="2"/>
        <v>4428524.3590061991</v>
      </c>
      <c r="R28" s="134">
        <f t="shared" si="4"/>
        <v>10811.827048354977</v>
      </c>
      <c r="S28" s="589">
        <v>11765.05</v>
      </c>
      <c r="T28" s="589">
        <v>2023</v>
      </c>
      <c r="U28" s="218"/>
    </row>
    <row r="29" spans="1:21" s="29" customFormat="1" ht="13.35" customHeight="1" x14ac:dyDescent="0.2">
      <c r="A29" s="587">
        <f t="shared" si="3"/>
        <v>19</v>
      </c>
      <c r="B29" s="141" t="s">
        <v>178</v>
      </c>
      <c r="C29" s="589" t="s">
        <v>61</v>
      </c>
      <c r="D29" s="351"/>
      <c r="E29" s="587">
        <v>2023</v>
      </c>
      <c r="F29" s="589" t="s">
        <v>147</v>
      </c>
      <c r="G29" s="352" t="s">
        <v>112</v>
      </c>
      <c r="H29" s="589">
        <v>5</v>
      </c>
      <c r="I29" s="353">
        <v>4</v>
      </c>
      <c r="J29" s="354">
        <v>4669.3</v>
      </c>
      <c r="K29" s="354">
        <v>4309.1000000000004</v>
      </c>
      <c r="L29" s="354">
        <v>3089.39</v>
      </c>
      <c r="M29" s="355">
        <v>61</v>
      </c>
      <c r="N29" s="354">
        <v>48610698.335191399</v>
      </c>
      <c r="O29" s="354">
        <v>0</v>
      </c>
      <c r="P29" s="354">
        <v>0</v>
      </c>
      <c r="Q29" s="354">
        <f t="shared" si="2"/>
        <v>48610698.335191399</v>
      </c>
      <c r="R29" s="134">
        <f t="shared" si="4"/>
        <v>11280.939949221738</v>
      </c>
      <c r="S29" s="589">
        <v>12180.61</v>
      </c>
      <c r="T29" s="589">
        <v>2023</v>
      </c>
      <c r="U29" s="218"/>
    </row>
    <row r="30" spans="1:21" s="29" customFormat="1" ht="13.35" customHeight="1" x14ac:dyDescent="0.2">
      <c r="A30" s="587">
        <f t="shared" si="3"/>
        <v>20</v>
      </c>
      <c r="B30" s="141" t="s">
        <v>179</v>
      </c>
      <c r="C30" s="589" t="s">
        <v>58</v>
      </c>
      <c r="D30" s="351"/>
      <c r="E30" s="587">
        <v>2023</v>
      </c>
      <c r="F30" s="589" t="s">
        <v>147</v>
      </c>
      <c r="G30" s="352" t="s">
        <v>114</v>
      </c>
      <c r="H30" s="589">
        <v>2</v>
      </c>
      <c r="I30" s="353">
        <v>2</v>
      </c>
      <c r="J30" s="354">
        <v>625.79999999999995</v>
      </c>
      <c r="K30" s="354">
        <v>625.79999999999995</v>
      </c>
      <c r="L30" s="354">
        <v>554.5</v>
      </c>
      <c r="M30" s="355">
        <v>16</v>
      </c>
      <c r="N30" s="354">
        <v>3148245.75</v>
      </c>
      <c r="O30" s="354">
        <v>0</v>
      </c>
      <c r="P30" s="354">
        <v>0</v>
      </c>
      <c r="Q30" s="354">
        <f t="shared" si="2"/>
        <v>3148245.75</v>
      </c>
      <c r="R30" s="134">
        <f t="shared" si="4"/>
        <v>5030.7538350910836</v>
      </c>
      <c r="S30" s="589">
        <v>8325.9699999999993</v>
      </c>
      <c r="T30" s="589">
        <v>2023</v>
      </c>
      <c r="U30" s="218"/>
    </row>
    <row r="31" spans="1:21" s="29" customFormat="1" ht="13.35" customHeight="1" x14ac:dyDescent="0.2">
      <c r="A31" s="587">
        <f t="shared" si="3"/>
        <v>21</v>
      </c>
      <c r="B31" s="141" t="s">
        <v>180</v>
      </c>
      <c r="C31" s="589" t="s">
        <v>47</v>
      </c>
      <c r="D31" s="351"/>
      <c r="E31" s="587">
        <v>2023</v>
      </c>
      <c r="F31" s="589" t="s">
        <v>147</v>
      </c>
      <c r="G31" s="352" t="s">
        <v>112</v>
      </c>
      <c r="H31" s="589">
        <v>2</v>
      </c>
      <c r="I31" s="353">
        <v>2</v>
      </c>
      <c r="J31" s="354">
        <v>427.1</v>
      </c>
      <c r="K31" s="354">
        <v>426.4</v>
      </c>
      <c r="L31" s="354">
        <v>272.5</v>
      </c>
      <c r="M31" s="355">
        <v>10</v>
      </c>
      <c r="N31" s="354">
        <v>2327717.07864</v>
      </c>
      <c r="O31" s="354">
        <v>0</v>
      </c>
      <c r="P31" s="354">
        <v>0</v>
      </c>
      <c r="Q31" s="354">
        <f t="shared" si="2"/>
        <v>2327717.07864</v>
      </c>
      <c r="R31" s="134">
        <f t="shared" si="4"/>
        <v>5458.9987772983113</v>
      </c>
      <c r="S31" s="589">
        <v>15566.409999999998</v>
      </c>
      <c r="T31" s="589">
        <v>2023</v>
      </c>
      <c r="U31" s="218"/>
    </row>
    <row r="32" spans="1:21" s="29" customFormat="1" ht="13.35" customHeight="1" x14ac:dyDescent="0.2">
      <c r="A32" s="587">
        <f t="shared" si="3"/>
        <v>22</v>
      </c>
      <c r="B32" s="141" t="s">
        <v>181</v>
      </c>
      <c r="C32" s="589" t="s">
        <v>55</v>
      </c>
      <c r="D32" s="351"/>
      <c r="E32" s="587">
        <v>2023</v>
      </c>
      <c r="F32" s="589" t="s">
        <v>147</v>
      </c>
      <c r="G32" s="352" t="s">
        <v>112</v>
      </c>
      <c r="H32" s="589">
        <v>2</v>
      </c>
      <c r="I32" s="353">
        <v>1</v>
      </c>
      <c r="J32" s="354">
        <v>421</v>
      </c>
      <c r="K32" s="354">
        <v>399.65</v>
      </c>
      <c r="L32" s="354">
        <v>369.97</v>
      </c>
      <c r="M32" s="355">
        <v>10</v>
      </c>
      <c r="N32" s="354">
        <v>1905996.8456415597</v>
      </c>
      <c r="O32" s="354">
        <v>0</v>
      </c>
      <c r="P32" s="354">
        <v>0</v>
      </c>
      <c r="Q32" s="354">
        <f t="shared" si="2"/>
        <v>1905996.8456415597</v>
      </c>
      <c r="R32" s="134">
        <f t="shared" si="4"/>
        <v>4769.1651335957959</v>
      </c>
      <c r="S32" s="589">
        <v>8325.9699999999993</v>
      </c>
      <c r="T32" s="589">
        <v>2023</v>
      </c>
      <c r="U32" s="218"/>
    </row>
    <row r="33" spans="1:22" s="29" customFormat="1" ht="13.35" customHeight="1" x14ac:dyDescent="0.2">
      <c r="A33" s="587">
        <f t="shared" si="3"/>
        <v>23</v>
      </c>
      <c r="B33" s="141" t="s">
        <v>182</v>
      </c>
      <c r="C33" s="589" t="s">
        <v>60</v>
      </c>
      <c r="D33" s="351"/>
      <c r="E33" s="587">
        <v>2023</v>
      </c>
      <c r="F33" s="589" t="s">
        <v>147</v>
      </c>
      <c r="G33" s="352" t="s">
        <v>112</v>
      </c>
      <c r="H33" s="589">
        <v>2</v>
      </c>
      <c r="I33" s="353">
        <v>1</v>
      </c>
      <c r="J33" s="354">
        <v>313.5</v>
      </c>
      <c r="K33" s="354">
        <v>288</v>
      </c>
      <c r="L33" s="354">
        <v>288</v>
      </c>
      <c r="M33" s="355">
        <v>8</v>
      </c>
      <c r="N33" s="354">
        <v>2867659.3520800006</v>
      </c>
      <c r="O33" s="354">
        <v>0</v>
      </c>
      <c r="P33" s="354">
        <v>0</v>
      </c>
      <c r="Q33" s="354">
        <f t="shared" si="2"/>
        <v>2867659.3520800006</v>
      </c>
      <c r="R33" s="134">
        <f t="shared" si="4"/>
        <v>9957.1505280555575</v>
      </c>
      <c r="S33" s="589">
        <v>15566.409999999998</v>
      </c>
      <c r="T33" s="589">
        <v>2023</v>
      </c>
      <c r="U33" s="218"/>
    </row>
    <row r="34" spans="1:22" s="29" customFormat="1" ht="13.35" customHeight="1" x14ac:dyDescent="0.2">
      <c r="A34" s="587">
        <f t="shared" si="3"/>
        <v>24</v>
      </c>
      <c r="B34" s="141" t="s">
        <v>183</v>
      </c>
      <c r="C34" s="589" t="s">
        <v>65</v>
      </c>
      <c r="D34" s="351"/>
      <c r="E34" s="587">
        <v>2023</v>
      </c>
      <c r="F34" s="589" t="s">
        <v>147</v>
      </c>
      <c r="G34" s="352" t="s">
        <v>112</v>
      </c>
      <c r="H34" s="589">
        <v>4</v>
      </c>
      <c r="I34" s="353">
        <v>2</v>
      </c>
      <c r="J34" s="354">
        <v>1662.8</v>
      </c>
      <c r="K34" s="354">
        <v>1486.52</v>
      </c>
      <c r="L34" s="354">
        <v>1486.52</v>
      </c>
      <c r="M34" s="355">
        <v>15</v>
      </c>
      <c r="N34" s="354">
        <v>10519726.903506</v>
      </c>
      <c r="O34" s="354">
        <v>0</v>
      </c>
      <c r="P34" s="354">
        <v>0</v>
      </c>
      <c r="Q34" s="354">
        <f t="shared" si="2"/>
        <v>10519726.903506</v>
      </c>
      <c r="R34" s="134">
        <f t="shared" si="4"/>
        <v>7076.7476411390362</v>
      </c>
      <c r="S34" s="589">
        <v>7883.4000000000005</v>
      </c>
      <c r="T34" s="589">
        <v>2023</v>
      </c>
      <c r="U34" s="218"/>
    </row>
    <row r="35" spans="1:22" s="29" customFormat="1" ht="13.35" customHeight="1" x14ac:dyDescent="0.2">
      <c r="A35" s="587">
        <f t="shared" si="3"/>
        <v>25</v>
      </c>
      <c r="B35" s="141" t="s">
        <v>184</v>
      </c>
      <c r="C35" s="589" t="s">
        <v>43</v>
      </c>
      <c r="D35" s="351"/>
      <c r="E35" s="587">
        <v>2023</v>
      </c>
      <c r="F35" s="589" t="s">
        <v>147</v>
      </c>
      <c r="G35" s="352" t="s">
        <v>114</v>
      </c>
      <c r="H35" s="589">
        <v>2</v>
      </c>
      <c r="I35" s="353">
        <v>2</v>
      </c>
      <c r="J35" s="354">
        <v>723.3</v>
      </c>
      <c r="K35" s="354">
        <v>703.15</v>
      </c>
      <c r="L35" s="354">
        <v>515.9</v>
      </c>
      <c r="M35" s="355">
        <v>12</v>
      </c>
      <c r="N35" s="354">
        <v>7733025.4267706992</v>
      </c>
      <c r="O35" s="354">
        <v>0</v>
      </c>
      <c r="P35" s="354">
        <v>0</v>
      </c>
      <c r="Q35" s="354">
        <f t="shared" si="2"/>
        <v>7733025.4267706992</v>
      </c>
      <c r="R35" s="134">
        <f t="shared" si="4"/>
        <v>10997.689578</v>
      </c>
      <c r="S35" s="589">
        <v>12180.61</v>
      </c>
      <c r="T35" s="589">
        <v>2023</v>
      </c>
      <c r="U35" s="218"/>
    </row>
    <row r="36" spans="1:22" s="29" customFormat="1" ht="13.35" customHeight="1" x14ac:dyDescent="0.2">
      <c r="A36" s="587">
        <f t="shared" si="3"/>
        <v>26</v>
      </c>
      <c r="B36" s="141" t="s">
        <v>185</v>
      </c>
      <c r="C36" s="589" t="s">
        <v>186</v>
      </c>
      <c r="D36" s="351"/>
      <c r="E36" s="587">
        <v>2023</v>
      </c>
      <c r="F36" s="589" t="s">
        <v>147</v>
      </c>
      <c r="G36" s="352" t="s">
        <v>114</v>
      </c>
      <c r="H36" s="589">
        <v>5</v>
      </c>
      <c r="I36" s="353">
        <v>3</v>
      </c>
      <c r="J36" s="354">
        <v>2787.28</v>
      </c>
      <c r="K36" s="354">
        <v>2787.28</v>
      </c>
      <c r="L36" s="354">
        <v>2613.6799999999998</v>
      </c>
      <c r="M36" s="355">
        <v>60</v>
      </c>
      <c r="N36" s="354">
        <v>11029816.979592001</v>
      </c>
      <c r="O36" s="354">
        <v>0</v>
      </c>
      <c r="P36" s="354">
        <v>0</v>
      </c>
      <c r="Q36" s="354">
        <f t="shared" si="2"/>
        <v>11029816.979592001</v>
      </c>
      <c r="R36" s="134">
        <f t="shared" si="4"/>
        <v>3957.1973320197471</v>
      </c>
      <c r="S36" s="589">
        <v>6424.4599999999991</v>
      </c>
      <c r="T36" s="589">
        <v>2023</v>
      </c>
      <c r="U36" s="218"/>
    </row>
    <row r="37" spans="1:22" s="29" customFormat="1" ht="13.35" customHeight="1" x14ac:dyDescent="0.2">
      <c r="A37" s="587">
        <f t="shared" si="3"/>
        <v>27</v>
      </c>
      <c r="B37" s="141" t="s">
        <v>187</v>
      </c>
      <c r="C37" s="589" t="s">
        <v>58</v>
      </c>
      <c r="D37" s="351"/>
      <c r="E37" s="587">
        <v>2023</v>
      </c>
      <c r="F37" s="589" t="s">
        <v>147</v>
      </c>
      <c r="G37" s="352" t="s">
        <v>112</v>
      </c>
      <c r="H37" s="589">
        <v>2</v>
      </c>
      <c r="I37" s="353">
        <v>1</v>
      </c>
      <c r="J37" s="354">
        <v>364.08</v>
      </c>
      <c r="K37" s="354">
        <v>303.39999999999998</v>
      </c>
      <c r="L37" s="354">
        <v>115.5</v>
      </c>
      <c r="M37" s="355">
        <v>8</v>
      </c>
      <c r="N37" s="354">
        <v>2705859.6232159995</v>
      </c>
      <c r="O37" s="354">
        <v>0</v>
      </c>
      <c r="P37" s="354">
        <v>0</v>
      </c>
      <c r="Q37" s="354">
        <f t="shared" si="2"/>
        <v>2705859.6232159995</v>
      </c>
      <c r="R37" s="134">
        <f t="shared" si="4"/>
        <v>8918.4562399999995</v>
      </c>
      <c r="S37" s="589">
        <v>15566.409999999998</v>
      </c>
      <c r="T37" s="589">
        <v>2023</v>
      </c>
      <c r="U37" s="218"/>
    </row>
    <row r="38" spans="1:22" s="29" customFormat="1" ht="13.35" customHeight="1" x14ac:dyDescent="0.2">
      <c r="A38" s="587">
        <f t="shared" si="3"/>
        <v>28</v>
      </c>
      <c r="B38" s="407" t="s">
        <v>118</v>
      </c>
      <c r="C38" s="386">
        <v>1938</v>
      </c>
      <c r="D38" s="453"/>
      <c r="E38" s="127">
        <v>2026</v>
      </c>
      <c r="F38" s="359" t="s">
        <v>147</v>
      </c>
      <c r="G38" s="454" t="s">
        <v>50</v>
      </c>
      <c r="H38" s="386">
        <v>2</v>
      </c>
      <c r="I38" s="537">
        <v>2</v>
      </c>
      <c r="J38" s="388">
        <v>665.5</v>
      </c>
      <c r="K38" s="388">
        <v>584.4</v>
      </c>
      <c r="L38" s="388">
        <v>584.20000000000005</v>
      </c>
      <c r="M38" s="455">
        <v>9</v>
      </c>
      <c r="N38" s="388">
        <v>769836.08088000002</v>
      </c>
      <c r="O38" s="354">
        <v>0</v>
      </c>
      <c r="P38" s="354">
        <v>0</v>
      </c>
      <c r="Q38" s="354">
        <f t="shared" si="2"/>
        <v>769836.08088000002</v>
      </c>
      <c r="R38" s="6">
        <f t="shared" si="4"/>
        <v>1317.3102000000001</v>
      </c>
      <c r="S38" s="537">
        <v>21955.170000000002</v>
      </c>
      <c r="T38" s="386">
        <v>2024</v>
      </c>
      <c r="U38" s="217"/>
    </row>
    <row r="39" spans="1:22" s="29" customFormat="1" ht="13.35" customHeight="1" x14ac:dyDescent="0.2">
      <c r="A39" s="587">
        <f t="shared" si="3"/>
        <v>29</v>
      </c>
      <c r="B39" s="407" t="s">
        <v>119</v>
      </c>
      <c r="C39" s="386">
        <v>1933</v>
      </c>
      <c r="D39" s="453"/>
      <c r="E39" s="127">
        <v>2025</v>
      </c>
      <c r="F39" s="359" t="s">
        <v>147</v>
      </c>
      <c r="G39" s="454" t="s">
        <v>50</v>
      </c>
      <c r="H39" s="386">
        <v>1</v>
      </c>
      <c r="I39" s="537">
        <v>2</v>
      </c>
      <c r="J39" s="388">
        <v>534.79999999999995</v>
      </c>
      <c r="K39" s="388">
        <v>379.2</v>
      </c>
      <c r="L39" s="388">
        <v>531.70000000000005</v>
      </c>
      <c r="M39" s="455">
        <v>8</v>
      </c>
      <c r="N39" s="388">
        <v>499524.02783999994</v>
      </c>
      <c r="O39" s="354">
        <v>0</v>
      </c>
      <c r="P39" s="354">
        <v>0</v>
      </c>
      <c r="Q39" s="354">
        <f t="shared" si="2"/>
        <v>499524.02783999994</v>
      </c>
      <c r="R39" s="6">
        <f t="shared" si="4"/>
        <v>1317.3101999999999</v>
      </c>
      <c r="S39" s="537">
        <v>21955.170000000002</v>
      </c>
      <c r="T39" s="386">
        <v>2024</v>
      </c>
      <c r="U39" s="217"/>
    </row>
    <row r="40" spans="1:22" s="29" customFormat="1" ht="13.35" customHeight="1" x14ac:dyDescent="0.2">
      <c r="A40" s="587">
        <f t="shared" si="3"/>
        <v>30</v>
      </c>
      <c r="B40" s="407" t="s">
        <v>120</v>
      </c>
      <c r="C40" s="386">
        <v>1957</v>
      </c>
      <c r="D40" s="453"/>
      <c r="E40" s="127">
        <v>2026</v>
      </c>
      <c r="F40" s="359" t="s">
        <v>147</v>
      </c>
      <c r="G40" s="454" t="s">
        <v>50</v>
      </c>
      <c r="H40" s="386">
        <v>2</v>
      </c>
      <c r="I40" s="537">
        <v>2</v>
      </c>
      <c r="J40" s="388">
        <v>535</v>
      </c>
      <c r="K40" s="388">
        <v>445.79</v>
      </c>
      <c r="L40" s="388">
        <v>386</v>
      </c>
      <c r="M40" s="455">
        <v>10</v>
      </c>
      <c r="N40" s="388">
        <v>338715.16495200002</v>
      </c>
      <c r="O40" s="354">
        <v>0</v>
      </c>
      <c r="P40" s="354">
        <v>0</v>
      </c>
      <c r="Q40" s="354">
        <f t="shared" si="2"/>
        <v>338715.16495200002</v>
      </c>
      <c r="R40" s="6">
        <f t="shared" si="4"/>
        <v>759.80880000000002</v>
      </c>
      <c r="S40" s="537">
        <v>21955.170000000002</v>
      </c>
      <c r="T40" s="386">
        <v>2024</v>
      </c>
      <c r="U40" s="217"/>
    </row>
    <row r="41" spans="1:22" s="29" customFormat="1" ht="13.35" customHeight="1" x14ac:dyDescent="0.2">
      <c r="A41" s="587">
        <f t="shared" si="3"/>
        <v>31</v>
      </c>
      <c r="B41" s="407" t="s">
        <v>121</v>
      </c>
      <c r="C41" s="386">
        <v>1962</v>
      </c>
      <c r="D41" s="453"/>
      <c r="E41" s="127">
        <v>2026</v>
      </c>
      <c r="F41" s="359" t="s">
        <v>147</v>
      </c>
      <c r="G41" s="454" t="s">
        <v>50</v>
      </c>
      <c r="H41" s="386">
        <v>2</v>
      </c>
      <c r="I41" s="537">
        <v>2</v>
      </c>
      <c r="J41" s="388">
        <v>927.3</v>
      </c>
      <c r="K41" s="388">
        <v>789</v>
      </c>
      <c r="L41" s="388">
        <v>921.3</v>
      </c>
      <c r="M41" s="455">
        <v>22</v>
      </c>
      <c r="N41" s="388">
        <v>1039357.7478000001</v>
      </c>
      <c r="O41" s="354">
        <v>0</v>
      </c>
      <c r="P41" s="354">
        <v>0</v>
      </c>
      <c r="Q41" s="354">
        <f t="shared" si="2"/>
        <v>1039357.7478000001</v>
      </c>
      <c r="R41" s="6">
        <f t="shared" si="4"/>
        <v>1317.3102000000001</v>
      </c>
      <c r="S41" s="537">
        <v>21955.170000000002</v>
      </c>
      <c r="T41" s="386">
        <v>2024</v>
      </c>
      <c r="U41" s="217"/>
    </row>
    <row r="42" spans="1:22" x14ac:dyDescent="0.2">
      <c r="A42" s="645" t="s">
        <v>106</v>
      </c>
      <c r="B42" s="645"/>
      <c r="C42" s="178">
        <v>31</v>
      </c>
      <c r="D42" s="250"/>
      <c r="E42" s="224"/>
      <c r="F42" s="224"/>
      <c r="G42" s="225"/>
      <c r="H42" s="224"/>
      <c r="I42" s="178"/>
      <c r="J42" s="247">
        <f>SUM(J18:J41)</f>
        <v>28886.659999999996</v>
      </c>
      <c r="K42" s="247">
        <f t="shared" ref="K42:P42" si="5">SUM(K18:K41)</f>
        <v>26766.410000000007</v>
      </c>
      <c r="L42" s="247">
        <f t="shared" si="5"/>
        <v>23315.960000000003</v>
      </c>
      <c r="M42" s="247">
        <f t="shared" si="5"/>
        <v>521</v>
      </c>
      <c r="N42" s="247">
        <f>SUM(N10:N41)</f>
        <v>283848294.72386742</v>
      </c>
      <c r="O42" s="247">
        <f t="shared" si="5"/>
        <v>0</v>
      </c>
      <c r="P42" s="247">
        <f t="shared" si="5"/>
        <v>0</v>
      </c>
      <c r="Q42" s="143">
        <f t="shared" si="2"/>
        <v>283848294.72386742</v>
      </c>
      <c r="R42" s="284"/>
      <c r="S42" s="284"/>
      <c r="T42" s="284"/>
      <c r="U42" s="4"/>
      <c r="V42" s="4"/>
    </row>
    <row r="43" spans="1:22" x14ac:dyDescent="0.2">
      <c r="A43" s="687" t="s">
        <v>77</v>
      </c>
      <c r="B43" s="687"/>
      <c r="C43" s="171"/>
      <c r="D43" s="171"/>
      <c r="E43" s="174"/>
      <c r="F43" s="174"/>
      <c r="G43" s="174"/>
      <c r="H43" s="174"/>
      <c r="I43" s="174"/>
      <c r="J43" s="174"/>
      <c r="K43" s="174"/>
      <c r="L43" s="171"/>
      <c r="M43" s="171"/>
      <c r="N43" s="283"/>
      <c r="O43" s="283"/>
      <c r="P43" s="283"/>
      <c r="Q43" s="283"/>
      <c r="R43" s="283"/>
      <c r="S43" s="283"/>
      <c r="T43" s="283"/>
    </row>
    <row r="44" spans="1:22" s="4" customFormat="1" ht="12.75" customHeight="1" x14ac:dyDescent="0.2">
      <c r="A44" s="414">
        <v>1</v>
      </c>
      <c r="B44" s="423" t="s">
        <v>206</v>
      </c>
      <c r="C44" s="362">
        <v>1956</v>
      </c>
      <c r="D44" s="362"/>
      <c r="E44" s="362">
        <v>2022</v>
      </c>
      <c r="F44" s="362" t="s">
        <v>147</v>
      </c>
      <c r="G44" s="361" t="s">
        <v>49</v>
      </c>
      <c r="H44" s="362">
        <v>3</v>
      </c>
      <c r="I44" s="415">
        <v>3</v>
      </c>
      <c r="J44" s="416">
        <v>1903.2</v>
      </c>
      <c r="K44" s="416">
        <v>1815.7</v>
      </c>
      <c r="L44" s="416">
        <v>1094.5999999999999</v>
      </c>
      <c r="M44" s="417">
        <v>21</v>
      </c>
      <c r="N44" s="416">
        <v>18876359.341249995</v>
      </c>
      <c r="O44" s="134">
        <v>0</v>
      </c>
      <c r="P44" s="134">
        <v>0</v>
      </c>
      <c r="Q44" s="416">
        <f t="shared" ref="Q44:Q50" si="6">N44</f>
        <v>18876359.341249995</v>
      </c>
      <c r="R44" s="416">
        <f t="shared" ref="R44:R50" si="7">Q44/K44</f>
        <v>10396.188434901136</v>
      </c>
      <c r="S44" s="362">
        <v>12005.759999999998</v>
      </c>
      <c r="T44" s="362">
        <v>2023</v>
      </c>
      <c r="U44" s="217"/>
    </row>
    <row r="45" spans="1:22" s="4" customFormat="1" ht="12.75" customHeight="1" x14ac:dyDescent="0.2">
      <c r="A45" s="414">
        <f>A44+1</f>
        <v>2</v>
      </c>
      <c r="B45" s="141" t="s">
        <v>321</v>
      </c>
      <c r="C45" s="337" t="s">
        <v>45</v>
      </c>
      <c r="D45" s="337"/>
      <c r="E45" s="337">
        <v>2022</v>
      </c>
      <c r="F45" s="337" t="s">
        <v>147</v>
      </c>
      <c r="G45" s="141" t="s">
        <v>49</v>
      </c>
      <c r="H45" s="337">
        <v>4</v>
      </c>
      <c r="I45" s="390">
        <v>3</v>
      </c>
      <c r="J45" s="134">
        <v>2805.5</v>
      </c>
      <c r="K45" s="134">
        <v>2708.6</v>
      </c>
      <c r="L45" s="134">
        <v>1199.8599999999999</v>
      </c>
      <c r="M45" s="131">
        <v>100</v>
      </c>
      <c r="N45" s="134">
        <v>32053177.688378401</v>
      </c>
      <c r="O45" s="134">
        <v>0</v>
      </c>
      <c r="P45" s="134">
        <v>0</v>
      </c>
      <c r="Q45" s="416">
        <f t="shared" si="6"/>
        <v>32053177.688378401</v>
      </c>
      <c r="R45" s="416">
        <f t="shared" si="7"/>
        <v>11833.854274672673</v>
      </c>
      <c r="S45" s="362">
        <v>12423.46</v>
      </c>
      <c r="T45" s="337">
        <v>2023</v>
      </c>
      <c r="U45" s="217"/>
    </row>
    <row r="46" spans="1:22" s="4" customFormat="1" ht="12.75" customHeight="1" x14ac:dyDescent="0.2">
      <c r="A46" s="414">
        <f t="shared" ref="A46:A50" si="8">A45+1</f>
        <v>3</v>
      </c>
      <c r="B46" s="141" t="s">
        <v>322</v>
      </c>
      <c r="C46" s="337" t="s">
        <v>45</v>
      </c>
      <c r="D46" s="337"/>
      <c r="E46" s="337">
        <v>2022</v>
      </c>
      <c r="F46" s="337" t="s">
        <v>147</v>
      </c>
      <c r="G46" s="141" t="s">
        <v>49</v>
      </c>
      <c r="H46" s="337">
        <v>4</v>
      </c>
      <c r="I46" s="390">
        <v>3</v>
      </c>
      <c r="J46" s="134">
        <v>2515</v>
      </c>
      <c r="K46" s="134">
        <v>2325.4</v>
      </c>
      <c r="L46" s="134">
        <v>1352.74</v>
      </c>
      <c r="M46" s="131">
        <v>80</v>
      </c>
      <c r="N46" s="134">
        <v>27030397.746797599</v>
      </c>
      <c r="O46" s="134">
        <v>0</v>
      </c>
      <c r="P46" s="134">
        <v>0</v>
      </c>
      <c r="Q46" s="416">
        <f t="shared" si="6"/>
        <v>27030397.746797599</v>
      </c>
      <c r="R46" s="416">
        <f t="shared" si="7"/>
        <v>11623.977701383676</v>
      </c>
      <c r="S46" s="362">
        <v>12423.46</v>
      </c>
      <c r="T46" s="337">
        <v>2023</v>
      </c>
      <c r="U46" s="217"/>
    </row>
    <row r="47" spans="1:22" s="4" customFormat="1" ht="12.75" customHeight="1" x14ac:dyDescent="0.2">
      <c r="A47" s="414">
        <f t="shared" si="8"/>
        <v>4</v>
      </c>
      <c r="B47" s="141" t="s">
        <v>323</v>
      </c>
      <c r="C47" s="337" t="s">
        <v>66</v>
      </c>
      <c r="D47" s="337"/>
      <c r="E47" s="337">
        <v>2022</v>
      </c>
      <c r="F47" s="337" t="s">
        <v>147</v>
      </c>
      <c r="G47" s="141" t="s">
        <v>49</v>
      </c>
      <c r="H47" s="337">
        <v>4</v>
      </c>
      <c r="I47" s="390">
        <v>2</v>
      </c>
      <c r="J47" s="134">
        <v>1706.9</v>
      </c>
      <c r="K47" s="134">
        <v>1599.8</v>
      </c>
      <c r="L47" s="134">
        <v>1324.29</v>
      </c>
      <c r="M47" s="131">
        <v>75</v>
      </c>
      <c r="N47" s="134">
        <v>11910323.1254976</v>
      </c>
      <c r="O47" s="134">
        <v>0</v>
      </c>
      <c r="P47" s="134">
        <v>0</v>
      </c>
      <c r="Q47" s="416">
        <f t="shared" si="6"/>
        <v>11910323.1254976</v>
      </c>
      <c r="R47" s="416">
        <f t="shared" si="7"/>
        <v>7444.8825637564696</v>
      </c>
      <c r="S47" s="362">
        <v>7962.08</v>
      </c>
      <c r="T47" s="337">
        <v>2023</v>
      </c>
      <c r="U47" s="217"/>
    </row>
    <row r="48" spans="1:22" s="4" customFormat="1" ht="12.75" customHeight="1" x14ac:dyDescent="0.2">
      <c r="A48" s="414">
        <f t="shared" si="8"/>
        <v>5</v>
      </c>
      <c r="B48" s="141" t="s">
        <v>325</v>
      </c>
      <c r="C48" s="337" t="s">
        <v>61</v>
      </c>
      <c r="D48" s="136"/>
      <c r="E48" s="127">
        <v>2023</v>
      </c>
      <c r="F48" s="117" t="s">
        <v>147</v>
      </c>
      <c r="G48" s="141" t="s">
        <v>49</v>
      </c>
      <c r="H48" s="337">
        <v>4</v>
      </c>
      <c r="I48" s="390">
        <v>3</v>
      </c>
      <c r="J48" s="134">
        <v>2370.3000000000002</v>
      </c>
      <c r="K48" s="134">
        <v>1748.5</v>
      </c>
      <c r="L48" s="134">
        <v>968.62</v>
      </c>
      <c r="M48" s="421">
        <v>90</v>
      </c>
      <c r="N48" s="422">
        <v>19677500.040893201</v>
      </c>
      <c r="O48" s="134">
        <v>0</v>
      </c>
      <c r="P48" s="134">
        <v>0</v>
      </c>
      <c r="Q48" s="416">
        <f t="shared" si="6"/>
        <v>19677500.040893201</v>
      </c>
      <c r="R48" s="134">
        <f t="shared" si="7"/>
        <v>11253.931965051874</v>
      </c>
      <c r="S48" s="362">
        <v>12423.46</v>
      </c>
      <c r="T48" s="397">
        <v>2024</v>
      </c>
      <c r="U48" s="219"/>
    </row>
    <row r="49" spans="1:26" s="4" customFormat="1" ht="12.75" customHeight="1" x14ac:dyDescent="0.2">
      <c r="A49" s="414">
        <f t="shared" si="8"/>
        <v>6</v>
      </c>
      <c r="B49" s="141" t="s">
        <v>326</v>
      </c>
      <c r="C49" s="337" t="s">
        <v>60</v>
      </c>
      <c r="D49" s="136"/>
      <c r="E49" s="127">
        <v>2023</v>
      </c>
      <c r="F49" s="117" t="s">
        <v>147</v>
      </c>
      <c r="G49" s="141" t="s">
        <v>49</v>
      </c>
      <c r="H49" s="337">
        <v>3</v>
      </c>
      <c r="I49" s="390">
        <v>3</v>
      </c>
      <c r="J49" s="134">
        <v>2162.4</v>
      </c>
      <c r="K49" s="134">
        <v>2060.6</v>
      </c>
      <c r="L49" s="134">
        <v>968.5</v>
      </c>
      <c r="M49" s="421">
        <v>29</v>
      </c>
      <c r="N49" s="422">
        <v>22598429.653433599</v>
      </c>
      <c r="O49" s="134">
        <v>0</v>
      </c>
      <c r="P49" s="134">
        <v>0</v>
      </c>
      <c r="Q49" s="416">
        <f t="shared" si="6"/>
        <v>22598429.653433599</v>
      </c>
      <c r="R49" s="134">
        <f t="shared" si="7"/>
        <v>10966.917234511113</v>
      </c>
      <c r="S49" s="362">
        <v>12423.46</v>
      </c>
      <c r="T49" s="397">
        <v>2024</v>
      </c>
      <c r="U49" s="219"/>
    </row>
    <row r="50" spans="1:26" s="4" customFormat="1" ht="12.75" customHeight="1" x14ac:dyDescent="0.2">
      <c r="A50" s="414">
        <f t="shared" si="8"/>
        <v>7</v>
      </c>
      <c r="B50" s="141" t="s">
        <v>329</v>
      </c>
      <c r="C50" s="337" t="s">
        <v>53</v>
      </c>
      <c r="D50" s="136"/>
      <c r="E50" s="127">
        <v>2023</v>
      </c>
      <c r="F50" s="117" t="s">
        <v>147</v>
      </c>
      <c r="G50" s="141" t="s">
        <v>49</v>
      </c>
      <c r="H50" s="337">
        <v>3</v>
      </c>
      <c r="I50" s="390">
        <v>3</v>
      </c>
      <c r="J50" s="134">
        <v>1900.4</v>
      </c>
      <c r="K50" s="134">
        <v>1748.8</v>
      </c>
      <c r="L50" s="134">
        <v>1259.5999999999999</v>
      </c>
      <c r="M50" s="421">
        <v>23</v>
      </c>
      <c r="N50" s="422">
        <v>19618811.446547199</v>
      </c>
      <c r="O50" s="134">
        <v>0</v>
      </c>
      <c r="P50" s="134">
        <v>0</v>
      </c>
      <c r="Q50" s="416">
        <f t="shared" si="6"/>
        <v>19618811.446547199</v>
      </c>
      <c r="R50" s="134">
        <f t="shared" si="7"/>
        <v>11218.442043999999</v>
      </c>
      <c r="S50" s="362">
        <v>12423.46</v>
      </c>
      <c r="T50" s="397">
        <v>2024</v>
      </c>
      <c r="U50" s="219"/>
    </row>
    <row r="51" spans="1:26" ht="12.75" customHeight="1" x14ac:dyDescent="0.2">
      <c r="A51" s="645" t="s">
        <v>742</v>
      </c>
      <c r="B51" s="645"/>
      <c r="C51" s="178">
        <v>7</v>
      </c>
      <c r="D51" s="250"/>
      <c r="E51" s="224"/>
      <c r="F51" s="225"/>
      <c r="G51" s="225"/>
      <c r="H51" s="224"/>
      <c r="I51" s="224"/>
      <c r="J51" s="224">
        <f>SUM(J44:J50)</f>
        <v>15363.7</v>
      </c>
      <c r="K51" s="224">
        <f t="shared" ref="K51:Q51" si="9">SUM(K44:K50)</f>
        <v>14007.4</v>
      </c>
      <c r="L51" s="224">
        <f t="shared" si="9"/>
        <v>8168.2099999999991</v>
      </c>
      <c r="M51" s="224">
        <f t="shared" si="9"/>
        <v>418</v>
      </c>
      <c r="N51" s="224">
        <f t="shared" si="9"/>
        <v>151764999.0427976</v>
      </c>
      <c r="O51" s="224">
        <f t="shared" si="9"/>
        <v>0</v>
      </c>
      <c r="P51" s="224">
        <f t="shared" si="9"/>
        <v>0</v>
      </c>
      <c r="Q51" s="224">
        <f t="shared" si="9"/>
        <v>151764999.0427976</v>
      </c>
      <c r="R51" s="284"/>
      <c r="S51" s="284"/>
      <c r="T51" s="284"/>
    </row>
    <row r="52" spans="1:26" x14ac:dyDescent="0.2">
      <c r="A52" s="687" t="s">
        <v>78</v>
      </c>
      <c r="B52" s="687"/>
      <c r="C52" s="171"/>
      <c r="D52" s="171"/>
      <c r="E52" s="174"/>
      <c r="F52" s="174"/>
      <c r="G52" s="174"/>
      <c r="H52" s="174"/>
      <c r="I52" s="174"/>
      <c r="J52" s="174"/>
      <c r="K52" s="174"/>
      <c r="L52" s="171"/>
      <c r="M52" s="171"/>
      <c r="N52" s="283"/>
      <c r="O52" s="283"/>
      <c r="P52" s="283"/>
      <c r="Q52" s="283"/>
      <c r="R52" s="283"/>
      <c r="S52" s="283"/>
      <c r="T52" s="283"/>
    </row>
    <row r="53" spans="1:26" s="28" customFormat="1" ht="12.75" customHeight="1" x14ac:dyDescent="0.2">
      <c r="A53" s="367">
        <v>1</v>
      </c>
      <c r="B53" s="374" t="s">
        <v>122</v>
      </c>
      <c r="C53" s="367">
        <v>1938</v>
      </c>
      <c r="D53" s="367"/>
      <c r="E53" s="367">
        <v>2028</v>
      </c>
      <c r="F53" s="367" t="s">
        <v>147</v>
      </c>
      <c r="G53" s="374" t="s">
        <v>112</v>
      </c>
      <c r="H53" s="367">
        <v>2</v>
      </c>
      <c r="I53" s="370">
        <v>2</v>
      </c>
      <c r="J53" s="371">
        <v>762</v>
      </c>
      <c r="K53" s="371">
        <v>453.8</v>
      </c>
      <c r="L53" s="371">
        <v>283.7</v>
      </c>
      <c r="M53" s="372">
        <v>11</v>
      </c>
      <c r="N53" s="371">
        <v>492455.41008</v>
      </c>
      <c r="O53" s="371">
        <v>0</v>
      </c>
      <c r="P53" s="371">
        <v>0</v>
      </c>
      <c r="Q53" s="371">
        <f t="shared" ref="Q53:Q59" si="10">N53</f>
        <v>492455.41008</v>
      </c>
      <c r="R53" s="371">
        <f t="shared" ref="R53:R59" si="11">Q53/K53</f>
        <v>1085.1815999999999</v>
      </c>
      <c r="S53" s="370">
        <v>16488.580000000002</v>
      </c>
      <c r="T53" s="367">
        <v>2024</v>
      </c>
      <c r="U53" s="435"/>
      <c r="V53" s="186"/>
    </row>
    <row r="54" spans="1:26" s="28" customFormat="1" ht="12.75" customHeight="1" x14ac:dyDescent="0.2">
      <c r="A54" s="341">
        <f>A53+1</f>
        <v>2</v>
      </c>
      <c r="B54" s="366" t="s">
        <v>123</v>
      </c>
      <c r="C54" s="341">
        <v>1938</v>
      </c>
      <c r="D54" s="341"/>
      <c r="E54" s="341">
        <v>2028</v>
      </c>
      <c r="F54" s="341" t="s">
        <v>147</v>
      </c>
      <c r="G54" s="366" t="s">
        <v>112</v>
      </c>
      <c r="H54" s="341">
        <v>2</v>
      </c>
      <c r="I54" s="396">
        <v>3</v>
      </c>
      <c r="J54" s="174">
        <v>776.2</v>
      </c>
      <c r="K54" s="174">
        <v>468.7</v>
      </c>
      <c r="L54" s="174">
        <v>396.6</v>
      </c>
      <c r="M54" s="188">
        <v>15</v>
      </c>
      <c r="N54" s="174">
        <v>463691.84675999999</v>
      </c>
      <c r="O54" s="174">
        <v>0</v>
      </c>
      <c r="P54" s="174">
        <v>0</v>
      </c>
      <c r="Q54" s="174">
        <f t="shared" si="10"/>
        <v>463691.84675999999</v>
      </c>
      <c r="R54" s="174">
        <f t="shared" si="11"/>
        <v>989.31479999999999</v>
      </c>
      <c r="S54" s="396">
        <v>16488.580000000002</v>
      </c>
      <c r="T54" s="341">
        <v>2024</v>
      </c>
      <c r="U54" s="435"/>
      <c r="V54" s="186"/>
    </row>
    <row r="55" spans="1:26" s="4" customFormat="1" ht="12.75" customHeight="1" x14ac:dyDescent="0.2">
      <c r="A55" s="341">
        <f t="shared" ref="A55:A59" si="12">A54+1</f>
        <v>3</v>
      </c>
      <c r="B55" s="361" t="s">
        <v>215</v>
      </c>
      <c r="C55" s="344" t="s">
        <v>216</v>
      </c>
      <c r="D55" s="344"/>
      <c r="E55" s="362" t="s">
        <v>149</v>
      </c>
      <c r="F55" s="362" t="s">
        <v>147</v>
      </c>
      <c r="G55" s="352" t="s">
        <v>116</v>
      </c>
      <c r="H55" s="344">
        <v>2</v>
      </c>
      <c r="I55" s="353">
        <v>2</v>
      </c>
      <c r="J55" s="354">
        <v>807.4</v>
      </c>
      <c r="K55" s="354">
        <v>737.1</v>
      </c>
      <c r="L55" s="354">
        <v>555.20000000000005</v>
      </c>
      <c r="M55" s="441">
        <v>16</v>
      </c>
      <c r="N55" s="354">
        <v>9651487.3421138003</v>
      </c>
      <c r="O55" s="354">
        <v>0</v>
      </c>
      <c r="P55" s="354">
        <v>0</v>
      </c>
      <c r="Q55" s="354">
        <f t="shared" si="10"/>
        <v>9651487.3421138003</v>
      </c>
      <c r="R55" s="416">
        <f t="shared" si="11"/>
        <v>13093.86425466531</v>
      </c>
      <c r="S55" s="397">
        <v>14147.769999999999</v>
      </c>
      <c r="T55" s="344">
        <v>2023</v>
      </c>
      <c r="U55" s="217"/>
      <c r="V55" s="186"/>
    </row>
    <row r="56" spans="1:26" s="4" customFormat="1" ht="12.75" customHeight="1" x14ac:dyDescent="0.2">
      <c r="A56" s="341">
        <f t="shared" si="12"/>
        <v>4</v>
      </c>
      <c r="B56" s="361" t="s">
        <v>217</v>
      </c>
      <c r="C56" s="344" t="s">
        <v>218</v>
      </c>
      <c r="D56" s="344"/>
      <c r="E56" s="362" t="s">
        <v>149</v>
      </c>
      <c r="F56" s="362" t="s">
        <v>147</v>
      </c>
      <c r="G56" s="352" t="s">
        <v>112</v>
      </c>
      <c r="H56" s="344">
        <v>2</v>
      </c>
      <c r="I56" s="353">
        <v>2</v>
      </c>
      <c r="J56" s="354">
        <v>554</v>
      </c>
      <c r="K56" s="354">
        <v>506.9</v>
      </c>
      <c r="L56" s="354">
        <v>297.2</v>
      </c>
      <c r="M56" s="441">
        <v>12</v>
      </c>
      <c r="N56" s="354">
        <v>6224974.8117182003</v>
      </c>
      <c r="O56" s="354">
        <v>0</v>
      </c>
      <c r="P56" s="354">
        <v>0</v>
      </c>
      <c r="Q56" s="354">
        <f t="shared" si="10"/>
        <v>6224974.8117182003</v>
      </c>
      <c r="R56" s="416">
        <f t="shared" si="11"/>
        <v>12280.479013056225</v>
      </c>
      <c r="S56" s="397">
        <v>14147.769999999999</v>
      </c>
      <c r="T56" s="344">
        <v>2023</v>
      </c>
      <c r="U56" s="217"/>
      <c r="V56" s="186"/>
    </row>
    <row r="57" spans="1:26" s="4" customFormat="1" ht="12.75" customHeight="1" x14ac:dyDescent="0.2">
      <c r="A57" s="341">
        <f t="shared" si="12"/>
        <v>5</v>
      </c>
      <c r="B57" s="361" t="s">
        <v>219</v>
      </c>
      <c r="C57" s="344" t="s">
        <v>220</v>
      </c>
      <c r="D57" s="344"/>
      <c r="E57" s="362" t="s">
        <v>149</v>
      </c>
      <c r="F57" s="362" t="s">
        <v>147</v>
      </c>
      <c r="G57" s="352" t="s">
        <v>112</v>
      </c>
      <c r="H57" s="344">
        <v>2</v>
      </c>
      <c r="I57" s="353">
        <v>2</v>
      </c>
      <c r="J57" s="354">
        <v>539</v>
      </c>
      <c r="K57" s="354">
        <v>498.7</v>
      </c>
      <c r="L57" s="354">
        <v>201.3</v>
      </c>
      <c r="M57" s="441">
        <v>12</v>
      </c>
      <c r="N57" s="354">
        <v>10880759.725417599</v>
      </c>
      <c r="O57" s="354">
        <v>0</v>
      </c>
      <c r="P57" s="354">
        <v>0</v>
      </c>
      <c r="Q57" s="354">
        <f t="shared" si="10"/>
        <v>10880759.725417599</v>
      </c>
      <c r="R57" s="416">
        <f t="shared" si="11"/>
        <v>21818.246892756364</v>
      </c>
      <c r="S57" s="344">
        <v>23324.319999999996</v>
      </c>
      <c r="T57" s="344">
        <v>2023</v>
      </c>
      <c r="U57" s="217"/>
      <c r="V57" s="186"/>
    </row>
    <row r="58" spans="1:26" s="4" customFormat="1" ht="12.75" customHeight="1" x14ac:dyDescent="0.2">
      <c r="A58" s="341">
        <f t="shared" si="12"/>
        <v>6</v>
      </c>
      <c r="B58" s="361" t="s">
        <v>221</v>
      </c>
      <c r="C58" s="344">
        <v>1966</v>
      </c>
      <c r="D58" s="344"/>
      <c r="E58" s="362">
        <v>2023</v>
      </c>
      <c r="F58" s="362" t="s">
        <v>147</v>
      </c>
      <c r="G58" s="352" t="s">
        <v>100</v>
      </c>
      <c r="H58" s="344">
        <v>2</v>
      </c>
      <c r="I58" s="353">
        <v>1</v>
      </c>
      <c r="J58" s="354">
        <v>355</v>
      </c>
      <c r="K58" s="354">
        <v>330.4</v>
      </c>
      <c r="L58" s="354">
        <v>213.6</v>
      </c>
      <c r="M58" s="441">
        <v>8</v>
      </c>
      <c r="N58" s="354">
        <v>4538189.3508895999</v>
      </c>
      <c r="O58" s="354">
        <v>0</v>
      </c>
      <c r="P58" s="354">
        <v>0</v>
      </c>
      <c r="Q58" s="354">
        <f t="shared" si="10"/>
        <v>4538189.3508895999</v>
      </c>
      <c r="R58" s="416">
        <f t="shared" si="11"/>
        <v>13735.439924</v>
      </c>
      <c r="S58" s="344">
        <v>16488.580000000002</v>
      </c>
      <c r="T58" s="344">
        <v>2023</v>
      </c>
      <c r="U58" s="217"/>
      <c r="V58" s="186"/>
    </row>
    <row r="59" spans="1:26" s="4" customFormat="1" ht="12.75" customHeight="1" x14ac:dyDescent="0.2">
      <c r="A59" s="341">
        <f t="shared" si="12"/>
        <v>7</v>
      </c>
      <c r="B59" s="361" t="s">
        <v>222</v>
      </c>
      <c r="C59" s="344">
        <v>1968</v>
      </c>
      <c r="D59" s="344"/>
      <c r="E59" s="362">
        <v>2023</v>
      </c>
      <c r="F59" s="362" t="s">
        <v>147</v>
      </c>
      <c r="G59" s="352" t="s">
        <v>100</v>
      </c>
      <c r="H59" s="344">
        <v>2</v>
      </c>
      <c r="I59" s="353">
        <v>2</v>
      </c>
      <c r="J59" s="354">
        <v>337</v>
      </c>
      <c r="K59" s="354">
        <v>220</v>
      </c>
      <c r="L59" s="354">
        <v>76.400000000000006</v>
      </c>
      <c r="M59" s="441">
        <v>8</v>
      </c>
      <c r="N59" s="354">
        <v>3179117.101160001</v>
      </c>
      <c r="O59" s="354">
        <v>0</v>
      </c>
      <c r="P59" s="354">
        <v>0</v>
      </c>
      <c r="Q59" s="354">
        <f t="shared" si="10"/>
        <v>3179117.101160001</v>
      </c>
      <c r="R59" s="416">
        <f t="shared" si="11"/>
        <v>14450.532278000004</v>
      </c>
      <c r="S59" s="344">
        <v>14147.769999999999</v>
      </c>
      <c r="T59" s="344">
        <v>2023</v>
      </c>
      <c r="U59" s="217"/>
      <c r="V59" s="186"/>
    </row>
    <row r="60" spans="1:26" x14ac:dyDescent="0.2">
      <c r="A60" s="645" t="s">
        <v>743</v>
      </c>
      <c r="B60" s="645"/>
      <c r="C60" s="178">
        <v>7</v>
      </c>
      <c r="D60" s="250"/>
      <c r="E60" s="224"/>
      <c r="F60" s="225"/>
      <c r="G60" s="225"/>
      <c r="H60" s="224"/>
      <c r="I60" s="224"/>
      <c r="J60" s="224">
        <f>SUM(J53:J59)</f>
        <v>4130.6000000000004</v>
      </c>
      <c r="K60" s="224">
        <f t="shared" ref="K60:Q60" si="13">SUM(K53:K59)</f>
        <v>3215.6</v>
      </c>
      <c r="L60" s="224">
        <f t="shared" si="13"/>
        <v>2024</v>
      </c>
      <c r="M60" s="224">
        <f t="shared" si="13"/>
        <v>82</v>
      </c>
      <c r="N60" s="224">
        <f t="shared" si="13"/>
        <v>35430675.588139206</v>
      </c>
      <c r="O60" s="224">
        <f t="shared" si="13"/>
        <v>0</v>
      </c>
      <c r="P60" s="224">
        <f t="shared" si="13"/>
        <v>0</v>
      </c>
      <c r="Q60" s="224">
        <f t="shared" si="13"/>
        <v>35430675.588139206</v>
      </c>
      <c r="R60" s="284"/>
      <c r="S60" s="284"/>
      <c r="T60" s="284"/>
    </row>
    <row r="61" spans="1:26" x14ac:dyDescent="0.2">
      <c r="A61" s="687" t="s">
        <v>79</v>
      </c>
      <c r="B61" s="687"/>
      <c r="C61" s="171"/>
      <c r="D61" s="171"/>
      <c r="E61" s="174"/>
      <c r="F61" s="174"/>
      <c r="G61" s="174"/>
      <c r="H61" s="174"/>
      <c r="I61" s="174"/>
      <c r="J61" s="174"/>
      <c r="K61" s="174"/>
      <c r="L61" s="171"/>
      <c r="M61" s="171"/>
      <c r="N61" s="283"/>
      <c r="O61" s="283"/>
      <c r="P61" s="283"/>
      <c r="Q61" s="283"/>
      <c r="R61" s="283"/>
      <c r="S61" s="283"/>
      <c r="T61" s="283"/>
    </row>
    <row r="62" spans="1:26" s="1" customFormat="1" ht="12.75" customHeight="1" x14ac:dyDescent="0.2">
      <c r="A62" s="198">
        <v>1</v>
      </c>
      <c r="B62" s="376" t="s">
        <v>736</v>
      </c>
      <c r="C62" s="527" t="s">
        <v>61</v>
      </c>
      <c r="D62" s="341"/>
      <c r="E62" s="341" t="s">
        <v>305</v>
      </c>
      <c r="F62" s="341" t="s">
        <v>147</v>
      </c>
      <c r="G62" s="528" t="s">
        <v>100</v>
      </c>
      <c r="H62" s="529">
        <v>2</v>
      </c>
      <c r="I62" s="530">
        <v>1</v>
      </c>
      <c r="J62" s="270">
        <v>467.6</v>
      </c>
      <c r="K62" s="270">
        <v>467.6</v>
      </c>
      <c r="L62" s="531">
        <v>467.6</v>
      </c>
      <c r="M62" s="532">
        <v>8</v>
      </c>
      <c r="N62" s="270">
        <v>12404348.49</v>
      </c>
      <c r="O62" s="270">
        <v>0</v>
      </c>
      <c r="P62" s="270">
        <v>0</v>
      </c>
      <c r="Q62" s="270">
        <f t="shared" ref="Q62:Q70" si="14">N62</f>
        <v>12404348.49</v>
      </c>
      <c r="R62" s="533">
        <f t="shared" ref="R62:R70" si="15">Q62/K62</f>
        <v>26527.691381522669</v>
      </c>
      <c r="S62" s="529">
        <v>26802.17</v>
      </c>
      <c r="T62" s="529">
        <v>2021</v>
      </c>
      <c r="U62" s="4"/>
      <c r="V62" s="4"/>
      <c r="W62" s="4"/>
      <c r="X62" s="4"/>
      <c r="Y62" s="4"/>
      <c r="Z62" s="4"/>
    </row>
    <row r="63" spans="1:26" s="1" customFormat="1" ht="12.75" customHeight="1" x14ac:dyDescent="0.2">
      <c r="A63" s="529">
        <f>A62+1</f>
        <v>2</v>
      </c>
      <c r="B63" s="514" t="s">
        <v>737</v>
      </c>
      <c r="C63" s="529">
        <v>1963</v>
      </c>
      <c r="D63" s="529"/>
      <c r="E63" s="529" t="s">
        <v>151</v>
      </c>
      <c r="F63" s="529" t="s">
        <v>147</v>
      </c>
      <c r="G63" s="514" t="s">
        <v>50</v>
      </c>
      <c r="H63" s="529">
        <v>2</v>
      </c>
      <c r="I63" s="530">
        <v>2</v>
      </c>
      <c r="J63" s="270">
        <v>373.5</v>
      </c>
      <c r="K63" s="270">
        <v>373.42</v>
      </c>
      <c r="L63" s="531">
        <v>134.46</v>
      </c>
      <c r="M63" s="532">
        <v>8</v>
      </c>
      <c r="N63" s="270">
        <v>10175144.359999999</v>
      </c>
      <c r="O63" s="270">
        <v>0</v>
      </c>
      <c r="P63" s="270">
        <v>0</v>
      </c>
      <c r="Q63" s="270">
        <f t="shared" si="14"/>
        <v>10175144.359999999</v>
      </c>
      <c r="R63" s="533">
        <f t="shared" si="15"/>
        <v>27248.525413743235</v>
      </c>
      <c r="S63" s="529">
        <v>26802.17</v>
      </c>
      <c r="T63" s="529">
        <v>2021</v>
      </c>
      <c r="U63" s="4"/>
      <c r="V63" s="4"/>
      <c r="W63" s="4"/>
      <c r="X63" s="4"/>
      <c r="Y63" s="4"/>
      <c r="Z63" s="4"/>
    </row>
    <row r="64" spans="1:26" s="28" customFormat="1" ht="12.6" customHeight="1" x14ac:dyDescent="0.2">
      <c r="A64" s="529">
        <f t="shared" ref="A64:A70" si="16">A63+1</f>
        <v>3</v>
      </c>
      <c r="B64" s="366" t="s">
        <v>124</v>
      </c>
      <c r="C64" s="341">
        <v>1962</v>
      </c>
      <c r="D64" s="187"/>
      <c r="E64" s="127">
        <v>2026</v>
      </c>
      <c r="F64" s="359" t="s">
        <v>147</v>
      </c>
      <c r="G64" s="410" t="s">
        <v>49</v>
      </c>
      <c r="H64" s="408">
        <v>2</v>
      </c>
      <c r="I64" s="411">
        <v>2</v>
      </c>
      <c r="J64" s="412">
        <v>523.29999999999995</v>
      </c>
      <c r="K64" s="412">
        <v>460.1</v>
      </c>
      <c r="L64" s="538">
        <v>312.2</v>
      </c>
      <c r="M64" s="413">
        <v>20</v>
      </c>
      <c r="N64" s="174">
        <v>433319.78748</v>
      </c>
      <c r="O64" s="174">
        <v>0</v>
      </c>
      <c r="P64" s="174">
        <v>0</v>
      </c>
      <c r="Q64" s="174">
        <f t="shared" si="14"/>
        <v>433319.78748</v>
      </c>
      <c r="R64" s="174">
        <f t="shared" si="15"/>
        <v>941.7947999999999</v>
      </c>
      <c r="S64" s="396">
        <v>18913.36</v>
      </c>
      <c r="T64" s="341">
        <v>2024</v>
      </c>
      <c r="U64" s="199"/>
      <c r="V64" s="186"/>
    </row>
    <row r="65" spans="1:22" s="28" customFormat="1" ht="12.6" customHeight="1" x14ac:dyDescent="0.2">
      <c r="A65" s="529">
        <f t="shared" si="16"/>
        <v>4</v>
      </c>
      <c r="B65" s="506" t="s">
        <v>125</v>
      </c>
      <c r="C65" s="367">
        <v>1961</v>
      </c>
      <c r="D65" s="368"/>
      <c r="E65" s="362">
        <v>2025</v>
      </c>
      <c r="F65" s="359" t="s">
        <v>147</v>
      </c>
      <c r="G65" s="410" t="s">
        <v>49</v>
      </c>
      <c r="H65" s="344">
        <v>2</v>
      </c>
      <c r="I65" s="353">
        <v>2</v>
      </c>
      <c r="J65" s="354">
        <v>534.29999999999995</v>
      </c>
      <c r="K65" s="354">
        <v>474.7</v>
      </c>
      <c r="L65" s="441">
        <v>474.7</v>
      </c>
      <c r="M65" s="357">
        <v>12</v>
      </c>
      <c r="N65" s="371">
        <v>447069.99155999994</v>
      </c>
      <c r="O65" s="371">
        <v>0</v>
      </c>
      <c r="P65" s="371">
        <v>0</v>
      </c>
      <c r="Q65" s="371">
        <f t="shared" si="14"/>
        <v>447069.99155999994</v>
      </c>
      <c r="R65" s="174">
        <f t="shared" si="15"/>
        <v>941.7947999999999</v>
      </c>
      <c r="S65" s="396">
        <v>18913.36</v>
      </c>
      <c r="T65" s="367">
        <v>2024</v>
      </c>
      <c r="U65" s="199"/>
      <c r="V65" s="186"/>
    </row>
    <row r="66" spans="1:22" s="28" customFormat="1" ht="12.6" customHeight="1" x14ac:dyDescent="0.2">
      <c r="A66" s="529">
        <f t="shared" si="16"/>
        <v>5</v>
      </c>
      <c r="B66" s="446" t="s">
        <v>126</v>
      </c>
      <c r="C66" s="344">
        <v>1961</v>
      </c>
      <c r="D66" s="351"/>
      <c r="E66" s="362">
        <v>2036</v>
      </c>
      <c r="F66" s="359" t="s">
        <v>147</v>
      </c>
      <c r="G66" s="410" t="s">
        <v>49</v>
      </c>
      <c r="H66" s="344">
        <v>2</v>
      </c>
      <c r="I66" s="353">
        <v>2</v>
      </c>
      <c r="J66" s="354">
        <v>503</v>
      </c>
      <c r="K66" s="354">
        <v>470.2</v>
      </c>
      <c r="L66" s="441">
        <v>422.1</v>
      </c>
      <c r="M66" s="357">
        <v>14</v>
      </c>
      <c r="N66" s="354">
        <v>442831.91496000002</v>
      </c>
      <c r="O66" s="354">
        <v>0</v>
      </c>
      <c r="P66" s="354">
        <v>0</v>
      </c>
      <c r="Q66" s="412">
        <f t="shared" si="14"/>
        <v>442831.91496000002</v>
      </c>
      <c r="R66" s="174">
        <f t="shared" si="15"/>
        <v>941.79480000000012</v>
      </c>
      <c r="S66" s="396">
        <v>18913.36</v>
      </c>
      <c r="T66" s="408">
        <v>2024</v>
      </c>
      <c r="U66" s="199"/>
      <c r="V66" s="186"/>
    </row>
    <row r="67" spans="1:22" s="28" customFormat="1" ht="12.6" customHeight="1" x14ac:dyDescent="0.2">
      <c r="A67" s="529">
        <f t="shared" si="16"/>
        <v>6</v>
      </c>
      <c r="B67" s="446" t="s">
        <v>127</v>
      </c>
      <c r="C67" s="344">
        <v>1963</v>
      </c>
      <c r="D67" s="351"/>
      <c r="E67" s="362">
        <v>2026</v>
      </c>
      <c r="F67" s="359" t="s">
        <v>147</v>
      </c>
      <c r="G67" s="410" t="s">
        <v>49</v>
      </c>
      <c r="H67" s="344">
        <v>2</v>
      </c>
      <c r="I67" s="353">
        <v>2</v>
      </c>
      <c r="J67" s="354">
        <v>540.20000000000005</v>
      </c>
      <c r="K67" s="354">
        <v>468</v>
      </c>
      <c r="L67" s="441">
        <v>430.6</v>
      </c>
      <c r="M67" s="357">
        <v>14</v>
      </c>
      <c r="N67" s="354">
        <v>440759.96640000003</v>
      </c>
      <c r="O67" s="354">
        <v>0</v>
      </c>
      <c r="P67" s="354">
        <v>0</v>
      </c>
      <c r="Q67" s="412">
        <f t="shared" si="14"/>
        <v>440759.96640000003</v>
      </c>
      <c r="R67" s="174">
        <f t="shared" si="15"/>
        <v>941.79480000000012</v>
      </c>
      <c r="S67" s="396">
        <v>18913.36</v>
      </c>
      <c r="T67" s="408">
        <v>2024</v>
      </c>
      <c r="U67" s="199"/>
      <c r="V67" s="186"/>
    </row>
    <row r="68" spans="1:22" s="28" customFormat="1" ht="12.6" customHeight="1" x14ac:dyDescent="0.2">
      <c r="A68" s="529">
        <f t="shared" si="16"/>
        <v>7</v>
      </c>
      <c r="B68" s="446" t="s">
        <v>128</v>
      </c>
      <c r="C68" s="344">
        <v>1968</v>
      </c>
      <c r="D68" s="351"/>
      <c r="E68" s="362">
        <v>2029</v>
      </c>
      <c r="F68" s="359" t="s">
        <v>147</v>
      </c>
      <c r="G68" s="410" t="s">
        <v>49</v>
      </c>
      <c r="H68" s="344">
        <v>2</v>
      </c>
      <c r="I68" s="353">
        <v>2</v>
      </c>
      <c r="J68" s="354">
        <v>569.1</v>
      </c>
      <c r="K68" s="354">
        <v>512.29999999999995</v>
      </c>
      <c r="L68" s="441">
        <v>450.8</v>
      </c>
      <c r="M68" s="357">
        <v>16</v>
      </c>
      <c r="N68" s="354">
        <v>297400.90829999995</v>
      </c>
      <c r="O68" s="354">
        <v>0</v>
      </c>
      <c r="P68" s="354">
        <v>0</v>
      </c>
      <c r="Q68" s="412">
        <f t="shared" si="14"/>
        <v>297400.90829999995</v>
      </c>
      <c r="R68" s="174">
        <f t="shared" si="15"/>
        <v>580.52099999999996</v>
      </c>
      <c r="S68" s="396">
        <v>18913.36</v>
      </c>
      <c r="T68" s="408">
        <v>2024</v>
      </c>
      <c r="U68" s="199"/>
      <c r="V68" s="186"/>
    </row>
    <row r="69" spans="1:22" s="28" customFormat="1" ht="12.6" customHeight="1" x14ac:dyDescent="0.2">
      <c r="A69" s="529">
        <f t="shared" si="16"/>
        <v>8</v>
      </c>
      <c r="B69" s="446" t="s">
        <v>129</v>
      </c>
      <c r="C69" s="344">
        <v>1960</v>
      </c>
      <c r="D69" s="351"/>
      <c r="E69" s="362">
        <v>2025</v>
      </c>
      <c r="F69" s="359" t="s">
        <v>147</v>
      </c>
      <c r="G69" s="410" t="s">
        <v>49</v>
      </c>
      <c r="H69" s="344">
        <v>2</v>
      </c>
      <c r="I69" s="353">
        <v>2</v>
      </c>
      <c r="J69" s="354">
        <v>615.70000000000005</v>
      </c>
      <c r="K69" s="354">
        <v>545.5</v>
      </c>
      <c r="L69" s="441">
        <v>434.8</v>
      </c>
      <c r="M69" s="357">
        <v>16</v>
      </c>
      <c r="N69" s="354">
        <v>513749.0634000001</v>
      </c>
      <c r="O69" s="354">
        <v>0</v>
      </c>
      <c r="P69" s="354">
        <v>0</v>
      </c>
      <c r="Q69" s="412">
        <f t="shared" si="14"/>
        <v>513749.0634000001</v>
      </c>
      <c r="R69" s="174">
        <f t="shared" si="15"/>
        <v>941.79480000000024</v>
      </c>
      <c r="S69" s="396">
        <v>18913.36</v>
      </c>
      <c r="T69" s="408">
        <v>2024</v>
      </c>
      <c r="U69" s="199"/>
      <c r="V69" s="186"/>
    </row>
    <row r="70" spans="1:22" s="28" customFormat="1" ht="12.6" customHeight="1" x14ac:dyDescent="0.2">
      <c r="A70" s="529">
        <f t="shared" si="16"/>
        <v>9</v>
      </c>
      <c r="B70" s="376" t="s">
        <v>130</v>
      </c>
      <c r="C70" s="386">
        <v>1962</v>
      </c>
      <c r="D70" s="453"/>
      <c r="E70" s="127">
        <v>2026</v>
      </c>
      <c r="F70" s="359" t="s">
        <v>147</v>
      </c>
      <c r="G70" s="410" t="s">
        <v>49</v>
      </c>
      <c r="H70" s="386">
        <v>2</v>
      </c>
      <c r="I70" s="537">
        <v>2</v>
      </c>
      <c r="J70" s="388">
        <v>514.79999999999995</v>
      </c>
      <c r="K70" s="388">
        <v>483.7</v>
      </c>
      <c r="L70" s="539">
        <v>401.5</v>
      </c>
      <c r="M70" s="455">
        <v>16</v>
      </c>
      <c r="N70" s="412">
        <v>524902.33991999994</v>
      </c>
      <c r="O70" s="354">
        <v>0</v>
      </c>
      <c r="P70" s="354">
        <v>0</v>
      </c>
      <c r="Q70" s="412">
        <f t="shared" si="14"/>
        <v>524902.33991999994</v>
      </c>
      <c r="R70" s="174">
        <f t="shared" si="15"/>
        <v>1085.1815999999999</v>
      </c>
      <c r="S70" s="396">
        <v>18913.36</v>
      </c>
      <c r="T70" s="408">
        <v>2024</v>
      </c>
      <c r="U70" s="199"/>
      <c r="V70" s="186"/>
    </row>
    <row r="71" spans="1:22" ht="12.75" customHeight="1" x14ac:dyDescent="0.2">
      <c r="A71" s="688" t="s">
        <v>748</v>
      </c>
      <c r="B71" s="688"/>
      <c r="C71" s="258">
        <v>9</v>
      </c>
      <c r="D71" s="285"/>
      <c r="E71" s="286"/>
      <c r="F71" s="287"/>
      <c r="G71" s="287"/>
      <c r="H71" s="286"/>
      <c r="I71" s="286"/>
      <c r="J71" s="286">
        <f t="shared" ref="J71:Q71" si="17">SUM(J62:J70)</f>
        <v>4641.5</v>
      </c>
      <c r="K71" s="286">
        <f t="shared" si="17"/>
        <v>4255.5199999999995</v>
      </c>
      <c r="L71" s="286">
        <f t="shared" si="17"/>
        <v>3528.76</v>
      </c>
      <c r="M71" s="286">
        <f t="shared" si="17"/>
        <v>124</v>
      </c>
      <c r="N71" s="286">
        <f t="shared" si="17"/>
        <v>25679526.822020005</v>
      </c>
      <c r="O71" s="286">
        <f t="shared" si="17"/>
        <v>0</v>
      </c>
      <c r="P71" s="286">
        <f t="shared" si="17"/>
        <v>0</v>
      </c>
      <c r="Q71" s="286">
        <f t="shared" si="17"/>
        <v>25679526.822020005</v>
      </c>
      <c r="R71" s="288"/>
      <c r="S71" s="288"/>
      <c r="T71" s="288"/>
    </row>
    <row r="72" spans="1:22" x14ac:dyDescent="0.2">
      <c r="A72" s="689" t="s">
        <v>81</v>
      </c>
      <c r="B72" s="689"/>
      <c r="C72" s="256"/>
      <c r="D72" s="256"/>
      <c r="E72" s="270"/>
      <c r="F72" s="270"/>
      <c r="G72" s="270"/>
      <c r="H72" s="270"/>
      <c r="I72" s="270"/>
      <c r="J72" s="270"/>
      <c r="K72" s="270"/>
      <c r="L72" s="256"/>
      <c r="M72" s="256"/>
      <c r="N72" s="289"/>
      <c r="O72" s="289"/>
      <c r="P72" s="289"/>
      <c r="Q72" s="289"/>
      <c r="R72" s="289"/>
      <c r="S72" s="289"/>
      <c r="T72" s="289"/>
    </row>
    <row r="73" spans="1:22" s="4" customFormat="1" ht="12.75" customHeight="1" x14ac:dyDescent="0.2">
      <c r="A73" s="443">
        <v>1</v>
      </c>
      <c r="B73" s="407" t="s">
        <v>131</v>
      </c>
      <c r="C73" s="397">
        <v>1980</v>
      </c>
      <c r="D73" s="398"/>
      <c r="E73" s="341">
        <v>2031</v>
      </c>
      <c r="F73" s="341" t="s">
        <v>147</v>
      </c>
      <c r="G73" s="366" t="s">
        <v>50</v>
      </c>
      <c r="H73" s="341">
        <v>2</v>
      </c>
      <c r="I73" s="396">
        <v>3</v>
      </c>
      <c r="J73" s="174">
        <v>896</v>
      </c>
      <c r="K73" s="174">
        <v>861.3</v>
      </c>
      <c r="L73" s="345">
        <v>638.1</v>
      </c>
      <c r="M73" s="188">
        <v>19</v>
      </c>
      <c r="N73" s="174">
        <v>811167.86123999988</v>
      </c>
      <c r="O73" s="174">
        <v>0</v>
      </c>
      <c r="P73" s="174">
        <v>0</v>
      </c>
      <c r="Q73" s="401">
        <f t="shared" ref="Q73:Q95" si="18">N73</f>
        <v>811167.86123999988</v>
      </c>
      <c r="R73" s="174">
        <f t="shared" ref="R73:R95" si="19">Q73/K73</f>
        <v>941.7947999999999</v>
      </c>
      <c r="S73" s="396">
        <v>16488.580000000002</v>
      </c>
      <c r="T73" s="397">
        <v>2024</v>
      </c>
      <c r="U73" s="217"/>
    </row>
    <row r="74" spans="1:22" s="4" customFormat="1" ht="12.75" customHeight="1" x14ac:dyDescent="0.2">
      <c r="A74" s="443">
        <f>A73+1</f>
        <v>2</v>
      </c>
      <c r="B74" s="407" t="s">
        <v>132</v>
      </c>
      <c r="C74" s="397">
        <v>1985</v>
      </c>
      <c r="D74" s="398"/>
      <c r="E74" s="341">
        <v>2033</v>
      </c>
      <c r="F74" s="341" t="s">
        <v>147</v>
      </c>
      <c r="G74" s="366" t="s">
        <v>50</v>
      </c>
      <c r="H74" s="341">
        <v>2</v>
      </c>
      <c r="I74" s="396">
        <v>3</v>
      </c>
      <c r="J74" s="174">
        <v>880</v>
      </c>
      <c r="K74" s="174">
        <v>853.1</v>
      </c>
      <c r="L74" s="345">
        <v>710.2</v>
      </c>
      <c r="M74" s="188">
        <v>18</v>
      </c>
      <c r="N74" s="174">
        <v>803445.14388000011</v>
      </c>
      <c r="O74" s="174">
        <v>0</v>
      </c>
      <c r="P74" s="174">
        <v>0</v>
      </c>
      <c r="Q74" s="401">
        <f t="shared" si="18"/>
        <v>803445.14388000011</v>
      </c>
      <c r="R74" s="174">
        <f t="shared" si="19"/>
        <v>941.79480000000012</v>
      </c>
      <c r="S74" s="396">
        <v>16488.580000000002</v>
      </c>
      <c r="T74" s="397">
        <v>2024</v>
      </c>
      <c r="U74" s="217"/>
    </row>
    <row r="75" spans="1:22" s="4" customFormat="1" ht="12.75" customHeight="1" x14ac:dyDescent="0.2">
      <c r="A75" s="443">
        <f t="shared" ref="A75:A95" si="20">A74+1</f>
        <v>3</v>
      </c>
      <c r="B75" s="407" t="s">
        <v>133</v>
      </c>
      <c r="C75" s="397">
        <v>1988</v>
      </c>
      <c r="D75" s="398"/>
      <c r="E75" s="127">
        <v>2036</v>
      </c>
      <c r="F75" s="117" t="s">
        <v>147</v>
      </c>
      <c r="G75" s="399" t="s">
        <v>50</v>
      </c>
      <c r="H75" s="397">
        <v>2</v>
      </c>
      <c r="I75" s="400">
        <v>3</v>
      </c>
      <c r="J75" s="401">
        <v>1086</v>
      </c>
      <c r="K75" s="401">
        <v>1018</v>
      </c>
      <c r="L75" s="402">
        <v>881.4</v>
      </c>
      <c r="M75" s="403">
        <v>17</v>
      </c>
      <c r="N75" s="401">
        <v>958747.10639999993</v>
      </c>
      <c r="O75" s="401">
        <v>0</v>
      </c>
      <c r="P75" s="401">
        <v>0</v>
      </c>
      <c r="Q75" s="401">
        <f t="shared" si="18"/>
        <v>958747.10639999993</v>
      </c>
      <c r="R75" s="174">
        <f t="shared" si="19"/>
        <v>941.7947999999999</v>
      </c>
      <c r="S75" s="396">
        <v>16488.580000000002</v>
      </c>
      <c r="T75" s="397">
        <v>2024</v>
      </c>
      <c r="U75" s="217"/>
    </row>
    <row r="76" spans="1:22" s="4" customFormat="1" ht="12.75" customHeight="1" x14ac:dyDescent="0.2">
      <c r="A76" s="443">
        <f t="shared" si="20"/>
        <v>4</v>
      </c>
      <c r="B76" s="407" t="s">
        <v>134</v>
      </c>
      <c r="C76" s="397">
        <v>1982</v>
      </c>
      <c r="D76" s="398"/>
      <c r="E76" s="127">
        <v>2032</v>
      </c>
      <c r="F76" s="117" t="s">
        <v>147</v>
      </c>
      <c r="G76" s="399" t="s">
        <v>50</v>
      </c>
      <c r="H76" s="397">
        <v>2</v>
      </c>
      <c r="I76" s="400">
        <v>3</v>
      </c>
      <c r="J76" s="401">
        <v>885</v>
      </c>
      <c r="K76" s="401">
        <v>856.5</v>
      </c>
      <c r="L76" s="402">
        <v>805.6</v>
      </c>
      <c r="M76" s="403">
        <v>20</v>
      </c>
      <c r="N76" s="401">
        <v>806647.24619999994</v>
      </c>
      <c r="O76" s="401">
        <v>0</v>
      </c>
      <c r="P76" s="401">
        <v>0</v>
      </c>
      <c r="Q76" s="401">
        <f t="shared" si="18"/>
        <v>806647.24619999994</v>
      </c>
      <c r="R76" s="174">
        <f t="shared" si="19"/>
        <v>941.7947999999999</v>
      </c>
      <c r="S76" s="396">
        <v>16488.580000000002</v>
      </c>
      <c r="T76" s="397">
        <v>2024</v>
      </c>
      <c r="U76" s="217"/>
    </row>
    <row r="77" spans="1:22" s="4" customFormat="1" ht="12.75" customHeight="1" x14ac:dyDescent="0.2">
      <c r="A77" s="443">
        <f t="shared" si="20"/>
        <v>5</v>
      </c>
      <c r="B77" s="540" t="s">
        <v>135</v>
      </c>
      <c r="C77" s="397">
        <v>1976</v>
      </c>
      <c r="D77" s="398"/>
      <c r="E77" s="127">
        <v>2035</v>
      </c>
      <c r="F77" s="117" t="s">
        <v>147</v>
      </c>
      <c r="G77" s="399" t="s">
        <v>50</v>
      </c>
      <c r="H77" s="397">
        <v>2</v>
      </c>
      <c r="I77" s="400">
        <v>1</v>
      </c>
      <c r="J77" s="401">
        <v>374.6</v>
      </c>
      <c r="K77" s="401">
        <v>372.7</v>
      </c>
      <c r="L77" s="402">
        <v>372.7</v>
      </c>
      <c r="M77" s="403">
        <v>8</v>
      </c>
      <c r="N77" s="401">
        <v>300716.57292000001</v>
      </c>
      <c r="O77" s="401">
        <v>0</v>
      </c>
      <c r="P77" s="401">
        <v>0</v>
      </c>
      <c r="Q77" s="401">
        <f t="shared" si="18"/>
        <v>300716.57292000001</v>
      </c>
      <c r="R77" s="174">
        <f t="shared" si="19"/>
        <v>806.8596</v>
      </c>
      <c r="S77" s="396">
        <v>16488.580000000002</v>
      </c>
      <c r="T77" s="397">
        <v>2024</v>
      </c>
      <c r="U77" s="217"/>
    </row>
    <row r="78" spans="1:22" s="4" customFormat="1" ht="12.75" customHeight="1" x14ac:dyDescent="0.2">
      <c r="A78" s="443">
        <f t="shared" si="20"/>
        <v>6</v>
      </c>
      <c r="B78" s="141" t="s">
        <v>136</v>
      </c>
      <c r="C78" s="337">
        <v>1976</v>
      </c>
      <c r="D78" s="136"/>
      <c r="E78" s="337">
        <v>2030</v>
      </c>
      <c r="F78" s="117" t="s">
        <v>147</v>
      </c>
      <c r="G78" s="399" t="s">
        <v>50</v>
      </c>
      <c r="H78" s="337">
        <v>2</v>
      </c>
      <c r="I78" s="390">
        <v>2</v>
      </c>
      <c r="J78" s="134">
        <v>516.20000000000005</v>
      </c>
      <c r="K78" s="134">
        <v>486.2</v>
      </c>
      <c r="L78" s="131">
        <v>441.5</v>
      </c>
      <c r="M78" s="421">
        <v>13</v>
      </c>
      <c r="N78" s="134">
        <v>457900.63176000008</v>
      </c>
      <c r="O78" s="401">
        <v>0</v>
      </c>
      <c r="P78" s="401">
        <v>0</v>
      </c>
      <c r="Q78" s="401">
        <f t="shared" si="18"/>
        <v>457900.63176000008</v>
      </c>
      <c r="R78" s="174">
        <f t="shared" si="19"/>
        <v>941.79480000000012</v>
      </c>
      <c r="S78" s="396">
        <v>16488.580000000002</v>
      </c>
      <c r="T78" s="397">
        <v>2024</v>
      </c>
      <c r="U78" s="217"/>
    </row>
    <row r="79" spans="1:22" s="4" customFormat="1" ht="12.75" customHeight="1" x14ac:dyDescent="0.2">
      <c r="A79" s="443">
        <f t="shared" si="20"/>
        <v>7</v>
      </c>
      <c r="B79" s="361" t="s">
        <v>233</v>
      </c>
      <c r="C79" s="362" t="s">
        <v>60</v>
      </c>
      <c r="D79" s="418"/>
      <c r="E79" s="362">
        <v>2022</v>
      </c>
      <c r="F79" s="362" t="s">
        <v>147</v>
      </c>
      <c r="G79" s="361" t="s">
        <v>50</v>
      </c>
      <c r="H79" s="362">
        <v>2</v>
      </c>
      <c r="I79" s="415">
        <v>2</v>
      </c>
      <c r="J79" s="416">
        <v>576</v>
      </c>
      <c r="K79" s="416">
        <v>528</v>
      </c>
      <c r="L79" s="416">
        <v>462.1</v>
      </c>
      <c r="M79" s="417">
        <v>8</v>
      </c>
      <c r="N79" s="416">
        <v>10878787.109999999</v>
      </c>
      <c r="O79" s="354">
        <v>0</v>
      </c>
      <c r="P79" s="354">
        <v>0</v>
      </c>
      <c r="Q79" s="416">
        <f t="shared" si="18"/>
        <v>10878787.109999999</v>
      </c>
      <c r="R79" s="354">
        <f t="shared" si="19"/>
        <v>20603.763465909091</v>
      </c>
      <c r="S79" s="362">
        <v>23324.319999999996</v>
      </c>
      <c r="T79" s="362">
        <v>2023</v>
      </c>
      <c r="U79" s="220"/>
      <c r="V79" s="186"/>
    </row>
    <row r="80" spans="1:22" s="4" customFormat="1" ht="12.75" customHeight="1" x14ac:dyDescent="0.2">
      <c r="A80" s="443">
        <f t="shared" si="20"/>
        <v>8</v>
      </c>
      <c r="B80" s="361" t="s">
        <v>234</v>
      </c>
      <c r="C80" s="362" t="s">
        <v>55</v>
      </c>
      <c r="D80" s="418"/>
      <c r="E80" s="362">
        <v>2022</v>
      </c>
      <c r="F80" s="362" t="s">
        <v>147</v>
      </c>
      <c r="G80" s="361" t="s">
        <v>50</v>
      </c>
      <c r="H80" s="362">
        <v>2</v>
      </c>
      <c r="I80" s="415">
        <v>1</v>
      </c>
      <c r="J80" s="416">
        <v>470</v>
      </c>
      <c r="K80" s="416">
        <v>401</v>
      </c>
      <c r="L80" s="416">
        <v>352.8</v>
      </c>
      <c r="M80" s="417">
        <v>8</v>
      </c>
      <c r="N80" s="416">
        <v>5739203.7800000003</v>
      </c>
      <c r="O80" s="354">
        <v>0</v>
      </c>
      <c r="P80" s="354">
        <v>0</v>
      </c>
      <c r="Q80" s="416">
        <f t="shared" si="18"/>
        <v>5739203.7800000003</v>
      </c>
      <c r="R80" s="354">
        <f t="shared" si="19"/>
        <v>14312.228877805486</v>
      </c>
      <c r="S80" s="362">
        <v>16488.580000000002</v>
      </c>
      <c r="T80" s="362">
        <v>2023</v>
      </c>
      <c r="U80" s="220"/>
      <c r="V80" s="186"/>
    </row>
    <row r="81" spans="1:22" s="4" customFormat="1" ht="12.75" customHeight="1" x14ac:dyDescent="0.2">
      <c r="A81" s="443">
        <f t="shared" si="20"/>
        <v>9</v>
      </c>
      <c r="B81" s="361" t="s">
        <v>235</v>
      </c>
      <c r="C81" s="362" t="s">
        <v>60</v>
      </c>
      <c r="D81" s="418"/>
      <c r="E81" s="362">
        <v>2022</v>
      </c>
      <c r="F81" s="362" t="s">
        <v>147</v>
      </c>
      <c r="G81" s="361" t="s">
        <v>50</v>
      </c>
      <c r="H81" s="362">
        <v>2</v>
      </c>
      <c r="I81" s="415">
        <v>1</v>
      </c>
      <c r="J81" s="416">
        <v>322.8</v>
      </c>
      <c r="K81" s="416">
        <v>294.5</v>
      </c>
      <c r="L81" s="416">
        <v>294.5</v>
      </c>
      <c r="M81" s="417">
        <v>6</v>
      </c>
      <c r="N81" s="416">
        <v>5616009.1100000003</v>
      </c>
      <c r="O81" s="354">
        <v>0</v>
      </c>
      <c r="P81" s="354">
        <v>0</v>
      </c>
      <c r="Q81" s="416">
        <f t="shared" si="18"/>
        <v>5616009.1100000003</v>
      </c>
      <c r="R81" s="354">
        <f t="shared" si="19"/>
        <v>19069.640441426149</v>
      </c>
      <c r="S81" s="362">
        <v>23324.319999999996</v>
      </c>
      <c r="T81" s="362">
        <v>2023</v>
      </c>
      <c r="U81" s="220"/>
      <c r="V81" s="186"/>
    </row>
    <row r="82" spans="1:22" s="4" customFormat="1" ht="12.75" customHeight="1" x14ac:dyDescent="0.2">
      <c r="A82" s="443">
        <f t="shared" si="20"/>
        <v>10</v>
      </c>
      <c r="B82" s="361" t="s">
        <v>236</v>
      </c>
      <c r="C82" s="362" t="s">
        <v>60</v>
      </c>
      <c r="D82" s="418"/>
      <c r="E82" s="362">
        <v>2022</v>
      </c>
      <c r="F82" s="362" t="s">
        <v>147</v>
      </c>
      <c r="G82" s="361" t="s">
        <v>50</v>
      </c>
      <c r="H82" s="362">
        <v>2</v>
      </c>
      <c r="I82" s="415">
        <v>2</v>
      </c>
      <c r="J82" s="416">
        <v>465.8</v>
      </c>
      <c r="K82" s="416">
        <v>406.5</v>
      </c>
      <c r="L82" s="416">
        <v>406.5</v>
      </c>
      <c r="M82" s="417">
        <v>8</v>
      </c>
      <c r="N82" s="416">
        <v>5074141.37</v>
      </c>
      <c r="O82" s="354">
        <v>0</v>
      </c>
      <c r="P82" s="354">
        <v>0</v>
      </c>
      <c r="Q82" s="416">
        <f t="shared" si="18"/>
        <v>5074141.37</v>
      </c>
      <c r="R82" s="354">
        <f t="shared" si="19"/>
        <v>12482.512595325954</v>
      </c>
      <c r="S82" s="362">
        <v>14147.769999999999</v>
      </c>
      <c r="T82" s="362">
        <v>2023</v>
      </c>
      <c r="U82" s="220"/>
      <c r="V82" s="186"/>
    </row>
    <row r="83" spans="1:22" s="4" customFormat="1" ht="12.75" customHeight="1" x14ac:dyDescent="0.2">
      <c r="A83" s="443">
        <f t="shared" si="20"/>
        <v>11</v>
      </c>
      <c r="B83" s="361" t="s">
        <v>237</v>
      </c>
      <c r="C83" s="362" t="s">
        <v>60</v>
      </c>
      <c r="D83" s="418"/>
      <c r="E83" s="362">
        <v>2022</v>
      </c>
      <c r="F83" s="362" t="s">
        <v>147</v>
      </c>
      <c r="G83" s="361" t="s">
        <v>50</v>
      </c>
      <c r="H83" s="362">
        <v>2</v>
      </c>
      <c r="I83" s="415">
        <v>1</v>
      </c>
      <c r="J83" s="416">
        <v>542.79999999999995</v>
      </c>
      <c r="K83" s="416">
        <v>497.8</v>
      </c>
      <c r="L83" s="416">
        <v>497.8</v>
      </c>
      <c r="M83" s="417">
        <v>8</v>
      </c>
      <c r="N83" s="416">
        <v>10559318.609999999</v>
      </c>
      <c r="O83" s="354">
        <v>0</v>
      </c>
      <c r="P83" s="354">
        <v>0</v>
      </c>
      <c r="Q83" s="416">
        <f t="shared" si="18"/>
        <v>10559318.609999999</v>
      </c>
      <c r="R83" s="354">
        <f t="shared" si="19"/>
        <v>21211.96988750502</v>
      </c>
      <c r="S83" s="362">
        <v>23324.319999999996</v>
      </c>
      <c r="T83" s="362">
        <v>2023</v>
      </c>
      <c r="U83" s="220"/>
      <c r="V83" s="186"/>
    </row>
    <row r="84" spans="1:22" s="4" customFormat="1" ht="12.75" customHeight="1" x14ac:dyDescent="0.2">
      <c r="A84" s="443">
        <f t="shared" si="20"/>
        <v>12</v>
      </c>
      <c r="B84" s="361" t="s">
        <v>238</v>
      </c>
      <c r="C84" s="362" t="s">
        <v>61</v>
      </c>
      <c r="D84" s="418"/>
      <c r="E84" s="362">
        <v>2022</v>
      </c>
      <c r="F84" s="362" t="s">
        <v>147</v>
      </c>
      <c r="G84" s="361" t="s">
        <v>50</v>
      </c>
      <c r="H84" s="362">
        <v>2</v>
      </c>
      <c r="I84" s="415">
        <v>1</v>
      </c>
      <c r="J84" s="416">
        <v>481.2</v>
      </c>
      <c r="K84" s="416">
        <v>439</v>
      </c>
      <c r="L84" s="416">
        <v>439</v>
      </c>
      <c r="M84" s="417">
        <v>8</v>
      </c>
      <c r="N84" s="416">
        <v>5743783.7000000002</v>
      </c>
      <c r="O84" s="354">
        <v>0</v>
      </c>
      <c r="P84" s="354">
        <v>0</v>
      </c>
      <c r="Q84" s="416">
        <f t="shared" si="18"/>
        <v>5743783.7000000002</v>
      </c>
      <c r="R84" s="354">
        <f t="shared" si="19"/>
        <v>13083.789749430523</v>
      </c>
      <c r="S84" s="362">
        <v>14147.769999999999</v>
      </c>
      <c r="T84" s="362">
        <v>2023</v>
      </c>
      <c r="U84" s="220"/>
      <c r="V84" s="186"/>
    </row>
    <row r="85" spans="1:22" s="4" customFormat="1" ht="12.75" customHeight="1" x14ac:dyDescent="0.2">
      <c r="A85" s="443">
        <f t="shared" si="20"/>
        <v>13</v>
      </c>
      <c r="B85" s="361" t="s">
        <v>239</v>
      </c>
      <c r="C85" s="362" t="s">
        <v>67</v>
      </c>
      <c r="D85" s="418"/>
      <c r="E85" s="362">
        <v>2022</v>
      </c>
      <c r="F85" s="362" t="s">
        <v>147</v>
      </c>
      <c r="G85" s="361" t="s">
        <v>50</v>
      </c>
      <c r="H85" s="362">
        <v>2</v>
      </c>
      <c r="I85" s="415">
        <v>1</v>
      </c>
      <c r="J85" s="416">
        <v>392.9</v>
      </c>
      <c r="K85" s="416">
        <v>330.6</v>
      </c>
      <c r="L85" s="416">
        <v>241.9</v>
      </c>
      <c r="M85" s="417">
        <v>8</v>
      </c>
      <c r="N85" s="416">
        <v>6676036.0300000003</v>
      </c>
      <c r="O85" s="354">
        <v>0</v>
      </c>
      <c r="P85" s="354">
        <v>0</v>
      </c>
      <c r="Q85" s="416">
        <f t="shared" si="18"/>
        <v>6676036.0300000003</v>
      </c>
      <c r="R85" s="354">
        <f t="shared" si="19"/>
        <v>20193.696400483968</v>
      </c>
      <c r="S85" s="362">
        <v>23324.319999999996</v>
      </c>
      <c r="T85" s="362">
        <v>2023</v>
      </c>
      <c r="U85" s="220"/>
      <c r="V85" s="186"/>
    </row>
    <row r="86" spans="1:22" s="4" customFormat="1" ht="12.75" customHeight="1" x14ac:dyDescent="0.2">
      <c r="A86" s="443">
        <f t="shared" si="20"/>
        <v>14</v>
      </c>
      <c r="B86" s="361" t="s">
        <v>240</v>
      </c>
      <c r="C86" s="362" t="s">
        <v>67</v>
      </c>
      <c r="D86" s="418"/>
      <c r="E86" s="362">
        <v>2022</v>
      </c>
      <c r="F86" s="362" t="s">
        <v>147</v>
      </c>
      <c r="G86" s="361" t="s">
        <v>50</v>
      </c>
      <c r="H86" s="362">
        <v>2</v>
      </c>
      <c r="I86" s="415">
        <v>1</v>
      </c>
      <c r="J86" s="416">
        <v>401.1</v>
      </c>
      <c r="K86" s="416">
        <v>319</v>
      </c>
      <c r="L86" s="416">
        <v>244.6</v>
      </c>
      <c r="M86" s="417">
        <v>8</v>
      </c>
      <c r="N86" s="416">
        <v>3809719.7966820002</v>
      </c>
      <c r="O86" s="416">
        <v>0</v>
      </c>
      <c r="P86" s="416">
        <v>0</v>
      </c>
      <c r="Q86" s="416">
        <f t="shared" si="18"/>
        <v>3809719.7966820002</v>
      </c>
      <c r="R86" s="354">
        <f t="shared" si="19"/>
        <v>11942.695287404389</v>
      </c>
      <c r="S86" s="362">
        <v>14147.769999999999</v>
      </c>
      <c r="T86" s="362">
        <v>2023</v>
      </c>
      <c r="U86" s="220"/>
      <c r="V86" s="186"/>
    </row>
    <row r="87" spans="1:22" s="4" customFormat="1" ht="12.75" customHeight="1" x14ac:dyDescent="0.2">
      <c r="A87" s="443">
        <f t="shared" si="20"/>
        <v>15</v>
      </c>
      <c r="B87" s="141" t="s">
        <v>358</v>
      </c>
      <c r="C87" s="337" t="s">
        <v>60</v>
      </c>
      <c r="D87" s="136"/>
      <c r="E87" s="337">
        <v>2023</v>
      </c>
      <c r="F87" s="337" t="s">
        <v>147</v>
      </c>
      <c r="G87" s="141" t="s">
        <v>50</v>
      </c>
      <c r="H87" s="337">
        <v>2</v>
      </c>
      <c r="I87" s="390">
        <v>1</v>
      </c>
      <c r="J87" s="134">
        <v>507.6</v>
      </c>
      <c r="K87" s="134">
        <v>436</v>
      </c>
      <c r="L87" s="134">
        <v>382.9</v>
      </c>
      <c r="M87" s="421">
        <v>8</v>
      </c>
      <c r="N87" s="134">
        <v>9087028.7599999998</v>
      </c>
      <c r="O87" s="354">
        <v>0</v>
      </c>
      <c r="P87" s="354">
        <v>0</v>
      </c>
      <c r="Q87" s="401">
        <f t="shared" si="18"/>
        <v>9087028.7599999998</v>
      </c>
      <c r="R87" s="174">
        <f t="shared" si="19"/>
        <v>20841.809082568805</v>
      </c>
      <c r="S87" s="397">
        <v>23324.319999999996</v>
      </c>
      <c r="T87" s="337">
        <v>2024</v>
      </c>
      <c r="U87" s="444"/>
    </row>
    <row r="88" spans="1:22" s="4" customFormat="1" ht="12.75" customHeight="1" x14ac:dyDescent="0.2">
      <c r="A88" s="443">
        <f t="shared" si="20"/>
        <v>16</v>
      </c>
      <c r="B88" s="141" t="s">
        <v>359</v>
      </c>
      <c r="C88" s="337" t="s">
        <v>62</v>
      </c>
      <c r="D88" s="136"/>
      <c r="E88" s="337">
        <v>2023</v>
      </c>
      <c r="F88" s="337" t="s">
        <v>147</v>
      </c>
      <c r="G88" s="141" t="s">
        <v>50</v>
      </c>
      <c r="H88" s="337">
        <v>2</v>
      </c>
      <c r="I88" s="390">
        <v>1</v>
      </c>
      <c r="J88" s="134">
        <v>624.29999999999995</v>
      </c>
      <c r="K88" s="134">
        <v>554</v>
      </c>
      <c r="L88" s="134">
        <v>485.9</v>
      </c>
      <c r="M88" s="421">
        <v>8</v>
      </c>
      <c r="N88" s="134">
        <v>11898197.08</v>
      </c>
      <c r="O88" s="354">
        <v>0</v>
      </c>
      <c r="P88" s="354">
        <v>0</v>
      </c>
      <c r="Q88" s="401">
        <f t="shared" si="18"/>
        <v>11898197.08</v>
      </c>
      <c r="R88" s="174">
        <f t="shared" si="19"/>
        <v>21476.890036101082</v>
      </c>
      <c r="S88" s="397">
        <v>23324.319999999996</v>
      </c>
      <c r="T88" s="337">
        <v>2024</v>
      </c>
      <c r="U88" s="444"/>
    </row>
    <row r="89" spans="1:22" s="4" customFormat="1" ht="12.75" customHeight="1" x14ac:dyDescent="0.2">
      <c r="A89" s="443">
        <f t="shared" si="20"/>
        <v>17</v>
      </c>
      <c r="B89" s="141" t="s">
        <v>360</v>
      </c>
      <c r="C89" s="337" t="s">
        <v>55</v>
      </c>
      <c r="D89" s="136"/>
      <c r="E89" s="337">
        <v>2023</v>
      </c>
      <c r="F89" s="337" t="s">
        <v>147</v>
      </c>
      <c r="G89" s="141" t="s">
        <v>50</v>
      </c>
      <c r="H89" s="337">
        <v>2</v>
      </c>
      <c r="I89" s="390">
        <v>2</v>
      </c>
      <c r="J89" s="134">
        <v>501.3</v>
      </c>
      <c r="K89" s="134">
        <v>474.61</v>
      </c>
      <c r="L89" s="134">
        <v>343.1</v>
      </c>
      <c r="M89" s="421">
        <v>8</v>
      </c>
      <c r="N89" s="134">
        <v>6818076.0999999996</v>
      </c>
      <c r="O89" s="354">
        <v>0</v>
      </c>
      <c r="P89" s="354">
        <v>0</v>
      </c>
      <c r="Q89" s="401">
        <f t="shared" si="18"/>
        <v>6818076.0999999996</v>
      </c>
      <c r="R89" s="174">
        <f t="shared" si="19"/>
        <v>14365.639367059268</v>
      </c>
      <c r="S89" s="397">
        <v>16488.580000000002</v>
      </c>
      <c r="T89" s="337">
        <v>2024</v>
      </c>
      <c r="U89" s="444"/>
    </row>
    <row r="90" spans="1:22" s="4" customFormat="1" ht="12.75" customHeight="1" x14ac:dyDescent="0.2">
      <c r="A90" s="443">
        <f t="shared" si="20"/>
        <v>18</v>
      </c>
      <c r="B90" s="141" t="s">
        <v>361</v>
      </c>
      <c r="C90" s="337" t="s">
        <v>56</v>
      </c>
      <c r="D90" s="136"/>
      <c r="E90" s="337">
        <v>2023</v>
      </c>
      <c r="F90" s="337" t="s">
        <v>147</v>
      </c>
      <c r="G90" s="141" t="s">
        <v>50</v>
      </c>
      <c r="H90" s="337">
        <v>2</v>
      </c>
      <c r="I90" s="390">
        <v>1</v>
      </c>
      <c r="J90" s="134">
        <v>454.2</v>
      </c>
      <c r="K90" s="134">
        <v>409</v>
      </c>
      <c r="L90" s="134">
        <v>206.3</v>
      </c>
      <c r="M90" s="421">
        <v>8</v>
      </c>
      <c r="N90" s="134">
        <v>5210267.7</v>
      </c>
      <c r="O90" s="354">
        <v>0</v>
      </c>
      <c r="P90" s="354">
        <v>0</v>
      </c>
      <c r="Q90" s="401">
        <f t="shared" si="18"/>
        <v>5210267.7</v>
      </c>
      <c r="R90" s="174">
        <f t="shared" si="19"/>
        <v>12739.040831295844</v>
      </c>
      <c r="S90" s="397">
        <v>14147.769999999999</v>
      </c>
      <c r="T90" s="337">
        <v>2024</v>
      </c>
      <c r="U90" s="444"/>
    </row>
    <row r="91" spans="1:22" s="4" customFormat="1" ht="12.75" customHeight="1" x14ac:dyDescent="0.2">
      <c r="A91" s="443">
        <f t="shared" si="20"/>
        <v>19</v>
      </c>
      <c r="B91" s="141" t="s">
        <v>362</v>
      </c>
      <c r="C91" s="337" t="s">
        <v>61</v>
      </c>
      <c r="D91" s="136"/>
      <c r="E91" s="337">
        <v>2023</v>
      </c>
      <c r="F91" s="337" t="s">
        <v>147</v>
      </c>
      <c r="G91" s="141" t="s">
        <v>50</v>
      </c>
      <c r="H91" s="337">
        <v>2</v>
      </c>
      <c r="I91" s="390">
        <v>2</v>
      </c>
      <c r="J91" s="134">
        <v>358.3</v>
      </c>
      <c r="K91" s="134">
        <v>327.3</v>
      </c>
      <c r="L91" s="134">
        <v>250.9</v>
      </c>
      <c r="M91" s="421">
        <v>8</v>
      </c>
      <c r="N91" s="134">
        <v>4229659.21</v>
      </c>
      <c r="O91" s="354">
        <v>0</v>
      </c>
      <c r="P91" s="354">
        <v>0</v>
      </c>
      <c r="Q91" s="401">
        <f t="shared" si="18"/>
        <v>4229659.21</v>
      </c>
      <c r="R91" s="174">
        <f t="shared" si="19"/>
        <v>12922.881790406354</v>
      </c>
      <c r="S91" s="397">
        <v>14147.769999999999</v>
      </c>
      <c r="T91" s="337">
        <v>2024</v>
      </c>
      <c r="U91" s="444"/>
    </row>
    <row r="92" spans="1:22" s="4" customFormat="1" ht="12.75" customHeight="1" x14ac:dyDescent="0.2">
      <c r="A92" s="443">
        <f t="shared" si="20"/>
        <v>20</v>
      </c>
      <c r="B92" s="141" t="s">
        <v>363</v>
      </c>
      <c r="C92" s="337" t="s">
        <v>67</v>
      </c>
      <c r="D92" s="136"/>
      <c r="E92" s="337">
        <v>2023</v>
      </c>
      <c r="F92" s="337" t="s">
        <v>147</v>
      </c>
      <c r="G92" s="141" t="s">
        <v>50</v>
      </c>
      <c r="H92" s="337">
        <v>2</v>
      </c>
      <c r="I92" s="390">
        <v>2</v>
      </c>
      <c r="J92" s="134">
        <v>345</v>
      </c>
      <c r="K92" s="134">
        <v>318</v>
      </c>
      <c r="L92" s="134">
        <v>242.7</v>
      </c>
      <c r="M92" s="421">
        <v>8</v>
      </c>
      <c r="N92" s="134">
        <v>4092269.27</v>
      </c>
      <c r="O92" s="134">
        <v>0</v>
      </c>
      <c r="P92" s="134">
        <v>0</v>
      </c>
      <c r="Q92" s="401">
        <f t="shared" si="18"/>
        <v>4092269.27</v>
      </c>
      <c r="R92" s="174">
        <f t="shared" si="19"/>
        <v>12868.771289308175</v>
      </c>
      <c r="S92" s="397">
        <v>14147.769999999999</v>
      </c>
      <c r="T92" s="337">
        <v>2024</v>
      </c>
      <c r="U92" s="444"/>
    </row>
    <row r="93" spans="1:22" s="4" customFormat="1" ht="12.75" customHeight="1" x14ac:dyDescent="0.2">
      <c r="A93" s="443">
        <f t="shared" si="20"/>
        <v>21</v>
      </c>
      <c r="B93" s="141" t="s">
        <v>364</v>
      </c>
      <c r="C93" s="337" t="s">
        <v>45</v>
      </c>
      <c r="D93" s="136"/>
      <c r="E93" s="337">
        <v>2023</v>
      </c>
      <c r="F93" s="337" t="s">
        <v>147</v>
      </c>
      <c r="G93" s="141" t="s">
        <v>50</v>
      </c>
      <c r="H93" s="337">
        <v>2</v>
      </c>
      <c r="I93" s="390">
        <v>2</v>
      </c>
      <c r="J93" s="134">
        <v>356.5</v>
      </c>
      <c r="K93" s="134">
        <v>323.5</v>
      </c>
      <c r="L93" s="134">
        <v>199.9</v>
      </c>
      <c r="M93" s="421">
        <v>8</v>
      </c>
      <c r="N93" s="134">
        <v>4074747.19</v>
      </c>
      <c r="O93" s="134">
        <v>0</v>
      </c>
      <c r="P93" s="134">
        <v>0</v>
      </c>
      <c r="Q93" s="401">
        <f t="shared" si="18"/>
        <v>4074747.19</v>
      </c>
      <c r="R93" s="174">
        <f t="shared" si="19"/>
        <v>12595.818207109736</v>
      </c>
      <c r="S93" s="397">
        <v>14147.769999999999</v>
      </c>
      <c r="T93" s="337">
        <v>2024</v>
      </c>
      <c r="U93" s="444"/>
    </row>
    <row r="94" spans="1:22" s="4" customFormat="1" ht="12.75" customHeight="1" x14ac:dyDescent="0.2">
      <c r="A94" s="443">
        <f t="shared" si="20"/>
        <v>22</v>
      </c>
      <c r="B94" s="141" t="s">
        <v>365</v>
      </c>
      <c r="C94" s="337" t="s">
        <v>45</v>
      </c>
      <c r="D94" s="136"/>
      <c r="E94" s="337">
        <v>2023</v>
      </c>
      <c r="F94" s="337" t="s">
        <v>147</v>
      </c>
      <c r="G94" s="141" t="s">
        <v>49</v>
      </c>
      <c r="H94" s="337">
        <v>3</v>
      </c>
      <c r="I94" s="390">
        <v>3</v>
      </c>
      <c r="J94" s="134">
        <v>1727.1</v>
      </c>
      <c r="K94" s="134">
        <v>1620.1</v>
      </c>
      <c r="L94" s="134">
        <v>1360.13</v>
      </c>
      <c r="M94" s="421">
        <v>38</v>
      </c>
      <c r="N94" s="134">
        <v>18174997.960000001</v>
      </c>
      <c r="O94" s="134">
        <v>0</v>
      </c>
      <c r="P94" s="134">
        <v>0</v>
      </c>
      <c r="Q94" s="401">
        <f t="shared" si="18"/>
        <v>18174997.960000001</v>
      </c>
      <c r="R94" s="174">
        <f t="shared" si="19"/>
        <v>11218.442046787237</v>
      </c>
      <c r="S94" s="397">
        <v>12882.22</v>
      </c>
      <c r="T94" s="337">
        <v>2024</v>
      </c>
      <c r="U94" s="444"/>
    </row>
    <row r="95" spans="1:22" s="4" customFormat="1" ht="12.75" customHeight="1" x14ac:dyDescent="0.2">
      <c r="A95" s="443">
        <f t="shared" si="20"/>
        <v>23</v>
      </c>
      <c r="B95" s="141" t="s">
        <v>366</v>
      </c>
      <c r="C95" s="337" t="s">
        <v>66</v>
      </c>
      <c r="D95" s="136"/>
      <c r="E95" s="337">
        <v>2023</v>
      </c>
      <c r="F95" s="337" t="s">
        <v>147</v>
      </c>
      <c r="G95" s="141" t="s">
        <v>50</v>
      </c>
      <c r="H95" s="337">
        <v>2</v>
      </c>
      <c r="I95" s="390">
        <v>1</v>
      </c>
      <c r="J95" s="134">
        <v>354.1</v>
      </c>
      <c r="K95" s="134">
        <v>319.27999999999997</v>
      </c>
      <c r="L95" s="134">
        <v>132.38</v>
      </c>
      <c r="M95" s="421">
        <v>13</v>
      </c>
      <c r="N95" s="134">
        <v>6506354.46</v>
      </c>
      <c r="O95" s="134">
        <v>0</v>
      </c>
      <c r="P95" s="134">
        <v>0</v>
      </c>
      <c r="Q95" s="401">
        <f t="shared" si="18"/>
        <v>6506354.46</v>
      </c>
      <c r="R95" s="174">
        <f t="shared" si="19"/>
        <v>20378.208656978204</v>
      </c>
      <c r="S95" s="397">
        <v>23324.319999999996</v>
      </c>
      <c r="T95" s="337">
        <v>2024</v>
      </c>
      <c r="U95" s="444"/>
    </row>
    <row r="96" spans="1:22" x14ac:dyDescent="0.2">
      <c r="A96" s="685" t="s">
        <v>744</v>
      </c>
      <c r="B96" s="685"/>
      <c r="C96" s="296">
        <v>23</v>
      </c>
      <c r="D96" s="297"/>
      <c r="E96" s="298"/>
      <c r="F96" s="299"/>
      <c r="G96" s="299"/>
      <c r="H96" s="298"/>
      <c r="I96" s="298"/>
      <c r="J96" s="298">
        <f>SUM(J73:J95)</f>
        <v>13518.8</v>
      </c>
      <c r="K96" s="298">
        <f t="shared" ref="K96:Q96" si="21">SUM(K73:K95)</f>
        <v>12445.990000000002</v>
      </c>
      <c r="L96" s="298">
        <f t="shared" si="21"/>
        <v>10392.909999999998</v>
      </c>
      <c r="M96" s="298">
        <f t="shared" si="21"/>
        <v>264</v>
      </c>
      <c r="N96" s="298">
        <f t="shared" si="21"/>
        <v>128327221.799082</v>
      </c>
      <c r="O96" s="298">
        <f t="shared" si="21"/>
        <v>0</v>
      </c>
      <c r="P96" s="298">
        <f t="shared" si="21"/>
        <v>0</v>
      </c>
      <c r="Q96" s="298">
        <f t="shared" si="21"/>
        <v>128327221.799082</v>
      </c>
      <c r="R96" s="300"/>
      <c r="S96" s="300"/>
      <c r="T96" s="300"/>
    </row>
    <row r="97" spans="1:22" ht="12.75" customHeight="1" x14ac:dyDescent="0.2">
      <c r="A97" s="290"/>
      <c r="B97" s="301" t="s">
        <v>84</v>
      </c>
      <c r="C97" s="302"/>
      <c r="D97" s="290"/>
      <c r="E97" s="290"/>
      <c r="F97" s="290"/>
      <c r="G97" s="291"/>
      <c r="H97" s="290"/>
      <c r="I97" s="292"/>
      <c r="J97" s="293"/>
      <c r="K97" s="293"/>
      <c r="L97" s="293"/>
      <c r="M97" s="294"/>
      <c r="N97" s="293"/>
      <c r="O97" s="293"/>
      <c r="P97" s="293"/>
      <c r="Q97" s="303"/>
      <c r="R97" s="295"/>
      <c r="S97" s="304"/>
      <c r="T97" s="290"/>
      <c r="U97" s="4"/>
      <c r="V97" s="4"/>
    </row>
    <row r="98" spans="1:22" s="4" customFormat="1" ht="12.75" customHeight="1" x14ac:dyDescent="0.2">
      <c r="A98" s="383">
        <v>1</v>
      </c>
      <c r="B98" s="158" t="s">
        <v>380</v>
      </c>
      <c r="C98" s="383" t="s">
        <v>43</v>
      </c>
      <c r="D98" s="384"/>
      <c r="E98" s="383">
        <v>2023</v>
      </c>
      <c r="F98" s="383" t="s">
        <v>147</v>
      </c>
      <c r="G98" s="158" t="s">
        <v>114</v>
      </c>
      <c r="H98" s="383">
        <v>5</v>
      </c>
      <c r="I98" s="404">
        <v>4</v>
      </c>
      <c r="J98" s="159">
        <v>4225.3999999999996</v>
      </c>
      <c r="K98" s="159">
        <v>3263</v>
      </c>
      <c r="L98" s="159">
        <v>3091.3</v>
      </c>
      <c r="M98" s="160">
        <v>80</v>
      </c>
      <c r="N98" s="159">
        <v>26176845.189378005</v>
      </c>
      <c r="O98" s="159">
        <v>0</v>
      </c>
      <c r="P98" s="159">
        <v>0</v>
      </c>
      <c r="Q98" s="159">
        <f>N98</f>
        <v>26176845.189378005</v>
      </c>
      <c r="R98" s="159">
        <f>Q98/K98</f>
        <v>8022.324606000001</v>
      </c>
      <c r="S98" s="383">
        <v>8506.2900000000009</v>
      </c>
      <c r="T98" s="383">
        <v>2024</v>
      </c>
      <c r="U98" s="444"/>
    </row>
    <row r="99" spans="1:22" s="4" customFormat="1" ht="12.6" customHeight="1" x14ac:dyDescent="0.2">
      <c r="A99" s="383">
        <v>2</v>
      </c>
      <c r="B99" s="158" t="s">
        <v>381</v>
      </c>
      <c r="C99" s="397" t="s">
        <v>60</v>
      </c>
      <c r="D99" s="398"/>
      <c r="E99" s="127">
        <v>2023</v>
      </c>
      <c r="F99" s="117" t="s">
        <v>147</v>
      </c>
      <c r="G99" s="5" t="s">
        <v>493</v>
      </c>
      <c r="H99" s="397">
        <v>2</v>
      </c>
      <c r="I99" s="400">
        <v>2</v>
      </c>
      <c r="J99" s="401">
        <v>401.3</v>
      </c>
      <c r="K99" s="401">
        <v>390.7</v>
      </c>
      <c r="L99" s="401">
        <v>345.3</v>
      </c>
      <c r="M99" s="403">
        <v>8</v>
      </c>
      <c r="N99" s="401">
        <v>5366436.3783067996</v>
      </c>
      <c r="O99" s="159">
        <v>0</v>
      </c>
      <c r="P99" s="159">
        <v>0</v>
      </c>
      <c r="Q99" s="159">
        <f>N99</f>
        <v>5366436.3783067996</v>
      </c>
      <c r="R99" s="159">
        <f>Q99/K99</f>
        <v>13735.439923999998</v>
      </c>
      <c r="S99" s="362">
        <v>16488.580000000002</v>
      </c>
      <c r="T99" s="397">
        <v>2024</v>
      </c>
      <c r="U99" s="444"/>
    </row>
    <row r="100" spans="1:22" s="4" customFormat="1" ht="12.6" customHeight="1" x14ac:dyDescent="0.2">
      <c r="A100" s="383">
        <v>3</v>
      </c>
      <c r="B100" s="158" t="s">
        <v>382</v>
      </c>
      <c r="C100" s="117" t="s">
        <v>56</v>
      </c>
      <c r="D100" s="118"/>
      <c r="E100" s="127">
        <v>2023</v>
      </c>
      <c r="F100" s="117" t="s">
        <v>147</v>
      </c>
      <c r="G100" s="5" t="s">
        <v>493</v>
      </c>
      <c r="H100" s="117">
        <v>2</v>
      </c>
      <c r="I100" s="534">
        <v>1</v>
      </c>
      <c r="J100" s="535">
        <v>596.5</v>
      </c>
      <c r="K100" s="535">
        <v>536.22</v>
      </c>
      <c r="L100" s="535">
        <v>482.7</v>
      </c>
      <c r="M100" s="536">
        <v>10</v>
      </c>
      <c r="N100" s="535">
        <v>7365217.5960472804</v>
      </c>
      <c r="O100" s="159">
        <v>0</v>
      </c>
      <c r="P100" s="159">
        <v>0</v>
      </c>
      <c r="Q100" s="159">
        <f>N100</f>
        <v>7365217.5960472804</v>
      </c>
      <c r="R100" s="159">
        <f>Q100/K100</f>
        <v>13735.439924</v>
      </c>
      <c r="S100" s="362">
        <v>16488.580000000002</v>
      </c>
      <c r="T100" s="397">
        <v>2024</v>
      </c>
      <c r="U100" s="444"/>
    </row>
    <row r="101" spans="1:22" s="4" customFormat="1" ht="12.6" customHeight="1" x14ac:dyDescent="0.2">
      <c r="A101" s="383">
        <v>4</v>
      </c>
      <c r="B101" s="158" t="s">
        <v>383</v>
      </c>
      <c r="C101" s="383" t="s">
        <v>56</v>
      </c>
      <c r="D101" s="384"/>
      <c r="E101" s="383">
        <v>2023</v>
      </c>
      <c r="F101" s="383" t="s">
        <v>147</v>
      </c>
      <c r="G101" s="158" t="s">
        <v>112</v>
      </c>
      <c r="H101" s="383">
        <v>3</v>
      </c>
      <c r="I101" s="404">
        <v>2</v>
      </c>
      <c r="J101" s="159">
        <v>878</v>
      </c>
      <c r="K101" s="159">
        <v>576</v>
      </c>
      <c r="L101" s="159">
        <v>753</v>
      </c>
      <c r="M101" s="457">
        <v>28</v>
      </c>
      <c r="N101" s="159">
        <v>7921375.9050239995</v>
      </c>
      <c r="O101" s="159">
        <v>0</v>
      </c>
      <c r="P101" s="159">
        <v>0</v>
      </c>
      <c r="Q101" s="159">
        <f>N101</f>
        <v>7921375.9050239995</v>
      </c>
      <c r="R101" s="159">
        <f>Q101/K101</f>
        <v>13752.388723999999</v>
      </c>
      <c r="S101" s="362">
        <v>16488.580000000002</v>
      </c>
      <c r="T101" s="397">
        <v>2024</v>
      </c>
      <c r="U101" s="444"/>
    </row>
    <row r="102" spans="1:22" s="4" customFormat="1" ht="12.6" customHeight="1" x14ac:dyDescent="0.2">
      <c r="A102" s="383">
        <v>5</v>
      </c>
      <c r="B102" s="158" t="s">
        <v>384</v>
      </c>
      <c r="C102" s="383" t="s">
        <v>55</v>
      </c>
      <c r="D102" s="384"/>
      <c r="E102" s="383">
        <v>2023</v>
      </c>
      <c r="F102" s="383" t="s">
        <v>147</v>
      </c>
      <c r="G102" s="158" t="s">
        <v>112</v>
      </c>
      <c r="H102" s="383">
        <v>2</v>
      </c>
      <c r="I102" s="404">
        <v>1</v>
      </c>
      <c r="J102" s="159">
        <v>384</v>
      </c>
      <c r="K102" s="159">
        <v>384</v>
      </c>
      <c r="L102" s="159">
        <v>296.7</v>
      </c>
      <c r="M102" s="457">
        <v>20</v>
      </c>
      <c r="N102" s="159">
        <v>5274408.9308159994</v>
      </c>
      <c r="O102" s="159">
        <v>0</v>
      </c>
      <c r="P102" s="159">
        <v>0</v>
      </c>
      <c r="Q102" s="159">
        <f>N102</f>
        <v>5274408.9308159994</v>
      </c>
      <c r="R102" s="159">
        <f>Q102/K102</f>
        <v>13735.439923999998</v>
      </c>
      <c r="S102" s="362">
        <v>16488.580000000002</v>
      </c>
      <c r="T102" s="397">
        <v>2024</v>
      </c>
      <c r="U102" s="444"/>
    </row>
    <row r="103" spans="1:22" x14ac:dyDescent="0.2">
      <c r="A103" s="685" t="s">
        <v>745</v>
      </c>
      <c r="B103" s="685"/>
      <c r="C103" s="305">
        <v>5</v>
      </c>
      <c r="D103" s="306"/>
      <c r="E103" s="306"/>
      <c r="F103" s="305"/>
      <c r="G103" s="307"/>
      <c r="H103" s="305"/>
      <c r="I103" s="308"/>
      <c r="J103" s="298">
        <f>SUM(J98:J102)</f>
        <v>6485.2</v>
      </c>
      <c r="K103" s="298">
        <f t="shared" ref="K103:Q103" si="22">SUM(K98:K102)</f>
        <v>5149.92</v>
      </c>
      <c r="L103" s="298">
        <f t="shared" si="22"/>
        <v>4969</v>
      </c>
      <c r="M103" s="298">
        <f t="shared" si="22"/>
        <v>146</v>
      </c>
      <c r="N103" s="298">
        <f t="shared" si="22"/>
        <v>52104283.999572083</v>
      </c>
      <c r="O103" s="298">
        <f t="shared" si="22"/>
        <v>0</v>
      </c>
      <c r="P103" s="298">
        <f t="shared" si="22"/>
        <v>0</v>
      </c>
      <c r="Q103" s="298">
        <f t="shared" si="22"/>
        <v>52104283.999572083</v>
      </c>
      <c r="R103" s="309"/>
      <c r="S103" s="309"/>
      <c r="T103" s="305"/>
      <c r="U103" s="4"/>
      <c r="V103" s="4"/>
    </row>
    <row r="104" spans="1:22" x14ac:dyDescent="0.2">
      <c r="A104" s="290"/>
      <c r="B104" s="301" t="s">
        <v>110</v>
      </c>
      <c r="C104" s="302"/>
      <c r="D104" s="290"/>
      <c r="E104" s="290"/>
      <c r="F104" s="290"/>
      <c r="G104" s="291"/>
      <c r="H104" s="290"/>
      <c r="I104" s="292"/>
      <c r="J104" s="293"/>
      <c r="K104" s="293"/>
      <c r="L104" s="293"/>
      <c r="M104" s="294"/>
      <c r="N104" s="293"/>
      <c r="O104" s="293"/>
      <c r="P104" s="293"/>
      <c r="Q104" s="303"/>
      <c r="R104" s="295"/>
      <c r="S104" s="304"/>
      <c r="T104" s="290"/>
      <c r="U104" s="4"/>
      <c r="V104" s="4"/>
    </row>
    <row r="105" spans="1:22" s="4" customFormat="1" ht="12.75" customHeight="1" x14ac:dyDescent="0.2">
      <c r="A105" s="362">
        <v>1</v>
      </c>
      <c r="B105" s="361" t="s">
        <v>286</v>
      </c>
      <c r="C105" s="362" t="s">
        <v>47</v>
      </c>
      <c r="D105" s="418"/>
      <c r="E105" s="362" t="s">
        <v>150</v>
      </c>
      <c r="F105" s="362" t="s">
        <v>147</v>
      </c>
      <c r="G105" s="361" t="s">
        <v>112</v>
      </c>
      <c r="H105" s="362">
        <v>3</v>
      </c>
      <c r="I105" s="415">
        <v>2</v>
      </c>
      <c r="J105" s="416">
        <v>1650.3</v>
      </c>
      <c r="K105" s="416">
        <v>1431.3</v>
      </c>
      <c r="L105" s="416">
        <v>1431.3</v>
      </c>
      <c r="M105" s="419">
        <v>19</v>
      </c>
      <c r="N105" s="416">
        <v>16851578.5557632</v>
      </c>
      <c r="O105" s="416">
        <v>0</v>
      </c>
      <c r="P105" s="416">
        <v>0</v>
      </c>
      <c r="Q105" s="401">
        <f t="shared" ref="Q105:Q123" si="23">N105</f>
        <v>16851578.5557632</v>
      </c>
      <c r="R105" s="416">
        <f t="shared" ref="R105:R109" si="24">Q105/K105</f>
        <v>11773.617379838748</v>
      </c>
      <c r="S105" s="362">
        <v>12005.759999999998</v>
      </c>
      <c r="T105" s="362">
        <v>2022</v>
      </c>
      <c r="U105" s="218"/>
    </row>
    <row r="106" spans="1:22" s="4" customFormat="1" ht="12.75" customHeight="1" x14ac:dyDescent="0.2">
      <c r="A106" s="362">
        <f t="shared" ref="A106:A139" si="25">A105+1</f>
        <v>2</v>
      </c>
      <c r="B106" s="361" t="s">
        <v>287</v>
      </c>
      <c r="C106" s="362" t="s">
        <v>47</v>
      </c>
      <c r="D106" s="418"/>
      <c r="E106" s="362" t="s">
        <v>150</v>
      </c>
      <c r="F106" s="362" t="s">
        <v>147</v>
      </c>
      <c r="G106" s="361" t="s">
        <v>112</v>
      </c>
      <c r="H106" s="362">
        <v>2</v>
      </c>
      <c r="I106" s="415">
        <v>2</v>
      </c>
      <c r="J106" s="416">
        <v>682</v>
      </c>
      <c r="K106" s="416">
        <v>632</v>
      </c>
      <c r="L106" s="416">
        <v>635.1</v>
      </c>
      <c r="M106" s="419">
        <v>13</v>
      </c>
      <c r="N106" s="416">
        <v>6915307.069712</v>
      </c>
      <c r="O106" s="416">
        <v>0</v>
      </c>
      <c r="P106" s="416">
        <v>0</v>
      </c>
      <c r="Q106" s="401">
        <f t="shared" si="23"/>
        <v>6915307.069712</v>
      </c>
      <c r="R106" s="416">
        <f t="shared" si="24"/>
        <v>10941.941566</v>
      </c>
      <c r="S106" s="362">
        <v>12005.759999999998</v>
      </c>
      <c r="T106" s="362">
        <v>2022</v>
      </c>
      <c r="U106" s="218"/>
    </row>
    <row r="107" spans="1:22" s="4" customFormat="1" ht="12.75" customHeight="1" x14ac:dyDescent="0.2">
      <c r="A107" s="362">
        <f t="shared" si="25"/>
        <v>3</v>
      </c>
      <c r="B107" s="361" t="s">
        <v>288</v>
      </c>
      <c r="C107" s="362" t="s">
        <v>56</v>
      </c>
      <c r="D107" s="418"/>
      <c r="E107" s="362" t="s">
        <v>148</v>
      </c>
      <c r="F107" s="362" t="s">
        <v>147</v>
      </c>
      <c r="G107" s="361" t="s">
        <v>112</v>
      </c>
      <c r="H107" s="362">
        <v>2</v>
      </c>
      <c r="I107" s="415">
        <v>2</v>
      </c>
      <c r="J107" s="416">
        <v>686.3</v>
      </c>
      <c r="K107" s="416">
        <v>619.29999999999995</v>
      </c>
      <c r="L107" s="416">
        <v>619.29999999999995</v>
      </c>
      <c r="M107" s="419">
        <v>13</v>
      </c>
      <c r="N107" s="416">
        <v>7194279.7453952003</v>
      </c>
      <c r="O107" s="416">
        <v>0</v>
      </c>
      <c r="P107" s="416">
        <v>0</v>
      </c>
      <c r="Q107" s="401">
        <f t="shared" si="23"/>
        <v>7194279.7453952003</v>
      </c>
      <c r="R107" s="416">
        <f t="shared" si="24"/>
        <v>11616.792742443406</v>
      </c>
      <c r="S107" s="362">
        <v>12005.759999999998</v>
      </c>
      <c r="T107" s="362">
        <v>2022</v>
      </c>
      <c r="U107" s="218"/>
    </row>
    <row r="108" spans="1:22" s="4" customFormat="1" ht="12.75" customHeight="1" x14ac:dyDescent="0.2">
      <c r="A108" s="362">
        <f t="shared" si="25"/>
        <v>4</v>
      </c>
      <c r="B108" s="361" t="s">
        <v>289</v>
      </c>
      <c r="C108" s="362" t="s">
        <v>53</v>
      </c>
      <c r="D108" s="418"/>
      <c r="E108" s="362" t="s">
        <v>148</v>
      </c>
      <c r="F108" s="362" t="s">
        <v>147</v>
      </c>
      <c r="G108" s="361" t="s">
        <v>100</v>
      </c>
      <c r="H108" s="362">
        <v>2</v>
      </c>
      <c r="I108" s="415">
        <v>2</v>
      </c>
      <c r="J108" s="416">
        <v>1072.8</v>
      </c>
      <c r="K108" s="416">
        <v>1036</v>
      </c>
      <c r="L108" s="416">
        <v>483.3</v>
      </c>
      <c r="M108" s="419">
        <v>10</v>
      </c>
      <c r="N108" s="416">
        <v>24081105.024128001</v>
      </c>
      <c r="O108" s="416">
        <v>0</v>
      </c>
      <c r="P108" s="416">
        <v>0</v>
      </c>
      <c r="Q108" s="401">
        <f t="shared" si="23"/>
        <v>24081105.024128001</v>
      </c>
      <c r="R108" s="416">
        <f t="shared" si="24"/>
        <v>23244.309868849421</v>
      </c>
      <c r="S108" s="362">
        <v>23324.319999999996</v>
      </c>
      <c r="T108" s="362">
        <v>2022</v>
      </c>
      <c r="U108" s="218"/>
    </row>
    <row r="109" spans="1:22" s="4" customFormat="1" ht="12.75" customHeight="1" x14ac:dyDescent="0.2">
      <c r="A109" s="362">
        <f t="shared" si="25"/>
        <v>5</v>
      </c>
      <c r="B109" s="361" t="s">
        <v>291</v>
      </c>
      <c r="C109" s="362" t="s">
        <v>108</v>
      </c>
      <c r="D109" s="418"/>
      <c r="E109" s="362" t="s">
        <v>150</v>
      </c>
      <c r="F109" s="362" t="s">
        <v>147</v>
      </c>
      <c r="G109" s="361" t="s">
        <v>100</v>
      </c>
      <c r="H109" s="362">
        <v>2</v>
      </c>
      <c r="I109" s="415">
        <v>2</v>
      </c>
      <c r="J109" s="416">
        <v>584.1</v>
      </c>
      <c r="K109" s="416">
        <v>554.1</v>
      </c>
      <c r="L109" s="416">
        <v>323.89999999999998</v>
      </c>
      <c r="M109" s="419">
        <v>13</v>
      </c>
      <c r="N109" s="416">
        <v>12900579.4342368</v>
      </c>
      <c r="O109" s="416">
        <v>0</v>
      </c>
      <c r="P109" s="416">
        <v>0</v>
      </c>
      <c r="Q109" s="401">
        <f t="shared" si="23"/>
        <v>12900579.4342368</v>
      </c>
      <c r="R109" s="416">
        <f t="shared" si="24"/>
        <v>23282.041931486736</v>
      </c>
      <c r="S109" s="362">
        <v>23324.319999999996</v>
      </c>
      <c r="T109" s="362">
        <v>2022</v>
      </c>
      <c r="U109" s="218"/>
    </row>
    <row r="110" spans="1:22" s="4" customFormat="1" ht="12.75" customHeight="1" x14ac:dyDescent="0.2">
      <c r="A110" s="362">
        <f t="shared" si="25"/>
        <v>6</v>
      </c>
      <c r="B110" s="291" t="s">
        <v>293</v>
      </c>
      <c r="C110" s="290" t="s">
        <v>108</v>
      </c>
      <c r="D110" s="464"/>
      <c r="E110" s="290" t="s">
        <v>150</v>
      </c>
      <c r="F110" s="290" t="s">
        <v>147</v>
      </c>
      <c r="G110" s="291" t="s">
        <v>117</v>
      </c>
      <c r="H110" s="290">
        <v>2</v>
      </c>
      <c r="I110" s="292">
        <v>2</v>
      </c>
      <c r="J110" s="293">
        <v>580</v>
      </c>
      <c r="K110" s="293">
        <v>550</v>
      </c>
      <c r="L110" s="293">
        <v>468.03</v>
      </c>
      <c r="M110" s="294">
        <v>17</v>
      </c>
      <c r="N110" s="293">
        <v>12802903.246400001</v>
      </c>
      <c r="O110" s="293">
        <v>0</v>
      </c>
      <c r="P110" s="293">
        <v>0</v>
      </c>
      <c r="Q110" s="401">
        <f t="shared" si="23"/>
        <v>12802903.246400001</v>
      </c>
      <c r="R110" s="293">
        <v>23278.005902545454</v>
      </c>
      <c r="S110" s="290">
        <v>23324.319999999996</v>
      </c>
      <c r="T110" s="290">
        <v>2022</v>
      </c>
      <c r="U110" s="218"/>
    </row>
    <row r="111" spans="1:22" s="4" customFormat="1" ht="12.75" customHeight="1" x14ac:dyDescent="0.2">
      <c r="A111" s="362">
        <f t="shared" si="25"/>
        <v>7</v>
      </c>
      <c r="B111" s="291" t="s">
        <v>294</v>
      </c>
      <c r="C111" s="290" t="s">
        <v>108</v>
      </c>
      <c r="D111" s="464"/>
      <c r="E111" s="290" t="s">
        <v>148</v>
      </c>
      <c r="F111" s="290" t="s">
        <v>147</v>
      </c>
      <c r="G111" s="291" t="s">
        <v>117</v>
      </c>
      <c r="H111" s="290">
        <v>2</v>
      </c>
      <c r="I111" s="292">
        <v>2</v>
      </c>
      <c r="J111" s="293">
        <v>580</v>
      </c>
      <c r="K111" s="293">
        <v>550</v>
      </c>
      <c r="L111" s="293">
        <v>399.8</v>
      </c>
      <c r="M111" s="294">
        <v>13</v>
      </c>
      <c r="N111" s="293">
        <v>12802903.246400001</v>
      </c>
      <c r="O111" s="293">
        <v>0</v>
      </c>
      <c r="P111" s="293">
        <v>0</v>
      </c>
      <c r="Q111" s="401">
        <f t="shared" si="23"/>
        <v>12802903.246400001</v>
      </c>
      <c r="R111" s="293">
        <v>23278.005902545454</v>
      </c>
      <c r="S111" s="290">
        <v>23324.319999999996</v>
      </c>
      <c r="T111" s="290">
        <v>2022</v>
      </c>
      <c r="U111" s="218"/>
    </row>
    <row r="112" spans="1:22" s="4" customFormat="1" ht="12.75" customHeight="1" x14ac:dyDescent="0.2">
      <c r="A112" s="362">
        <f t="shared" si="25"/>
        <v>8</v>
      </c>
      <c r="B112" s="291" t="s">
        <v>295</v>
      </c>
      <c r="C112" s="290" t="s">
        <v>296</v>
      </c>
      <c r="D112" s="464"/>
      <c r="E112" s="290" t="s">
        <v>150</v>
      </c>
      <c r="F112" s="290" t="s">
        <v>147</v>
      </c>
      <c r="G112" s="291" t="s">
        <v>117</v>
      </c>
      <c r="H112" s="290">
        <v>2</v>
      </c>
      <c r="I112" s="292">
        <v>1</v>
      </c>
      <c r="J112" s="293">
        <v>573</v>
      </c>
      <c r="K112" s="293">
        <v>543</v>
      </c>
      <c r="L112" s="293">
        <v>384.8</v>
      </c>
      <c r="M112" s="294">
        <v>10</v>
      </c>
      <c r="N112" s="293">
        <v>12521705.052484</v>
      </c>
      <c r="O112" s="293">
        <v>0</v>
      </c>
      <c r="P112" s="293">
        <v>0</v>
      </c>
      <c r="Q112" s="401">
        <f t="shared" si="23"/>
        <v>12521705.052484</v>
      </c>
      <c r="R112" s="293">
        <v>23060.230299233885</v>
      </c>
      <c r="S112" s="290">
        <v>23324.319999999996</v>
      </c>
      <c r="T112" s="290">
        <v>2022</v>
      </c>
      <c r="U112" s="218"/>
    </row>
    <row r="113" spans="1:21" s="4" customFormat="1" ht="12.75" customHeight="1" x14ac:dyDescent="0.2">
      <c r="A113" s="362">
        <f t="shared" si="25"/>
        <v>9</v>
      </c>
      <c r="B113" s="291" t="s">
        <v>696</v>
      </c>
      <c r="C113" s="290">
        <v>1970</v>
      </c>
      <c r="D113" s="464"/>
      <c r="E113" s="290">
        <v>2022</v>
      </c>
      <c r="F113" s="290" t="s">
        <v>147</v>
      </c>
      <c r="G113" s="291" t="s">
        <v>697</v>
      </c>
      <c r="H113" s="290">
        <v>2</v>
      </c>
      <c r="I113" s="292">
        <v>1</v>
      </c>
      <c r="J113" s="293">
        <v>337</v>
      </c>
      <c r="K113" s="293">
        <v>214</v>
      </c>
      <c r="L113" s="293">
        <v>0</v>
      </c>
      <c r="M113" s="294">
        <v>1</v>
      </c>
      <c r="N113" s="293">
        <v>5098220.5358719993</v>
      </c>
      <c r="O113" s="293">
        <v>0</v>
      </c>
      <c r="P113" s="293">
        <v>0</v>
      </c>
      <c r="Q113" s="401">
        <f t="shared" si="23"/>
        <v>5098220.5358719993</v>
      </c>
      <c r="R113" s="293">
        <v>23323.32</v>
      </c>
      <c r="S113" s="290">
        <v>23324.319999999996</v>
      </c>
      <c r="T113" s="290">
        <v>2022</v>
      </c>
      <c r="U113" s="218"/>
    </row>
    <row r="114" spans="1:21" s="4" customFormat="1" ht="12.75" customHeight="1" x14ac:dyDescent="0.2">
      <c r="A114" s="362">
        <f t="shared" si="25"/>
        <v>10</v>
      </c>
      <c r="B114" s="291" t="s">
        <v>698</v>
      </c>
      <c r="C114" s="290">
        <v>1972</v>
      </c>
      <c r="D114" s="464"/>
      <c r="E114" s="290">
        <v>2022</v>
      </c>
      <c r="F114" s="290" t="s">
        <v>147</v>
      </c>
      <c r="G114" s="291" t="s">
        <v>112</v>
      </c>
      <c r="H114" s="290">
        <v>2</v>
      </c>
      <c r="I114" s="292">
        <v>2</v>
      </c>
      <c r="J114" s="293">
        <v>512.20000000000005</v>
      </c>
      <c r="K114" s="293">
        <v>295.2</v>
      </c>
      <c r="L114" s="293">
        <v>0</v>
      </c>
      <c r="M114" s="294">
        <v>12</v>
      </c>
      <c r="N114" s="293">
        <v>4054701.8655647999</v>
      </c>
      <c r="O114" s="293">
        <v>0</v>
      </c>
      <c r="P114" s="293">
        <v>0</v>
      </c>
      <c r="Q114" s="401">
        <f t="shared" si="23"/>
        <v>4054701.8655647999</v>
      </c>
      <c r="R114" s="293">
        <v>23323.32</v>
      </c>
      <c r="S114" s="290">
        <v>23324.319999999996</v>
      </c>
      <c r="T114" s="290">
        <v>2022</v>
      </c>
      <c r="U114" s="218"/>
    </row>
    <row r="115" spans="1:21" s="4" customFormat="1" ht="12.75" customHeight="1" x14ac:dyDescent="0.2">
      <c r="A115" s="362">
        <f t="shared" si="25"/>
        <v>11</v>
      </c>
      <c r="B115" s="158" t="s">
        <v>406</v>
      </c>
      <c r="C115" s="383" t="s">
        <v>58</v>
      </c>
      <c r="D115" s="384"/>
      <c r="E115" s="383">
        <v>2022</v>
      </c>
      <c r="F115" s="383" t="s">
        <v>147</v>
      </c>
      <c r="G115" s="158" t="s">
        <v>112</v>
      </c>
      <c r="H115" s="383">
        <v>4</v>
      </c>
      <c r="I115" s="404">
        <v>2</v>
      </c>
      <c r="J115" s="159">
        <v>2342.3000000000002</v>
      </c>
      <c r="K115" s="159">
        <v>1826.14</v>
      </c>
      <c r="L115" s="159">
        <v>1231.6400000000001</v>
      </c>
      <c r="M115" s="160">
        <v>90</v>
      </c>
      <c r="N115" s="159">
        <v>21393376.415720999</v>
      </c>
      <c r="O115" s="159">
        <v>0</v>
      </c>
      <c r="P115" s="159">
        <v>0</v>
      </c>
      <c r="Q115" s="401">
        <f t="shared" si="23"/>
        <v>21393376.415720999</v>
      </c>
      <c r="R115" s="416">
        <f t="shared" ref="R115:R139" si="26">Q115/K115</f>
        <v>11715.080122948404</v>
      </c>
      <c r="S115" s="383">
        <v>12423.46</v>
      </c>
      <c r="T115" s="383">
        <v>2023</v>
      </c>
      <c r="U115" s="444"/>
    </row>
    <row r="116" spans="1:21" s="4" customFormat="1" ht="12.75" customHeight="1" x14ac:dyDescent="0.2">
      <c r="A116" s="362">
        <f t="shared" si="25"/>
        <v>12</v>
      </c>
      <c r="B116" s="158" t="s">
        <v>407</v>
      </c>
      <c r="C116" s="383" t="s">
        <v>55</v>
      </c>
      <c r="D116" s="384"/>
      <c r="E116" s="383">
        <v>2022</v>
      </c>
      <c r="F116" s="383" t="s">
        <v>147</v>
      </c>
      <c r="G116" s="158" t="s">
        <v>112</v>
      </c>
      <c r="H116" s="383">
        <v>3</v>
      </c>
      <c r="I116" s="404">
        <v>2</v>
      </c>
      <c r="J116" s="159">
        <v>2150.8000000000002</v>
      </c>
      <c r="K116" s="159">
        <v>1924.3</v>
      </c>
      <c r="L116" s="159">
        <v>1923.2</v>
      </c>
      <c r="M116" s="160">
        <v>30</v>
      </c>
      <c r="N116" s="159">
        <v>21787713.327411201</v>
      </c>
      <c r="O116" s="159">
        <v>0</v>
      </c>
      <c r="P116" s="159">
        <v>0</v>
      </c>
      <c r="Q116" s="401">
        <f t="shared" si="23"/>
        <v>21787713.327411201</v>
      </c>
      <c r="R116" s="416">
        <f t="shared" si="26"/>
        <v>11322.409877571688</v>
      </c>
      <c r="S116" s="383">
        <v>12005.759999999998</v>
      </c>
      <c r="T116" s="383">
        <v>2023</v>
      </c>
      <c r="U116" s="444"/>
    </row>
    <row r="117" spans="1:21" s="4" customFormat="1" ht="12.75" customHeight="1" x14ac:dyDescent="0.2">
      <c r="A117" s="362">
        <f t="shared" si="25"/>
        <v>13</v>
      </c>
      <c r="B117" s="158" t="s">
        <v>408</v>
      </c>
      <c r="C117" s="383" t="s">
        <v>58</v>
      </c>
      <c r="D117" s="384"/>
      <c r="E117" s="383">
        <v>2022</v>
      </c>
      <c r="F117" s="383" t="s">
        <v>147</v>
      </c>
      <c r="G117" s="158" t="s">
        <v>112</v>
      </c>
      <c r="H117" s="383">
        <v>4</v>
      </c>
      <c r="I117" s="404">
        <v>2</v>
      </c>
      <c r="J117" s="159">
        <v>1869.8</v>
      </c>
      <c r="K117" s="159">
        <v>1759.4</v>
      </c>
      <c r="L117" s="159">
        <v>1398.78</v>
      </c>
      <c r="M117" s="160">
        <v>35</v>
      </c>
      <c r="N117" s="159">
        <v>13166441.543116</v>
      </c>
      <c r="O117" s="159">
        <v>0</v>
      </c>
      <c r="P117" s="159">
        <v>0</v>
      </c>
      <c r="Q117" s="401">
        <f t="shared" si="23"/>
        <v>13166441.543116</v>
      </c>
      <c r="R117" s="416">
        <f t="shared" si="26"/>
        <v>7483.4838826395353</v>
      </c>
      <c r="S117" s="383">
        <v>8050.1</v>
      </c>
      <c r="T117" s="383">
        <v>2023</v>
      </c>
      <c r="U117" s="444"/>
    </row>
    <row r="118" spans="1:21" s="4" customFormat="1" ht="12.75" customHeight="1" x14ac:dyDescent="0.2">
      <c r="A118" s="362">
        <f t="shared" si="25"/>
        <v>14</v>
      </c>
      <c r="B118" s="158" t="s">
        <v>409</v>
      </c>
      <c r="C118" s="383" t="s">
        <v>60</v>
      </c>
      <c r="D118" s="384"/>
      <c r="E118" s="383">
        <v>2022</v>
      </c>
      <c r="F118" s="383" t="s">
        <v>147</v>
      </c>
      <c r="G118" s="158" t="s">
        <v>112</v>
      </c>
      <c r="H118" s="383">
        <v>3</v>
      </c>
      <c r="I118" s="404">
        <v>2</v>
      </c>
      <c r="J118" s="159">
        <v>1848.98</v>
      </c>
      <c r="K118" s="159">
        <v>1724.57</v>
      </c>
      <c r="L118" s="159">
        <v>1392.9</v>
      </c>
      <c r="M118" s="160">
        <v>19</v>
      </c>
      <c r="N118" s="159">
        <v>19147855.6765965</v>
      </c>
      <c r="O118" s="159">
        <v>0</v>
      </c>
      <c r="P118" s="159">
        <v>0</v>
      </c>
      <c r="Q118" s="401">
        <f t="shared" si="23"/>
        <v>19147855.6765965</v>
      </c>
      <c r="R118" s="416">
        <f t="shared" si="26"/>
        <v>11102.973887169846</v>
      </c>
      <c r="S118" s="383">
        <v>12423.46</v>
      </c>
      <c r="T118" s="383">
        <v>2023</v>
      </c>
      <c r="U118" s="444"/>
    </row>
    <row r="119" spans="1:21" s="4" customFormat="1" ht="12.75" customHeight="1" x14ac:dyDescent="0.2">
      <c r="A119" s="362">
        <f t="shared" si="25"/>
        <v>15</v>
      </c>
      <c r="B119" s="158" t="s">
        <v>410</v>
      </c>
      <c r="C119" s="383" t="s">
        <v>140</v>
      </c>
      <c r="D119" s="384"/>
      <c r="E119" s="383">
        <v>2022</v>
      </c>
      <c r="F119" s="383" t="s">
        <v>147</v>
      </c>
      <c r="G119" s="158" t="s">
        <v>117</v>
      </c>
      <c r="H119" s="383">
        <v>2</v>
      </c>
      <c r="I119" s="404">
        <v>8</v>
      </c>
      <c r="J119" s="159">
        <v>583</v>
      </c>
      <c r="K119" s="159">
        <v>553</v>
      </c>
      <c r="L119" s="159">
        <v>418.9</v>
      </c>
      <c r="M119" s="160">
        <v>14</v>
      </c>
      <c r="N119" s="159">
        <v>11674373.627744</v>
      </c>
      <c r="O119" s="159">
        <v>0</v>
      </c>
      <c r="P119" s="159">
        <v>0</v>
      </c>
      <c r="Q119" s="401">
        <f t="shared" si="23"/>
        <v>11674373.627744</v>
      </c>
      <c r="R119" s="416">
        <f t="shared" si="26"/>
        <v>21110.983051978303</v>
      </c>
      <c r="S119" s="383">
        <v>23324.319999999996</v>
      </c>
      <c r="T119" s="383">
        <v>2023</v>
      </c>
      <c r="U119" s="444"/>
    </row>
    <row r="120" spans="1:21" s="4" customFormat="1" ht="12.75" customHeight="1" x14ac:dyDescent="0.2">
      <c r="A120" s="362">
        <f t="shared" si="25"/>
        <v>16</v>
      </c>
      <c r="B120" s="158" t="s">
        <v>412</v>
      </c>
      <c r="C120" s="383" t="s">
        <v>108</v>
      </c>
      <c r="D120" s="384"/>
      <c r="E120" s="383">
        <v>2022</v>
      </c>
      <c r="F120" s="383" t="s">
        <v>147</v>
      </c>
      <c r="G120" s="158" t="s">
        <v>117</v>
      </c>
      <c r="H120" s="383">
        <v>2</v>
      </c>
      <c r="I120" s="404">
        <v>8</v>
      </c>
      <c r="J120" s="159">
        <v>577.6</v>
      </c>
      <c r="K120" s="159">
        <v>547.6</v>
      </c>
      <c r="L120" s="159">
        <v>249.8</v>
      </c>
      <c r="M120" s="160">
        <v>13</v>
      </c>
      <c r="N120" s="159">
        <v>11845726.9413248</v>
      </c>
      <c r="O120" s="159">
        <v>0</v>
      </c>
      <c r="P120" s="159">
        <v>0</v>
      </c>
      <c r="Q120" s="401">
        <f t="shared" si="23"/>
        <v>11845726.9413248</v>
      </c>
      <c r="R120" s="416">
        <f t="shared" si="26"/>
        <v>21632.079878241053</v>
      </c>
      <c r="S120" s="383">
        <v>23324.319999999996</v>
      </c>
      <c r="T120" s="383">
        <v>2023</v>
      </c>
      <c r="U120" s="444"/>
    </row>
    <row r="121" spans="1:21" s="4" customFormat="1" ht="12.75" customHeight="1" x14ac:dyDescent="0.2">
      <c r="A121" s="362">
        <f t="shared" si="25"/>
        <v>17</v>
      </c>
      <c r="B121" s="158" t="s">
        <v>413</v>
      </c>
      <c r="C121" s="383" t="s">
        <v>108</v>
      </c>
      <c r="D121" s="384"/>
      <c r="E121" s="383">
        <v>2022</v>
      </c>
      <c r="F121" s="383" t="s">
        <v>147</v>
      </c>
      <c r="G121" s="158" t="s">
        <v>117</v>
      </c>
      <c r="H121" s="383">
        <v>1</v>
      </c>
      <c r="I121" s="404">
        <v>4</v>
      </c>
      <c r="J121" s="159">
        <v>362</v>
      </c>
      <c r="K121" s="159">
        <v>342</v>
      </c>
      <c r="L121" s="159">
        <v>140</v>
      </c>
      <c r="M121" s="160">
        <v>10</v>
      </c>
      <c r="N121" s="159">
        <v>6747623.473216</v>
      </c>
      <c r="O121" s="159">
        <v>0</v>
      </c>
      <c r="P121" s="159">
        <v>0</v>
      </c>
      <c r="Q121" s="401">
        <f t="shared" si="23"/>
        <v>6747623.473216</v>
      </c>
      <c r="R121" s="416">
        <f t="shared" si="26"/>
        <v>19729.893196538011</v>
      </c>
      <c r="S121" s="383">
        <v>23324.319999999996</v>
      </c>
      <c r="T121" s="383">
        <v>2023</v>
      </c>
      <c r="U121" s="444"/>
    </row>
    <row r="122" spans="1:21" s="4" customFormat="1" ht="12.75" customHeight="1" x14ac:dyDescent="0.2">
      <c r="A122" s="362">
        <f t="shared" si="25"/>
        <v>18</v>
      </c>
      <c r="B122" s="158" t="s">
        <v>414</v>
      </c>
      <c r="C122" s="383" t="s">
        <v>108</v>
      </c>
      <c r="D122" s="384"/>
      <c r="E122" s="383">
        <v>2022</v>
      </c>
      <c r="F122" s="383" t="s">
        <v>147</v>
      </c>
      <c r="G122" s="158" t="s">
        <v>117</v>
      </c>
      <c r="H122" s="383">
        <v>1</v>
      </c>
      <c r="I122" s="404">
        <v>8</v>
      </c>
      <c r="J122" s="159">
        <v>572</v>
      </c>
      <c r="K122" s="159">
        <v>542</v>
      </c>
      <c r="L122" s="159">
        <v>494.3</v>
      </c>
      <c r="M122" s="160">
        <v>10</v>
      </c>
      <c r="N122" s="159">
        <v>11596619.039496001</v>
      </c>
      <c r="O122" s="159">
        <v>0</v>
      </c>
      <c r="P122" s="159">
        <v>0</v>
      </c>
      <c r="Q122" s="401">
        <f t="shared" si="23"/>
        <v>11596619.039496001</v>
      </c>
      <c r="R122" s="416">
        <f t="shared" si="26"/>
        <v>21395.976087630999</v>
      </c>
      <c r="S122" s="383">
        <v>23324.319999999996</v>
      </c>
      <c r="T122" s="383">
        <v>2023</v>
      </c>
      <c r="U122" s="444"/>
    </row>
    <row r="123" spans="1:21" s="4" customFormat="1" ht="12.75" customHeight="1" x14ac:dyDescent="0.2">
      <c r="A123" s="362">
        <f t="shared" si="25"/>
        <v>19</v>
      </c>
      <c r="B123" s="158" t="s">
        <v>415</v>
      </c>
      <c r="C123" s="383" t="s">
        <v>108</v>
      </c>
      <c r="D123" s="384"/>
      <c r="E123" s="383">
        <v>2022</v>
      </c>
      <c r="F123" s="383" t="s">
        <v>147</v>
      </c>
      <c r="G123" s="158" t="s">
        <v>117</v>
      </c>
      <c r="H123" s="383">
        <v>1</v>
      </c>
      <c r="I123" s="404">
        <v>8</v>
      </c>
      <c r="J123" s="159">
        <v>569.1</v>
      </c>
      <c r="K123" s="159">
        <v>539.1</v>
      </c>
      <c r="L123" s="159">
        <v>354.36</v>
      </c>
      <c r="M123" s="160">
        <v>14</v>
      </c>
      <c r="N123" s="159">
        <v>11523869.601830799</v>
      </c>
      <c r="O123" s="159">
        <v>0</v>
      </c>
      <c r="P123" s="159">
        <v>0</v>
      </c>
      <c r="Q123" s="401">
        <f t="shared" si="23"/>
        <v>11523869.601830799</v>
      </c>
      <c r="R123" s="416">
        <f t="shared" si="26"/>
        <v>21376.126139548876</v>
      </c>
      <c r="S123" s="383">
        <v>23324.319999999996</v>
      </c>
      <c r="T123" s="383">
        <v>2023</v>
      </c>
      <c r="U123" s="444"/>
    </row>
    <row r="124" spans="1:21" s="4" customFormat="1" ht="12.75" customHeight="1" x14ac:dyDescent="0.2">
      <c r="A124" s="362">
        <f t="shared" si="25"/>
        <v>20</v>
      </c>
      <c r="B124" s="158" t="s">
        <v>418</v>
      </c>
      <c r="C124" s="383" t="s">
        <v>45</v>
      </c>
      <c r="D124" s="384"/>
      <c r="E124" s="383">
        <v>2023</v>
      </c>
      <c r="F124" s="383" t="s">
        <v>147</v>
      </c>
      <c r="G124" s="158" t="s">
        <v>112</v>
      </c>
      <c r="H124" s="383">
        <v>4</v>
      </c>
      <c r="I124" s="404">
        <v>2</v>
      </c>
      <c r="J124" s="159">
        <v>1579</v>
      </c>
      <c r="K124" s="159">
        <v>1428.7</v>
      </c>
      <c r="L124" s="159">
        <v>1428.7</v>
      </c>
      <c r="M124" s="160">
        <v>42</v>
      </c>
      <c r="N124" s="159">
        <v>15753679.5092768</v>
      </c>
      <c r="O124" s="159">
        <v>0</v>
      </c>
      <c r="P124" s="159">
        <v>0</v>
      </c>
      <c r="Q124" s="159">
        <f t="shared" ref="Q124:Q139" si="27">N124</f>
        <v>15753679.5092768</v>
      </c>
      <c r="R124" s="159">
        <f t="shared" si="26"/>
        <v>11026.583263999999</v>
      </c>
      <c r="S124" s="383">
        <v>12423.46</v>
      </c>
      <c r="T124" s="383">
        <v>2024</v>
      </c>
      <c r="U124" s="444"/>
    </row>
    <row r="125" spans="1:21" s="4" customFormat="1" ht="12.75" customHeight="1" x14ac:dyDescent="0.2">
      <c r="A125" s="362">
        <f t="shared" si="25"/>
        <v>21</v>
      </c>
      <c r="B125" s="158" t="s">
        <v>419</v>
      </c>
      <c r="C125" s="383" t="s">
        <v>58</v>
      </c>
      <c r="D125" s="384"/>
      <c r="E125" s="383">
        <v>2023</v>
      </c>
      <c r="F125" s="383" t="s">
        <v>147</v>
      </c>
      <c r="G125" s="158" t="s">
        <v>112</v>
      </c>
      <c r="H125" s="383">
        <v>3</v>
      </c>
      <c r="I125" s="404">
        <v>2</v>
      </c>
      <c r="J125" s="159">
        <v>1032.2</v>
      </c>
      <c r="K125" s="159">
        <v>954</v>
      </c>
      <c r="L125" s="159">
        <v>954</v>
      </c>
      <c r="M125" s="160">
        <v>29</v>
      </c>
      <c r="N125" s="159">
        <v>10519360.433855999</v>
      </c>
      <c r="O125" s="159">
        <v>0</v>
      </c>
      <c r="P125" s="159">
        <v>0</v>
      </c>
      <c r="Q125" s="159">
        <f t="shared" si="27"/>
        <v>10519360.433855999</v>
      </c>
      <c r="R125" s="159">
        <f t="shared" si="26"/>
        <v>11026.583263999999</v>
      </c>
      <c r="S125" s="383">
        <v>12423.46</v>
      </c>
      <c r="T125" s="383">
        <v>2024</v>
      </c>
      <c r="U125" s="444"/>
    </row>
    <row r="126" spans="1:21" s="4" customFormat="1" ht="12.75" customHeight="1" x14ac:dyDescent="0.2">
      <c r="A126" s="362">
        <f t="shared" si="25"/>
        <v>22</v>
      </c>
      <c r="B126" s="158" t="s">
        <v>420</v>
      </c>
      <c r="C126" s="383" t="s">
        <v>66</v>
      </c>
      <c r="D126" s="384"/>
      <c r="E126" s="383">
        <v>2023</v>
      </c>
      <c r="F126" s="383" t="s">
        <v>147</v>
      </c>
      <c r="G126" s="158" t="s">
        <v>112</v>
      </c>
      <c r="H126" s="383">
        <v>4</v>
      </c>
      <c r="I126" s="404">
        <v>2</v>
      </c>
      <c r="J126" s="159">
        <v>1500.45</v>
      </c>
      <c r="K126" s="159">
        <v>1255</v>
      </c>
      <c r="L126" s="159">
        <v>1252.76</v>
      </c>
      <c r="M126" s="160">
        <v>33</v>
      </c>
      <c r="N126" s="159">
        <v>13838361.99632</v>
      </c>
      <c r="O126" s="159">
        <v>0</v>
      </c>
      <c r="P126" s="159">
        <v>0</v>
      </c>
      <c r="Q126" s="159">
        <f t="shared" si="27"/>
        <v>13838361.99632</v>
      </c>
      <c r="R126" s="159">
        <f t="shared" si="26"/>
        <v>11026.583264000001</v>
      </c>
      <c r="S126" s="383">
        <v>12423.46</v>
      </c>
      <c r="T126" s="383">
        <v>2024</v>
      </c>
      <c r="U126" s="444"/>
    </row>
    <row r="127" spans="1:21" s="4" customFormat="1" ht="12.75" customHeight="1" x14ac:dyDescent="0.2">
      <c r="A127" s="362">
        <f t="shared" si="25"/>
        <v>23</v>
      </c>
      <c r="B127" s="158" t="s">
        <v>421</v>
      </c>
      <c r="C127" s="383" t="s">
        <v>65</v>
      </c>
      <c r="D127" s="384"/>
      <c r="E127" s="383">
        <v>2023</v>
      </c>
      <c r="F127" s="383" t="s">
        <v>147</v>
      </c>
      <c r="G127" s="158" t="s">
        <v>112</v>
      </c>
      <c r="H127" s="383">
        <v>4</v>
      </c>
      <c r="I127" s="404">
        <v>2</v>
      </c>
      <c r="J127" s="159">
        <v>1526.6</v>
      </c>
      <c r="K127" s="159">
        <v>1269.8</v>
      </c>
      <c r="L127" s="159">
        <v>1269.8</v>
      </c>
      <c r="M127" s="160">
        <v>38</v>
      </c>
      <c r="N127" s="159">
        <v>14001555.428627199</v>
      </c>
      <c r="O127" s="159">
        <v>0</v>
      </c>
      <c r="P127" s="159">
        <v>0</v>
      </c>
      <c r="Q127" s="159">
        <f t="shared" si="27"/>
        <v>14001555.428627199</v>
      </c>
      <c r="R127" s="159">
        <f t="shared" si="26"/>
        <v>11026.583263999999</v>
      </c>
      <c r="S127" s="383">
        <v>12423.46</v>
      </c>
      <c r="T127" s="383">
        <v>2024</v>
      </c>
      <c r="U127" s="444"/>
    </row>
    <row r="128" spans="1:21" s="4" customFormat="1" ht="12.75" customHeight="1" x14ac:dyDescent="0.2">
      <c r="A128" s="362">
        <f t="shared" si="25"/>
        <v>24</v>
      </c>
      <c r="B128" s="158" t="s">
        <v>422</v>
      </c>
      <c r="C128" s="383" t="s">
        <v>58</v>
      </c>
      <c r="D128" s="384"/>
      <c r="E128" s="383">
        <v>2023</v>
      </c>
      <c r="F128" s="383" t="s">
        <v>147</v>
      </c>
      <c r="G128" s="158" t="s">
        <v>112</v>
      </c>
      <c r="H128" s="383">
        <v>4</v>
      </c>
      <c r="I128" s="404">
        <v>2</v>
      </c>
      <c r="J128" s="159">
        <v>1293</v>
      </c>
      <c r="K128" s="159">
        <v>1187.4000000000001</v>
      </c>
      <c r="L128" s="159">
        <v>1079.6400000000001</v>
      </c>
      <c r="M128" s="160">
        <v>26</v>
      </c>
      <c r="N128" s="159">
        <v>13092964.9676736</v>
      </c>
      <c r="O128" s="159">
        <v>0</v>
      </c>
      <c r="P128" s="159">
        <v>0</v>
      </c>
      <c r="Q128" s="159">
        <f t="shared" si="27"/>
        <v>13092964.9676736</v>
      </c>
      <c r="R128" s="159">
        <f t="shared" si="26"/>
        <v>11026.583263999999</v>
      </c>
      <c r="S128" s="383">
        <v>12423.46</v>
      </c>
      <c r="T128" s="383">
        <v>2024</v>
      </c>
      <c r="U128" s="444"/>
    </row>
    <row r="129" spans="1:26" s="4" customFormat="1" ht="12.75" customHeight="1" x14ac:dyDescent="0.2">
      <c r="A129" s="362">
        <f t="shared" si="25"/>
        <v>25</v>
      </c>
      <c r="B129" s="158" t="s">
        <v>423</v>
      </c>
      <c r="C129" s="383" t="s">
        <v>46</v>
      </c>
      <c r="D129" s="384"/>
      <c r="E129" s="383">
        <v>2023</v>
      </c>
      <c r="F129" s="383" t="s">
        <v>147</v>
      </c>
      <c r="G129" s="158" t="s">
        <v>112</v>
      </c>
      <c r="H129" s="383">
        <v>2</v>
      </c>
      <c r="I129" s="404">
        <v>1</v>
      </c>
      <c r="J129" s="159">
        <v>408.6</v>
      </c>
      <c r="K129" s="159">
        <v>375.6</v>
      </c>
      <c r="L129" s="159">
        <v>0</v>
      </c>
      <c r="M129" s="160">
        <v>8</v>
      </c>
      <c r="N129" s="159">
        <v>3567970.0216223993</v>
      </c>
      <c r="O129" s="159">
        <v>0</v>
      </c>
      <c r="P129" s="159">
        <v>0</v>
      </c>
      <c r="Q129" s="159">
        <f t="shared" si="27"/>
        <v>3567970.0216223993</v>
      </c>
      <c r="R129" s="159">
        <f t="shared" si="26"/>
        <v>9499.387703999997</v>
      </c>
      <c r="S129" s="383">
        <v>16488.580000000002</v>
      </c>
      <c r="T129" s="383">
        <v>2024</v>
      </c>
      <c r="U129" s="444"/>
    </row>
    <row r="130" spans="1:26" s="4" customFormat="1" ht="12.75" customHeight="1" x14ac:dyDescent="0.2">
      <c r="A130" s="362">
        <f t="shared" si="25"/>
        <v>26</v>
      </c>
      <c r="B130" s="158" t="s">
        <v>424</v>
      </c>
      <c r="C130" s="383" t="s">
        <v>60</v>
      </c>
      <c r="D130" s="384"/>
      <c r="E130" s="383">
        <v>2023</v>
      </c>
      <c r="F130" s="383" t="s">
        <v>147</v>
      </c>
      <c r="G130" s="158" t="s">
        <v>117</v>
      </c>
      <c r="H130" s="383">
        <v>2</v>
      </c>
      <c r="I130" s="404">
        <v>1</v>
      </c>
      <c r="J130" s="159">
        <v>548.6</v>
      </c>
      <c r="K130" s="159">
        <v>528.6</v>
      </c>
      <c r="L130" s="159">
        <v>528.6</v>
      </c>
      <c r="M130" s="160">
        <v>11</v>
      </c>
      <c r="N130" s="159">
        <v>12093081.1928128</v>
      </c>
      <c r="O130" s="159">
        <v>0</v>
      </c>
      <c r="P130" s="159">
        <v>0</v>
      </c>
      <c r="Q130" s="159">
        <f t="shared" si="27"/>
        <v>12093081.1928128</v>
      </c>
      <c r="R130" s="159">
        <f t="shared" si="26"/>
        <v>22877.565631503596</v>
      </c>
      <c r="S130" s="383">
        <v>23324.319999999996</v>
      </c>
      <c r="T130" s="383">
        <v>2024</v>
      </c>
      <c r="U130" s="444"/>
    </row>
    <row r="131" spans="1:26" s="4" customFormat="1" ht="12.75" customHeight="1" x14ac:dyDescent="0.2">
      <c r="A131" s="362">
        <f t="shared" si="25"/>
        <v>27</v>
      </c>
      <c r="B131" s="158" t="s">
        <v>425</v>
      </c>
      <c r="C131" s="383" t="s">
        <v>60</v>
      </c>
      <c r="D131" s="384"/>
      <c r="E131" s="383">
        <v>2023</v>
      </c>
      <c r="F131" s="383" t="s">
        <v>147</v>
      </c>
      <c r="G131" s="158" t="s">
        <v>117</v>
      </c>
      <c r="H131" s="383">
        <v>2</v>
      </c>
      <c r="I131" s="404">
        <v>2</v>
      </c>
      <c r="J131" s="159">
        <v>1012</v>
      </c>
      <c r="K131" s="159">
        <v>928</v>
      </c>
      <c r="L131" s="159">
        <v>510.58</v>
      </c>
      <c r="M131" s="160">
        <v>21</v>
      </c>
      <c r="N131" s="159">
        <v>21608171.295743998</v>
      </c>
      <c r="O131" s="159">
        <v>0</v>
      </c>
      <c r="P131" s="159">
        <v>0</v>
      </c>
      <c r="Q131" s="159">
        <f t="shared" si="27"/>
        <v>21608171.295743998</v>
      </c>
      <c r="R131" s="159">
        <f t="shared" si="26"/>
        <v>23284.667344551723</v>
      </c>
      <c r="S131" s="383">
        <v>23324.319999999996</v>
      </c>
      <c r="T131" s="383">
        <v>2024</v>
      </c>
      <c r="U131" s="444"/>
    </row>
    <row r="132" spans="1:26" s="4" customFormat="1" ht="12.75" customHeight="1" x14ac:dyDescent="0.2">
      <c r="A132" s="362">
        <f t="shared" si="25"/>
        <v>28</v>
      </c>
      <c r="B132" s="158" t="s">
        <v>426</v>
      </c>
      <c r="C132" s="383" t="s">
        <v>140</v>
      </c>
      <c r="D132" s="384"/>
      <c r="E132" s="383">
        <v>2023</v>
      </c>
      <c r="F132" s="383" t="s">
        <v>147</v>
      </c>
      <c r="G132" s="158" t="s">
        <v>117</v>
      </c>
      <c r="H132" s="383">
        <v>2</v>
      </c>
      <c r="I132" s="404">
        <v>2</v>
      </c>
      <c r="J132" s="159">
        <v>567</v>
      </c>
      <c r="K132" s="159">
        <v>537</v>
      </c>
      <c r="L132" s="159">
        <v>416.7</v>
      </c>
      <c r="M132" s="160">
        <v>11</v>
      </c>
      <c r="N132" s="159">
        <v>12293198.260576</v>
      </c>
      <c r="O132" s="159">
        <v>0</v>
      </c>
      <c r="P132" s="159">
        <v>0</v>
      </c>
      <c r="Q132" s="159">
        <f t="shared" si="27"/>
        <v>12293198.260576</v>
      </c>
      <c r="R132" s="159">
        <f t="shared" si="26"/>
        <v>22892.361751538177</v>
      </c>
      <c r="S132" s="383">
        <v>23324.319999999996</v>
      </c>
      <c r="T132" s="383">
        <v>2024</v>
      </c>
      <c r="U132" s="444"/>
    </row>
    <row r="133" spans="1:26" s="4" customFormat="1" ht="12.75" customHeight="1" x14ac:dyDescent="0.2">
      <c r="A133" s="362">
        <f t="shared" si="25"/>
        <v>29</v>
      </c>
      <c r="B133" s="158" t="s">
        <v>427</v>
      </c>
      <c r="C133" s="383" t="s">
        <v>296</v>
      </c>
      <c r="D133" s="384"/>
      <c r="E133" s="383">
        <v>2023</v>
      </c>
      <c r="F133" s="383" t="s">
        <v>147</v>
      </c>
      <c r="G133" s="158" t="s">
        <v>117</v>
      </c>
      <c r="H133" s="383">
        <v>2</v>
      </c>
      <c r="I133" s="404">
        <v>2</v>
      </c>
      <c r="J133" s="159">
        <v>569</v>
      </c>
      <c r="K133" s="159">
        <v>529</v>
      </c>
      <c r="L133" s="159">
        <v>449.1</v>
      </c>
      <c r="M133" s="160">
        <v>17</v>
      </c>
      <c r="N133" s="159">
        <v>12116603.970651999</v>
      </c>
      <c r="O133" s="159">
        <v>0</v>
      </c>
      <c r="P133" s="159">
        <v>0</v>
      </c>
      <c r="Q133" s="159">
        <f t="shared" si="27"/>
        <v>12116603.970651999</v>
      </c>
      <c r="R133" s="159">
        <f t="shared" si="26"/>
        <v>22904.733403879014</v>
      </c>
      <c r="S133" s="383">
        <v>23324.319999999996</v>
      </c>
      <c r="T133" s="383">
        <v>2024</v>
      </c>
      <c r="U133" s="444"/>
    </row>
    <row r="134" spans="1:26" s="4" customFormat="1" ht="12.75" customHeight="1" x14ac:dyDescent="0.2">
      <c r="A134" s="362">
        <f t="shared" si="25"/>
        <v>30</v>
      </c>
      <c r="B134" s="158" t="s">
        <v>428</v>
      </c>
      <c r="C134" s="383" t="s">
        <v>65</v>
      </c>
      <c r="D134" s="384"/>
      <c r="E134" s="383">
        <v>2023</v>
      </c>
      <c r="F134" s="383" t="s">
        <v>147</v>
      </c>
      <c r="G134" s="158" t="s">
        <v>112</v>
      </c>
      <c r="H134" s="383">
        <v>2</v>
      </c>
      <c r="I134" s="404">
        <v>1</v>
      </c>
      <c r="J134" s="159">
        <v>475</v>
      </c>
      <c r="K134" s="159">
        <v>445</v>
      </c>
      <c r="L134" s="159">
        <v>187.3</v>
      </c>
      <c r="M134" s="160">
        <v>12</v>
      </c>
      <c r="N134" s="159">
        <v>4227227.5282800002</v>
      </c>
      <c r="O134" s="159">
        <v>0</v>
      </c>
      <c r="P134" s="159">
        <v>0</v>
      </c>
      <c r="Q134" s="159">
        <f t="shared" si="27"/>
        <v>4227227.5282800002</v>
      </c>
      <c r="R134" s="159">
        <f t="shared" si="26"/>
        <v>9499.3877040000007</v>
      </c>
      <c r="S134" s="383">
        <v>16488.580000000002</v>
      </c>
      <c r="T134" s="383">
        <v>2024</v>
      </c>
      <c r="U134" s="444"/>
    </row>
    <row r="135" spans="1:26" s="4" customFormat="1" ht="12.75" customHeight="1" x14ac:dyDescent="0.2">
      <c r="A135" s="362">
        <f t="shared" si="25"/>
        <v>31</v>
      </c>
      <c r="B135" s="158" t="s">
        <v>429</v>
      </c>
      <c r="C135" s="383" t="s">
        <v>46</v>
      </c>
      <c r="D135" s="384"/>
      <c r="E135" s="383">
        <v>2023</v>
      </c>
      <c r="F135" s="383" t="s">
        <v>147</v>
      </c>
      <c r="G135" s="158" t="s">
        <v>112</v>
      </c>
      <c r="H135" s="383">
        <v>2</v>
      </c>
      <c r="I135" s="404">
        <v>2</v>
      </c>
      <c r="J135" s="159">
        <v>476</v>
      </c>
      <c r="K135" s="159">
        <v>446</v>
      </c>
      <c r="L135" s="159">
        <v>258.89999999999998</v>
      </c>
      <c r="M135" s="160">
        <v>12</v>
      </c>
      <c r="N135" s="159">
        <v>4236726.9159840001</v>
      </c>
      <c r="O135" s="159">
        <v>0</v>
      </c>
      <c r="P135" s="159">
        <v>0</v>
      </c>
      <c r="Q135" s="159">
        <f t="shared" si="27"/>
        <v>4236726.9159840001</v>
      </c>
      <c r="R135" s="159">
        <f t="shared" si="26"/>
        <v>9499.3877040000007</v>
      </c>
      <c r="S135" s="383">
        <v>16488.580000000002</v>
      </c>
      <c r="T135" s="383">
        <v>2024</v>
      </c>
      <c r="U135" s="444"/>
    </row>
    <row r="136" spans="1:26" s="4" customFormat="1" ht="12.75" customHeight="1" x14ac:dyDescent="0.2">
      <c r="A136" s="362">
        <f t="shared" si="25"/>
        <v>32</v>
      </c>
      <c r="B136" s="158" t="s">
        <v>430</v>
      </c>
      <c r="C136" s="383" t="s">
        <v>67</v>
      </c>
      <c r="D136" s="384"/>
      <c r="E136" s="383">
        <v>2023</v>
      </c>
      <c r="F136" s="383" t="s">
        <v>147</v>
      </c>
      <c r="G136" s="158" t="s">
        <v>114</v>
      </c>
      <c r="H136" s="383">
        <v>5</v>
      </c>
      <c r="I136" s="404">
        <v>1</v>
      </c>
      <c r="J136" s="159">
        <v>4005.4</v>
      </c>
      <c r="K136" s="159">
        <v>3570</v>
      </c>
      <c r="L136" s="159">
        <v>848.57</v>
      </c>
      <c r="M136" s="160">
        <v>201</v>
      </c>
      <c r="N136" s="159">
        <v>17764953.903480001</v>
      </c>
      <c r="O136" s="159">
        <v>0</v>
      </c>
      <c r="P136" s="159">
        <v>0</v>
      </c>
      <c r="Q136" s="159">
        <f t="shared" si="27"/>
        <v>17764953.903480001</v>
      </c>
      <c r="R136" s="159">
        <f t="shared" si="26"/>
        <v>4976.1775640000005</v>
      </c>
      <c r="S136" s="383">
        <v>6517.5999999999995</v>
      </c>
      <c r="T136" s="383">
        <v>2024</v>
      </c>
      <c r="U136" s="444"/>
    </row>
    <row r="137" spans="1:26" s="4" customFormat="1" ht="12.75" customHeight="1" x14ac:dyDescent="0.2">
      <c r="A137" s="362">
        <f t="shared" si="25"/>
        <v>33</v>
      </c>
      <c r="B137" s="158" t="s">
        <v>431</v>
      </c>
      <c r="C137" s="383" t="s">
        <v>140</v>
      </c>
      <c r="D137" s="384"/>
      <c r="E137" s="383">
        <v>2023</v>
      </c>
      <c r="F137" s="383" t="s">
        <v>147</v>
      </c>
      <c r="G137" s="158" t="s">
        <v>117</v>
      </c>
      <c r="H137" s="383">
        <v>2</v>
      </c>
      <c r="I137" s="404">
        <v>2</v>
      </c>
      <c r="J137" s="159">
        <v>588</v>
      </c>
      <c r="K137" s="159">
        <v>558</v>
      </c>
      <c r="L137" s="159">
        <v>405.8</v>
      </c>
      <c r="M137" s="160">
        <v>11</v>
      </c>
      <c r="N137" s="159">
        <v>12793490.929984</v>
      </c>
      <c r="O137" s="159">
        <v>0</v>
      </c>
      <c r="P137" s="159">
        <v>0</v>
      </c>
      <c r="Q137" s="159">
        <f t="shared" si="27"/>
        <v>12793490.929984</v>
      </c>
      <c r="R137" s="159">
        <f t="shared" si="26"/>
        <v>22927.40310032975</v>
      </c>
      <c r="S137" s="383">
        <v>23324.319999999996</v>
      </c>
      <c r="T137" s="383">
        <v>2024</v>
      </c>
      <c r="U137" s="444"/>
    </row>
    <row r="138" spans="1:26" s="4" customFormat="1" ht="12.75" customHeight="1" x14ac:dyDescent="0.2">
      <c r="A138" s="362">
        <f t="shared" si="25"/>
        <v>34</v>
      </c>
      <c r="B138" s="158" t="s">
        <v>432</v>
      </c>
      <c r="C138" s="383" t="s">
        <v>297</v>
      </c>
      <c r="D138" s="384"/>
      <c r="E138" s="383">
        <v>2023</v>
      </c>
      <c r="F138" s="383" t="s">
        <v>147</v>
      </c>
      <c r="G138" s="158" t="s">
        <v>117</v>
      </c>
      <c r="H138" s="383">
        <v>2</v>
      </c>
      <c r="I138" s="404">
        <v>2</v>
      </c>
      <c r="J138" s="159">
        <v>565.70000000000005</v>
      </c>
      <c r="K138" s="159">
        <v>535.70000000000005</v>
      </c>
      <c r="L138" s="159">
        <v>332.1</v>
      </c>
      <c r="M138" s="160">
        <v>9</v>
      </c>
      <c r="N138" s="159">
        <v>12276398.387671599</v>
      </c>
      <c r="O138" s="159">
        <v>0</v>
      </c>
      <c r="P138" s="159">
        <v>0</v>
      </c>
      <c r="Q138" s="159">
        <f t="shared" si="27"/>
        <v>12276398.387671599</v>
      </c>
      <c r="R138" s="159">
        <f t="shared" si="26"/>
        <v>22916.554765114051</v>
      </c>
      <c r="S138" s="383">
        <v>23324.319999999996</v>
      </c>
      <c r="T138" s="383">
        <v>2024</v>
      </c>
      <c r="U138" s="444"/>
    </row>
    <row r="139" spans="1:26" s="4" customFormat="1" ht="12.75" customHeight="1" x14ac:dyDescent="0.2">
      <c r="A139" s="362">
        <f t="shared" si="25"/>
        <v>35</v>
      </c>
      <c r="B139" s="158" t="s">
        <v>433</v>
      </c>
      <c r="C139" s="383" t="s">
        <v>108</v>
      </c>
      <c r="D139" s="384"/>
      <c r="E139" s="383">
        <v>2023</v>
      </c>
      <c r="F139" s="383" t="s">
        <v>147</v>
      </c>
      <c r="G139" s="158" t="s">
        <v>117</v>
      </c>
      <c r="H139" s="383">
        <v>2</v>
      </c>
      <c r="I139" s="404">
        <v>2</v>
      </c>
      <c r="J139" s="159">
        <v>584.79999999999995</v>
      </c>
      <c r="K139" s="159">
        <v>554.79999999999995</v>
      </c>
      <c r="L139" s="159">
        <v>353.4</v>
      </c>
      <c r="M139" s="160">
        <v>9</v>
      </c>
      <c r="N139" s="159">
        <v>12731931.7257424</v>
      </c>
      <c r="O139" s="159">
        <v>0</v>
      </c>
      <c r="P139" s="159">
        <v>0</v>
      </c>
      <c r="Q139" s="159">
        <f t="shared" si="27"/>
        <v>12731931.7257424</v>
      </c>
      <c r="R139" s="159">
        <f t="shared" si="26"/>
        <v>22948.687321093006</v>
      </c>
      <c r="S139" s="383">
        <v>23324.319999999996</v>
      </c>
      <c r="T139" s="383">
        <v>2024</v>
      </c>
      <c r="U139" s="444"/>
    </row>
    <row r="140" spans="1:26" s="4" customFormat="1" ht="12.75" customHeight="1" x14ac:dyDescent="0.2">
      <c r="A140" s="690" t="s">
        <v>746</v>
      </c>
      <c r="B140" s="691"/>
      <c r="C140" s="305">
        <v>35</v>
      </c>
      <c r="D140" s="306"/>
      <c r="E140" s="306"/>
      <c r="F140" s="305"/>
      <c r="G140" s="307"/>
      <c r="H140" s="305"/>
      <c r="I140" s="308"/>
      <c r="J140" s="298">
        <f t="shared" ref="J140:Q140" si="28">SUM(J105:J139)</f>
        <v>34864.62999999999</v>
      </c>
      <c r="K140" s="298">
        <f t="shared" si="28"/>
        <v>31285.609999999997</v>
      </c>
      <c r="L140" s="298">
        <f t="shared" si="28"/>
        <v>22625.360000000001</v>
      </c>
      <c r="M140" s="298">
        <f t="shared" si="28"/>
        <v>846</v>
      </c>
      <c r="N140" s="298">
        <f t="shared" si="28"/>
        <v>437022559.89071506</v>
      </c>
      <c r="O140" s="298">
        <f t="shared" si="28"/>
        <v>0</v>
      </c>
      <c r="P140" s="298">
        <f t="shared" si="28"/>
        <v>0</v>
      </c>
      <c r="Q140" s="298">
        <f t="shared" si="28"/>
        <v>437022559.89071506</v>
      </c>
      <c r="R140" s="309"/>
      <c r="S140" s="309"/>
      <c r="T140" s="305"/>
      <c r="W140"/>
      <c r="X140"/>
      <c r="Y140"/>
      <c r="Z140"/>
    </row>
    <row r="141" spans="1:26" s="4" customFormat="1" x14ac:dyDescent="0.2">
      <c r="A141" s="290"/>
      <c r="B141" s="301" t="s">
        <v>99</v>
      </c>
      <c r="C141" s="302"/>
      <c r="D141" s="290"/>
      <c r="E141" s="290"/>
      <c r="F141" s="290"/>
      <c r="G141" s="291"/>
      <c r="H141" s="290"/>
      <c r="I141" s="292"/>
      <c r="J141" s="293"/>
      <c r="K141" s="293"/>
      <c r="L141" s="293"/>
      <c r="M141" s="294"/>
      <c r="N141" s="293"/>
      <c r="O141" s="293"/>
      <c r="P141" s="293"/>
      <c r="Q141" s="303"/>
      <c r="R141" s="295"/>
      <c r="S141" s="304"/>
      <c r="T141" s="290"/>
      <c r="W141"/>
      <c r="X141"/>
      <c r="Y141"/>
      <c r="Z141"/>
    </row>
    <row r="142" spans="1:26" s="4" customFormat="1" ht="12.75" customHeight="1" x14ac:dyDescent="0.2">
      <c r="A142" s="462">
        <v>1</v>
      </c>
      <c r="B142" s="361" t="s">
        <v>298</v>
      </c>
      <c r="C142" s="362" t="s">
        <v>297</v>
      </c>
      <c r="D142" s="384"/>
      <c r="E142" s="362">
        <v>2022</v>
      </c>
      <c r="F142" s="362" t="s">
        <v>147</v>
      </c>
      <c r="G142" s="361" t="s">
        <v>112</v>
      </c>
      <c r="H142" s="362">
        <v>2</v>
      </c>
      <c r="I142" s="415">
        <v>1</v>
      </c>
      <c r="J142" s="416">
        <v>816.7</v>
      </c>
      <c r="K142" s="416">
        <v>738.5</v>
      </c>
      <c r="L142" s="416">
        <v>608.9</v>
      </c>
      <c r="M142" s="417">
        <v>12</v>
      </c>
      <c r="N142" s="416">
        <v>8543622.3838739991</v>
      </c>
      <c r="O142" s="416">
        <v>0</v>
      </c>
      <c r="P142" s="416">
        <v>0</v>
      </c>
      <c r="Q142" s="416">
        <f t="shared" ref="Q142:Q167" si="29">N142</f>
        <v>8543622.3838739991</v>
      </c>
      <c r="R142" s="416">
        <f t="shared" ref="R142:R166" si="30">Q142/K142</f>
        <v>11568.8860986784</v>
      </c>
      <c r="S142" s="362">
        <v>12423.46</v>
      </c>
      <c r="T142" s="362">
        <v>2023</v>
      </c>
      <c r="U142" s="444"/>
    </row>
    <row r="143" spans="1:26" s="4" customFormat="1" ht="12.75" hidden="1" customHeight="1" x14ac:dyDescent="0.2">
      <c r="A143" s="462">
        <v>2</v>
      </c>
      <c r="B143" s="361" t="s">
        <v>299</v>
      </c>
      <c r="C143" s="362" t="s">
        <v>297</v>
      </c>
      <c r="D143" s="384"/>
      <c r="E143" s="362">
        <v>2022</v>
      </c>
      <c r="F143" s="362" t="s">
        <v>147</v>
      </c>
      <c r="G143" s="361" t="s">
        <v>116</v>
      </c>
      <c r="H143" s="362">
        <v>2</v>
      </c>
      <c r="I143" s="415">
        <v>1</v>
      </c>
      <c r="J143" s="416">
        <v>405.6</v>
      </c>
      <c r="K143" s="416">
        <v>374.3</v>
      </c>
      <c r="L143" s="416">
        <v>374.3</v>
      </c>
      <c r="M143" s="417">
        <v>8</v>
      </c>
      <c r="N143" s="416">
        <v>3841175.1635532002</v>
      </c>
      <c r="O143" s="416">
        <v>0</v>
      </c>
      <c r="P143" s="416">
        <v>0</v>
      </c>
      <c r="Q143" s="416">
        <f t="shared" si="29"/>
        <v>3841175.1635532002</v>
      </c>
      <c r="R143" s="416">
        <f t="shared" si="30"/>
        <v>10262.290044224419</v>
      </c>
      <c r="S143" s="362">
        <v>12423.46</v>
      </c>
      <c r="T143" s="362">
        <v>2023</v>
      </c>
      <c r="U143" s="444"/>
    </row>
    <row r="144" spans="1:26" s="4" customFormat="1" ht="12.75" hidden="1" customHeight="1" x14ac:dyDescent="0.2">
      <c r="A144" s="462">
        <v>3</v>
      </c>
      <c r="B144" s="361" t="s">
        <v>300</v>
      </c>
      <c r="C144" s="362">
        <v>1939</v>
      </c>
      <c r="D144" s="384"/>
      <c r="E144" s="362">
        <v>2022</v>
      </c>
      <c r="F144" s="362" t="s">
        <v>147</v>
      </c>
      <c r="G144" s="361" t="s">
        <v>113</v>
      </c>
      <c r="H144" s="362">
        <v>2</v>
      </c>
      <c r="I144" s="415">
        <v>1</v>
      </c>
      <c r="J144" s="416">
        <v>86.3</v>
      </c>
      <c r="K144" s="416">
        <v>86.3</v>
      </c>
      <c r="L144" s="416">
        <v>85.3</v>
      </c>
      <c r="M144" s="417">
        <v>3</v>
      </c>
      <c r="N144" s="416">
        <v>957080.93559140002</v>
      </c>
      <c r="O144" s="416">
        <v>0</v>
      </c>
      <c r="P144" s="416">
        <v>0</v>
      </c>
      <c r="Q144" s="416">
        <f t="shared" si="29"/>
        <v>957080.93559140002</v>
      </c>
      <c r="R144" s="416">
        <f t="shared" si="30"/>
        <v>11090.1614784635</v>
      </c>
      <c r="S144" s="362">
        <v>12423.46</v>
      </c>
      <c r="T144" s="362">
        <v>2023</v>
      </c>
      <c r="U144" s="444"/>
    </row>
    <row r="145" spans="1:21" s="4" customFormat="1" ht="12.75" hidden="1" customHeight="1" x14ac:dyDescent="0.2">
      <c r="A145" s="462">
        <v>4</v>
      </c>
      <c r="B145" s="361" t="s">
        <v>301</v>
      </c>
      <c r="C145" s="362">
        <v>1939</v>
      </c>
      <c r="D145" s="384"/>
      <c r="E145" s="362">
        <v>2022</v>
      </c>
      <c r="F145" s="362" t="s">
        <v>147</v>
      </c>
      <c r="G145" s="361" t="s">
        <v>112</v>
      </c>
      <c r="H145" s="362">
        <v>2</v>
      </c>
      <c r="I145" s="415">
        <v>3</v>
      </c>
      <c r="J145" s="416">
        <v>463.1</v>
      </c>
      <c r="K145" s="416">
        <v>418.3</v>
      </c>
      <c r="L145" s="416">
        <v>163.4</v>
      </c>
      <c r="M145" s="417">
        <v>16</v>
      </c>
      <c r="N145" s="416">
        <v>4144657.6518874001</v>
      </c>
      <c r="O145" s="416">
        <v>0</v>
      </c>
      <c r="P145" s="416">
        <v>0</v>
      </c>
      <c r="Q145" s="416">
        <f t="shared" si="29"/>
        <v>4144657.6518874001</v>
      </c>
      <c r="R145" s="416">
        <f t="shared" si="30"/>
        <v>9908.3376808209414</v>
      </c>
      <c r="S145" s="362">
        <v>12423.46</v>
      </c>
      <c r="T145" s="362">
        <v>2023</v>
      </c>
      <c r="U145" s="444"/>
    </row>
    <row r="146" spans="1:21" s="4" customFormat="1" ht="12.75" customHeight="1" x14ac:dyDescent="0.2">
      <c r="A146" s="462">
        <f>A142+1</f>
        <v>2</v>
      </c>
      <c r="B146" s="361" t="s">
        <v>302</v>
      </c>
      <c r="C146" s="362">
        <v>1958</v>
      </c>
      <c r="D146" s="384"/>
      <c r="E146" s="362">
        <v>2022</v>
      </c>
      <c r="F146" s="362" t="s">
        <v>147</v>
      </c>
      <c r="G146" s="361" t="s">
        <v>112</v>
      </c>
      <c r="H146" s="362">
        <v>2</v>
      </c>
      <c r="I146" s="415">
        <v>3</v>
      </c>
      <c r="J146" s="416">
        <v>985.8</v>
      </c>
      <c r="K146" s="416">
        <v>880.5</v>
      </c>
      <c r="L146" s="416">
        <v>880.5</v>
      </c>
      <c r="M146" s="417">
        <v>16</v>
      </c>
      <c r="N146" s="416">
        <v>9594054.8530819993</v>
      </c>
      <c r="O146" s="416">
        <v>0</v>
      </c>
      <c r="P146" s="416">
        <v>0</v>
      </c>
      <c r="Q146" s="416">
        <f t="shared" si="29"/>
        <v>9594054.8530819993</v>
      </c>
      <c r="R146" s="416">
        <f t="shared" si="30"/>
        <v>10896.144069371947</v>
      </c>
      <c r="S146" s="362">
        <v>12423.46</v>
      </c>
      <c r="T146" s="362">
        <v>2023</v>
      </c>
      <c r="U146" s="444"/>
    </row>
    <row r="147" spans="1:21" s="4" customFormat="1" ht="12.75" hidden="1" customHeight="1" x14ac:dyDescent="0.2">
      <c r="A147" s="462">
        <v>5</v>
      </c>
      <c r="B147" s="361" t="s">
        <v>303</v>
      </c>
      <c r="C147" s="362">
        <v>1939</v>
      </c>
      <c r="D147" s="384"/>
      <c r="E147" s="362">
        <v>2022</v>
      </c>
      <c r="F147" s="362" t="s">
        <v>147</v>
      </c>
      <c r="G147" s="361" t="s">
        <v>113</v>
      </c>
      <c r="H147" s="362">
        <v>2</v>
      </c>
      <c r="I147" s="415">
        <v>0</v>
      </c>
      <c r="J147" s="416">
        <v>75</v>
      </c>
      <c r="K147" s="416">
        <v>75</v>
      </c>
      <c r="L147" s="416">
        <v>75</v>
      </c>
      <c r="M147" s="417">
        <v>3</v>
      </c>
      <c r="N147" s="416">
        <v>823789.92084999999</v>
      </c>
      <c r="O147" s="416">
        <v>0</v>
      </c>
      <c r="P147" s="416">
        <v>0</v>
      </c>
      <c r="Q147" s="416">
        <f t="shared" si="29"/>
        <v>823789.92084999999</v>
      </c>
      <c r="R147" s="416">
        <f t="shared" si="30"/>
        <v>10983.865611333333</v>
      </c>
      <c r="S147" s="362">
        <v>12423.46</v>
      </c>
      <c r="T147" s="362">
        <v>2023</v>
      </c>
      <c r="U147" s="444"/>
    </row>
    <row r="148" spans="1:21" s="4" customFormat="1" ht="12.75" hidden="1" customHeight="1" x14ac:dyDescent="0.2">
      <c r="A148" s="462">
        <v>6</v>
      </c>
      <c r="B148" s="158" t="s">
        <v>451</v>
      </c>
      <c r="C148" s="383" t="s">
        <v>43</v>
      </c>
      <c r="D148" s="384"/>
      <c r="E148" s="383">
        <v>2022</v>
      </c>
      <c r="F148" s="383" t="s">
        <v>147</v>
      </c>
      <c r="G148" s="158" t="s">
        <v>116</v>
      </c>
      <c r="H148" s="383">
        <v>2</v>
      </c>
      <c r="I148" s="404">
        <v>1</v>
      </c>
      <c r="J148" s="159">
        <v>405</v>
      </c>
      <c r="K148" s="159">
        <v>372</v>
      </c>
      <c r="L148" s="159">
        <v>325.60000000000002</v>
      </c>
      <c r="M148" s="160">
        <v>8</v>
      </c>
      <c r="N148" s="159">
        <v>3909583.651728</v>
      </c>
      <c r="O148" s="416">
        <v>0</v>
      </c>
      <c r="P148" s="416">
        <v>0</v>
      </c>
      <c r="Q148" s="416">
        <f t="shared" si="29"/>
        <v>3909583.651728</v>
      </c>
      <c r="R148" s="416">
        <f t="shared" si="30"/>
        <v>10509.633472387097</v>
      </c>
      <c r="S148" s="362">
        <v>12423.46</v>
      </c>
      <c r="T148" s="383">
        <v>2023</v>
      </c>
      <c r="U148" s="444"/>
    </row>
    <row r="149" spans="1:21" s="4" customFormat="1" ht="12.75" customHeight="1" x14ac:dyDescent="0.2">
      <c r="A149" s="462">
        <v>3</v>
      </c>
      <c r="B149" s="158" t="s">
        <v>462</v>
      </c>
      <c r="C149" s="383" t="s">
        <v>140</v>
      </c>
      <c r="D149" s="384"/>
      <c r="E149" s="383">
        <v>2022</v>
      </c>
      <c r="F149" s="383" t="s">
        <v>147</v>
      </c>
      <c r="G149" s="158" t="s">
        <v>113</v>
      </c>
      <c r="H149" s="383">
        <v>2</v>
      </c>
      <c r="I149" s="404">
        <v>3</v>
      </c>
      <c r="J149" s="159">
        <v>660</v>
      </c>
      <c r="K149" s="159">
        <v>556</v>
      </c>
      <c r="L149" s="159">
        <v>366.4</v>
      </c>
      <c r="M149" s="160">
        <v>11</v>
      </c>
      <c r="N149" s="159">
        <v>7937399.7765760003</v>
      </c>
      <c r="O149" s="416">
        <v>0</v>
      </c>
      <c r="P149" s="416">
        <v>0</v>
      </c>
      <c r="Q149" s="416">
        <f t="shared" si="29"/>
        <v>7937399.7765760003</v>
      </c>
      <c r="R149" s="416">
        <f t="shared" si="30"/>
        <v>14275.898878733813</v>
      </c>
      <c r="S149" s="383">
        <v>16488.580000000002</v>
      </c>
      <c r="T149" s="383">
        <v>2023</v>
      </c>
      <c r="U149" s="444"/>
    </row>
    <row r="150" spans="1:21" s="4" customFormat="1" ht="12.75" customHeight="1" x14ac:dyDescent="0.2">
      <c r="A150" s="462">
        <v>4</v>
      </c>
      <c r="B150" s="158" t="s">
        <v>452</v>
      </c>
      <c r="C150" s="383" t="s">
        <v>140</v>
      </c>
      <c r="D150" s="384"/>
      <c r="E150" s="383">
        <v>2022</v>
      </c>
      <c r="F150" s="383" t="s">
        <v>147</v>
      </c>
      <c r="G150" s="158" t="s">
        <v>112</v>
      </c>
      <c r="H150" s="383">
        <v>2</v>
      </c>
      <c r="I150" s="404">
        <v>4</v>
      </c>
      <c r="J150" s="159">
        <v>743.7</v>
      </c>
      <c r="K150" s="159">
        <v>624</v>
      </c>
      <c r="L150" s="463">
        <v>0</v>
      </c>
      <c r="M150" s="160">
        <v>1</v>
      </c>
      <c r="N150" s="159">
        <v>6604271.7706880001</v>
      </c>
      <c r="O150" s="416">
        <v>0</v>
      </c>
      <c r="P150" s="416">
        <v>0</v>
      </c>
      <c r="Q150" s="416">
        <f t="shared" si="29"/>
        <v>6604271.7706880001</v>
      </c>
      <c r="R150" s="416">
        <f t="shared" si="30"/>
        <v>10583.768863282052</v>
      </c>
      <c r="S150" s="383">
        <v>12423.46</v>
      </c>
      <c r="T150" s="383">
        <v>2023</v>
      </c>
      <c r="U150" s="444"/>
    </row>
    <row r="151" spans="1:21" s="4" customFormat="1" ht="12.75" hidden="1" customHeight="1" x14ac:dyDescent="0.2">
      <c r="A151" s="462">
        <f t="shared" ref="A151" si="31">A147+1</f>
        <v>6</v>
      </c>
      <c r="B151" s="158" t="s">
        <v>463</v>
      </c>
      <c r="C151" s="383" t="s">
        <v>140</v>
      </c>
      <c r="D151" s="384"/>
      <c r="E151" s="383">
        <v>2022</v>
      </c>
      <c r="F151" s="383" t="s">
        <v>147</v>
      </c>
      <c r="G151" s="158" t="s">
        <v>112</v>
      </c>
      <c r="H151" s="383">
        <v>2</v>
      </c>
      <c r="I151" s="404">
        <v>1</v>
      </c>
      <c r="J151" s="159">
        <v>347.1</v>
      </c>
      <c r="K151" s="159">
        <v>328.1</v>
      </c>
      <c r="L151" s="463">
        <v>328.1</v>
      </c>
      <c r="M151" s="160">
        <v>6</v>
      </c>
      <c r="N151" s="159">
        <v>3525675.0242972001</v>
      </c>
      <c r="O151" s="416">
        <v>0</v>
      </c>
      <c r="P151" s="416">
        <v>0</v>
      </c>
      <c r="Q151" s="416">
        <f t="shared" si="29"/>
        <v>3525675.0242972001</v>
      </c>
      <c r="R151" s="416">
        <f t="shared" si="30"/>
        <v>10745.73308228345</v>
      </c>
      <c r="S151" s="383">
        <v>12423.46</v>
      </c>
      <c r="T151" s="383">
        <v>2023</v>
      </c>
      <c r="U151" s="444"/>
    </row>
    <row r="152" spans="1:21" s="4" customFormat="1" ht="12.75" hidden="1" customHeight="1" x14ac:dyDescent="0.2">
      <c r="A152" s="462">
        <v>9</v>
      </c>
      <c r="B152" s="158" t="s">
        <v>453</v>
      </c>
      <c r="C152" s="383" t="s">
        <v>140</v>
      </c>
      <c r="D152" s="384"/>
      <c r="E152" s="383">
        <v>2022</v>
      </c>
      <c r="F152" s="383" t="s">
        <v>147</v>
      </c>
      <c r="G152" s="158" t="s">
        <v>113</v>
      </c>
      <c r="H152" s="383">
        <v>2</v>
      </c>
      <c r="I152" s="404">
        <v>1</v>
      </c>
      <c r="J152" s="159">
        <v>117.3</v>
      </c>
      <c r="K152" s="159">
        <v>109.3</v>
      </c>
      <c r="L152" s="463">
        <v>109.3</v>
      </c>
      <c r="M152" s="160">
        <v>4</v>
      </c>
      <c r="N152" s="159">
        <v>1579443.1779854002</v>
      </c>
      <c r="O152" s="416">
        <v>0</v>
      </c>
      <c r="P152" s="416">
        <v>0</v>
      </c>
      <c r="Q152" s="416">
        <f t="shared" si="29"/>
        <v>1579443.1779854002</v>
      </c>
      <c r="R152" s="416">
        <f t="shared" si="30"/>
        <v>14450.532278000002</v>
      </c>
      <c r="S152" s="383">
        <v>16488.580000000002</v>
      </c>
      <c r="T152" s="383">
        <v>2023</v>
      </c>
      <c r="U152" s="444"/>
    </row>
    <row r="153" spans="1:21" s="4" customFormat="1" ht="12.75" hidden="1" customHeight="1" x14ac:dyDescent="0.2">
      <c r="A153" s="462">
        <v>10</v>
      </c>
      <c r="B153" s="158" t="s">
        <v>464</v>
      </c>
      <c r="C153" s="383" t="s">
        <v>140</v>
      </c>
      <c r="D153" s="384"/>
      <c r="E153" s="383">
        <v>2022</v>
      </c>
      <c r="F153" s="383" t="s">
        <v>147</v>
      </c>
      <c r="G153" s="158" t="s">
        <v>113</v>
      </c>
      <c r="H153" s="383">
        <v>2</v>
      </c>
      <c r="I153" s="404">
        <v>2</v>
      </c>
      <c r="J153" s="159">
        <v>324.60000000000002</v>
      </c>
      <c r="K153" s="159">
        <v>196.3</v>
      </c>
      <c r="L153" s="463">
        <v>0</v>
      </c>
      <c r="M153" s="160">
        <v>9</v>
      </c>
      <c r="N153" s="159">
        <v>3776545.2859423999</v>
      </c>
      <c r="O153" s="416">
        <v>0</v>
      </c>
      <c r="P153" s="416">
        <v>0</v>
      </c>
      <c r="Q153" s="416">
        <f t="shared" si="29"/>
        <v>3776545.2859423999</v>
      </c>
      <c r="R153" s="416">
        <f t="shared" si="30"/>
        <v>19238.641293644421</v>
      </c>
      <c r="S153" s="383">
        <v>23324.319999999996</v>
      </c>
      <c r="T153" s="383">
        <v>2023</v>
      </c>
      <c r="U153" s="444"/>
    </row>
    <row r="154" spans="1:21" s="4" customFormat="1" ht="12.75" customHeight="1" x14ac:dyDescent="0.2">
      <c r="A154" s="462">
        <v>5</v>
      </c>
      <c r="B154" s="158" t="s">
        <v>454</v>
      </c>
      <c r="C154" s="383" t="s">
        <v>140</v>
      </c>
      <c r="D154" s="384"/>
      <c r="E154" s="383">
        <v>2022</v>
      </c>
      <c r="F154" s="383" t="s">
        <v>147</v>
      </c>
      <c r="G154" s="158" t="s">
        <v>112</v>
      </c>
      <c r="H154" s="383">
        <v>3</v>
      </c>
      <c r="I154" s="404">
        <v>1</v>
      </c>
      <c r="J154" s="159">
        <v>241.3</v>
      </c>
      <c r="K154" s="159">
        <v>177.9</v>
      </c>
      <c r="L154" s="159">
        <v>167.6</v>
      </c>
      <c r="M154" s="160">
        <v>6</v>
      </c>
      <c r="N154" s="159">
        <v>1721963.3077254002</v>
      </c>
      <c r="O154" s="416">
        <v>0</v>
      </c>
      <c r="P154" s="416">
        <v>0</v>
      </c>
      <c r="Q154" s="416">
        <f t="shared" si="29"/>
        <v>1721963.3077254002</v>
      </c>
      <c r="R154" s="416">
        <f t="shared" si="30"/>
        <v>9679.3890260000007</v>
      </c>
      <c r="S154" s="383">
        <v>12005.759999999998</v>
      </c>
      <c r="T154" s="383">
        <v>2023</v>
      </c>
      <c r="U154" s="444"/>
    </row>
    <row r="155" spans="1:21" s="4" customFormat="1" ht="12.75" customHeight="1" x14ac:dyDescent="0.2">
      <c r="A155" s="462">
        <v>6</v>
      </c>
      <c r="B155" s="158" t="s">
        <v>455</v>
      </c>
      <c r="C155" s="383" t="s">
        <v>66</v>
      </c>
      <c r="D155" s="384"/>
      <c r="E155" s="383">
        <v>2022</v>
      </c>
      <c r="F155" s="383" t="s">
        <v>147</v>
      </c>
      <c r="G155" s="158" t="s">
        <v>112</v>
      </c>
      <c r="H155" s="383">
        <v>5</v>
      </c>
      <c r="I155" s="404">
        <v>1</v>
      </c>
      <c r="J155" s="159">
        <v>3214.7</v>
      </c>
      <c r="K155" s="159">
        <v>1085.5</v>
      </c>
      <c r="L155" s="159">
        <v>1085.5</v>
      </c>
      <c r="M155" s="160">
        <v>28</v>
      </c>
      <c r="N155" s="159">
        <v>8088057.5328759998</v>
      </c>
      <c r="O155" s="416">
        <v>0</v>
      </c>
      <c r="P155" s="416">
        <v>0</v>
      </c>
      <c r="Q155" s="416">
        <f t="shared" si="29"/>
        <v>8088057.5328759998</v>
      </c>
      <c r="R155" s="416">
        <f t="shared" si="30"/>
        <v>7450.997266583141</v>
      </c>
      <c r="S155" s="383">
        <v>7962.08</v>
      </c>
      <c r="T155" s="383">
        <v>2023</v>
      </c>
      <c r="U155" s="444"/>
    </row>
    <row r="156" spans="1:21" s="4" customFormat="1" ht="12.75" customHeight="1" x14ac:dyDescent="0.2">
      <c r="A156" s="462">
        <v>7</v>
      </c>
      <c r="B156" s="158" t="s">
        <v>470</v>
      </c>
      <c r="C156" s="383" t="s">
        <v>140</v>
      </c>
      <c r="D156" s="384"/>
      <c r="E156" s="383">
        <v>2022</v>
      </c>
      <c r="F156" s="383" t="s">
        <v>147</v>
      </c>
      <c r="G156" s="158" t="s">
        <v>112</v>
      </c>
      <c r="H156" s="383">
        <v>3</v>
      </c>
      <c r="I156" s="404">
        <v>1</v>
      </c>
      <c r="J156" s="159">
        <v>878</v>
      </c>
      <c r="K156" s="159">
        <v>678.8</v>
      </c>
      <c r="L156" s="159">
        <v>675.3</v>
      </c>
      <c r="M156" s="160">
        <v>13</v>
      </c>
      <c r="N156" s="159">
        <v>5435879.4134327993</v>
      </c>
      <c r="O156" s="416">
        <v>0</v>
      </c>
      <c r="P156" s="416">
        <v>0</v>
      </c>
      <c r="Q156" s="416">
        <f t="shared" si="29"/>
        <v>5435879.4134327993</v>
      </c>
      <c r="R156" s="416">
        <f t="shared" si="30"/>
        <v>8008.0722059999998</v>
      </c>
      <c r="S156" s="383">
        <v>8506.2900000000009</v>
      </c>
      <c r="T156" s="383">
        <v>2023</v>
      </c>
      <c r="U156" s="444"/>
    </row>
    <row r="157" spans="1:21" s="4" customFormat="1" ht="12.75" customHeight="1" x14ac:dyDescent="0.2">
      <c r="A157" s="462">
        <v>8</v>
      </c>
      <c r="B157" s="158" t="s">
        <v>650</v>
      </c>
      <c r="C157" s="383" t="s">
        <v>140</v>
      </c>
      <c r="D157" s="384"/>
      <c r="E157" s="383">
        <v>2022</v>
      </c>
      <c r="F157" s="383" t="s">
        <v>147</v>
      </c>
      <c r="G157" s="158" t="s">
        <v>113</v>
      </c>
      <c r="H157" s="383">
        <v>2</v>
      </c>
      <c r="I157" s="404">
        <v>1</v>
      </c>
      <c r="J157" s="159">
        <v>220.1</v>
      </c>
      <c r="K157" s="159">
        <v>220.1</v>
      </c>
      <c r="L157" s="159">
        <v>205</v>
      </c>
      <c r="M157" s="160">
        <v>1</v>
      </c>
      <c r="N157" s="159">
        <v>4243543.6446048003</v>
      </c>
      <c r="O157" s="416">
        <v>0</v>
      </c>
      <c r="P157" s="416">
        <v>0</v>
      </c>
      <c r="Q157" s="416">
        <f t="shared" si="29"/>
        <v>4243543.6446048003</v>
      </c>
      <c r="R157" s="416">
        <f t="shared" si="30"/>
        <v>19280.071079531124</v>
      </c>
      <c r="S157" s="383">
        <v>23324.319999999996</v>
      </c>
      <c r="T157" s="383">
        <v>2023</v>
      </c>
      <c r="U157" s="444"/>
    </row>
    <row r="158" spans="1:21" s="4" customFormat="1" ht="12.75" hidden="1" customHeight="1" x14ac:dyDescent="0.2">
      <c r="A158" s="462">
        <v>14</v>
      </c>
      <c r="B158" s="158" t="s">
        <v>457</v>
      </c>
      <c r="C158" s="383" t="s">
        <v>140</v>
      </c>
      <c r="D158" s="384"/>
      <c r="E158" s="383">
        <v>2022</v>
      </c>
      <c r="F158" s="383" t="s">
        <v>147</v>
      </c>
      <c r="G158" s="158" t="s">
        <v>112</v>
      </c>
      <c r="H158" s="383">
        <v>2</v>
      </c>
      <c r="I158" s="404">
        <v>1</v>
      </c>
      <c r="J158" s="159">
        <v>167.6</v>
      </c>
      <c r="K158" s="159">
        <v>156</v>
      </c>
      <c r="L158" s="159">
        <v>96.2</v>
      </c>
      <c r="M158" s="160">
        <v>3</v>
      </c>
      <c r="N158" s="159">
        <v>1481904.4818240001</v>
      </c>
      <c r="O158" s="416">
        <v>0</v>
      </c>
      <c r="P158" s="416">
        <v>0</v>
      </c>
      <c r="Q158" s="416">
        <f t="shared" si="29"/>
        <v>1481904.4818240001</v>
      </c>
      <c r="R158" s="416">
        <f t="shared" si="30"/>
        <v>9499.3877040000007</v>
      </c>
      <c r="S158" s="383">
        <v>16488.580000000002</v>
      </c>
      <c r="T158" s="383">
        <v>2023</v>
      </c>
      <c r="U158" s="444"/>
    </row>
    <row r="159" spans="1:21" s="4" customFormat="1" ht="12.75" customHeight="1" x14ac:dyDescent="0.2">
      <c r="A159" s="462">
        <v>9</v>
      </c>
      <c r="B159" s="158" t="s">
        <v>458</v>
      </c>
      <c r="C159" s="383" t="s">
        <v>60</v>
      </c>
      <c r="D159" s="384"/>
      <c r="E159" s="383">
        <v>2022</v>
      </c>
      <c r="F159" s="383" t="s">
        <v>147</v>
      </c>
      <c r="G159" s="158" t="s">
        <v>100</v>
      </c>
      <c r="H159" s="383">
        <v>2</v>
      </c>
      <c r="I159" s="404">
        <v>2</v>
      </c>
      <c r="J159" s="159">
        <v>543.1</v>
      </c>
      <c r="K159" s="159">
        <v>528.36</v>
      </c>
      <c r="L159" s="159">
        <v>442.3</v>
      </c>
      <c r="M159" s="160">
        <v>10</v>
      </c>
      <c r="N159" s="159">
        <v>5735083.2344040796</v>
      </c>
      <c r="O159" s="416">
        <v>0</v>
      </c>
      <c r="P159" s="416">
        <v>0</v>
      </c>
      <c r="Q159" s="416">
        <f t="shared" si="29"/>
        <v>5735083.2344040796</v>
      </c>
      <c r="R159" s="416">
        <f t="shared" si="30"/>
        <v>10854.499270202285</v>
      </c>
      <c r="S159" s="383">
        <v>12423.46</v>
      </c>
      <c r="T159" s="383">
        <v>2023</v>
      </c>
      <c r="U159" s="444"/>
    </row>
    <row r="160" spans="1:21" s="4" customFormat="1" ht="12.75" hidden="1" customHeight="1" x14ac:dyDescent="0.2">
      <c r="A160" s="462">
        <v>16</v>
      </c>
      <c r="B160" s="158" t="s">
        <v>459</v>
      </c>
      <c r="C160" s="383" t="s">
        <v>140</v>
      </c>
      <c r="D160" s="384"/>
      <c r="E160" s="383">
        <v>2022</v>
      </c>
      <c r="F160" s="383" t="s">
        <v>147</v>
      </c>
      <c r="G160" s="158" t="s">
        <v>100</v>
      </c>
      <c r="H160" s="383">
        <v>2</v>
      </c>
      <c r="I160" s="404">
        <v>2</v>
      </c>
      <c r="J160" s="159">
        <v>128.5</v>
      </c>
      <c r="K160" s="159">
        <v>114.19</v>
      </c>
      <c r="L160" s="159">
        <v>22</v>
      </c>
      <c r="M160" s="160">
        <v>3</v>
      </c>
      <c r="N160" s="159">
        <v>1150106.28082482</v>
      </c>
      <c r="O160" s="416">
        <v>0</v>
      </c>
      <c r="P160" s="416">
        <v>0</v>
      </c>
      <c r="Q160" s="416">
        <f t="shared" si="29"/>
        <v>1150106.28082482</v>
      </c>
      <c r="R160" s="416">
        <f t="shared" si="30"/>
        <v>10071.865144275507</v>
      </c>
      <c r="S160" s="383">
        <v>12423.46</v>
      </c>
      <c r="T160" s="383">
        <v>2023</v>
      </c>
      <c r="U160" s="444"/>
    </row>
    <row r="161" spans="1:22" s="4" customFormat="1" ht="12.75" hidden="1" customHeight="1" x14ac:dyDescent="0.2">
      <c r="A161" s="462">
        <f t="shared" ref="A161" si="32">A157+1</f>
        <v>9</v>
      </c>
      <c r="B161" s="158" t="s">
        <v>460</v>
      </c>
      <c r="C161" s="383" t="s">
        <v>67</v>
      </c>
      <c r="D161" s="384"/>
      <c r="E161" s="383">
        <v>2022</v>
      </c>
      <c r="F161" s="383" t="s">
        <v>147</v>
      </c>
      <c r="G161" s="158" t="s">
        <v>100</v>
      </c>
      <c r="H161" s="383">
        <v>2</v>
      </c>
      <c r="I161" s="404">
        <v>1</v>
      </c>
      <c r="J161" s="159">
        <v>355.8</v>
      </c>
      <c r="K161" s="159">
        <v>342.8</v>
      </c>
      <c r="L161" s="159">
        <v>169</v>
      </c>
      <c r="M161" s="160">
        <v>8</v>
      </c>
      <c r="N161" s="159">
        <v>3753642.4648984</v>
      </c>
      <c r="O161" s="416">
        <v>0</v>
      </c>
      <c r="P161" s="416">
        <v>0</v>
      </c>
      <c r="Q161" s="416">
        <f t="shared" si="29"/>
        <v>3753642.4648984</v>
      </c>
      <c r="R161" s="416">
        <f t="shared" si="30"/>
        <v>10949.948847428237</v>
      </c>
      <c r="S161" s="383">
        <v>12423.46</v>
      </c>
      <c r="T161" s="383">
        <v>2023</v>
      </c>
      <c r="U161" s="444"/>
    </row>
    <row r="162" spans="1:22" s="4" customFormat="1" ht="12.75" customHeight="1" x14ac:dyDescent="0.2">
      <c r="A162" s="462">
        <v>10</v>
      </c>
      <c r="B162" s="366" t="s">
        <v>684</v>
      </c>
      <c r="C162" s="341">
        <v>1965</v>
      </c>
      <c r="D162" s="187"/>
      <c r="E162" s="341">
        <v>2022</v>
      </c>
      <c r="F162" s="341" t="s">
        <v>147</v>
      </c>
      <c r="G162" s="366" t="s">
        <v>654</v>
      </c>
      <c r="H162" s="341">
        <v>2</v>
      </c>
      <c r="I162" s="396">
        <v>2</v>
      </c>
      <c r="J162" s="174">
        <v>450.3</v>
      </c>
      <c r="K162" s="174">
        <v>450.3</v>
      </c>
      <c r="L162" s="174">
        <v>0</v>
      </c>
      <c r="M162" s="345">
        <v>12</v>
      </c>
      <c r="N162" s="174">
        <v>4277574.2831111997</v>
      </c>
      <c r="O162" s="371">
        <v>0</v>
      </c>
      <c r="P162" s="371">
        <v>0</v>
      </c>
      <c r="Q162" s="371">
        <f t="shared" si="29"/>
        <v>4277574.2831111997</v>
      </c>
      <c r="R162" s="416">
        <f t="shared" si="30"/>
        <v>9499.3877039999988</v>
      </c>
      <c r="S162" s="383">
        <v>16488.580000000002</v>
      </c>
      <c r="T162" s="341">
        <v>2023</v>
      </c>
      <c r="U162" s="444"/>
    </row>
    <row r="163" spans="1:22" s="4" customFormat="1" ht="12.75" customHeight="1" x14ac:dyDescent="0.2">
      <c r="A163" s="462">
        <v>11</v>
      </c>
      <c r="B163" s="158" t="s">
        <v>477</v>
      </c>
      <c r="C163" s="383" t="s">
        <v>60</v>
      </c>
      <c r="D163" s="384"/>
      <c r="E163" s="383">
        <v>2023</v>
      </c>
      <c r="F163" s="383" t="s">
        <v>147</v>
      </c>
      <c r="G163" s="158" t="s">
        <v>112</v>
      </c>
      <c r="H163" s="383">
        <v>2</v>
      </c>
      <c r="I163" s="404">
        <v>4</v>
      </c>
      <c r="J163" s="159">
        <v>1637.8</v>
      </c>
      <c r="K163" s="159">
        <v>1202.5999999999999</v>
      </c>
      <c r="L163" s="159">
        <v>0</v>
      </c>
      <c r="M163" s="160">
        <v>1</v>
      </c>
      <c r="N163" s="480">
        <v>13228757.210000001</v>
      </c>
      <c r="O163" s="416">
        <v>0</v>
      </c>
      <c r="P163" s="416">
        <v>0</v>
      </c>
      <c r="Q163" s="416">
        <f t="shared" si="29"/>
        <v>13228757.210000001</v>
      </c>
      <c r="R163" s="416">
        <f t="shared" si="30"/>
        <v>11000.130725095627</v>
      </c>
      <c r="S163" s="383">
        <v>12423.46</v>
      </c>
      <c r="T163" s="383">
        <v>2023</v>
      </c>
      <c r="U163" s="381"/>
    </row>
    <row r="164" spans="1:22" s="4" customFormat="1" ht="12.75" customHeight="1" x14ac:dyDescent="0.2">
      <c r="A164" s="462">
        <v>12</v>
      </c>
      <c r="B164" s="158" t="s">
        <v>471</v>
      </c>
      <c r="C164" s="383" t="s">
        <v>140</v>
      </c>
      <c r="D164" s="384"/>
      <c r="E164" s="383">
        <v>2023</v>
      </c>
      <c r="F164" s="383" t="s">
        <v>147</v>
      </c>
      <c r="G164" s="158" t="s">
        <v>113</v>
      </c>
      <c r="H164" s="383">
        <v>2</v>
      </c>
      <c r="I164" s="404">
        <v>2</v>
      </c>
      <c r="J164" s="159">
        <v>351.1</v>
      </c>
      <c r="K164" s="159">
        <v>309.3</v>
      </c>
      <c r="L164" s="159">
        <v>231.9</v>
      </c>
      <c r="M164" s="160">
        <v>6</v>
      </c>
      <c r="N164" s="159">
        <v>6568596.3165664002</v>
      </c>
      <c r="O164" s="159">
        <v>0</v>
      </c>
      <c r="P164" s="159">
        <v>0</v>
      </c>
      <c r="Q164" s="159">
        <f t="shared" si="29"/>
        <v>6568596.3165664002</v>
      </c>
      <c r="R164" s="159">
        <f t="shared" si="30"/>
        <v>21236.974835326222</v>
      </c>
      <c r="S164" s="383">
        <v>23324.319999999996</v>
      </c>
      <c r="T164" s="383">
        <v>2024</v>
      </c>
      <c r="U164" s="467"/>
    </row>
    <row r="165" spans="1:22" s="4" customFormat="1" ht="12.75" customHeight="1" x14ac:dyDescent="0.2">
      <c r="A165" s="462">
        <v>13</v>
      </c>
      <c r="B165" s="158" t="s">
        <v>473</v>
      </c>
      <c r="C165" s="383" t="s">
        <v>58</v>
      </c>
      <c r="D165" s="384"/>
      <c r="E165" s="383">
        <v>2023</v>
      </c>
      <c r="F165" s="383" t="s">
        <v>147</v>
      </c>
      <c r="G165" s="158" t="s">
        <v>113</v>
      </c>
      <c r="H165" s="383">
        <v>2</v>
      </c>
      <c r="I165" s="404">
        <v>4</v>
      </c>
      <c r="J165" s="159">
        <v>356.5</v>
      </c>
      <c r="K165" s="159">
        <v>354</v>
      </c>
      <c r="L165" s="159">
        <v>331.2</v>
      </c>
      <c r="M165" s="160">
        <v>8</v>
      </c>
      <c r="N165" s="159">
        <v>8233504.9985920005</v>
      </c>
      <c r="O165" s="159">
        <v>0</v>
      </c>
      <c r="P165" s="159">
        <v>0</v>
      </c>
      <c r="Q165" s="159">
        <f t="shared" si="29"/>
        <v>8233504.9985920005</v>
      </c>
      <c r="R165" s="159">
        <f t="shared" si="30"/>
        <v>23258.48869658757</v>
      </c>
      <c r="S165" s="383">
        <v>23324.319999999996</v>
      </c>
      <c r="T165" s="383">
        <v>2024</v>
      </c>
      <c r="U165" s="467"/>
    </row>
    <row r="166" spans="1:22" s="4" customFormat="1" ht="12.75" customHeight="1" x14ac:dyDescent="0.2">
      <c r="A166" s="462">
        <v>14</v>
      </c>
      <c r="B166" s="158" t="s">
        <v>485</v>
      </c>
      <c r="C166" s="383" t="s">
        <v>140</v>
      </c>
      <c r="D166" s="384"/>
      <c r="E166" s="383">
        <v>2023</v>
      </c>
      <c r="F166" s="383" t="s">
        <v>147</v>
      </c>
      <c r="G166" s="158" t="s">
        <v>112</v>
      </c>
      <c r="H166" s="383">
        <v>3</v>
      </c>
      <c r="I166" s="404">
        <v>2</v>
      </c>
      <c r="J166" s="159">
        <v>1561.6</v>
      </c>
      <c r="K166" s="159">
        <v>926.1</v>
      </c>
      <c r="L166" s="159">
        <v>378.5</v>
      </c>
      <c r="M166" s="160">
        <v>1</v>
      </c>
      <c r="N166" s="159">
        <v>11247686.036593201</v>
      </c>
      <c r="O166" s="159">
        <v>0</v>
      </c>
      <c r="P166" s="159">
        <v>0</v>
      </c>
      <c r="Q166" s="159">
        <f t="shared" si="29"/>
        <v>11247686.036593201</v>
      </c>
      <c r="R166" s="159">
        <f t="shared" si="30"/>
        <v>12145.217618608358</v>
      </c>
      <c r="S166" s="383">
        <v>12423.46</v>
      </c>
      <c r="T166" s="383">
        <v>2024</v>
      </c>
      <c r="U166" s="467"/>
    </row>
    <row r="167" spans="1:22" x14ac:dyDescent="0.2">
      <c r="A167" s="685" t="s">
        <v>747</v>
      </c>
      <c r="B167" s="685"/>
      <c r="C167" s="305">
        <v>14</v>
      </c>
      <c r="D167" s="306"/>
      <c r="E167" s="306"/>
      <c r="F167" s="305"/>
      <c r="G167" s="307"/>
      <c r="H167" s="305"/>
      <c r="I167" s="308"/>
      <c r="J167" s="298">
        <v>12660.7</v>
      </c>
      <c r="K167" s="298">
        <v>8731.9599999999991</v>
      </c>
      <c r="L167" s="298">
        <v>5373.1</v>
      </c>
      <c r="M167" s="298"/>
      <c r="N167" s="298">
        <v>101459994.76000001</v>
      </c>
      <c r="O167" s="298"/>
      <c r="P167" s="298"/>
      <c r="Q167" s="298">
        <f t="shared" si="29"/>
        <v>101459994.76000001</v>
      </c>
      <c r="R167" s="309"/>
      <c r="S167" s="309"/>
      <c r="T167" s="305"/>
      <c r="U167" s="4"/>
      <c r="V167" s="4"/>
    </row>
  </sheetData>
  <mergeCells count="32">
    <mergeCell ref="T4:T6"/>
    <mergeCell ref="A2:T2"/>
    <mergeCell ref="A3:T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5"/>
    <mergeCell ref="K4:L4"/>
    <mergeCell ref="M4:M5"/>
    <mergeCell ref="N4:Q4"/>
    <mergeCell ref="R4:R5"/>
    <mergeCell ref="S4:S5"/>
    <mergeCell ref="A167:B167"/>
    <mergeCell ref="A8:B8"/>
    <mergeCell ref="A9:B9"/>
    <mergeCell ref="A42:B42"/>
    <mergeCell ref="A43:B43"/>
    <mergeCell ref="A52:B52"/>
    <mergeCell ref="A60:B60"/>
    <mergeCell ref="A61:B61"/>
    <mergeCell ref="A71:B71"/>
    <mergeCell ref="A72:B72"/>
    <mergeCell ref="A51:B51"/>
    <mergeCell ref="A140:B140"/>
    <mergeCell ref="A96:B96"/>
    <mergeCell ref="A103:B10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EE22E-0114-4C84-878D-A1B20B79A6C2}">
  <sheetPr>
    <pageSetUpPr fitToPage="1"/>
  </sheetPr>
  <dimension ref="A1:J54"/>
  <sheetViews>
    <sheetView topLeftCell="A13" workbookViewId="0">
      <selection activeCell="F8" sqref="F8:F54"/>
    </sheetView>
  </sheetViews>
  <sheetFormatPr defaultRowHeight="12.75" x14ac:dyDescent="0.2"/>
  <cols>
    <col min="1" max="1" width="4.83203125" customWidth="1"/>
    <col min="2" max="2" width="79.83203125" customWidth="1"/>
    <col min="3" max="5" width="15.83203125" customWidth="1"/>
    <col min="6" max="6" width="16.83203125" customWidth="1"/>
    <col min="7" max="8" width="9.6640625" bestFit="1" customWidth="1"/>
    <col min="9" max="9" width="16.83203125" customWidth="1"/>
    <col min="10" max="10" width="16" customWidth="1"/>
  </cols>
  <sheetData>
    <row r="1" spans="1:10" x14ac:dyDescent="0.2">
      <c r="A1" s="675" t="s">
        <v>1</v>
      </c>
      <c r="B1" s="675" t="s">
        <v>68</v>
      </c>
      <c r="C1" s="676" t="s">
        <v>102</v>
      </c>
      <c r="D1" s="681" t="s">
        <v>103</v>
      </c>
      <c r="E1" s="597"/>
      <c r="F1" s="675" t="s">
        <v>104</v>
      </c>
      <c r="G1" s="675"/>
      <c r="H1" s="675"/>
      <c r="I1" s="675"/>
      <c r="J1" s="676" t="s">
        <v>105</v>
      </c>
    </row>
    <row r="2" spans="1:10" ht="86.25" x14ac:dyDescent="0.2">
      <c r="A2" s="675"/>
      <c r="B2" s="675"/>
      <c r="C2" s="678"/>
      <c r="D2" s="677"/>
      <c r="E2" s="596" t="s">
        <v>145</v>
      </c>
      <c r="F2" s="132" t="s">
        <v>14</v>
      </c>
      <c r="G2" s="133" t="s">
        <v>16</v>
      </c>
      <c r="H2" s="133" t="s">
        <v>17</v>
      </c>
      <c r="I2" s="132" t="s">
        <v>18</v>
      </c>
      <c r="J2" s="677"/>
    </row>
    <row r="3" spans="1:10" x14ac:dyDescent="0.2">
      <c r="A3" s="675"/>
      <c r="B3" s="675"/>
      <c r="C3" s="131" t="s">
        <v>69</v>
      </c>
      <c r="D3" s="682"/>
      <c r="E3" s="598"/>
      <c r="F3" s="134" t="s">
        <v>21</v>
      </c>
      <c r="G3" s="595" t="s">
        <v>21</v>
      </c>
      <c r="H3" s="595" t="s">
        <v>21</v>
      </c>
      <c r="I3" s="134" t="s">
        <v>21</v>
      </c>
      <c r="J3" s="678"/>
    </row>
    <row r="4" spans="1:10" x14ac:dyDescent="0.2">
      <c r="A4" s="595"/>
      <c r="B4" s="595"/>
      <c r="C4" s="131"/>
      <c r="D4" s="131"/>
      <c r="E4" s="601"/>
      <c r="F4" s="135"/>
      <c r="G4" s="136"/>
      <c r="H4" s="136"/>
      <c r="I4" s="135"/>
      <c r="J4" s="131"/>
    </row>
    <row r="5" spans="1:10" x14ac:dyDescent="0.2">
      <c r="A5" s="673" t="s">
        <v>784</v>
      </c>
      <c r="B5" s="673"/>
      <c r="C5" s="137">
        <f>C109+C133+C137+C143+C151</f>
        <v>0</v>
      </c>
      <c r="D5" s="137"/>
      <c r="E5" s="178"/>
      <c r="F5" s="138">
        <f>F109+F133+F137+F143+F151</f>
        <v>0</v>
      </c>
      <c r="G5" s="139"/>
      <c r="H5" s="139"/>
      <c r="I5" s="138">
        <f>F5</f>
        <v>0</v>
      </c>
      <c r="J5" s="138"/>
    </row>
    <row r="6" spans="1:10" x14ac:dyDescent="0.2">
      <c r="A6" s="565"/>
      <c r="B6" s="599" t="s">
        <v>752</v>
      </c>
      <c r="C6" s="296">
        <f>C9+C10+C11+C12+C13</f>
        <v>18</v>
      </c>
      <c r="D6" s="296"/>
      <c r="E6" s="296"/>
      <c r="F6" s="298">
        <f>SUM(F8:F54)</f>
        <v>610099764.89999998</v>
      </c>
      <c r="G6" s="305"/>
      <c r="H6" s="305"/>
      <c r="I6" s="138">
        <f t="shared" ref="I6:I54" si="0">F6</f>
        <v>610099764.89999998</v>
      </c>
      <c r="J6" s="298"/>
    </row>
    <row r="7" spans="1:10" x14ac:dyDescent="0.2">
      <c r="A7" s="565"/>
      <c r="B7" s="347" t="s">
        <v>753</v>
      </c>
      <c r="C7" s="348">
        <f>C5-C6</f>
        <v>-18</v>
      </c>
      <c r="D7" s="348"/>
      <c r="E7" s="348"/>
      <c r="F7" s="349">
        <f>F5-F6</f>
        <v>-610099764.89999998</v>
      </c>
      <c r="G7" s="310"/>
      <c r="H7" s="310"/>
      <c r="I7" s="350">
        <f t="shared" si="0"/>
        <v>-610099764.89999998</v>
      </c>
      <c r="J7" s="349"/>
    </row>
    <row r="8" spans="1:10" x14ac:dyDescent="0.2">
      <c r="A8" s="600">
        <f t="shared" ref="A8:A54" si="1">A7+1</f>
        <v>1</v>
      </c>
      <c r="B8" s="158" t="s">
        <v>634</v>
      </c>
      <c r="C8" s="131">
        <v>6</v>
      </c>
      <c r="D8" s="131" t="s">
        <v>502</v>
      </c>
      <c r="E8" s="601" t="s">
        <v>146</v>
      </c>
      <c r="F8" s="134">
        <v>14794048.000000002</v>
      </c>
      <c r="G8" s="134">
        <v>0</v>
      </c>
      <c r="H8" s="134">
        <v>0</v>
      </c>
      <c r="I8" s="159">
        <f t="shared" si="0"/>
        <v>14794048.000000002</v>
      </c>
      <c r="J8" s="131">
        <v>2023</v>
      </c>
    </row>
    <row r="9" spans="1:10" x14ac:dyDescent="0.2">
      <c r="A9" s="600">
        <f t="shared" si="1"/>
        <v>2</v>
      </c>
      <c r="B9" s="158" t="s">
        <v>635</v>
      </c>
      <c r="C9" s="131">
        <v>4</v>
      </c>
      <c r="D9" s="131" t="s">
        <v>503</v>
      </c>
      <c r="E9" s="601" t="s">
        <v>146</v>
      </c>
      <c r="F9" s="134">
        <v>12254656.999999998</v>
      </c>
      <c r="G9" s="134">
        <v>0</v>
      </c>
      <c r="H9" s="134">
        <v>0</v>
      </c>
      <c r="I9" s="159">
        <f t="shared" si="0"/>
        <v>12254656.999999998</v>
      </c>
      <c r="J9" s="131">
        <v>2023</v>
      </c>
    </row>
    <row r="10" spans="1:10" x14ac:dyDescent="0.2">
      <c r="A10" s="600">
        <f t="shared" si="1"/>
        <v>3</v>
      </c>
      <c r="B10" s="141" t="s">
        <v>504</v>
      </c>
      <c r="C10" s="131">
        <v>4</v>
      </c>
      <c r="D10" s="131" t="s">
        <v>502</v>
      </c>
      <c r="E10" s="601" t="s">
        <v>146</v>
      </c>
      <c r="F10" s="134">
        <v>11078300</v>
      </c>
      <c r="G10" s="134">
        <v>0</v>
      </c>
      <c r="H10" s="134">
        <v>0</v>
      </c>
      <c r="I10" s="159">
        <f t="shared" si="0"/>
        <v>11078300</v>
      </c>
      <c r="J10" s="131">
        <v>2023</v>
      </c>
    </row>
    <row r="11" spans="1:10" x14ac:dyDescent="0.2">
      <c r="A11" s="600">
        <f t="shared" si="1"/>
        <v>4</v>
      </c>
      <c r="B11" s="141" t="s">
        <v>505</v>
      </c>
      <c r="C11" s="131">
        <v>3</v>
      </c>
      <c r="D11" s="131" t="s">
        <v>144</v>
      </c>
      <c r="E11" s="601" t="s">
        <v>146</v>
      </c>
      <c r="F11" s="134">
        <v>8974952</v>
      </c>
      <c r="G11" s="134">
        <v>0</v>
      </c>
      <c r="H11" s="134">
        <v>0</v>
      </c>
      <c r="I11" s="159">
        <f t="shared" si="0"/>
        <v>8974952</v>
      </c>
      <c r="J11" s="131">
        <v>2023</v>
      </c>
    </row>
    <row r="12" spans="1:10" x14ac:dyDescent="0.2">
      <c r="A12" s="600">
        <f t="shared" si="1"/>
        <v>5</v>
      </c>
      <c r="B12" s="141" t="s">
        <v>506</v>
      </c>
      <c r="C12" s="131">
        <v>3</v>
      </c>
      <c r="D12" s="131" t="s">
        <v>503</v>
      </c>
      <c r="E12" s="601" t="s">
        <v>146</v>
      </c>
      <c r="F12" s="134">
        <v>9029579</v>
      </c>
      <c r="G12" s="134">
        <v>0</v>
      </c>
      <c r="H12" s="134">
        <v>0</v>
      </c>
      <c r="I12" s="159">
        <f t="shared" si="0"/>
        <v>9029579</v>
      </c>
      <c r="J12" s="131">
        <v>2023</v>
      </c>
    </row>
    <row r="13" spans="1:10" x14ac:dyDescent="0.2">
      <c r="A13" s="600">
        <f t="shared" si="1"/>
        <v>6</v>
      </c>
      <c r="B13" s="141" t="s">
        <v>509</v>
      </c>
      <c r="C13" s="131">
        <v>4</v>
      </c>
      <c r="D13" s="131" t="s">
        <v>349</v>
      </c>
      <c r="E13" s="601" t="s">
        <v>146</v>
      </c>
      <c r="F13" s="134">
        <v>11721870</v>
      </c>
      <c r="G13" s="134">
        <v>0</v>
      </c>
      <c r="H13" s="134">
        <v>0</v>
      </c>
      <c r="I13" s="159">
        <f t="shared" si="0"/>
        <v>11721870</v>
      </c>
      <c r="J13" s="131">
        <v>2023</v>
      </c>
    </row>
    <row r="14" spans="1:10" x14ac:dyDescent="0.2">
      <c r="A14" s="600">
        <f t="shared" si="1"/>
        <v>7</v>
      </c>
      <c r="B14" s="141" t="s">
        <v>510</v>
      </c>
      <c r="C14" s="131">
        <v>4</v>
      </c>
      <c r="D14" s="131" t="s">
        <v>349</v>
      </c>
      <c r="E14" s="601" t="s">
        <v>146</v>
      </c>
      <c r="F14" s="134">
        <v>11364501</v>
      </c>
      <c r="G14" s="134">
        <v>0</v>
      </c>
      <c r="H14" s="134">
        <v>0</v>
      </c>
      <c r="I14" s="159">
        <f t="shared" si="0"/>
        <v>11364501</v>
      </c>
      <c r="J14" s="131">
        <v>2023</v>
      </c>
    </row>
    <row r="15" spans="1:10" x14ac:dyDescent="0.2">
      <c r="A15" s="600">
        <f t="shared" si="1"/>
        <v>8</v>
      </c>
      <c r="B15" s="141" t="s">
        <v>511</v>
      </c>
      <c r="C15" s="131">
        <v>5</v>
      </c>
      <c r="D15" s="131" t="s">
        <v>508</v>
      </c>
      <c r="E15" s="601" t="s">
        <v>146</v>
      </c>
      <c r="F15" s="134">
        <v>14236380</v>
      </c>
      <c r="G15" s="134">
        <v>0</v>
      </c>
      <c r="H15" s="134">
        <v>0</v>
      </c>
      <c r="I15" s="159">
        <f t="shared" si="0"/>
        <v>14236380</v>
      </c>
      <c r="J15" s="131">
        <v>2023</v>
      </c>
    </row>
    <row r="16" spans="1:10" x14ac:dyDescent="0.2">
      <c r="A16" s="600">
        <f t="shared" si="1"/>
        <v>9</v>
      </c>
      <c r="B16" s="141" t="s">
        <v>514</v>
      </c>
      <c r="C16" s="131">
        <v>4</v>
      </c>
      <c r="D16" s="131" t="s">
        <v>515</v>
      </c>
      <c r="E16" s="601" t="s">
        <v>146</v>
      </c>
      <c r="F16" s="134">
        <v>11086779</v>
      </c>
      <c r="G16" s="134">
        <v>0</v>
      </c>
      <c r="H16" s="134">
        <v>0</v>
      </c>
      <c r="I16" s="159">
        <f t="shared" si="0"/>
        <v>11086779</v>
      </c>
      <c r="J16" s="131">
        <v>2023</v>
      </c>
    </row>
    <row r="17" spans="1:10" x14ac:dyDescent="0.2">
      <c r="A17" s="600">
        <f t="shared" si="1"/>
        <v>10</v>
      </c>
      <c r="B17" s="141" t="s">
        <v>518</v>
      </c>
      <c r="C17" s="131">
        <v>5</v>
      </c>
      <c r="D17" s="131" t="s">
        <v>519</v>
      </c>
      <c r="E17" s="601" t="s">
        <v>146</v>
      </c>
      <c r="F17" s="134">
        <v>13883320</v>
      </c>
      <c r="G17" s="134">
        <v>0</v>
      </c>
      <c r="H17" s="134">
        <v>0</v>
      </c>
      <c r="I17" s="159">
        <f t="shared" si="0"/>
        <v>13883320</v>
      </c>
      <c r="J17" s="131">
        <v>2023</v>
      </c>
    </row>
    <row r="18" spans="1:10" x14ac:dyDescent="0.2">
      <c r="A18" s="600">
        <f t="shared" si="1"/>
        <v>11</v>
      </c>
      <c r="B18" s="141" t="s">
        <v>520</v>
      </c>
      <c r="C18" s="131">
        <v>6</v>
      </c>
      <c r="D18" s="131" t="s">
        <v>216</v>
      </c>
      <c r="E18" s="601" t="s">
        <v>146</v>
      </c>
      <c r="F18" s="134">
        <v>16968675.199999999</v>
      </c>
      <c r="G18" s="134">
        <v>0</v>
      </c>
      <c r="H18" s="134">
        <v>0</v>
      </c>
      <c r="I18" s="159">
        <f t="shared" si="0"/>
        <v>16968675.199999999</v>
      </c>
      <c r="J18" s="131">
        <v>2023</v>
      </c>
    </row>
    <row r="19" spans="1:10" x14ac:dyDescent="0.2">
      <c r="A19" s="600">
        <f t="shared" si="1"/>
        <v>12</v>
      </c>
      <c r="B19" s="141" t="s">
        <v>521</v>
      </c>
      <c r="C19" s="131">
        <v>6</v>
      </c>
      <c r="D19" s="131" t="s">
        <v>144</v>
      </c>
      <c r="E19" s="601" t="s">
        <v>146</v>
      </c>
      <c r="F19" s="134">
        <v>15093176</v>
      </c>
      <c r="G19" s="134">
        <v>0</v>
      </c>
      <c r="H19" s="134">
        <v>0</v>
      </c>
      <c r="I19" s="159">
        <f t="shared" si="0"/>
        <v>15093176</v>
      </c>
      <c r="J19" s="131">
        <v>2023</v>
      </c>
    </row>
    <row r="20" spans="1:10" x14ac:dyDescent="0.2">
      <c r="A20" s="600">
        <f t="shared" si="1"/>
        <v>13</v>
      </c>
      <c r="B20" s="141" t="s">
        <v>522</v>
      </c>
      <c r="C20" s="131">
        <v>5</v>
      </c>
      <c r="D20" s="131" t="s">
        <v>517</v>
      </c>
      <c r="E20" s="601" t="s">
        <v>146</v>
      </c>
      <c r="F20" s="134">
        <v>14028436</v>
      </c>
      <c r="G20" s="134">
        <v>0</v>
      </c>
      <c r="H20" s="134">
        <v>0</v>
      </c>
      <c r="I20" s="159">
        <f t="shared" si="0"/>
        <v>14028436</v>
      </c>
      <c r="J20" s="131">
        <v>2023</v>
      </c>
    </row>
    <row r="21" spans="1:10" x14ac:dyDescent="0.2">
      <c r="A21" s="600">
        <f t="shared" si="1"/>
        <v>14</v>
      </c>
      <c r="B21" s="141" t="s">
        <v>524</v>
      </c>
      <c r="C21" s="131">
        <v>5</v>
      </c>
      <c r="D21" s="131" t="s">
        <v>503</v>
      </c>
      <c r="E21" s="601" t="s">
        <v>146</v>
      </c>
      <c r="F21" s="134">
        <v>13982579.9</v>
      </c>
      <c r="G21" s="134">
        <v>0</v>
      </c>
      <c r="H21" s="134">
        <v>0</v>
      </c>
      <c r="I21" s="159">
        <f t="shared" si="0"/>
        <v>13982579.9</v>
      </c>
      <c r="J21" s="131">
        <v>2023</v>
      </c>
    </row>
    <row r="22" spans="1:10" x14ac:dyDescent="0.2">
      <c r="A22" s="600">
        <f t="shared" si="1"/>
        <v>15</v>
      </c>
      <c r="B22" s="141" t="s">
        <v>526</v>
      </c>
      <c r="C22" s="131">
        <v>6</v>
      </c>
      <c r="D22" s="131" t="s">
        <v>517</v>
      </c>
      <c r="E22" s="601" t="s">
        <v>146</v>
      </c>
      <c r="F22" s="134">
        <v>18084191.899999999</v>
      </c>
      <c r="G22" s="134">
        <v>0</v>
      </c>
      <c r="H22" s="134">
        <v>0</v>
      </c>
      <c r="I22" s="159">
        <f t="shared" si="0"/>
        <v>18084191.899999999</v>
      </c>
      <c r="J22" s="131">
        <v>2023</v>
      </c>
    </row>
    <row r="23" spans="1:10" x14ac:dyDescent="0.2">
      <c r="A23" s="600">
        <f t="shared" si="1"/>
        <v>16</v>
      </c>
      <c r="B23" s="141" t="s">
        <v>527</v>
      </c>
      <c r="C23" s="131">
        <v>3</v>
      </c>
      <c r="D23" s="131" t="s">
        <v>214</v>
      </c>
      <c r="E23" s="601" t="s">
        <v>146</v>
      </c>
      <c r="F23" s="134">
        <v>9092546</v>
      </c>
      <c r="G23" s="134">
        <v>0</v>
      </c>
      <c r="H23" s="134">
        <v>0</v>
      </c>
      <c r="I23" s="159">
        <f t="shared" si="0"/>
        <v>9092546</v>
      </c>
      <c r="J23" s="131">
        <v>2023</v>
      </c>
    </row>
    <row r="24" spans="1:10" x14ac:dyDescent="0.2">
      <c r="A24" s="600">
        <f t="shared" si="1"/>
        <v>17</v>
      </c>
      <c r="B24" s="141" t="s">
        <v>528</v>
      </c>
      <c r="C24" s="131">
        <v>4</v>
      </c>
      <c r="D24" s="131" t="s">
        <v>517</v>
      </c>
      <c r="E24" s="601" t="s">
        <v>146</v>
      </c>
      <c r="F24" s="134">
        <v>8133724.0000000009</v>
      </c>
      <c r="G24" s="134">
        <v>0</v>
      </c>
      <c r="H24" s="134">
        <v>0</v>
      </c>
      <c r="I24" s="159">
        <f t="shared" si="0"/>
        <v>8133724.0000000009</v>
      </c>
      <c r="J24" s="131">
        <v>2023</v>
      </c>
    </row>
    <row r="25" spans="1:10" x14ac:dyDescent="0.2">
      <c r="A25" s="600">
        <f t="shared" si="1"/>
        <v>18</v>
      </c>
      <c r="B25" s="141" t="s">
        <v>529</v>
      </c>
      <c r="C25" s="131">
        <v>3</v>
      </c>
      <c r="D25" s="131" t="s">
        <v>214</v>
      </c>
      <c r="E25" s="601" t="s">
        <v>146</v>
      </c>
      <c r="F25" s="134">
        <v>8127052</v>
      </c>
      <c r="G25" s="134">
        <v>0</v>
      </c>
      <c r="H25" s="134">
        <v>0</v>
      </c>
      <c r="I25" s="159">
        <f t="shared" si="0"/>
        <v>8127052</v>
      </c>
      <c r="J25" s="131">
        <v>2023</v>
      </c>
    </row>
    <row r="26" spans="1:10" x14ac:dyDescent="0.2">
      <c r="A26" s="600">
        <f t="shared" si="1"/>
        <v>19</v>
      </c>
      <c r="B26" s="141" t="s">
        <v>532</v>
      </c>
      <c r="C26" s="131">
        <v>4</v>
      </c>
      <c r="D26" s="131" t="s">
        <v>513</v>
      </c>
      <c r="E26" s="601" t="s">
        <v>146</v>
      </c>
      <c r="F26" s="134">
        <v>11559240</v>
      </c>
      <c r="G26" s="134">
        <v>0</v>
      </c>
      <c r="H26" s="134">
        <v>0</v>
      </c>
      <c r="I26" s="159">
        <f t="shared" si="0"/>
        <v>11559240</v>
      </c>
      <c r="J26" s="131">
        <v>2023</v>
      </c>
    </row>
    <row r="27" spans="1:10" x14ac:dyDescent="0.2">
      <c r="A27" s="600">
        <f t="shared" si="1"/>
        <v>20</v>
      </c>
      <c r="B27" s="141" t="s">
        <v>538</v>
      </c>
      <c r="C27" s="131">
        <v>4</v>
      </c>
      <c r="D27" s="131" t="s">
        <v>508</v>
      </c>
      <c r="E27" s="601" t="s">
        <v>146</v>
      </c>
      <c r="F27" s="134">
        <v>11433597.9</v>
      </c>
      <c r="G27" s="134">
        <v>0</v>
      </c>
      <c r="H27" s="134">
        <v>0</v>
      </c>
      <c r="I27" s="159">
        <f t="shared" si="0"/>
        <v>11433597.9</v>
      </c>
      <c r="J27" s="131">
        <v>2023</v>
      </c>
    </row>
    <row r="28" spans="1:10" x14ac:dyDescent="0.2">
      <c r="A28" s="600">
        <f t="shared" si="1"/>
        <v>21</v>
      </c>
      <c r="B28" s="141" t="s">
        <v>539</v>
      </c>
      <c r="C28" s="131">
        <v>7</v>
      </c>
      <c r="D28" s="131" t="s">
        <v>519</v>
      </c>
      <c r="E28" s="601" t="s">
        <v>146</v>
      </c>
      <c r="F28" s="134">
        <v>18894131</v>
      </c>
      <c r="G28" s="134">
        <v>0</v>
      </c>
      <c r="H28" s="134">
        <v>0</v>
      </c>
      <c r="I28" s="159">
        <f t="shared" si="0"/>
        <v>18894131</v>
      </c>
      <c r="J28" s="131">
        <v>2023</v>
      </c>
    </row>
    <row r="29" spans="1:10" x14ac:dyDescent="0.2">
      <c r="A29" s="600">
        <f t="shared" si="1"/>
        <v>22</v>
      </c>
      <c r="B29" s="141" t="s">
        <v>540</v>
      </c>
      <c r="C29" s="131">
        <v>4</v>
      </c>
      <c r="D29" s="131" t="s">
        <v>214</v>
      </c>
      <c r="E29" s="601" t="s">
        <v>146</v>
      </c>
      <c r="F29" s="134">
        <v>11114579</v>
      </c>
      <c r="G29" s="134">
        <v>0</v>
      </c>
      <c r="H29" s="134">
        <v>0</v>
      </c>
      <c r="I29" s="159">
        <f t="shared" si="0"/>
        <v>11114579</v>
      </c>
      <c r="J29" s="131">
        <v>2023</v>
      </c>
    </row>
    <row r="30" spans="1:10" x14ac:dyDescent="0.2">
      <c r="A30" s="600">
        <f t="shared" si="1"/>
        <v>23</v>
      </c>
      <c r="B30" s="161" t="s">
        <v>636</v>
      </c>
      <c r="C30" s="131">
        <v>4</v>
      </c>
      <c r="D30" s="131" t="s">
        <v>349</v>
      </c>
      <c r="E30" s="601" t="s">
        <v>146</v>
      </c>
      <c r="F30" s="134">
        <v>11189500</v>
      </c>
      <c r="G30" s="134">
        <v>0</v>
      </c>
      <c r="H30" s="134">
        <v>0</v>
      </c>
      <c r="I30" s="159">
        <f t="shared" si="0"/>
        <v>11189500</v>
      </c>
      <c r="J30" s="131">
        <v>2023</v>
      </c>
    </row>
    <row r="31" spans="1:10" x14ac:dyDescent="0.2">
      <c r="A31" s="600">
        <f t="shared" si="1"/>
        <v>24</v>
      </c>
      <c r="B31" s="141" t="s">
        <v>547</v>
      </c>
      <c r="C31" s="131">
        <v>4</v>
      </c>
      <c r="D31" s="131" t="s">
        <v>542</v>
      </c>
      <c r="E31" s="601" t="s">
        <v>146</v>
      </c>
      <c r="F31" s="134">
        <v>10085979</v>
      </c>
      <c r="G31" s="134">
        <v>0</v>
      </c>
      <c r="H31" s="134">
        <v>0</v>
      </c>
      <c r="I31" s="159">
        <f t="shared" si="0"/>
        <v>10085979</v>
      </c>
      <c r="J31" s="131">
        <v>2023</v>
      </c>
    </row>
    <row r="32" spans="1:10" x14ac:dyDescent="0.2">
      <c r="A32" s="600">
        <f t="shared" si="1"/>
        <v>25</v>
      </c>
      <c r="B32" s="141" t="s">
        <v>552</v>
      </c>
      <c r="C32" s="131">
        <v>4</v>
      </c>
      <c r="D32" s="131" t="s">
        <v>349</v>
      </c>
      <c r="E32" s="601" t="s">
        <v>146</v>
      </c>
      <c r="F32" s="134">
        <v>11524490</v>
      </c>
      <c r="G32" s="134">
        <v>0</v>
      </c>
      <c r="H32" s="134">
        <v>0</v>
      </c>
      <c r="I32" s="159">
        <f t="shared" si="0"/>
        <v>11524490</v>
      </c>
      <c r="J32" s="131">
        <v>2023</v>
      </c>
    </row>
    <row r="33" spans="1:10" x14ac:dyDescent="0.2">
      <c r="A33" s="600">
        <f t="shared" si="1"/>
        <v>26</v>
      </c>
      <c r="B33" s="141" t="s">
        <v>559</v>
      </c>
      <c r="C33" s="131">
        <v>2</v>
      </c>
      <c r="D33" s="131" t="s">
        <v>513</v>
      </c>
      <c r="E33" s="601" t="s">
        <v>146</v>
      </c>
      <c r="F33" s="134">
        <v>17577245</v>
      </c>
      <c r="G33" s="134">
        <v>0</v>
      </c>
      <c r="H33" s="134">
        <v>0</v>
      </c>
      <c r="I33" s="159">
        <f t="shared" si="0"/>
        <v>17577245</v>
      </c>
      <c r="J33" s="131">
        <v>2023</v>
      </c>
    </row>
    <row r="34" spans="1:10" x14ac:dyDescent="0.2">
      <c r="A34" s="600">
        <f t="shared" si="1"/>
        <v>27</v>
      </c>
      <c r="B34" s="141" t="s">
        <v>560</v>
      </c>
      <c r="C34" s="131">
        <v>5</v>
      </c>
      <c r="D34" s="131" t="s">
        <v>513</v>
      </c>
      <c r="E34" s="601" t="s">
        <v>146</v>
      </c>
      <c r="F34" s="134">
        <v>13982288.000000002</v>
      </c>
      <c r="G34" s="134">
        <v>0</v>
      </c>
      <c r="H34" s="134">
        <v>0</v>
      </c>
      <c r="I34" s="159">
        <f t="shared" si="0"/>
        <v>13982288.000000002</v>
      </c>
      <c r="J34" s="131">
        <v>2023</v>
      </c>
    </row>
    <row r="35" spans="1:10" x14ac:dyDescent="0.2">
      <c r="A35" s="600">
        <f t="shared" si="1"/>
        <v>28</v>
      </c>
      <c r="B35" s="141" t="s">
        <v>564</v>
      </c>
      <c r="C35" s="131">
        <v>6</v>
      </c>
      <c r="D35" s="131" t="s">
        <v>513</v>
      </c>
      <c r="E35" s="601" t="s">
        <v>146</v>
      </c>
      <c r="F35" s="134">
        <v>17577245</v>
      </c>
      <c r="G35" s="134">
        <v>0</v>
      </c>
      <c r="H35" s="134">
        <v>0</v>
      </c>
      <c r="I35" s="159">
        <f t="shared" si="0"/>
        <v>17577245</v>
      </c>
      <c r="J35" s="131">
        <v>2023</v>
      </c>
    </row>
    <row r="36" spans="1:10" x14ac:dyDescent="0.2">
      <c r="A36" s="600">
        <f t="shared" si="1"/>
        <v>29</v>
      </c>
      <c r="B36" s="141" t="s">
        <v>565</v>
      </c>
      <c r="C36" s="131">
        <v>6</v>
      </c>
      <c r="D36" s="131" t="s">
        <v>227</v>
      </c>
      <c r="E36" s="601" t="s">
        <v>146</v>
      </c>
      <c r="F36" s="134">
        <v>16687645</v>
      </c>
      <c r="G36" s="134">
        <v>0</v>
      </c>
      <c r="H36" s="134">
        <v>0</v>
      </c>
      <c r="I36" s="159">
        <f t="shared" si="0"/>
        <v>16687645</v>
      </c>
      <c r="J36" s="131">
        <v>2023</v>
      </c>
    </row>
    <row r="37" spans="1:10" x14ac:dyDescent="0.2">
      <c r="A37" s="600">
        <f t="shared" si="1"/>
        <v>30</v>
      </c>
      <c r="B37" s="141" t="s">
        <v>566</v>
      </c>
      <c r="C37" s="131">
        <v>4</v>
      </c>
      <c r="D37" s="131" t="s">
        <v>513</v>
      </c>
      <c r="E37" s="601" t="s">
        <v>146</v>
      </c>
      <c r="F37" s="134">
        <v>11569526</v>
      </c>
      <c r="G37" s="134">
        <v>0</v>
      </c>
      <c r="H37" s="134">
        <v>0</v>
      </c>
      <c r="I37" s="159">
        <f t="shared" si="0"/>
        <v>11569526</v>
      </c>
      <c r="J37" s="131">
        <v>2023</v>
      </c>
    </row>
    <row r="38" spans="1:10" x14ac:dyDescent="0.2">
      <c r="A38" s="600">
        <f t="shared" si="1"/>
        <v>31</v>
      </c>
      <c r="B38" s="141" t="s">
        <v>567</v>
      </c>
      <c r="C38" s="131">
        <v>4</v>
      </c>
      <c r="D38" s="131" t="s">
        <v>228</v>
      </c>
      <c r="E38" s="601" t="s">
        <v>146</v>
      </c>
      <c r="F38" s="134">
        <v>11821950</v>
      </c>
      <c r="G38" s="134">
        <v>0</v>
      </c>
      <c r="H38" s="134">
        <v>0</v>
      </c>
      <c r="I38" s="159">
        <f t="shared" si="0"/>
        <v>11821950</v>
      </c>
      <c r="J38" s="131">
        <v>2023</v>
      </c>
    </row>
    <row r="39" spans="1:10" x14ac:dyDescent="0.2">
      <c r="A39" s="600">
        <f t="shared" si="1"/>
        <v>32</v>
      </c>
      <c r="B39" s="141" t="s">
        <v>568</v>
      </c>
      <c r="C39" s="131">
        <v>7</v>
      </c>
      <c r="D39" s="131" t="s">
        <v>513</v>
      </c>
      <c r="E39" s="601" t="s">
        <v>146</v>
      </c>
      <c r="F39" s="134">
        <v>18263210</v>
      </c>
      <c r="G39" s="134">
        <v>0</v>
      </c>
      <c r="H39" s="134">
        <v>0</v>
      </c>
      <c r="I39" s="159">
        <f t="shared" si="0"/>
        <v>18263210</v>
      </c>
      <c r="J39" s="131">
        <v>2023</v>
      </c>
    </row>
    <row r="40" spans="1:10" x14ac:dyDescent="0.2">
      <c r="A40" s="600">
        <f t="shared" si="1"/>
        <v>33</v>
      </c>
      <c r="B40" s="141" t="s">
        <v>569</v>
      </c>
      <c r="C40" s="131">
        <v>6</v>
      </c>
      <c r="D40" s="131" t="s">
        <v>515</v>
      </c>
      <c r="E40" s="601" t="s">
        <v>146</v>
      </c>
      <c r="F40" s="134">
        <v>16195168.000000002</v>
      </c>
      <c r="G40" s="134">
        <v>0</v>
      </c>
      <c r="H40" s="134">
        <v>0</v>
      </c>
      <c r="I40" s="159">
        <f t="shared" si="0"/>
        <v>16195168.000000002</v>
      </c>
      <c r="J40" s="131">
        <v>2023</v>
      </c>
    </row>
    <row r="41" spans="1:10" x14ac:dyDescent="0.2">
      <c r="A41" s="600">
        <f t="shared" si="1"/>
        <v>34</v>
      </c>
      <c r="B41" s="141" t="s">
        <v>570</v>
      </c>
      <c r="C41" s="131">
        <v>4</v>
      </c>
      <c r="D41" s="131" t="s">
        <v>536</v>
      </c>
      <c r="E41" s="601" t="s">
        <v>146</v>
      </c>
      <c r="F41" s="134">
        <v>11103459</v>
      </c>
      <c r="G41" s="134">
        <v>0</v>
      </c>
      <c r="H41" s="134">
        <v>0</v>
      </c>
      <c r="I41" s="159">
        <f t="shared" si="0"/>
        <v>11103459</v>
      </c>
      <c r="J41" s="131">
        <v>2023</v>
      </c>
    </row>
    <row r="42" spans="1:10" x14ac:dyDescent="0.2">
      <c r="A42" s="600">
        <f t="shared" si="1"/>
        <v>35</v>
      </c>
      <c r="B42" s="141" t="s">
        <v>571</v>
      </c>
      <c r="C42" s="131">
        <v>4</v>
      </c>
      <c r="D42" s="131" t="s">
        <v>228</v>
      </c>
      <c r="E42" s="601" t="s">
        <v>146</v>
      </c>
      <c r="F42" s="134">
        <v>10332287</v>
      </c>
      <c r="G42" s="134">
        <v>0</v>
      </c>
      <c r="H42" s="134">
        <v>0</v>
      </c>
      <c r="I42" s="159">
        <f t="shared" si="0"/>
        <v>10332287</v>
      </c>
      <c r="J42" s="131">
        <v>2023</v>
      </c>
    </row>
    <row r="43" spans="1:10" x14ac:dyDescent="0.2">
      <c r="A43" s="600">
        <f t="shared" si="1"/>
        <v>36</v>
      </c>
      <c r="B43" s="141" t="s">
        <v>573</v>
      </c>
      <c r="C43" s="131">
        <v>4</v>
      </c>
      <c r="D43" s="131" t="s">
        <v>508</v>
      </c>
      <c r="E43" s="601" t="s">
        <v>146</v>
      </c>
      <c r="F43" s="134">
        <v>10226786</v>
      </c>
      <c r="G43" s="134">
        <v>0</v>
      </c>
      <c r="H43" s="134">
        <v>0</v>
      </c>
      <c r="I43" s="159">
        <f t="shared" si="0"/>
        <v>10226786</v>
      </c>
      <c r="J43" s="131">
        <v>2023</v>
      </c>
    </row>
    <row r="44" spans="1:10" x14ac:dyDescent="0.2">
      <c r="A44" s="600">
        <f t="shared" si="1"/>
        <v>37</v>
      </c>
      <c r="B44" s="141" t="s">
        <v>574</v>
      </c>
      <c r="C44" s="131">
        <v>5</v>
      </c>
      <c r="D44" s="131" t="s">
        <v>216</v>
      </c>
      <c r="E44" s="601" t="s">
        <v>146</v>
      </c>
      <c r="F44" s="134">
        <v>13846485</v>
      </c>
      <c r="G44" s="134">
        <v>0</v>
      </c>
      <c r="H44" s="134">
        <v>0</v>
      </c>
      <c r="I44" s="159">
        <f t="shared" si="0"/>
        <v>13846485</v>
      </c>
      <c r="J44" s="131">
        <v>2023</v>
      </c>
    </row>
    <row r="45" spans="1:10" x14ac:dyDescent="0.2">
      <c r="A45" s="600">
        <f t="shared" si="1"/>
        <v>38</v>
      </c>
      <c r="B45" s="141" t="s">
        <v>576</v>
      </c>
      <c r="C45" s="131">
        <v>6</v>
      </c>
      <c r="D45" s="131" t="s">
        <v>227</v>
      </c>
      <c r="E45" s="601" t="s">
        <v>146</v>
      </c>
      <c r="F45" s="134">
        <v>16171538.000000002</v>
      </c>
      <c r="G45" s="134">
        <v>0</v>
      </c>
      <c r="H45" s="134">
        <v>0</v>
      </c>
      <c r="I45" s="159">
        <f t="shared" si="0"/>
        <v>16171538.000000002</v>
      </c>
      <c r="J45" s="131">
        <v>2023</v>
      </c>
    </row>
    <row r="46" spans="1:10" x14ac:dyDescent="0.2">
      <c r="A46" s="600">
        <f t="shared" si="1"/>
        <v>39</v>
      </c>
      <c r="B46" s="141" t="s">
        <v>577</v>
      </c>
      <c r="C46" s="131">
        <v>6</v>
      </c>
      <c r="D46" s="131" t="s">
        <v>515</v>
      </c>
      <c r="E46" s="601" t="s">
        <v>146</v>
      </c>
      <c r="F46" s="134">
        <v>16167646</v>
      </c>
      <c r="G46" s="134">
        <v>0</v>
      </c>
      <c r="H46" s="134">
        <v>0</v>
      </c>
      <c r="I46" s="159">
        <f t="shared" si="0"/>
        <v>16167646</v>
      </c>
      <c r="J46" s="131">
        <v>2023</v>
      </c>
    </row>
    <row r="47" spans="1:10" x14ac:dyDescent="0.2">
      <c r="A47" s="600">
        <f t="shared" si="1"/>
        <v>40</v>
      </c>
      <c r="B47" s="141" t="s">
        <v>579</v>
      </c>
      <c r="C47" s="131">
        <v>4</v>
      </c>
      <c r="D47" s="131" t="s">
        <v>214</v>
      </c>
      <c r="E47" s="601" t="s">
        <v>146</v>
      </c>
      <c r="F47" s="134">
        <v>12246873.000000002</v>
      </c>
      <c r="G47" s="134">
        <v>0</v>
      </c>
      <c r="H47" s="134">
        <v>0</v>
      </c>
      <c r="I47" s="159">
        <f t="shared" si="0"/>
        <v>12246873.000000002</v>
      </c>
      <c r="J47" s="131">
        <v>2023</v>
      </c>
    </row>
    <row r="48" spans="1:10" x14ac:dyDescent="0.2">
      <c r="A48" s="600">
        <f t="shared" si="1"/>
        <v>41</v>
      </c>
      <c r="B48" s="141" t="s">
        <v>580</v>
      </c>
      <c r="C48" s="131">
        <v>5</v>
      </c>
      <c r="D48" s="131" t="s">
        <v>214</v>
      </c>
      <c r="E48" s="601" t="s">
        <v>146</v>
      </c>
      <c r="F48" s="134">
        <v>14803639</v>
      </c>
      <c r="G48" s="134">
        <v>0</v>
      </c>
      <c r="H48" s="134">
        <v>0</v>
      </c>
      <c r="I48" s="159">
        <f t="shared" si="0"/>
        <v>14803639</v>
      </c>
      <c r="J48" s="131">
        <v>2023</v>
      </c>
    </row>
    <row r="49" spans="1:10" x14ac:dyDescent="0.2">
      <c r="A49" s="600">
        <f t="shared" si="1"/>
        <v>42</v>
      </c>
      <c r="B49" s="141" t="s">
        <v>581</v>
      </c>
      <c r="C49" s="131">
        <v>4</v>
      </c>
      <c r="D49" s="131" t="s">
        <v>214</v>
      </c>
      <c r="E49" s="601" t="s">
        <v>146</v>
      </c>
      <c r="F49" s="134">
        <v>11548259</v>
      </c>
      <c r="G49" s="134">
        <v>0</v>
      </c>
      <c r="H49" s="134">
        <v>0</v>
      </c>
      <c r="I49" s="159">
        <f t="shared" si="0"/>
        <v>11548259</v>
      </c>
      <c r="J49" s="131">
        <v>2023</v>
      </c>
    </row>
    <row r="50" spans="1:10" x14ac:dyDescent="0.2">
      <c r="A50" s="600">
        <f t="shared" si="1"/>
        <v>43</v>
      </c>
      <c r="B50" s="141" t="s">
        <v>582</v>
      </c>
      <c r="C50" s="131">
        <v>3</v>
      </c>
      <c r="D50" s="131" t="s">
        <v>583</v>
      </c>
      <c r="E50" s="601" t="s">
        <v>146</v>
      </c>
      <c r="F50" s="134">
        <v>15290920</v>
      </c>
      <c r="G50" s="134">
        <v>0</v>
      </c>
      <c r="H50" s="134">
        <v>0</v>
      </c>
      <c r="I50" s="159">
        <f t="shared" si="0"/>
        <v>15290920</v>
      </c>
      <c r="J50" s="131">
        <v>2023</v>
      </c>
    </row>
    <row r="51" spans="1:10" x14ac:dyDescent="0.2">
      <c r="A51" s="600">
        <f t="shared" si="1"/>
        <v>44</v>
      </c>
      <c r="B51" s="141" t="s">
        <v>589</v>
      </c>
      <c r="C51" s="131">
        <v>2</v>
      </c>
      <c r="D51" s="131" t="s">
        <v>349</v>
      </c>
      <c r="E51" s="601" t="s">
        <v>146</v>
      </c>
      <c r="F51" s="134">
        <v>10572757</v>
      </c>
      <c r="G51" s="134">
        <v>0</v>
      </c>
      <c r="H51" s="134">
        <v>0</v>
      </c>
      <c r="I51" s="159">
        <f t="shared" si="0"/>
        <v>10572757</v>
      </c>
      <c r="J51" s="131">
        <v>2023</v>
      </c>
    </row>
    <row r="52" spans="1:10" x14ac:dyDescent="0.2">
      <c r="A52" s="600">
        <f t="shared" si="1"/>
        <v>45</v>
      </c>
      <c r="B52" s="141" t="s">
        <v>590</v>
      </c>
      <c r="C52" s="131">
        <v>4</v>
      </c>
      <c r="D52" s="131" t="s">
        <v>591</v>
      </c>
      <c r="E52" s="601" t="s">
        <v>146</v>
      </c>
      <c r="F52" s="134">
        <v>11106795</v>
      </c>
      <c r="G52" s="134">
        <v>0</v>
      </c>
      <c r="H52" s="134">
        <v>0</v>
      </c>
      <c r="I52" s="159">
        <f t="shared" si="0"/>
        <v>11106795</v>
      </c>
      <c r="J52" s="131">
        <v>2023</v>
      </c>
    </row>
    <row r="53" spans="1:10" x14ac:dyDescent="0.2">
      <c r="A53" s="600">
        <f t="shared" si="1"/>
        <v>46</v>
      </c>
      <c r="B53" s="141" t="s">
        <v>592</v>
      </c>
      <c r="C53" s="131">
        <v>4</v>
      </c>
      <c r="D53" s="131" t="s">
        <v>508</v>
      </c>
      <c r="E53" s="601" t="s">
        <v>146</v>
      </c>
      <c r="F53" s="134">
        <v>12571160</v>
      </c>
      <c r="G53" s="134">
        <v>0</v>
      </c>
      <c r="H53" s="134">
        <v>0</v>
      </c>
      <c r="I53" s="159">
        <f t="shared" si="0"/>
        <v>12571160</v>
      </c>
      <c r="J53" s="131">
        <v>2023</v>
      </c>
    </row>
    <row r="54" spans="1:10" x14ac:dyDescent="0.2">
      <c r="A54" s="600">
        <f t="shared" si="1"/>
        <v>47</v>
      </c>
      <c r="B54" s="141" t="s">
        <v>593</v>
      </c>
      <c r="C54" s="131">
        <v>4</v>
      </c>
      <c r="D54" s="131" t="s">
        <v>517</v>
      </c>
      <c r="E54" s="601" t="s">
        <v>146</v>
      </c>
      <c r="F54" s="134">
        <v>12700600</v>
      </c>
      <c r="G54" s="134">
        <v>0</v>
      </c>
      <c r="H54" s="134">
        <v>0</v>
      </c>
      <c r="I54" s="159">
        <f t="shared" si="0"/>
        <v>12700600</v>
      </c>
      <c r="J54" s="131">
        <v>2023</v>
      </c>
    </row>
  </sheetData>
  <mergeCells count="7">
    <mergeCell ref="F1:I1"/>
    <mergeCell ref="J1:J3"/>
    <mergeCell ref="A5:B5"/>
    <mergeCell ref="A1:A3"/>
    <mergeCell ref="B1:B3"/>
    <mergeCell ref="C1:C2"/>
    <mergeCell ref="D1:D3"/>
  </mergeCells>
  <pageMargins left="0.70866141732283472" right="0.70866141732283472" top="0.15748031496062992" bottom="0.15748031496062992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1</vt:lpstr>
      <vt:lpstr>Раздел 2</vt:lpstr>
      <vt:lpstr>Раздел 3</vt:lpstr>
      <vt:lpstr>Резерв</vt:lpstr>
      <vt:lpstr>не удалять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Антон Сергеевич Каверин</cp:lastModifiedBy>
  <cp:lastPrinted>2021-04-20T09:04:35Z</cp:lastPrinted>
  <dcterms:created xsi:type="dcterms:W3CDTF">2015-02-13T06:01:09Z</dcterms:created>
  <dcterms:modified xsi:type="dcterms:W3CDTF">2021-04-20T09:05:00Z</dcterms:modified>
</cp:coreProperties>
</file>