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drawings/drawing4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Раздел 1" sheetId="1" state="visible" r:id="rId2"/>
    <sheet name="Раздел 2" sheetId="2" state="visible" r:id="rId3"/>
    <sheet name="Раздел 3" sheetId="3" state="visible" r:id="rId4"/>
    <sheet name="ГАЗ" sheetId="4" state="visible" r:id="rId5"/>
    <sheet name="Обследование 2019" sheetId="5" state="visible" r:id="rId6"/>
    <sheet name="Обследование 2021" sheetId="6" state="visible" r:id="rId7"/>
  </sheets>
  <definedNames>
    <definedName function="false" hidden="false" localSheetId="3" name="_xlnm.Print_Area" vbProcedure="false">ГАЗ!$A$1:$M$70</definedName>
    <definedName function="false" hidden="true" localSheetId="3" name="_xlnm._FilterDatabase" vbProcedure="false">ГАЗ!$A$5:$M$69</definedName>
    <definedName function="false" hidden="true" localSheetId="4" name="_xlnm._FilterDatabase" vbProcedure="false">'Обследование 2019'!$A$5:$R$753</definedName>
    <definedName function="false" hidden="true" localSheetId="5" name="_xlnm._FilterDatabase" vbProcedure="false">'Обследование 2021'!$A$6:$P$9</definedName>
    <definedName function="false" hidden="false" localSheetId="0" name="_xlnm.Print_Area" vbProcedure="false">'Раздел 1'!$A$1:$S$963</definedName>
    <definedName function="false" hidden="false" localSheetId="1" name="_xlnm.Print_Area" vbProcedure="false">'Раздел 2'!$A$1:$V$962</definedName>
    <definedName function="false" hidden="true" localSheetId="2" name="_xlnm._FilterDatabase" vbProcedure="false">'Раздел 3'!$A$6:$I$122</definedName>
    <definedName function="false" hidden="false" localSheetId="0" name="Z_4F0BDF49_A609_43F2_A1D1_6D99D003CEC4_.wvu.FilterData" vbProcedure="false">'Раздел 1'!$A$7:$S$963</definedName>
    <definedName function="false" hidden="false" localSheetId="0" name="Z_71B67E1B_B891_4F93_908E_7187847C638D_.wvu.FilterData" vbProcedure="false">'Раздел 1'!$A$7:$S$963</definedName>
    <definedName function="false" hidden="false" localSheetId="0" name="Z_9914400A_93D7_44F0_9C2B_2D9BD19EDB2A_.wvu.FilterData" vbProcedure="false">'Раздел 1'!$A$7:$S$963</definedName>
    <definedName function="false" hidden="false" localSheetId="0" name="Z_B38E19AB_A25C_412D_B8A7_63B87F7485CB_.wvu.FilterData" vbProcedure="false">'Раздел 1'!$A$7:$S$963</definedName>
    <definedName function="false" hidden="false" localSheetId="0" name="Z_D230237E_3FD4_4AFA_9B06_7782AC8D5B69_.wvu.FilterData" vbProcedure="false">'Раздел 1'!$A$7:$S$963</definedName>
    <definedName function="false" hidden="false" localSheetId="0" name="_xlnm._FilterDatabase" vbProcedure="false">'Раздел 1'!$A$7:$BS$963</definedName>
    <definedName function="false" hidden="false" localSheetId="1" name="Z_4F0BDF49_A609_43F2_A1D1_6D99D003CEC4_.wvu.FilterData" vbProcedure="false">'Раздел 2'!$A$6:$V$6</definedName>
    <definedName function="false" hidden="false" localSheetId="1" name="Z_9914400A_93D7_44F0_9C2B_2D9BD19EDB2A_.wvu.FilterData" vbProcedure="false">'Раздел 2'!$A$6:$V$6</definedName>
    <definedName function="false" hidden="false" localSheetId="1" name="Z_B38E19AB_A25C_412D_B8A7_63B87F7485CB_.wvu.FilterData" vbProcedure="false">'Раздел 2'!$A$6:$V$6</definedName>
    <definedName function="false" hidden="false" localSheetId="1" name="_xlnm._FilterDatabase" vbProcedure="false">'Раздел 2'!$A$7:$wix$965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46" authorId="0">
      <text>
        <r>
          <rPr>
            <sz val="10"/>
            <rFont val="Times New Roman"/>
            <family val="1"/>
            <charset val="204"/>
          </rPr>
          <t xml:space="preserve">Татьяна Викторовна Филина:
</t>
        </r>
      </text>
    </comment>
  </commentList>
</comments>
</file>

<file path=xl/sharedStrings.xml><?xml version="1.0" encoding="utf-8"?>
<sst xmlns="http://schemas.openxmlformats.org/spreadsheetml/2006/main" count="6232" uniqueCount="1979">
  <si>
    <t xml:space="preserve">Приложение к приказу Министерства строительства, жилищно-коммунального хозяйства и энергетики Республики Карелия от 15.12.2022 года № 524</t>
  </si>
  <si>
    <t xml:space="preserve">Краткосрочный план реализации региональной программы капитального ремонта в 2019-2021г.г. общего имущества в многоквартирных домах , расположенных на территории Республики Карелия, на 2015-2047 годы</t>
  </si>
  <si>
    <t xml:space="preserve">Раздел № 1.   Перечень многоквартирных домов, которые подлежат капитальному ремонту</t>
  </si>
  <si>
    <t xml:space="preserve">№ п/п</t>
  </si>
  <si>
    <t xml:space="preserve">Адрес многоквартирного дома (далее - МКД) </t>
  </si>
  <si>
    <t xml:space="preserve">Год</t>
  </si>
  <si>
    <t xml:space="preserve">Общий счет регионального оператора/Спецсчет</t>
  </si>
  <si>
    <t xml:space="preserve">Материал стен</t>
  </si>
  <si>
    <t xml:space="preserve">Количество этажей</t>
  </si>
  <si>
    <t xml:space="preserve">Количество подъездов</t>
  </si>
  <si>
    <t xml:space="preserve">Общая площадь МКД, всего</t>
  </si>
  <si>
    <t xml:space="preserve">Площадь помещений МКД</t>
  </si>
  <si>
    <t xml:space="preserve">Количество жителей, зарегистрированных в МКД на дату утверждения краткосрочного плана</t>
  </si>
  <si>
    <t xml:space="preserve">Стоимость капитального ремонта</t>
  </si>
  <si>
    <t xml:space="preserve">Удельная стоимость капитального ремонта 1 кв. м общей площади помещений МКД</t>
  </si>
  <si>
    <t xml:space="preserve">Предельная стоимость капитального ремонта 1 кв. м общей площади помещений МКД</t>
  </si>
  <si>
    <t xml:space="preserve">Плановая дата завершения работ</t>
  </si>
  <si>
    <t xml:space="preserve">ввода в эксплуатацию</t>
  </si>
  <si>
    <t xml:space="preserve">завершения последнего капитального ремонта</t>
  </si>
  <si>
    <t xml:space="preserve">всего</t>
  </si>
  <si>
    <t xml:space="preserve">В том числе жилых помещений, находящихся в собственности граждан</t>
  </si>
  <si>
    <t xml:space="preserve">За счет средств бюджета Республики Карелия</t>
  </si>
  <si>
    <t xml:space="preserve">За счет средств местного бюджета</t>
  </si>
  <si>
    <t xml:space="preserve">За счет средств собственников помещений в МКД</t>
  </si>
  <si>
    <t xml:space="preserve">кв.м</t>
  </si>
  <si>
    <t xml:space="preserve">чел.</t>
  </si>
  <si>
    <t xml:space="preserve">руб.</t>
  </si>
  <si>
    <t xml:space="preserve">руб./кв.м</t>
  </si>
  <si>
    <t xml:space="preserve">1</t>
  </si>
  <si>
    <t xml:space="preserve">3</t>
  </si>
  <si>
    <t xml:space="preserve">4</t>
  </si>
  <si>
    <t xml:space="preserve">Итого по Республике Карелия</t>
  </si>
  <si>
    <t xml:space="preserve">Всего по Республике Карелия в 2019г. МКД</t>
  </si>
  <si>
    <t xml:space="preserve">Итого по РО по Республике Карелия в 2019г.</t>
  </si>
  <si>
    <t xml:space="preserve">Итого по СС по Республике Карелия в 2019г.</t>
  </si>
  <si>
    <t xml:space="preserve">Всего по Республике Карелия в 2020г. МКД</t>
  </si>
  <si>
    <t xml:space="preserve">Итого по РО по Республике Карелия в 2020г.</t>
  </si>
  <si>
    <t xml:space="preserve">Итого по СС по Республике Карелия в 2020г.</t>
  </si>
  <si>
    <t xml:space="preserve">Всего по Республике Карелия в 2021г. МКД</t>
  </si>
  <si>
    <t xml:space="preserve">Итого по РО по Республике Карелия в 2021г.</t>
  </si>
  <si>
    <t xml:space="preserve">Итого по СС по Республике Карелия в 2021г.</t>
  </si>
  <si>
    <t xml:space="preserve">Петрозаводский городской округ</t>
  </si>
  <si>
    <t xml:space="preserve">Петрозаводский ГО, г. Петрозаводск, пер. Закаменский, д. 2а</t>
  </si>
  <si>
    <t xml:space="preserve">Регоператор</t>
  </si>
  <si>
    <t xml:space="preserve">Брусчатые</t>
  </si>
  <si>
    <t xml:space="preserve">Петрозаводский ГО, г Петрозаводск, пер. Студенческий, д. 13</t>
  </si>
  <si>
    <t xml:space="preserve">Петрозаводский ГО, г. Петрозаводск, пр-кт Александра Невского, д. 13</t>
  </si>
  <si>
    <t xml:space="preserve">Панельные</t>
  </si>
  <si>
    <t xml:space="preserve">Петрозаводский ГО, г. Петрозаводск, пр-кт Александра Невского, д. 44</t>
  </si>
  <si>
    <t xml:space="preserve">Блочные</t>
  </si>
  <si>
    <t xml:space="preserve">Петрозаводский ГО, г. Петрозаводск, пр-кт Октябрьский, д. 34</t>
  </si>
  <si>
    <t xml:space="preserve">Петрозаводский ГО, г. Петрозаводск, пр-кт Первомайский, д. 60а</t>
  </si>
  <si>
    <t xml:space="preserve">Петрозаводский ГО, г. Петрозаводск, ул. Антикайнена, д. 49</t>
  </si>
  <si>
    <t xml:space="preserve">Петрозаводский ГО, г. Петрозаводск, ул. Бесовецкая, д. 10</t>
  </si>
  <si>
    <t xml:space="preserve">Бревно (брус)</t>
  </si>
  <si>
    <t xml:space="preserve">Петрозаводский ГО, г. Петрозаводск, ул. Бесовецкая, д. 11</t>
  </si>
  <si>
    <t xml:space="preserve">Петрозаводский ГО, г. Петрозаводск, ул. Бесовецкая, д. 16</t>
  </si>
  <si>
    <t xml:space="preserve">Петрозаводский ГО, г. Петрозаводск, ул. Бесовецкая, д. 18</t>
  </si>
  <si>
    <t xml:space="preserve">Петрозаводский ГО, г. Петрозаводск, ул. Варламова д. 15</t>
  </si>
  <si>
    <t xml:space="preserve">Петрозаводский ГО, г. Петрозаводск, ул. Варламова д. 28а</t>
  </si>
  <si>
    <t xml:space="preserve">Петрозаводский ГО, г. Петрозаводск, ул. Ведлозерская, д. 2</t>
  </si>
  <si>
    <t xml:space="preserve">Петрозаводский ГО, г. Петрозаводск, ул. Ведлозерская, д. 11</t>
  </si>
  <si>
    <t xml:space="preserve">Петрозаводский ГО, г. Петрозаводск, ул. Ведлозерская, д. 16</t>
  </si>
  <si>
    <t xml:space="preserve">Петрозаводский ГО, г. Петрозаводск, ул. Ведлозерская, д. 16а</t>
  </si>
  <si>
    <t xml:space="preserve">Петрозаводский ГО, г. Петрозаводск, ул. Ведлозерская, д. 18</t>
  </si>
  <si>
    <t xml:space="preserve">1959</t>
  </si>
  <si>
    <t xml:space="preserve">Петрозаводский ГО, г. Петрозаводск, ул. Виданская, д. 19</t>
  </si>
  <si>
    <t xml:space="preserve">Петрозаводский ГО, г. Петрозаводск, ул. Владимирская, д. 5</t>
  </si>
  <si>
    <t xml:space="preserve">Петрозаводский ГО, г. Петрозаводск, ул. Владимирская, д. 15</t>
  </si>
  <si>
    <t xml:space="preserve">Петрозаводский ГО, г. Петрозаводск, ул. Владимирская, д. 17</t>
  </si>
  <si>
    <t xml:space="preserve">Петрозаводский ГО, г. Петрозаводск, ул. Володарского, д. 8</t>
  </si>
  <si>
    <t xml:space="preserve">Петрозаводский ГО, г. Петрозаводск, ул. Волховская, д. 6</t>
  </si>
  <si>
    <t xml:space="preserve">Петрозаводский ГО, г. Петрозаводск, ул. Восточная, д. 6</t>
  </si>
  <si>
    <t xml:space="preserve">Петрозаводский ГО, г. Петрозаводск, ул. Герцена, д. 33</t>
  </si>
  <si>
    <t xml:space="preserve">Петрозаводский ГО, г. Петрозаводск, ул. Гоголя, д. 5-в</t>
  </si>
  <si>
    <t xml:space="preserve">Петрозаводский ГО, г. Петрозаводск, ул. Гоголя, д. 24</t>
  </si>
  <si>
    <t xml:space="preserve">Петрозаводский ГО, г. Петрозаводск, ул. Девятого Января, д. 41</t>
  </si>
  <si>
    <t xml:space="preserve">Петрозаводский ГО, г. Петрозаводск, ул. Державина, д. 29</t>
  </si>
  <si>
    <t xml:space="preserve">Петрозаводский ГО, г. Петрозаводск, ул. Заводская, д. 12</t>
  </si>
  <si>
    <t xml:space="preserve">Кирпичные</t>
  </si>
  <si>
    <t xml:space="preserve">Петрозаводский ГО, г. Петрозаводск, ул. Зайцева, д. 13а</t>
  </si>
  <si>
    <t xml:space="preserve">Петрозаводский ГО, г. Петрозаводск, ул. Зайцева, д. 53</t>
  </si>
  <si>
    <t xml:space="preserve">Петрозаводский ГО, г. Петрозаводск, ул. Калевалы, д. 1</t>
  </si>
  <si>
    <t xml:space="preserve">Петрозаводский ГО, г. Петрозаводск, ул. Калевалы, д. 3</t>
  </si>
  <si>
    <t xml:space="preserve">Петрозаводский ГО, г. Петрозаводск, ул. Калинина, д. 24-в</t>
  </si>
  <si>
    <t xml:space="preserve">Петрозаводский ГО, г. Петрозаводск, ул. Калинина, д. 32-а</t>
  </si>
  <si>
    <t xml:space="preserve">Петрозаводский ГО, г. Петрозаводск, ул. Калинина, д. 64-б</t>
  </si>
  <si>
    <t xml:space="preserve">Петрозаводский ГО, г. Петрозаводск, ул. Кирова, д. 49</t>
  </si>
  <si>
    <t xml:space="preserve">Петрозаводский ГО, г. Петрозаводск, ул. Ключевая, д. 9</t>
  </si>
  <si>
    <t xml:space="preserve">Петрозаводский ГО, г. Петрозаводск, ул. Коммунистов, д. 14</t>
  </si>
  <si>
    <t xml:space="preserve">Петрозаводский ГО, г. Петрозаводск, ул. Коммунистов, д. 61</t>
  </si>
  <si>
    <t xml:space="preserve">Петрозаводский ГО, г. Петрозаводск, ул. Краснодонцев, д. 60а</t>
  </si>
  <si>
    <t xml:space="preserve">Петрозаводский ГО, г. Петрозаводск, ул. Краснофлотская, д. 21</t>
  </si>
  <si>
    <t xml:space="preserve">Петрозаводский ГО, г. Петрозаводск, ул. Крупской, д. 52</t>
  </si>
  <si>
    <t xml:space="preserve">Петрозаводский ГО, г. Петрозаводск, ул. Лизы Чайкиной, д. 11</t>
  </si>
  <si>
    <t xml:space="preserve">Петрозаводский ГО, г. Петрозаводск, ул. Лососинская, д. 6-б</t>
  </si>
  <si>
    <t xml:space="preserve">Петрозаводский ГО, г. Петрозаводск, ул. Луначарского, д. 30</t>
  </si>
  <si>
    <t xml:space="preserve">Петрозаводский ГО, г. Петрозаводск, ул. Луначарского, д. 40</t>
  </si>
  <si>
    <t xml:space="preserve">Кирпичные со сборным ж/б каркасом</t>
  </si>
  <si>
    <t xml:space="preserve">Петрозаводский ГО, г. Петрозаводск, ул. Луначарского, д. 55</t>
  </si>
  <si>
    <t xml:space="preserve">Петрозаводский ГО, г. Петрозаводск, ул. Максима Горького, д. 13а</t>
  </si>
  <si>
    <t xml:space="preserve">Петрозаводский ГО, г. Петрозаводск, ул. Максима Горького, д. 19а</t>
  </si>
  <si>
    <t xml:space="preserve">Петрозаводский ГО, г. Петрозаводск, ул. Максима Горького, д. 21г</t>
  </si>
  <si>
    <t xml:space="preserve">Петрозаводский ГО, г. Петрозаводск, ул. Максима Горького, д. 23а</t>
  </si>
  <si>
    <t xml:space="preserve">Петрозаводский ГО, г. Петрозаводск, ул. Машезерская, д. 24</t>
  </si>
  <si>
    <t xml:space="preserve">Петрозаводский ГО, г. Петрозаводск, ул. Машезерская, д. 28</t>
  </si>
  <si>
    <t xml:space="preserve">Петрозаводский ГО, г. Петрозаводск, ул. Машезерская, д. 29</t>
  </si>
  <si>
    <t xml:space="preserve">Петрозаводский ГО, г. Петрозаводск, ул. Машезерская, д. 30</t>
  </si>
  <si>
    <t xml:space="preserve">Петрозаводский ГО, г. Петрозаводск, ул. Мелентьевой, д. 39</t>
  </si>
  <si>
    <t xml:space="preserve">Петрозаводский ГО, г. Петрозаводск, ул. Мелентьевой, д. 47</t>
  </si>
  <si>
    <t xml:space="preserve">Петрозаводский ГО, г. Петрозаводск, ул. Московская, д. 15-в</t>
  </si>
  <si>
    <t xml:space="preserve">Петрозаводский ГО, г. Петрозаводск, ул. Мурманская, д. 23</t>
  </si>
  <si>
    <t xml:space="preserve">Петрозаводский ГО, г. Петрозаводск, ул. Мурманская, д. 31</t>
  </si>
  <si>
    <t xml:space="preserve">Петрозаводский ГО, г. Петрозаводск, ул. Мурманская, д. 43</t>
  </si>
  <si>
    <t xml:space="preserve">Петрозаводский ГО, г. Петрозаводск, ул. Мурманская, д. 45</t>
  </si>
  <si>
    <t xml:space="preserve">Петрозаводский ГО, г. Петрозаводск, ул. Онежской Флотилии, д. 18</t>
  </si>
  <si>
    <t xml:space="preserve">Деревянные щитовые</t>
  </si>
  <si>
    <t xml:space="preserve">Петрозаводский ГО, г. Петрозаводск, ул. Правды, д. 8</t>
  </si>
  <si>
    <t xml:space="preserve">Петрозаводский ГО, г. Петрозаводск, ул. Правды, д. 42</t>
  </si>
  <si>
    <t xml:space="preserve">Петрозаводский ГО, г. Петрозаводск, ул. Правды, д. 46</t>
  </si>
  <si>
    <t xml:space="preserve">Петрозаводский ГО, г. Петрозаводск, ул. Прионежская, д. 12</t>
  </si>
  <si>
    <t xml:space="preserve">Петрозаводский ГО, г. Петрозаводск, ул. Профсоюзов, д. 14</t>
  </si>
  <si>
    <t xml:space="preserve">Петрозаводский ГО, г. Петрозаводск, ул. Радищева, д. 1</t>
  </si>
  <si>
    <t xml:space="preserve">Петрозаводский ГО, г. Петрозаводск, ул. Разина, д. 5</t>
  </si>
  <si>
    <t xml:space="preserve">Петрозаводский ГО, г. Петрозаводск, ул. Северная, д. 7</t>
  </si>
  <si>
    <t xml:space="preserve">Петрозаводский ГО, г. Петрозаводск, ул. Северная, д. 14</t>
  </si>
  <si>
    <t xml:space="preserve">Петрозаводский ГО, г. Петрозаводск, ул. Скалистая, д. 52</t>
  </si>
  <si>
    <t xml:space="preserve">Петрозаводский ГО, г. Петрозаводск, ул. Советская, д. 9а</t>
  </si>
  <si>
    <t xml:space="preserve">Петрозаводский ГО, г. Петрозаводск, ул. Советская, д. 39-а</t>
  </si>
  <si>
    <t xml:space="preserve">Петрозаводский ГО, г. Петрозаводск, ул. Советская, д. 47</t>
  </si>
  <si>
    <t xml:space="preserve">Петрозаводский ГО, г. Петрозаводск, ул. Советская, д. 49</t>
  </si>
  <si>
    <t xml:space="preserve">Петрозаводский ГО, г. Петрозаводск, ул. Соломенская, д. 10</t>
  </si>
  <si>
    <t xml:space="preserve">Петрозаводский ГО, г. Петрозаводск, ул. Станционная, д. 31</t>
  </si>
  <si>
    <t xml:space="preserve">Петрозаводский ГО, г. Петрозаводск, ул. Суоярвская, д. 1б</t>
  </si>
  <si>
    <t xml:space="preserve">Петрозаводский ГО, г. Петрозаводск, ул. Суоярвская, д. 22</t>
  </si>
  <si>
    <t xml:space="preserve">Петрозаводский ГО, г. Петрозаводск, ул. Фрунзе, д. 12</t>
  </si>
  <si>
    <t xml:space="preserve">Петрозаводский ГО, г. Петрозаводск, ул. Фрунзе, д. 22</t>
  </si>
  <si>
    <t xml:space="preserve">Петрозаводский ГО, г. Петрозаводск, ул. Фрунзе, д. 23</t>
  </si>
  <si>
    <t xml:space="preserve">Петрозаводский ГО, г. Петрозаводск, ул. Фурманова, д. 15</t>
  </si>
  <si>
    <t xml:space="preserve">1936</t>
  </si>
  <si>
    <t xml:space="preserve">Петрозаводский ГО, г. Петрозаводск, ул. Фурманова, д. 36</t>
  </si>
  <si>
    <t xml:space="preserve">1958</t>
  </si>
  <si>
    <t xml:space="preserve">Петрозаводский ГО, г. Петрозаводск, ул. Чернышевского, д. 3</t>
  </si>
  <si>
    <t xml:space="preserve">Петрозаводский ГО, г. Петрозаводск, ул. Чернышевского, д. 23</t>
  </si>
  <si>
    <t xml:space="preserve">Петрозаводский ГО, г. Петрозаводск, ул. Черняховского, д. 11</t>
  </si>
  <si>
    <t xml:space="preserve">Петрозаводский ГО, г. Петрозаводск, ул. Шотмана, д. 42а</t>
  </si>
  <si>
    <t xml:space="preserve">Петрозаводский ГО, г. Петрозаводск, ул. Шотмана, д. 52</t>
  </si>
  <si>
    <t xml:space="preserve">Петрозаводский ГО, г. Петрозаводск, ул. Шотмана, д. 58</t>
  </si>
  <si>
    <t xml:space="preserve">Петрозаводский ГО, г. Петрозаводск, набережная Лососинская, д. 11</t>
  </si>
  <si>
    <t xml:space="preserve">1949</t>
  </si>
  <si>
    <t xml:space="preserve">Петрозаводский ГО, г. Петрозаводск, просп. Александра Невского, д. 3</t>
  </si>
  <si>
    <t xml:space="preserve">1954</t>
  </si>
  <si>
    <t xml:space="preserve">Петрозаводский ГО, г. Петрозаводск, просп. Александра Невского, д. 7</t>
  </si>
  <si>
    <t xml:space="preserve">1952</t>
  </si>
  <si>
    <t xml:space="preserve">Петрозаводский ГО, г. Петрозаводск, просп. Александра Невского, д. 9</t>
  </si>
  <si>
    <t xml:space="preserve">1953</t>
  </si>
  <si>
    <t xml:space="preserve">Петрозаводский ГО, г. Петрозаводск, просп. Александра Невского, д. 20</t>
  </si>
  <si>
    <t xml:space="preserve">Петрозаводский ГО, г. Петрозаводск, просп. Александра Невского, д. 55</t>
  </si>
  <si>
    <t xml:space="preserve">1957</t>
  </si>
  <si>
    <t xml:space="preserve">Петрозаводский ГО, г. Петрозаводск, просп. Александра Невского, д. 57б</t>
  </si>
  <si>
    <t xml:space="preserve">Петрозаводский ГО, г. Петрозаводск, просп. Первомайский, д. 24а</t>
  </si>
  <si>
    <t xml:space="preserve">Петрозаводский ГО, г. Петрозаводск, ул. Анохина, д. 18а</t>
  </si>
  <si>
    <t xml:space="preserve">1948</t>
  </si>
  <si>
    <t xml:space="preserve">Блочный</t>
  </si>
  <si>
    <t xml:space="preserve">Петрозаводский ГО, г. Петрозаводск, ул. Анохина, д. 18б</t>
  </si>
  <si>
    <t xml:space="preserve">1945</t>
  </si>
  <si>
    <t xml:space="preserve">Петрозаводский ГО, г. Петрозаводск, ул. Анохина, д. 18в</t>
  </si>
  <si>
    <t xml:space="preserve">1947</t>
  </si>
  <si>
    <t xml:space="preserve">Петрозаводский ГО, г. Петрозаводск, ул. Ватутина, д. 35</t>
  </si>
  <si>
    <t xml:space="preserve">Петрозаводский ГО, г. Петрозаводск, ул. Виданская, д. 7а</t>
  </si>
  <si>
    <t xml:space="preserve">Петрозаводский ГО, г. Петрозаводск, ул. Владимирская, д. 13</t>
  </si>
  <si>
    <t xml:space="preserve">1956</t>
  </si>
  <si>
    <t xml:space="preserve">Петрозаводский ГО, г. Петрозаводск, ул. Железнодорожная, д. 4а</t>
  </si>
  <si>
    <t xml:space="preserve">Петрозаводский ГО, г. Петрозаводск, ул. Каменоборская, д. 2</t>
  </si>
  <si>
    <t xml:space="preserve">Петрозаводский ГО, г. Петрозаводск, ул. Каменоборская, д. 4</t>
  </si>
  <si>
    <t xml:space="preserve">Петрозаводский ГО, г. Петрозаводск, ул. Каменоборская, д. 6</t>
  </si>
  <si>
    <t xml:space="preserve">Петрозаводский ГО, г. Петрозаводск, ул. Каменоборская, д. 8</t>
  </si>
  <si>
    <t xml:space="preserve">Петрозаводский ГО, г. Петрозаводск, ул. Луначарского, д. 42</t>
  </si>
  <si>
    <t xml:space="preserve">Петрозаводский ГО, г. Петрозаводск, ул. Луначарского, д. 59</t>
  </si>
  <si>
    <t xml:space="preserve">Петрозаводский ГО, г. Петрозаводск, ул. Луначарского, д. 63</t>
  </si>
  <si>
    <t xml:space="preserve">Петрозаводский ГО, г. Петрозаводск, ул. Луначарского, д. 65</t>
  </si>
  <si>
    <t xml:space="preserve">Петрозаводский ГО, г. Петрозаводск, ул. Маршала Мерецкова, д. 18</t>
  </si>
  <si>
    <t xml:space="preserve">Петрозаводский ГО, г. Петрозаводск, ул. Мелентьевой, д. 40</t>
  </si>
  <si>
    <t xml:space="preserve">Брусчатый</t>
  </si>
  <si>
    <t xml:space="preserve">Петрозаводский ГО, г. Петрозаводск, ул. Пробная, д. 11</t>
  </si>
  <si>
    <t xml:space="preserve">Петрозаводский ГО, г. Петрозаводск, ул. Рабочая, д. 7</t>
  </si>
  <si>
    <t xml:space="preserve">Петрозаводский ГО, г. Петрозаводск, ул. Свирская, д. 8</t>
  </si>
  <si>
    <t xml:space="preserve">Петрозаводский ГО, г. Петрозаводск, ул. Советская, д. 53</t>
  </si>
  <si>
    <t xml:space="preserve">1960</t>
  </si>
  <si>
    <t xml:space="preserve">Петрозаводский ГО, г. Петрозаводск, ул. Фрунзе, д. 29</t>
  </si>
  <si>
    <t xml:space="preserve">Петрозаводский ГО, г. Петрозаводск, ул. Чернышевского, д. 22</t>
  </si>
  <si>
    <t xml:space="preserve">Петрозаводский ГО, г. Петрозаводск, ул. Шотмана, д. 54</t>
  </si>
  <si>
    <t xml:space="preserve">1934</t>
  </si>
  <si>
    <t xml:space="preserve">Петрозаводский ГО, г. Петрозаводск, ул. Пробная, д. 25</t>
  </si>
  <si>
    <t xml:space="preserve">1946</t>
  </si>
  <si>
    <t xml:space="preserve">2018-2019</t>
  </si>
  <si>
    <t xml:space="preserve">Петрозаводский ГО, г Петрозаводск, ул Промышленная, д. 14</t>
  </si>
  <si>
    <t xml:space="preserve">Петрозаводский ГО, г. Петрозаводск, ул. Ригачина, д. 4</t>
  </si>
  <si>
    <t xml:space="preserve">Карпичные</t>
  </si>
  <si>
    <t xml:space="preserve">Петрозаводский ГО, г. Петрозаводск, ул. Птицефабрика, д. 1д</t>
  </si>
  <si>
    <t xml:space="preserve">Сборные силикатные блоки</t>
  </si>
  <si>
    <t xml:space="preserve">Петрозаводский ГО, г. Петрозаводск, просп. Александра Невского, д. 23</t>
  </si>
  <si>
    <t xml:space="preserve">Кирпичный</t>
  </si>
  <si>
    <t xml:space="preserve">Петрозаводский ГО, г. Петрозаводск, просп. Александра Невского, д. 31</t>
  </si>
  <si>
    <t xml:space="preserve">Петрозаводский ГО, г. Петрозаводск, просп. Александра Невского, д. 49</t>
  </si>
  <si>
    <t xml:space="preserve">Петрозаводский ГО, г. Петрозаводск, просп. Ленина, д. 33б</t>
  </si>
  <si>
    <t xml:space="preserve">Петрозаводский ГО, г. Петрозаводск, ул. Лизы Чайкиной, д. 1</t>
  </si>
  <si>
    <t xml:space="preserve">Петрозаводский ГО, г. Петрозаводск, просп. Александра Невского, д. 57а</t>
  </si>
  <si>
    <t xml:space="preserve">Петрозаводский ГО, г. Петрозаводск, просп. Первомайский, д. 8</t>
  </si>
  <si>
    <t xml:space="preserve">Петрозаводский ГО, г. Петрозаводск, ул. Гоголя, д. 50</t>
  </si>
  <si>
    <t xml:space="preserve">Петрозаводский ГО, г. Петрозаводск, просп. Первомайский, д. 53</t>
  </si>
  <si>
    <t xml:space="preserve">Петрозаводский ГО, г. Петрозаводск, просп. Первомайский, д. 61</t>
  </si>
  <si>
    <t xml:space="preserve">Петрозаводский ГО, г. Петрозаводск, ул. Максима Горького, д. 3</t>
  </si>
  <si>
    <t xml:space="preserve">Петрозаводский ГО, г. Петрозаводск, ул. Мурманская, д. 21</t>
  </si>
  <si>
    <t xml:space="preserve">Петрозаводский ГО, г. Петрозаводск, ул. Гоголя, д. 3</t>
  </si>
  <si>
    <t xml:space="preserve">Петрозаводский ГО, г. Петрозаводск, ул. Гоголя, д. 14</t>
  </si>
  <si>
    <r>
      <rPr>
        <sz val="9"/>
        <rFont val="Times New Roman"/>
        <family val="1"/>
        <charset val="204"/>
      </rPr>
      <t xml:space="preserve">Петрозаводский ГО, г. Петрозаводск, ул. Гоголя, д. 22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</si>
  <si>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Петрозаводский ГО, г. Петрозаводск, ул. Чернышевского, д. 18</t>
  </si>
  <si>
    <t xml:space="preserve">Петрозаводский ГО, г. Петрозаводск, ул. Чернышевского, д. 21</t>
  </si>
  <si>
    <t xml:space="preserve">Петрозаводский ГО, г. Петрозаводск, ул. Луначарского, д. 22</t>
  </si>
  <si>
    <t xml:space="preserve">Петрозаводский ГО, г. Петрозаводск, ул. Фрунзе, д. 24</t>
  </si>
  <si>
    <t xml:space="preserve">Петрозаводский ГО, г. Петрозаводск, ул. Чернышевского, д. 19</t>
  </si>
  <si>
    <t xml:space="preserve">1941</t>
  </si>
  <si>
    <t xml:space="preserve">Итого по Петрозаводскому г.о. в 2019г.</t>
  </si>
  <si>
    <t xml:space="preserve">Петрозаводский ГО, г. Петрозаводск, ул. Балтийская, д. 3</t>
  </si>
  <si>
    <t xml:space="preserve">Петрозаводский ГО, г. Петрозаводск, ул. Балтийская, д. 5</t>
  </si>
  <si>
    <t xml:space="preserve">Петрозаводский ГО, г. Петрозаводск, ул. Балтийская, д. 7</t>
  </si>
  <si>
    <t xml:space="preserve">Петрозаводский ГО, г. Петрозаводск, ул. Калинина, д. 64а</t>
  </si>
  <si>
    <t xml:space="preserve">Петрозаводский ГО, г. Петрозаводск, ул. Свердлова, д. 4</t>
  </si>
  <si>
    <t xml:space="preserve">Петрозаводский ГО, г. Петрозаводск, ул.Советская, д. 17</t>
  </si>
  <si>
    <r>
      <rPr>
        <sz val="9"/>
        <rFont val="Times New Roman"/>
        <family val="1"/>
        <charset val="204"/>
      </rPr>
      <t xml:space="preserve">Петрозаводский ГО, г. Петрозаводск, просп. Карла Маркса, д. 20 </t>
    </r>
    <r>
      <rPr>
        <b val="true"/>
        <sz val="9"/>
        <rFont val="Times New Roman"/>
        <family val="1"/>
        <charset val="204"/>
      </rPr>
      <t xml:space="preserve">ОКН</t>
    </r>
  </si>
  <si>
    <t xml:space="preserve">Петрозаводский ГО, г. Петрозаводск, просп. Ленина, д. 35</t>
  </si>
  <si>
    <t xml:space="preserve">1955</t>
  </si>
  <si>
    <t xml:space="preserve">Петрозаводский ГО, г. Петрозаводск, ул. Фридриха Энгельса, д. 13</t>
  </si>
  <si>
    <t xml:space="preserve">Петрозаводский ГО, г. Петрозаводск, ул.Советская, д. 21</t>
  </si>
  <si>
    <t xml:space="preserve">Каменные</t>
  </si>
  <si>
    <t xml:space="preserve">Петрозаводский ГО, г. Петрозаводск, ул. Локомотивная, д. 2</t>
  </si>
  <si>
    <t xml:space="preserve">Петрозаводский ГО, г. Петрозаводск, ул. Профсоюзов, д. 5</t>
  </si>
  <si>
    <t xml:space="preserve">Петрозаводский ГО, г. Петрозаводск, ул. Чернышевского, д. 26</t>
  </si>
  <si>
    <t xml:space="preserve">Петрозаводский ГО, г. Петрозаводск, ул. Фрунзе, д. 12а</t>
  </si>
  <si>
    <t xml:space="preserve">Петрозаводский ГО, г. Петрозаводск, ул. Балтийская, д. 9</t>
  </si>
  <si>
    <t xml:space="preserve">Петрозаводский ГО, г. Петрозаводск, просп. Александра Невского, д. 14</t>
  </si>
  <si>
    <t xml:space="preserve">Петрозаводский ГО, г. Петрозаводск, просп. Александра Невского, д. 22</t>
  </si>
  <si>
    <t xml:space="preserve">Итого по Петрозаводскому г.о. в 2020г.</t>
  </si>
  <si>
    <t xml:space="preserve">Петрозаводский ГО, г. Петрозаводск, ул. Ключевая, д. 11</t>
  </si>
  <si>
    <t xml:space="preserve">Петрозаводский ГО, г. Петрозаводск, ул. Куйбышева, д. 18а</t>
  </si>
  <si>
    <t xml:space="preserve">Петрозаводский ГО, г. Петрозаводск, ул. Луначарского, д. 61</t>
  </si>
  <si>
    <t xml:space="preserve">Петрозаводский ГО, г. Петрозаводск, ул. Мичуринская, д. 15</t>
  </si>
  <si>
    <t xml:space="preserve">Петрозаводский ГО, г. Петрозаводск, ул. Нойбранденбургская, д. 9</t>
  </si>
  <si>
    <t xml:space="preserve">Петрозаводский ГО, г. Петрозаводск, ул. Ригачина, д. 56а</t>
  </si>
  <si>
    <t xml:space="preserve">Петрозаводский ГО, г. Петрозаводск, ул. Свирская, д. 12</t>
  </si>
  <si>
    <t xml:space="preserve">Петрозаводский ГО, г. Петрозаводск, ул. Черняховского, д. 45</t>
  </si>
  <si>
    <t xml:space="preserve">Петрозаводский ГО, г. Петрозаводск, ул. Чернышевского, д. 28</t>
  </si>
  <si>
    <t xml:space="preserve">Петрозаводский ГО, г. Петрозаводск, наб. Лососинская, д. 13</t>
  </si>
  <si>
    <t xml:space="preserve">Спецсчет</t>
  </si>
  <si>
    <t xml:space="preserve">Петрозаводский ГО, г. Петрозаводск, просп. Первомайский, д. 14</t>
  </si>
  <si>
    <t xml:space="preserve">1950</t>
  </si>
  <si>
    <t xml:space="preserve">Петрозаводский ГО, г. Петрозаводск, ул. Григорьева, д. 3</t>
  </si>
  <si>
    <t xml:space="preserve">Петрозаводский ГО, г. Петрозаводск, ул. Правды, д. 1а</t>
  </si>
  <si>
    <t xml:space="preserve">Петрозаводский ГО, г. Петрозаводск, ул. Чернышевского, д. 20</t>
  </si>
  <si>
    <t xml:space="preserve">Петрозаводский ГО, г. Петрозаводск, ул. Правды, д. 3</t>
  </si>
  <si>
    <t xml:space="preserve">Петрозаводский ГО, г. Петрозаводск, ул. Мурманская, д. 16</t>
  </si>
  <si>
    <t xml:space="preserve">Петрозаводский ГО, г. Петрозаводск, ул. Фрунзе, д. 6</t>
  </si>
  <si>
    <t xml:space="preserve">Петрозаводский ГО, г. Петрозаводск, ул. Германа Титова, д. 7</t>
  </si>
  <si>
    <t xml:space="preserve">Петрозаводский ГО, г. Петрозаводск, ул. Советская, д. 19</t>
  </si>
  <si>
    <t xml:space="preserve">Петрозаводский ГО, р-н Томицы (г Петрозаводск), ул. Гарнизон Томицы, д. 1</t>
  </si>
  <si>
    <t xml:space="preserve">Нет</t>
  </si>
  <si>
    <t xml:space="preserve">Петрозаводский ГО, р-н Томицы (г Петрозаводск), ул. Гарнизон Томицы, д. 2</t>
  </si>
  <si>
    <t xml:space="preserve">Петрозаводский ГО, р-н Томицы (г Петрозаводск), ул. Гарнизон Томицы, д. 3</t>
  </si>
  <si>
    <t xml:space="preserve">Петрозаводский ГО, р-н Томицы (г Петрозаводск), ул. Гарнизон Томицы, д. 12</t>
  </si>
  <si>
    <t xml:space="preserve">Петрозаводский ГО, р-н Томицы (г Петрозаводск), ул. Гарнизон Томицы, д. 13</t>
  </si>
  <si>
    <t xml:space="preserve">Итого по Петрозаводскому г.о. в 2021г.</t>
  </si>
  <si>
    <t xml:space="preserve">Итого по Петрозаводскому г.о.</t>
  </si>
  <si>
    <t xml:space="preserve">Беломорский муниципальный район</t>
  </si>
  <si>
    <t xml:space="preserve">Беломорский р-н, Беломорское г/п, г. Беломорск, остров Больничный, д. 10а</t>
  </si>
  <si>
    <t xml:space="preserve">Беломорский р-н, Беломорское г/п, г. Беломорск, ул. Водников, д. 19а</t>
  </si>
  <si>
    <t xml:space="preserve">Беломорский р-н, Беломорское г/п, г. Беломорск, ул. Водников, д. 39</t>
  </si>
  <si>
    <t xml:space="preserve">Беломорский р-н, Беломорское г/п, г. Беломорск, ул. Восточная, д. 11</t>
  </si>
  <si>
    <t xml:space="preserve">Беломорский р-н, Беломорское г/п, г. Беломорск, ул. Октябрьская, д. 34</t>
  </si>
  <si>
    <t xml:space="preserve">Беломорский р-н, Беломорское г/п, г. Беломорск, ул. Строительная, д. 15</t>
  </si>
  <si>
    <t xml:space="preserve">Беломорский р-н, Беломорское г/п, г. Беломорск, ул. Совхозная, д. 7</t>
  </si>
  <si>
    <t xml:space="preserve">Железобетонные с монолитным каркасом</t>
  </si>
  <si>
    <t xml:space="preserve">Беломорский р-н, Беломорское г/п, г. Беломорск, ул. Спортивная, д. 3</t>
  </si>
  <si>
    <t xml:space="preserve">Беломорский р-н, Беломорское г/п, г. Беломорск, ул. Спортивная, д. 9</t>
  </si>
  <si>
    <t xml:space="preserve">Беломорский р-н, Беломорское г/п, г. Беломорск, ул. Строительная, д. 17</t>
  </si>
  <si>
    <t xml:space="preserve">Беломорский р-н, Беломорское г/п, г. Беломорск, ул. Щуркина, д. 7</t>
  </si>
  <si>
    <t xml:space="preserve">Беломорский р-н, Беломорское г/п, г. Беломорск, ул. Щуркина, д. 8</t>
  </si>
  <si>
    <t xml:space="preserve">Беломорский р-н, Беломорское г/п, г. Беломорск, ул. Щуркина, д. 15</t>
  </si>
  <si>
    <t xml:space="preserve">Беломорский р-н, Летнереченское с/п, пос. Летнереченский, ул. Заречная, д. 9</t>
  </si>
  <si>
    <t xml:space="preserve">Засыпные с деревянным каркасом</t>
  </si>
  <si>
    <t xml:space="preserve">Беломорский р-н, Летнереченское с/п, пос. Летнереченский, ул. Заречная, д. 10</t>
  </si>
  <si>
    <t xml:space="preserve">Беломорский р-н, Летнереченское с/п, пос. Летнереченский, ул. Заречная, д. 13</t>
  </si>
  <si>
    <t xml:space="preserve">Беломорский р-н, Летнереченское с/п, пос. Летнереченский, ул. Заречная, д. 15</t>
  </si>
  <si>
    <t xml:space="preserve">Беломорский р-н, Летнереченское с/п, пос. Летнереченский, ул. Заречная, д. 18</t>
  </si>
  <si>
    <t xml:space="preserve">Беломорский р-н, Летнереченское с/п, пос. Летнереченский, ул. Заречная, д. 25</t>
  </si>
  <si>
    <t xml:space="preserve">Беломорский р-н, Летнереченское с/п, пос. Летнереченский, ул. Набережная, д. 20</t>
  </si>
  <si>
    <t xml:space="preserve">Беломорский р-н, Летнереченское с/п, пос. Летнереченский, ул. Набережная, д. 22</t>
  </si>
  <si>
    <t xml:space="preserve">Беломорский р-н, Летнереченское с/п, пос. Летнереченский, ул. Школьная, д. 12</t>
  </si>
  <si>
    <t xml:space="preserve">Беломорский р-н, Летнереченское с/п, пос. Летнереченский, ул. Школьная, д. 37</t>
  </si>
  <si>
    <t xml:space="preserve">Беломорский р-н, Сумпосадское с/п, ст. Сумпосад, ул. Железнодорожная, д. 74</t>
  </si>
  <si>
    <t xml:space="preserve">Беломорский р-н, Сосновецкое с/п, пос. Сосновец, ул. Ленина, д. 32</t>
  </si>
  <si>
    <t xml:space="preserve">Беломорский р-н, Беломорское г/п, г. Беломорск, ул. Октябрьская, д. 1</t>
  </si>
  <si>
    <t xml:space="preserve">Итого по Беломорскому муниципальному району в 2019г.</t>
  </si>
  <si>
    <t xml:space="preserve">Беломорский р-н, Беломорское г/п, г. Беломорск, ул. Пашкова, д. 12</t>
  </si>
  <si>
    <t xml:space="preserve">Каркасно-засыпные</t>
  </si>
  <si>
    <t xml:space="preserve">Беломорский р-н, Беломорское г/п, г. Беломорск, ул. Пашкова, д. 19</t>
  </si>
  <si>
    <t xml:space="preserve">Бревенчатый</t>
  </si>
  <si>
    <t xml:space="preserve">Беломорский р-н, Беломорское г/п, г. Беломорск, ул. Ленинская, д. 8</t>
  </si>
  <si>
    <t xml:space="preserve">Беломорский р-н, Беломорское г/п, г. Беломорск, ул. Октябрьская, д. 7А</t>
  </si>
  <si>
    <t xml:space="preserve">Беломорский р-н, Беломорское г/п, г. Беломорск, пер. Вокзальный, д. 15</t>
  </si>
  <si>
    <t xml:space="preserve">Беломорский р-н, Сосновецкое с/п, пос. Сосновец, ул. Антикайнена, д. 2</t>
  </si>
  <si>
    <t xml:space="preserve">Бревно(брус)</t>
  </si>
  <si>
    <t xml:space="preserve">Итого по Беломорскому муниципальному району в 2020г.</t>
  </si>
  <si>
    <t xml:space="preserve">Беломорский р-н, Беломорское г/п, г. Беломорск, ул. Портовое шоссе, д. 21</t>
  </si>
  <si>
    <t xml:space="preserve">Итого по Беломорскому муниципальному району в 2021г.</t>
  </si>
  <si>
    <t xml:space="preserve">Итого по Беломорскому муниципальному району</t>
  </si>
  <si>
    <t xml:space="preserve">Калевальский  муниципальный район</t>
  </si>
  <si>
    <t xml:space="preserve">Калевальский р-н, Боровское с/п, пос. Боровой, ул. Гористая, д. 14а</t>
  </si>
  <si>
    <t xml:space="preserve">Калевальский р-н, Боровское с/п, пос. Боровой, ул. Гористая, д. 16а</t>
  </si>
  <si>
    <t xml:space="preserve">Калевальский р-н, Боровское с/п, пос. Боровой, ул. Советская, д. 6</t>
  </si>
  <si>
    <t xml:space="preserve">Калевальский р-н, Боровское с/п, пос. Боровой, ул. Советская, д. 7</t>
  </si>
  <si>
    <t xml:space="preserve">Калевальский р-н, Боровское с/п, пос. Боровой, ул. Школьная, д. 8</t>
  </si>
  <si>
    <t xml:space="preserve">Калевальский р-н, Луусалмское с/п, пос. Луусалми, ул. Сосновая, д. 1</t>
  </si>
  <si>
    <t xml:space="preserve">Итого по Калевальскому муниципальному району в 2019г.</t>
  </si>
  <si>
    <t xml:space="preserve">Калевальский р-н, Калевальское г/п, пгт Калевала, ул. Ленина, д. 84а</t>
  </si>
  <si>
    <t xml:space="preserve">Деревянный</t>
  </si>
  <si>
    <t xml:space="preserve">Калевальский р-н, Калевальское г/п, пгт Калевала, ул. Советская, д. 3</t>
  </si>
  <si>
    <t xml:space="preserve">Калевальский р-н, Калевальское г/п, пгт Калевала, ул. Советская, д. 4</t>
  </si>
  <si>
    <t xml:space="preserve">Итого по Калевальскому муниципальному району в 2020г.</t>
  </si>
  <si>
    <t xml:space="preserve">Калевальский р-н, Боровское с/п, пос. Боровой, ул. Гористая, д. 9</t>
  </si>
  <si>
    <t xml:space="preserve">Итого по Калевальскому муниципальному району в 2021г.</t>
  </si>
  <si>
    <t xml:space="preserve">Итого по Калевальскому муниципальному району</t>
  </si>
  <si>
    <t xml:space="preserve">Кемский муниципальный район</t>
  </si>
  <si>
    <t xml:space="preserve">Кемский р-н, Кемское г/п, г. Кемь, просп. Пролетарский, д. 41</t>
  </si>
  <si>
    <t xml:space="preserve">Крупноблочные силикат</t>
  </si>
  <si>
    <t xml:space="preserve">Кемский р-н, Кемское г/п, г. Кемь, просп. Пролетарский, д. 43</t>
  </si>
  <si>
    <t xml:space="preserve">Кемский р-н, Кемское г/п, г. Кемь, ул. Вицупа, д. 10</t>
  </si>
  <si>
    <t xml:space="preserve">Бревенчатые</t>
  </si>
  <si>
    <t xml:space="preserve">Кемский р-н, Кемское г/п, г. Кемь, ул. Кирова, д. 10</t>
  </si>
  <si>
    <t xml:space="preserve">Кемский р-н, Кемское г/п, г. Кемь, ул. Кирова, д. 18</t>
  </si>
  <si>
    <t xml:space="preserve">Кемский р-н, Кемское г/п, г. Кемь, ул. Октябрьская, д. 9</t>
  </si>
  <si>
    <t xml:space="preserve">Кемский р-н, Кемское г/п, г. Кемь, ул. Октябрьская, д. 10</t>
  </si>
  <si>
    <t xml:space="preserve">Кемский р-н, Кемское г/п, г. Кемь, ул. Октябрьская, д. 19</t>
  </si>
  <si>
    <t xml:space="preserve">Кемский р-н, Кемское г/п, г. Кемь, ул. Полярная, д. 12а</t>
  </si>
  <si>
    <t xml:space="preserve">Кемский р-н, Кемское г/п, г. Кемь, ул. Сенная, д. 15</t>
  </si>
  <si>
    <t xml:space="preserve">Кемский р-н, Куземское с/п, пос. Кузема, ул. 1-я Лесная, д. 9</t>
  </si>
  <si>
    <t xml:space="preserve">Кемский р-н, Рабочеостровское с/п, пос. Рабочеостровск, ул. Заводская, д. 7</t>
  </si>
  <si>
    <t xml:space="preserve">Кемский р-н, Рабочеостровское с/п, пос. Рабочеостровск, ул. Комсомольская, д. 44</t>
  </si>
  <si>
    <t xml:space="preserve">Кемский р-н, Рабочеостровское с/п, пос. Рабочеостровск, ул. Комсомольская, д. 46</t>
  </si>
  <si>
    <t xml:space="preserve">Кемский р-н, Рабочеостровское с/п, пос. Рабочеостровск, ул. Портовая, д. 20</t>
  </si>
  <si>
    <t xml:space="preserve">Кемский р-н, Рабочеостровское с/п, пос. Рабочеостровск, ул. Пионерская, д. 6</t>
  </si>
  <si>
    <t xml:space="preserve">Кемский р-н, Рабочеостровское с/п, пос. Рабочеостровск, ул. Пионерская, д. 9</t>
  </si>
  <si>
    <t xml:space="preserve">1961</t>
  </si>
  <si>
    <t xml:space="preserve">Кемский р-н, Рабочеостровское с/п, пос. Рабочеостровск, ул. Пионерская, д. 10</t>
  </si>
  <si>
    <t xml:space="preserve">Кемский р-н, Рабочеостровское с/п, пос. Рабочеостровск, ул. 1 Пятилетка, д. 12</t>
  </si>
  <si>
    <t xml:space="preserve">Кемский р-н, Рабочеостровское с/п, пос. Рабочеостровск, ул. Пролетарская, д. 2</t>
  </si>
  <si>
    <t xml:space="preserve">Кемский р-н, Рабочеостровское с/п, пос. Рабочеостровск, ул. Советская, д. 10</t>
  </si>
  <si>
    <t xml:space="preserve">Кемский р-н, Рабочеостровское с/п, пос. Рабочеостровск, ул. Советская, д. 12</t>
  </si>
  <si>
    <t xml:space="preserve">Кемский р-н, Кемское г/п, г. Кемь, просп. Пролетарский, д. 51</t>
  </si>
  <si>
    <t xml:space="preserve">Кемский р-н, Кемское г/п, г. Кемь, ул. Кирова, д. 2</t>
  </si>
  <si>
    <t xml:space="preserve">Кемский р-н, Кемское г/п, г. Кемь, ул. Кирова, д. 3</t>
  </si>
  <si>
    <t xml:space="preserve">Кемский р-н, Рабочеостровское с/п, пос. Рабочеостровск, ул. Пионерская, д. 3</t>
  </si>
  <si>
    <t xml:space="preserve">Кемский р-н, Рабочеостровское с/п, пос. Рабочеостровск, ул. Портовая, д. 25</t>
  </si>
  <si>
    <t xml:space="preserve">Кемский р-н, Рабочеостровское с/п, пос. Рабочеостровск, ул. Северная, д. 14</t>
  </si>
  <si>
    <t xml:space="preserve">1965</t>
  </si>
  <si>
    <t xml:space="preserve">Кемский р-н, Рабочеостровское с/п, пос. Рабочеостровск, ул. Советская, д. 8</t>
  </si>
  <si>
    <t xml:space="preserve">Кемский р-н, Кемское г/п, г Кемь, ул Фрунзе, д. 1</t>
  </si>
  <si>
    <t xml:space="preserve">Кемский р-н, Кемское г/п, г. Кемь, просп. Пролетарский, д. 59</t>
  </si>
  <si>
    <t xml:space="preserve">Кемский р-н, Кривопорожское с/п, пос. Кривой Порог, ул. Кольцевая, д. 17</t>
  </si>
  <si>
    <t xml:space="preserve">Итого по Кемскому муниципальному району в 2019г.</t>
  </si>
  <si>
    <t xml:space="preserve">Кемский р-н, Рабочеостровское с/п, пос. Рабочеостровск, ул. Пролетарская, д. 1</t>
  </si>
  <si>
    <t xml:space="preserve">Кемский р-н, Рабочеостровское с/п, пос. Рабочеостровск, ул. Советская, д. 1</t>
  </si>
  <si>
    <t xml:space="preserve">Кемский р-н, Рабочеостровское с/п, пос. Рабочеостровск, ул. Советская, д. 13</t>
  </si>
  <si>
    <t xml:space="preserve">Кемский р-н, Рабочеостровское с/п, пос. Рабочеостровск, ул. 1 Пятилетка, д. 11</t>
  </si>
  <si>
    <t xml:space="preserve">Кемский р-н, Рабочеостровское с/п, пос. Рабочеостровск, ул. Советская, д. 3</t>
  </si>
  <si>
    <t xml:space="preserve">Кемский р-н, Рабочеостровское с/п, пос. Рабочеостровск, ул. Советская, д. 6</t>
  </si>
  <si>
    <t xml:space="preserve">Кемский р-н, Рабочеостровское с/п, пос. Рабочеостровск, ул. Советская, д. 7</t>
  </si>
  <si>
    <t xml:space="preserve">Кемский р-н, Рабочеостровское с/п, пос. Рабочеостровск, ул. Советская, д. 9</t>
  </si>
  <si>
    <t xml:space="preserve">Итого по Кемскому муниципальному району в 2020г.</t>
  </si>
  <si>
    <t xml:space="preserve">Итого по Кемскому муниципальному району в 2021г.</t>
  </si>
  <si>
    <t xml:space="preserve">Итого по Кемскому муниципальному району</t>
  </si>
  <si>
    <t xml:space="preserve">Кондопожский муниципальный район</t>
  </si>
  <si>
    <t xml:space="preserve">Кондопожский р-н, Кондопожское г/п, пос. Березовка, ул. Центральная, д. 9</t>
  </si>
  <si>
    <t xml:space="preserve">Кондопожский р-н, Кондопожское г/п, пос. Березовка, ул. Центральная, д. 11</t>
  </si>
  <si>
    <t xml:space="preserve">Кондопожский р-н, Кондопожское г/п, г. Кондопога, ул. Заводская, д. 27</t>
  </si>
  <si>
    <t xml:space="preserve">Кондопожский р-н, Кондопожское г/п, г. Кондопога, ул. Заводская, д. 30</t>
  </si>
  <si>
    <t xml:space="preserve">Кондопожский р-н, Кондопожское г/п, г. Кондопога, ул. Коммунальная, д. 15</t>
  </si>
  <si>
    <t xml:space="preserve">Кондопожский р-н, Кондопожское г/п, г. Кондопога, ул. Коммунальная, д. 17</t>
  </si>
  <si>
    <t xml:space="preserve">Кондопожский р-н, Кондопожское г/п, г. Кондопога, ул. Коммунальная, д. 19</t>
  </si>
  <si>
    <t xml:space="preserve">Кондопожский р-н, Кондопожское г/п, г. Кондопога, ул. Комсомольская, д. 19</t>
  </si>
  <si>
    <t xml:space="preserve">Кондопожский р-н, Кондопожское г/п, г. Кондопога, ул. Комсомольская, д. 21</t>
  </si>
  <si>
    <t xml:space="preserve">Кондопожский р-н, Кондопожское г/п, г. Кондопога, ул. М.Горького, д. 13</t>
  </si>
  <si>
    <t xml:space="preserve">Кондопожский р-н, Петровское с/п, с. Спасская Губа, ул. Советская, д. 15</t>
  </si>
  <si>
    <t xml:space="preserve">Кондопожский р-н, Петровское с/п, с. Спасская Губа, ул. Петровская, д. 42</t>
  </si>
  <si>
    <t xml:space="preserve">Кондопожский р-н, Петровское с/п, с. Спасская Губа, ул. Петровская, д. 44</t>
  </si>
  <si>
    <t xml:space="preserve">Кондопожский р-н, Кондопожское г/п, г. Кондопога, ул. М.Горького, д. 8</t>
  </si>
  <si>
    <t xml:space="preserve">Кондопожский р-н, Кондопожское г/п, г. Кондопога, ул. Новокирпичная, д. 7</t>
  </si>
  <si>
    <t xml:space="preserve">Кондопожский р-н, Кондопожское г/п, г. Кондопога, ул. М.Горького, д. 18</t>
  </si>
  <si>
    <t xml:space="preserve">Итого по Кондопожскому муниципальному району в 2019г.</t>
  </si>
  <si>
    <t xml:space="preserve">Кондопожский р-н, Кондопожское г/п, г. Кондопога, ул. Новокирпичная, д. 8</t>
  </si>
  <si>
    <t xml:space="preserve">Кондопожский р-н, Кяппесельгское с/п, пос. Кяппесельга, ул. Школьная, д. 19</t>
  </si>
  <si>
    <t xml:space="preserve">Кондопожский р-н, Кондопожское г/п, г. Кондопога, ул. Советов, д. 8</t>
  </si>
  <si>
    <t xml:space="preserve">1951</t>
  </si>
  <si>
    <t xml:space="preserve">Кондопожский р-н, Кондопожское г/п, г. Кондопога, ул. Советов, д. 31</t>
  </si>
  <si>
    <t xml:space="preserve">Кондопожский р-н, Кондопожское г/п, г. Кондопога, ул. Советов, д. 34</t>
  </si>
  <si>
    <t xml:space="preserve">Кондопожский р-н, Гирвасское с/п, пос. Гирвас, ул. Советская, д. 6</t>
  </si>
  <si>
    <t xml:space="preserve">Итого по Кондопожскому муниципальному району в 2020г.</t>
  </si>
  <si>
    <t xml:space="preserve">Кондопожский р-н, Кондопожское г/п, г. Кондопога, ул. Новокирпичная, д. 6</t>
  </si>
  <si>
    <t xml:space="preserve">Кондопожский р-н, Кончезерское с/п, с. Кончезеро, ул. Советов, д. 52а</t>
  </si>
  <si>
    <t xml:space="preserve">1989</t>
  </si>
  <si>
    <t xml:space="preserve">Кондопожский р-н, Кондопожское г/п, г. Кондопога, ул. М.Горького, д. 11</t>
  </si>
  <si>
    <t xml:space="preserve">Кондопожский р-н, Кондопожское г/п, г. Кондопога, ул. Комсомольская, д. 15</t>
  </si>
  <si>
    <t xml:space="preserve">Кондопожский р-н, Кондопожское г/п, г. Кондопога, ул. Советов, д. 29</t>
  </si>
  <si>
    <t xml:space="preserve">Итого по Кондопожскому муниципальному району в 2021г.</t>
  </si>
  <si>
    <t xml:space="preserve">Итого по Кондопожскому муниципальному району</t>
  </si>
  <si>
    <t xml:space="preserve">Лахденпохский муниципальный район</t>
  </si>
  <si>
    <t xml:space="preserve">Лахденпохский р-н, Лахденпохское г/п, г. Лахденпохья, пер. Гористый, д. 3</t>
  </si>
  <si>
    <t xml:space="preserve">Лахденпохский р-н, Лахденпохское г/п, г. Лахденпохья, пер. Речной, д. 2</t>
  </si>
  <si>
    <t xml:space="preserve">Лахденпохский р-н, Лахденпохское г/п, г. Лахденпохья, ул. Бусалова, д. 15</t>
  </si>
  <si>
    <t xml:space="preserve">Лахденпохский р-н, Лахденпохское г/п, г. Лахденпохья, ул. Бусалова, д. 41</t>
  </si>
  <si>
    <t xml:space="preserve">Лахденпохский р-н, Лахденпохское г/п, г. Лахденпохья, ул. Ленина, д. 36</t>
  </si>
  <si>
    <t xml:space="preserve">Лахденпохский р-н, Мийнальское с/п, пос. Раухала, ул. Лесная, д. 11</t>
  </si>
  <si>
    <t xml:space="preserve">Лахденпохский р-н, Хийтольское с/п, пос. Куликово, ул. Центральная, д. 68</t>
  </si>
  <si>
    <t xml:space="preserve">Лахденпохский р-н, Хийтольское с/п, пос. Куликово, ул. Центральная, д. 69</t>
  </si>
  <si>
    <t xml:space="preserve">Лахденпохский р-н, Элисенваарское с/п, пос. Элисенваара, ул. Гагарина, д. 4</t>
  </si>
  <si>
    <t xml:space="preserve">Лахденпохский р-н, Лахденпохское г/п, г. Лахденпохья, ул. Ладожская, д. 7</t>
  </si>
  <si>
    <t xml:space="preserve">Лахденпохский р-н, Лахденпохское г/п, г. Лахденпохья, ул. Ладожская, д. 8</t>
  </si>
  <si>
    <t xml:space="preserve">Лахденпохский р-н, Куркиёкское с/п, пос. Куркиеки, ул. Ленина, д. 24</t>
  </si>
  <si>
    <t xml:space="preserve">Лахденпохский р-н, Лахденпохское г/п, г. Лахденпохья, ул. Ленина, д. 7</t>
  </si>
  <si>
    <t xml:space="preserve">Лахденпохский р-н, Мийнальское с/п, пос. Лумиваара, ул. Центральная, д. 47</t>
  </si>
  <si>
    <t xml:space="preserve">Лахденпохский р-н, Лахденпохское г/п, г. Лахденпохья, ул. Ладожская, д. 6</t>
  </si>
  <si>
    <t xml:space="preserve">Итого по Лахденпохскому муниципальному району в 2019г.</t>
  </si>
  <si>
    <t xml:space="preserve">Лахденпохский р-н, Лахденпохское г/п, г. Лахденпохья, ул. Ленина, д. 6</t>
  </si>
  <si>
    <t xml:space="preserve">1964</t>
  </si>
  <si>
    <t xml:space="preserve">Лахденпохский р-н, Лахденпохское г/п, г. Лахденпохья, ул. Малиновского, д. 12</t>
  </si>
  <si>
    <t xml:space="preserve">Лахденпохский р-н, Лахденпохское г/п, г. Лахденпохья, ул. Бусалова, д.29</t>
  </si>
  <si>
    <t xml:space="preserve">Лахденпохский р-н, Лахденпохское г/п, г. Лахденпохья, ул. Ладожской флотилии, д.11</t>
  </si>
  <si>
    <t xml:space="preserve">Итого по Лахденпохскому муниципальному району в 2020г.</t>
  </si>
  <si>
    <t xml:space="preserve">Лахденпохский р-н, Хийтольское с/п, пос. Куликово, ул. Центральная, д. 50</t>
  </si>
  <si>
    <t xml:space="preserve">Лахденпохский р-н, Хийтольское с/п, пос. Куликово, ул. Центральная, д. 51</t>
  </si>
  <si>
    <t xml:space="preserve">Лахденпохский р-н, Лахденпохское г/п, г. Лахденпохья, ул. Ладожской флотилии, д.14</t>
  </si>
  <si>
    <t xml:space="preserve">Итого по Лахденпохскому муниципальному району в 2021г.</t>
  </si>
  <si>
    <t xml:space="preserve">Итого по Лахденпохскому муниципальному району</t>
  </si>
  <si>
    <t xml:space="preserve">Лоухский муниципальный район</t>
  </si>
  <si>
    <t xml:space="preserve">Лоухский р-н, Амбарнское с/п, пос. Амбарный, ул. Железнодорожная, д. 19</t>
  </si>
  <si>
    <t xml:space="preserve">Лоухский р-н, Амбарнское с/п, пос. Амбарный, ул. Железнодорожная, д. 31</t>
  </si>
  <si>
    <t xml:space="preserve">Лоухский р-н, Амбарнское с/п, пос. Амбарный, ул. Железнодорожная, д. 33</t>
  </si>
  <si>
    <t xml:space="preserve">Лоухский р-н, Амбарнское с/п, ст. Боярская, д. 8</t>
  </si>
  <si>
    <t xml:space="preserve">Лоухский р-н, Амбарнское с/п, ст. Боярская, д. 9</t>
  </si>
  <si>
    <t xml:space="preserve">Лоухский р-н, Лоухское г/п, пгт Лоухи, пер. Рабочий, д. 12</t>
  </si>
  <si>
    <t xml:space="preserve">Лоухский р-н, Лоухское г/п, пгт Лоухи, ул. Совхозная, д. 6</t>
  </si>
  <si>
    <t xml:space="preserve">Лоухский р-н, Плотинское с/п, пос. Чкаловский, ул. Клубная, д. 5</t>
  </si>
  <si>
    <t xml:space="preserve">Лоухский р-н, Малиновараккское с/п, пос. Малиновая Варакка, ул. Слюдяная, д. 12</t>
  </si>
  <si>
    <t xml:space="preserve">Лоухский р-н, Малиновараккское с/п, пос. Малиновая Варакка, ул. Слюдяная, д. 14</t>
  </si>
  <si>
    <t xml:space="preserve">Лоухский р-н, Малиновараккское с/п, пос. Тэдино, ул. Гористая, д. 4</t>
  </si>
  <si>
    <t xml:space="preserve">Лоухский р-н, Малиновараккское с/п, пос. Тэдино, ул. Полярные Зори, д. 6</t>
  </si>
  <si>
    <t xml:space="preserve">Лоухский р-н, Чупинское г/п, пгт Чупа, ул. Вокзальная, д. 3</t>
  </si>
  <si>
    <t xml:space="preserve">Лоухский р-н, Чупинское г/п, пгт Чупа, ул. Вокзальная, д. 3а</t>
  </si>
  <si>
    <t xml:space="preserve">Лоухский р-н, Чупинское г/п, пгт Чупа, ул. Вокзальная, д. 7</t>
  </si>
  <si>
    <t xml:space="preserve">Лоухский р-н, Чупинское г/п, пгт Чупа, ул. Пионерская, д. 7</t>
  </si>
  <si>
    <t xml:space="preserve">Лоухский р-н, Чупинское г/п, пгт Чупа, ул. Пионерская, д. 61</t>
  </si>
  <si>
    <t xml:space="preserve">Лоухский р-н, Чупинское г/п, пгт Чупа, ул. Пионерская, д. 67</t>
  </si>
  <si>
    <t xml:space="preserve">Лоухский р-н, Чупинское г/п, пгт Чупа, ул. Пионерская, д. 84</t>
  </si>
  <si>
    <t xml:space="preserve">Лоухский р-н, Чупинское г/п, пгт Чупа, ул. Пионерская, д. 86</t>
  </si>
  <si>
    <t xml:space="preserve">Лоухский р-н, Чупинское г/п, пгт Чупа, ул. Пионерская, д. 96</t>
  </si>
  <si>
    <t xml:space="preserve">Лоухский р-н, Чупинское г/п, пгт Чупа, ул. Советская, д. 54</t>
  </si>
  <si>
    <t xml:space="preserve">Лоухский р-н, Чупинское г/п, пгт Чупа, ул. Вокзальная, д. 4</t>
  </si>
  <si>
    <t xml:space="preserve">1963</t>
  </si>
  <si>
    <t xml:space="preserve">Лоухский р-н, Чупинское г/п, пгт Чупа, ул. Пионерская, д. 32</t>
  </si>
  <si>
    <t xml:space="preserve">Лоухский р-н, Чупинское г/п, пгт Чупа, ул. Пионерская, д. 63</t>
  </si>
  <si>
    <t xml:space="preserve">Лоухский р-н, Чупинское г/п, пгт Чупа, ул. Пионерская, д. 64</t>
  </si>
  <si>
    <t xml:space="preserve">Лоухский р-н, Чупинское г/п, пгт Чупа, ул. Пионерская, д. 82</t>
  </si>
  <si>
    <t xml:space="preserve">1962</t>
  </si>
  <si>
    <t xml:space="preserve">Лоухский р-н, Чупинское г/п, пгт Чупа, ул. Пионерская, д. 92</t>
  </si>
  <si>
    <t xml:space="preserve">Лоухский р-н, Кестеньгское с/п, пос. Софпорог, ул. Лесная, д. 21</t>
  </si>
  <si>
    <t xml:space="preserve">Лоухский р-н, Кестеньгское с/п, пос. Софпорог, ул. Лесная, д. 23</t>
  </si>
  <si>
    <t xml:space="preserve">Лоухский р-н, Кестеньгское с/п, пос. Софпорог, ул. Лесная, д. 27</t>
  </si>
  <si>
    <t xml:space="preserve">Лоухский р-н, Кестеньгское с/п, пос. Софпорог, ул. Лесная, д. 28</t>
  </si>
  <si>
    <t xml:space="preserve">Лоухский р-н, Кестеньгское с/п, пос. Софпорог, ул. Лесная, д. 30</t>
  </si>
  <si>
    <t xml:space="preserve">Лоухский р-н, Чупинское г/п, пгт Чупа, ул. Пионерская, д. 68</t>
  </si>
  <si>
    <t xml:space="preserve">Лоухский р-н, Чупинское г/п, пгт Чупа, ул. Пионерская, д. 72</t>
  </si>
  <si>
    <t xml:space="preserve">Лоухский р-н, Лоухское г/п, пгт Лоухи, ул. Октябрьская, д. 16</t>
  </si>
  <si>
    <t xml:space="preserve">Панельный</t>
  </si>
  <si>
    <t xml:space="preserve">Лоухский р-н, Лоухское г/п, пгт Лоухи, ул. Ю.Жаровина, д. 30</t>
  </si>
  <si>
    <t xml:space="preserve">Итого по Лоухскому муниципальному району в 2019г.</t>
  </si>
  <si>
    <t xml:space="preserve">Итого по Лоухскому муниципальному району в 2020г.</t>
  </si>
  <si>
    <t xml:space="preserve">Лоухский р-н, Амбарнское с/п, пос. Энгозеро, ул. Парахина, д. 9</t>
  </si>
  <si>
    <t xml:space="preserve">Лоухский р-н, Амбарнское с/п, пос. Энгозеро, ул. Парахина, д. 10</t>
  </si>
  <si>
    <t xml:space="preserve">Итого по Лоухскому муниципальному району в 2021г.</t>
  </si>
  <si>
    <t xml:space="preserve">Итого по Лоухскому муниципальному району</t>
  </si>
  <si>
    <t xml:space="preserve">Медвежьегорский муниципальный район</t>
  </si>
  <si>
    <t xml:space="preserve">Медвежьегорский р-н, Великогубское с/п, с. Великая Губа, ул. Октябрьская, д. 43</t>
  </si>
  <si>
    <t xml:space="preserve">Медвежьегорский р-н, Великогубское с/п, с. Великая Губа, ул. Октябрьская, д. 45</t>
  </si>
  <si>
    <t xml:space="preserve">Медвежьегорский р-н, Великогубское с/п, с. Великая Губа, ул. Октябрьская, д. 49</t>
  </si>
  <si>
    <t xml:space="preserve">Медвежьегорский р-н, Великогубское с/п, с. Великая Губа, ул. Рябова, д. 16</t>
  </si>
  <si>
    <t xml:space="preserve">Медвежьегорский р-н, Великогубское с/п, с. Великая Губа, ул. Рябова, д. 36</t>
  </si>
  <si>
    <t xml:space="preserve">Медвежьегорский р-н, Великогубское с/п, с. Великая Губа, ул. Рябова, д. 40</t>
  </si>
  <si>
    <t xml:space="preserve">Медвежьегорский р-н, Медвежьегорское г/п, г. Медвежьегорск, ул. Артемьева, д. 14</t>
  </si>
  <si>
    <t xml:space="preserve">Медвежьегорский р-н, Медвежьегорское г/п, г. Медвежьегорск,пер. Дорожный, д. 10</t>
  </si>
  <si>
    <t xml:space="preserve">Медвежьегорский р-н, Медвежьегорское г/п, г. Медвежьегорск, пер. Дорожный, д. 12</t>
  </si>
  <si>
    <t xml:space="preserve">Медвежьегорский р-н, Медвежьегорское г/п, г. Медвежьегорск, ул. 3 Пятилетки, д. 11</t>
  </si>
  <si>
    <t xml:space="preserve">Медвежьегорский р-н, Медвежьегорское г/п, г. Медвежьегорск, ул. 3 Пятилетки, д. 19</t>
  </si>
  <si>
    <t xml:space="preserve">Медвежьегорский р-н, Медвежьегорское г/п, г. Медвежьегорск, ул. Артемьева, д. 4</t>
  </si>
  <si>
    <t xml:space="preserve">Медвежьегорский р-н, Медвежьегорское г/п, г. Медвежьегорск, ул. Артемьева, д. 5</t>
  </si>
  <si>
    <t xml:space="preserve">Медвежьегорский р-н, Медвежьегорское г/п, г. Медвежьегорск, ул. Артемьева, д. 5а</t>
  </si>
  <si>
    <t xml:space="preserve">Медвежьегорский р-н, Медвежьегорское г/п, г. Медвежьегорск, ул. Артемьева, д. 11</t>
  </si>
  <si>
    <t xml:space="preserve">Медвежьегорский р-н, Медвежьегорское г/п, г. Медвежьегорск, ул. Артемьева, д. 28</t>
  </si>
  <si>
    <t xml:space="preserve">Медвежьегорский р-н, Медвежьегорское г/п, г. Медвежьегорск, ул. К.Маркса, д. 6</t>
  </si>
  <si>
    <t xml:space="preserve">Медвежьегорский р-н, Медвежьегорское г/п, г. Медвежьегорск, ул. К.Маркса, д. 31</t>
  </si>
  <si>
    <t xml:space="preserve">Медвежьегорский р-н, Медвежьегорское г/п, г. Медвежьегорск, ул. К.Маркса, д. 33</t>
  </si>
  <si>
    <t xml:space="preserve">Медвежьегорский р-н, Медвежьегорское г/п, г. Медвежьегорск, ул. К.Маркса, д. 35</t>
  </si>
  <si>
    <t xml:space="preserve">Медвежьегорский р-н, Медвежьегорское г/п, г. Медвежьегорск, ул. Кирова, д. 9</t>
  </si>
  <si>
    <t xml:space="preserve">Медвежьегорский р-н, Медвежьегорское г/п, г. Медвежьегорск, ул. Кирова, д. 13</t>
  </si>
  <si>
    <t xml:space="preserve">Медвежьегорский р-н, Медвежьегорское г/п, г. Медвежьегорск, ул. Кирова, д. 16</t>
  </si>
  <si>
    <t xml:space="preserve">Медвежьегорский р-н, Медвежьегорское г/п, г. Медвежьегорск, ул. Кирова, д. 17</t>
  </si>
  <si>
    <t xml:space="preserve">Медвежьегорский р-н, Медвежьегорское г/п, г. Медвежьегорск, ул. Кирова, д. 22</t>
  </si>
  <si>
    <t xml:space="preserve">Кирпичные, оштукатуренные</t>
  </si>
  <si>
    <t xml:space="preserve">Медвежьегорский р-н, Медвежьегорское г/п, г. Медвежьегорск, ул. Кольцевая, д. 7</t>
  </si>
  <si>
    <t xml:space="preserve">Медвежьегорский р-н, Медвежьегорское г/п, г. Медвежьегорск, ул. М.Горького, д. 3</t>
  </si>
  <si>
    <t xml:space="preserve">Медвежьегорский р-н, Медвежьегорское г/п, г. Медвежьегорск, ул. Первомайская, д. 27а</t>
  </si>
  <si>
    <t xml:space="preserve">Медвежьегорский р-н, Медвежьегорское г/п, г. Медвежьегорск, ул. Пионерская, д. 22</t>
  </si>
  <si>
    <t xml:space="preserve">Медвежьегорский р-н, Медвежьегорское г/п, г. Медвежьегорск, ул. Санаторная, д. 1Б</t>
  </si>
  <si>
    <t xml:space="preserve">до 1955</t>
  </si>
  <si>
    <t xml:space="preserve">Медвежьегорский р-н, Медвежьегорское г/п, г. Медвежьегорск, ул. Свердлова, д. 2а</t>
  </si>
  <si>
    <t xml:space="preserve">Медвежьегорский р-н, Медвежьегорское г/п, г. Медвежьегорск, ул. Фанягина, д. 1</t>
  </si>
  <si>
    <t xml:space="preserve">Медвежьегорский р-н, Медвежьегорское г/п, г. Медвежьегорск, ул. Фанягина, д. 3</t>
  </si>
  <si>
    <t xml:space="preserve">Медвежьегорский р-н, Медвежьегорское г/п, г. Медвежьегорск, ул. Фанягина, д. 5</t>
  </si>
  <si>
    <t xml:space="preserve">Медвежьегорский р-н, Пиндушское г/п, пгт Пиндуши, пер. Гагарина, д. 11</t>
  </si>
  <si>
    <t xml:space="preserve">Медвежьегорский р-н, Пиндушское г/п, пгт Пиндуши, пер. Гагарина, д. 13</t>
  </si>
  <si>
    <t xml:space="preserve">Медвежьегорский р-н, Пиндушское г/п, пгт Пиндуши, ул. Октябрьская, д. 5</t>
  </si>
  <si>
    <t xml:space="preserve">Медвежьегорский р-н, Пиндушское г/п, пгт Пиндуши, ул. Челюскинцев, д. 16</t>
  </si>
  <si>
    <t xml:space="preserve">Медвежьегорский р-н, Медвежьегорское г/п, г Медвежьегорск, ул Первомайская, д. 27</t>
  </si>
  <si>
    <t xml:space="preserve">1935</t>
  </si>
  <si>
    <t xml:space="preserve">Медвежьегорский р-н, Медвежьегорское г/п, г. Медвежьегорск, ул. Дзержинского, д. 10</t>
  </si>
  <si>
    <t xml:space="preserve">Медвежьегорский р-н, Медвежьегорское г/п, г. Медвежьегорск, ул. Дзержинского, д. 28</t>
  </si>
  <si>
    <t xml:space="preserve">Медвежьегорский р-н, Медвежьегорское г/п, г. Медвежьегорск, ул. Артемьева, д. 20</t>
  </si>
  <si>
    <t xml:space="preserve">Кирпич(отштукатур)</t>
  </si>
  <si>
    <t xml:space="preserve">Итого по Медвежьегорскому муниципальному району в 2019г.</t>
  </si>
  <si>
    <t xml:space="preserve">Медвежьегорский р-н, Медвежьегорское г/п, г. Медвежьегорск, ул. Артемьева, д. 7</t>
  </si>
  <si>
    <t xml:space="preserve">Медвежьегорский р-н, Пиндушское г/п, дер. Лумбуши, ул. Совхозная, д. 1</t>
  </si>
  <si>
    <t xml:space="preserve">Медвежьегорский р-н, Пиндушское г/п, дер. Лумбуши, ул. Совхозная, д. 4</t>
  </si>
  <si>
    <t xml:space="preserve">Медвежьегорский р-н, Пиндушское г/п, дер. Лумбуши, ул. Совхозная, д. 5</t>
  </si>
  <si>
    <t xml:space="preserve">1966</t>
  </si>
  <si>
    <t xml:space="preserve">Медвежьегорский р-н, Пиндушское г/п, пгт Пиндуши, ул. Кирова, д. 15а</t>
  </si>
  <si>
    <t xml:space="preserve">Медвежьегорский р-н, Медвежьегорское г/п, г. Медвежьегорск, ул. Артемьева, д. 21</t>
  </si>
  <si>
    <t xml:space="preserve">Медвежьегорский р-н, Медвежьегорское г/п, г. Медвежьегорск, ул. Заводская, д. 20</t>
  </si>
  <si>
    <t xml:space="preserve">нет</t>
  </si>
  <si>
    <t xml:space="preserve">Медвежьегорский р-н, Медвежьегорское г/п, г. Медвежьегорск, ул. М.Горького, д. 1</t>
  </si>
  <si>
    <t xml:space="preserve">Медвежьегорский р-н, Медвежьегорское г/п, г. Медвежьегорск, ул. М.Горького, д. 13</t>
  </si>
  <si>
    <t xml:space="preserve">Медвежьегорский р-н, Медвежьегорское г/п, г. Медвежьегорск, ул. Заводская, д. 12</t>
  </si>
  <si>
    <t xml:space="preserve">Медвежьегорский р-н, Медвежьегорское г/п, г. Медвежьегорск, ул. Заводская, д. 14</t>
  </si>
  <si>
    <t xml:space="preserve">Медвежьегорский р-н, Медвежьегорское г/п, г. Медвежьегорск, ул. Коммунаров, д. 6</t>
  </si>
  <si>
    <t xml:space="preserve">Итого по Медвежьегорскому муниципальному району в 2020г.</t>
  </si>
  <si>
    <t xml:space="preserve">Медвежьегорский р-н, Пиндушское г/п, пгт Пиндуши, пер. Гагарина, д. 7</t>
  </si>
  <si>
    <t xml:space="preserve">Медвежьегорский р-н, Пиндушское г/п, пгт Пиндуши, пер. Гагарина, д. 9</t>
  </si>
  <si>
    <t xml:space="preserve">Медвежьегорский р-н, Пиндушское г/п, пгт Пиндуши, пер. Гагарина, д. 10</t>
  </si>
  <si>
    <t xml:space="preserve">Итого по Медвежьегорскому муниципальному району в 2021г.</t>
  </si>
  <si>
    <t xml:space="preserve">Итого по Медвежьегорскому муниципальному району</t>
  </si>
  <si>
    <t xml:space="preserve">Муезерский муниципальный район</t>
  </si>
  <si>
    <t xml:space="preserve">Муезерский р-н, Муезерское г/п, пгт Муезерский, ул. 8 Марта, д. 5</t>
  </si>
  <si>
    <t xml:space="preserve">Муезерский р-н, Муезерское г/п, пгт Муезерский, ул. Гагарина, д. 4</t>
  </si>
  <si>
    <t xml:space="preserve">Муезерский р-н, Муезерское г/п, пгт Муезерский, ул. Гагарина, д. 10</t>
  </si>
  <si>
    <t xml:space="preserve">Муезерский р-н, Ледмозерское с/п, пос. Ледмозеро, ул. 50 лет ВЛКСМ, д. 15б</t>
  </si>
  <si>
    <t xml:space="preserve">Итого по Муезерскому муниципальному району в 2019г.</t>
  </si>
  <si>
    <t xml:space="preserve">Муезерский р-н, Муезерское г/п, пгт Муезерский, ул. 8 Марта, д. 6</t>
  </si>
  <si>
    <t xml:space="preserve">Муезерский р-н, Муезерское г/п, пгт Муезерский, ул. 8 Марта, д. 9</t>
  </si>
  <si>
    <t xml:space="preserve">Муезерский р-н, Муезерское г/п, пгт Муезерский, ул. Правды, д. 11/13</t>
  </si>
  <si>
    <t xml:space="preserve">Муезерский р-н, Муезерское г/п, пгт Муезерский, ул. 8 Марта, д. 1</t>
  </si>
  <si>
    <t xml:space="preserve">Муезерский р-н, Муезерское г/п, пгт Муезерский, ул. 8 Марта, д. 2</t>
  </si>
  <si>
    <t xml:space="preserve">Муезерский р-н, Муезерское г/п, пгт Муезерский, ул. Гагарина, д. 4а</t>
  </si>
  <si>
    <t xml:space="preserve">Муезерский р-н, Муезерское г/п, пгт Муезерский, ул. Гагарина, д. 12</t>
  </si>
  <si>
    <t xml:space="preserve">Итого по Муезерскому муниципальному району в 2020г.</t>
  </si>
  <si>
    <t xml:space="preserve">Муезерский р-н, Воломское с/п, пос. Волома, ул. Школьная, д. 21</t>
  </si>
  <si>
    <t xml:space="preserve">Муезерский р-н, Муезерское г/п, пгт Муезерский, ул. 8 Марта, д. 4</t>
  </si>
  <si>
    <t xml:space="preserve">Итого по Муезерскому муниципальному району в 2021г.</t>
  </si>
  <si>
    <t xml:space="preserve">Итого по Муезерскому муниципальному район</t>
  </si>
  <si>
    <t xml:space="preserve">Олонецкий национальный муниципальный район</t>
  </si>
  <si>
    <t xml:space="preserve">Олонецкий р-н, Ильинское с/п, пос. Ильинский, ул. Луначарского, д. 5</t>
  </si>
  <si>
    <t xml:space="preserve">Олонецкий р-н, Ильинское с/п, пос. Ильинский, ул. Мошкина, д. 1</t>
  </si>
  <si>
    <t xml:space="preserve">Олонецкий р-н, Ильинское с/п, пос. Ильинский, ул. Мошкина, д. 4</t>
  </si>
  <si>
    <t xml:space="preserve">Олонецкий р-н, Ильинское с/п, пос. Ильинский, ул. Мошкина, д. 5</t>
  </si>
  <si>
    <t xml:space="preserve">Олонецкий р-н, Куйтежское с/п, дер. Куйтежа, ул. Ленина, д. 9</t>
  </si>
  <si>
    <t xml:space="preserve">Олонецкий р-н, Куйтежское с/п, дер. Куйтежа, ул. Ленина, д. 12</t>
  </si>
  <si>
    <t xml:space="preserve">Олонецкий р-н, Куйтежское с/п, дер. Куйтежа, ул. Пушная, д. 6</t>
  </si>
  <si>
    <t xml:space="preserve">Олонецкий р-н, Куйтежское с/п, дер. Куйтежа, ул. Школьная, д. 9</t>
  </si>
  <si>
    <t xml:space="preserve">Олонецкий р-н, Олонецкое г/п, г. Олонец, ул. Коммунальная, д. 6</t>
  </si>
  <si>
    <t xml:space="preserve">Олонецкий р-н, Олонецкое г/п, г. Олонец, ул. Коммунальная, д. 7</t>
  </si>
  <si>
    <t xml:space="preserve">Олонецкий р-н, Олонецкое г/п, г. Олонец, ул. Октябрьская, д. 12</t>
  </si>
  <si>
    <t xml:space="preserve">1906</t>
  </si>
  <si>
    <t xml:space="preserve">Олонецкий р-н, Олонецкое г/п, г. Олонец, ул. Пролетарская, д. 23</t>
  </si>
  <si>
    <t xml:space="preserve">Олонецкий р-н, Ильинское с/п, пос. Ильинский, ул. Гагарина, д. 1</t>
  </si>
  <si>
    <t xml:space="preserve">Олонецкий р-н, Ильинское с/п, пос. Ильинский, ул. Гагарина, д. 1А</t>
  </si>
  <si>
    <t xml:space="preserve">Олонецкий р-н, Ильинское с/п, пос. Ильинский, ул. Гагарина, д. 3</t>
  </si>
  <si>
    <t xml:space="preserve">Олонецкий р-н, Ильинское с/п, пос. Ильинский, ул. Заводская, д. 2А</t>
  </si>
  <si>
    <t xml:space="preserve">Олонецкий р-н, Ильинское с/п, пос. Ильинский, ул. Луначарского, д. 1</t>
  </si>
  <si>
    <t xml:space="preserve">Олонецкий р-н, Ильинское с/п, пос. Ильинский, ул. Луначарского, д. 2</t>
  </si>
  <si>
    <t xml:space="preserve">Олонецкий р-н, Олонецкое г/п, г. Олонец, ул. 30-летия Победы, д. 3</t>
  </si>
  <si>
    <t xml:space="preserve">Олонецкий р-н, Олонецкое г/п, г. Олонец, ул. Карла Маркса, д. 1а</t>
  </si>
  <si>
    <r>
      <rPr>
        <sz val="9"/>
        <rFont val="Times New Roman"/>
        <family val="1"/>
        <charset val="204"/>
      </rPr>
      <t xml:space="preserve">Олонецкое г/п, г Олонец, ул Октябрьская, д. 3А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</si>
  <si>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Итого по Олонецкому муниципальному району в 2019г.</t>
  </si>
  <si>
    <t xml:space="preserve">Олонецкий р-н, Мегрегское с/п, дер. Мегрега, ул. Чапаева, д. 9</t>
  </si>
  <si>
    <t xml:space="preserve">Олонецкий р-н, Олонецкое г/п, г. Олонец, ул. 30-летия Победы, д. 7</t>
  </si>
  <si>
    <t xml:space="preserve">Олонецкий р-н, Олонецкое г/п, г. Олонец, ул. Коммунальная, д. 4</t>
  </si>
  <si>
    <t xml:space="preserve">Олонецкий р-н, Олонецкое г/п, г. Олонец, ул. Володарского, д. 29</t>
  </si>
  <si>
    <t xml:space="preserve">Олонецкий р-н, Михайловское с/п, с. Михайловское, ул. Новая, д. 16</t>
  </si>
  <si>
    <t xml:space="preserve">Олонецкий р-н, Олонецкое г/п, г. Олонец, ул. Пролетарская, д. 23а</t>
  </si>
  <si>
    <t xml:space="preserve">Итого по Олонецкому муниципальному району в 2020г.</t>
  </si>
  <si>
    <t xml:space="preserve">Олонецкий р-н, Олонецкое г/п, г. Олонец, ул. Володарского, д. 27</t>
  </si>
  <si>
    <t xml:space="preserve">Олонецкий р-н, Коткозерское с/п, дер. Коткозеро, ул. Олонецкая, д. 3</t>
  </si>
  <si>
    <t xml:space="preserve">Олонецкий р-н, Михайловское с/п, с. Михайловское, ул. Советская, д. 3</t>
  </si>
  <si>
    <t xml:space="preserve">Итого по Олонецкому муниципальному району в 2021г.</t>
  </si>
  <si>
    <t xml:space="preserve">Итого по Олонецкому муниципальному району</t>
  </si>
  <si>
    <t xml:space="preserve">Питкярантский муниципальный район</t>
  </si>
  <si>
    <t xml:space="preserve">Питкярантский р-н, Импилахтинское с/п, пос. Импилахти, ш. Сортавальское, д. 45</t>
  </si>
  <si>
    <t xml:space="preserve">Питкярантский р-н, Питкярантское г/п, г. Питкяранта, кв-л 1-й Строительный, д. 7</t>
  </si>
  <si>
    <t xml:space="preserve">Питкярантский р-н, Питкярантское г/п, г. Питкяранта, ул. Ленина, д. 16</t>
  </si>
  <si>
    <t xml:space="preserve">Питкярантский р-н, Питкярантское г/п, г. Питкяранта, ул. Ленина, д. 41</t>
  </si>
  <si>
    <t xml:space="preserve">Питкярантский р-н, Питкярантское г/п, г. Питкяранта, ул. Ленина, д. 44</t>
  </si>
  <si>
    <t xml:space="preserve">Питкярантский р-н, Питкярантское г/п, г. Питкяранта, ул. Пушкина, д. 8</t>
  </si>
  <si>
    <t xml:space="preserve">Питкярантский р-н, Питкярантское г/п, г. Питкяранта, ул. Пушкина, д. 10</t>
  </si>
  <si>
    <t xml:space="preserve">Питкярантский р-н, Питкярантское г/п, г. Питкяранта, ул. Пушкина, д. 11</t>
  </si>
  <si>
    <t xml:space="preserve">Питкярантский р-н, Питкярантское г/п, г. Питкяранта, ул. Пушкина, д. 12</t>
  </si>
  <si>
    <t xml:space="preserve">Питкярантский р-н, Салминское с/п, пос. Салми, ул. Свирских дивизий, д. 20</t>
  </si>
  <si>
    <t xml:space="preserve">Питкярантский р-н, Салминское с/п, пос. Салми, ул. Сплавная, д. 5а</t>
  </si>
  <si>
    <t xml:space="preserve">Питкярантский р-н, Харлуское с/п, дер. Рауталахти, ул. Озерная, д. 1</t>
  </si>
  <si>
    <t xml:space="preserve">Питкярантский р-н, Харлуское с/п, пос. Харлу, ул. Заводская, д. 4</t>
  </si>
  <si>
    <t xml:space="preserve">Питкярантский р-н, Харлуское с/п, пос. Харлу, хут. Заводской, д. 13</t>
  </si>
  <si>
    <t xml:space="preserve">Питкярантский р-н, Харлуское с/п, пос. Харлу, ш. Главное, д. 22</t>
  </si>
  <si>
    <t xml:space="preserve">Питкярантский р-н, Харлуское с/п, пос. Харлу, ш. Главное, д. 32</t>
  </si>
  <si>
    <t xml:space="preserve">Питкярантский р-н, Харлуское с/п, пос. Харлу, ш. Главное, д. 24</t>
  </si>
  <si>
    <t xml:space="preserve">Питкярантский р-н, Импилахтинское с/п, пос. Импилахти, ул. Советская, д. 14</t>
  </si>
  <si>
    <t xml:space="preserve">Питкярантский р-н, Импилахтинское с/п, пос. Импилахти, ул. Советская, д. 15</t>
  </si>
  <si>
    <t xml:space="preserve">Питкярантский р-н, Питкярантское г/п, г. Питкяранта, кв-л 1-й Строительный, д. 16</t>
  </si>
  <si>
    <t xml:space="preserve">Итого по Питкярантскому муниципальному району в 2019г.</t>
  </si>
  <si>
    <t xml:space="preserve">Питкярантский р-н, Ляскельское с/п, пос. Ляскеля, ул. Советская, д. 13</t>
  </si>
  <si>
    <t xml:space="preserve">Крупноблочный ячеистый бетон</t>
  </si>
  <si>
    <t xml:space="preserve">Питкярантский р-н, Ляскельское с/п, пос. Ляскеля, ул. Советская, д. 17</t>
  </si>
  <si>
    <t xml:space="preserve">Питкярантский р-н, Ляскельское с/п, дер. Хийденсельга, ул. Лесопильщиков, д. 6</t>
  </si>
  <si>
    <t xml:space="preserve">Питкярантский р-н, Салминское с/п, дер. Ряймяля, ул. Совхозная, д. 6</t>
  </si>
  <si>
    <t xml:space="preserve">Питкярантский р-н, Харлуское с/п, пос. Харлу, ш. Главное, д. 48</t>
  </si>
  <si>
    <t xml:space="preserve">Питкярантский р-н, Салминское с/п, дер. Мийнала, ул. Совхозная, д. 13</t>
  </si>
  <si>
    <t xml:space="preserve">Питкярантский р-н, Салминское с/п, дер. Мийнала, ул. Совхозная, д. 11</t>
  </si>
  <si>
    <t xml:space="preserve">Питкярантский р-н, Салминское с/п, пос. Салми, ул. Школьная, д. 5</t>
  </si>
  <si>
    <t xml:space="preserve">Кирпичные со сбор ж/б каркас</t>
  </si>
  <si>
    <t xml:space="preserve">Питкярантский р-н, Салминское с/п, дер. Мийнала, ул. Совхозная, д. 9</t>
  </si>
  <si>
    <t xml:space="preserve">Питкярантский р-н, Ляскельское с/п, дер. Хийденсельга, ул. Лесопильщиков, д. 4а</t>
  </si>
  <si>
    <t xml:space="preserve">Питкярантский р-н, Ляскельское с/п, дер. Хийденсельга, ул. Лесопильщиков, д. 8</t>
  </si>
  <si>
    <t xml:space="preserve">Питкярантский р-н, Ляскельское с/п, дер. Хийденсельга, ул. Садовая, д. 11</t>
  </si>
  <si>
    <t xml:space="preserve">Питкярантский р-н, Ляскельское с/п, пос. Ляскеля, ул. Советская, д. 25</t>
  </si>
  <si>
    <t xml:space="preserve">Питкярантский р-н, Ляскельское с/п, пос. Ляскеля, ул. Советская, д. 29</t>
  </si>
  <si>
    <t xml:space="preserve">Питкярантский р-н, Ляскельское с/п, дер. Хийденсельга, ул. Садовая, д. 13</t>
  </si>
  <si>
    <t xml:space="preserve">Питкярантский р-н, Ляскельское с/п, дер. Янис, ул. Речная, д. 3</t>
  </si>
  <si>
    <t xml:space="preserve">Питкярантский р-н, Ляскельское с/п, пос. Ляскеля, ул. Комсомольская, д. 6</t>
  </si>
  <si>
    <t xml:space="preserve">Питкярантский р-н, Ляскельское с/п, пос. Ляскеля, ул. Советская, д. 15</t>
  </si>
  <si>
    <t xml:space="preserve">Питкярантский р-н, Ляскельское с/п, пос. Ляскеля, ул. Советская, д. 19</t>
  </si>
  <si>
    <t xml:space="preserve">Питкярантский р-н, Ляскельское с/п, дер. Хийденсельга, ул. Ладожская, д. 21</t>
  </si>
  <si>
    <t xml:space="preserve">Питкярантский р-н, Ляскельское с/п, дер. Хийденсельга, ул. Лесопильщиков, д. 3</t>
  </si>
  <si>
    <t xml:space="preserve">Питкярантский р-н, Ляскельское с/п, пос. Ляскеля, ул. Советская, д. 27</t>
  </si>
  <si>
    <t xml:space="preserve">Питкярантский р-н, Питкярантское г/п, г. Питкяранта, ул. Горького, д. 1</t>
  </si>
  <si>
    <t xml:space="preserve">Питкярантский р-н, Питкярантское г/п, г. Питкяранта, ул. Пушкина, д. 5</t>
  </si>
  <si>
    <t xml:space="preserve">Питкярантский р-н, Салминское с/п, дер. Мийнала, ул. Совхозная, д. 5</t>
  </si>
  <si>
    <t xml:space="preserve">Питкярантский р-н, Харлуское с/п, пос. Харлу, ш. Главное, д. 42</t>
  </si>
  <si>
    <t xml:space="preserve">Итого по Питкярантскому муниципальному району в 2020г.</t>
  </si>
  <si>
    <t xml:space="preserve">Питкярантский р-н, Салминское с/п, пос. Салми, ул. Садовая, д. 4</t>
  </si>
  <si>
    <t xml:space="preserve">Питкярантский р-н, Салминское с/п, пос. Салми, ул. Комсомольская, д. 6</t>
  </si>
  <si>
    <t xml:space="preserve">Питкярантский р-н, Харлуское с/п, дер. Рауталахти, ул. Озерная, д. 4</t>
  </si>
  <si>
    <t xml:space="preserve">Питкярантский р-н, Питкярантское г/п, г. Питкяранта, ул. Ленина, д. 18</t>
  </si>
  <si>
    <t xml:space="preserve">Итого по Питкярантскому муниципальному району в 2021г.</t>
  </si>
  <si>
    <t xml:space="preserve">Итого по Питкярантскому муниципальному району</t>
  </si>
  <si>
    <t xml:space="preserve">Прионежский  муниципальный район</t>
  </si>
  <si>
    <t xml:space="preserve">Прионежский р-н, Деревянкское с/п, пос. Деревянка, ул. Поселковая, д. 5</t>
  </si>
  <si>
    <t xml:space="preserve">Прионежский р-н, Деревянское с/п, с. Деревянное, ул. Онежская, д. 43</t>
  </si>
  <si>
    <t xml:space="preserve">Прионежский р-н, Деревянское с/п, с. Деревянное, ул. Онежская, д. 67</t>
  </si>
  <si>
    <t xml:space="preserve">Прионежский р-н, Ладвинское с/п, пос. Ладва, ул. Комсомольская, д. 115</t>
  </si>
  <si>
    <t xml:space="preserve">Прионежский р-н, Ладвинское с/п, пос. Ладва, ул. Набережная, д. 21</t>
  </si>
  <si>
    <t xml:space="preserve">Прионежский р-н, Ладвинское с/п, пос. Ладва, ул. Пионерская, д. 7</t>
  </si>
  <si>
    <t xml:space="preserve">Прионежский р-н, Ладвинское с/п, пос. Ладва, ул. Советская, д. 131</t>
  </si>
  <si>
    <t xml:space="preserve">Прионежский р-н, Ладвинское с/п, пос. Ладва, ул. Советская, д. 163</t>
  </si>
  <si>
    <t xml:space="preserve">Прионежский р-н, Ладвинское с/п, пос. Ладва, ул. Советская, д. 165</t>
  </si>
  <si>
    <t xml:space="preserve">Прионежский р-н, Ладвинское с/п, пос. Ладва, ул. Советская, д. 142</t>
  </si>
  <si>
    <t xml:space="preserve">Прионежский р-н, Нововилговское с/п, дер. Вилга, б-р Студенческий, д. 4</t>
  </si>
  <si>
    <t xml:space="preserve">Прионежский р-н, Нововилговское с/п, дер. Вилга, ул. Льва Рохлина, д. 3</t>
  </si>
  <si>
    <t xml:space="preserve">Прионежский р-н, Нововилговское с/п, дер. Вилга, ул. Льва Рохлина, д. 5</t>
  </si>
  <si>
    <t xml:space="preserve">Прионежский р-н, Ладвинское с/п, пос. Ладва, ул. Советская, д. 32</t>
  </si>
  <si>
    <t xml:space="preserve">Прионежский р-н, Мелиоративное с/п, п Мелиоративный, ул Строительная, д. 12</t>
  </si>
  <si>
    <t xml:space="preserve">Силикальцитные блоки</t>
  </si>
  <si>
    <t xml:space="preserve">Прионежский р-н, Ладвинское с/п, пос. Ладва, ул. Советская, д. 133</t>
  </si>
  <si>
    <t xml:space="preserve">Итого по Прионежскому муниципальному району в 2019г.</t>
  </si>
  <si>
    <t xml:space="preserve">Прионежский р-н, Мелиоративное с/п, пос. Мелиоративный, ул. Петрозаводская, д. 6</t>
  </si>
  <si>
    <t xml:space="preserve">Итого по Прионежскому муниципальному району в 2020г.</t>
  </si>
  <si>
    <t xml:space="preserve">Прионежский р-н, Нововилговское с/п, пос. Новая Вилга, ул. Центральная, д. 10</t>
  </si>
  <si>
    <t xml:space="preserve">Прионежский р-н, Шуйское с/п, ст. Шуйская, ул. Привокзальная, д. 15а</t>
  </si>
  <si>
    <t xml:space="preserve">Прионежский р-н, Деревянское с/п, с. Деревянное, ул. Пионерская, д. 18</t>
  </si>
  <si>
    <t xml:space="preserve">Деревянные</t>
  </si>
  <si>
    <t xml:space="preserve">Прионежский р-н, Гарнизонное с/п, пос. Чална-1, ул. Завражнова, д. 3</t>
  </si>
  <si>
    <t xml:space="preserve">Прионежский р-н, Гарнизонное с/п, пос. Чална-1, ул. Завражнова, д. 8</t>
  </si>
  <si>
    <t xml:space="preserve">Прионежский р-н, Гарнизонное с/п, пос. Чална-1, ул. Завражнова, д. 42</t>
  </si>
  <si>
    <t xml:space="preserve">Прионежский р-н, Гарнизонное с/п, пос. Чална-1, ул. Завражнова, д. 1</t>
  </si>
  <si>
    <t xml:space="preserve">Прионежский р-н, Гарнизонное с/п, пос. Чална-1, ул. Завражнова, д. 2</t>
  </si>
  <si>
    <t xml:space="preserve">Прионежский р-н, Гарнизонное с/п, пос. Чална-1, ул. Завражнова, д. 4</t>
  </si>
  <si>
    <t xml:space="preserve">Прионежский р-н, Гарнизонное с/п, пос. Чална-1, ул. Завражнова, д. 5</t>
  </si>
  <si>
    <t xml:space="preserve">Прионежский р-н, Гарнизонное с/п, пос. Чална-1, ул. Завражнова, д. 6</t>
  </si>
  <si>
    <t xml:space="preserve">Прионежский р-н, Гарнизонное с/п, пос. Чална-1, ул. Завражнова, д. 9</t>
  </si>
  <si>
    <t xml:space="preserve">Прионежский р-н, Гарнизонное с/п, пос. Чална-1, ул. Завражнова, д. 39</t>
  </si>
  <si>
    <t xml:space="preserve">Прионежский р-н, Гарнизонное с/п, пос. Чална-1, ул. Завражнова, д. 40</t>
  </si>
  <si>
    <t xml:space="preserve">Прионежский р-н, Гарнизонное с/п, пос. Чална-1, ул. Завражнова, д. 41</t>
  </si>
  <si>
    <t xml:space="preserve">Прионежский р-н, Гарнизонное с/п, пос. Чална-1, ул. Завражнова, д. 45</t>
  </si>
  <si>
    <t xml:space="preserve">Прионежский р-н, Нововилговское с/п, пос. Новая Вилга, ул. Романа Гончара, д. 9</t>
  </si>
  <si>
    <t xml:space="preserve">Итого по Прионежскому муниципальному району в 2021г.</t>
  </si>
  <si>
    <t xml:space="preserve">Итого по Прионежскому муниципальному району</t>
  </si>
  <si>
    <t xml:space="preserve">Пряжинский муниципальный район</t>
  </si>
  <si>
    <t xml:space="preserve">Пряжинский р-н, Крошнозерское с/п, с. Крошнозеро, ул. Центральная, д. 7</t>
  </si>
  <si>
    <t xml:space="preserve">Пряжинский р-н, Святозерское с/п, с. Святозеро, ул. Новая, д. 1</t>
  </si>
  <si>
    <t xml:space="preserve">Пряжинский р-н, Святозерское с/п, с. Святозеро, ул. Новая, д. 3</t>
  </si>
  <si>
    <t xml:space="preserve">Пряжинский р-н, Святозерское с/п, с. Святозеро, ул. Новая, д. 5</t>
  </si>
  <si>
    <t xml:space="preserve">Пряжинский р-н, Святозерское с/п, с. Святозеро, ул. Новая, д. 6</t>
  </si>
  <si>
    <t xml:space="preserve">Пряжинский р-н, Святозерское с/п, с. Святозеро, ул. Школьная, д. 4</t>
  </si>
  <si>
    <t xml:space="preserve">Пряжинский р-н, Пряжинское г/п, пгт Пряжа, ул. Гористая, д. 3</t>
  </si>
  <si>
    <t xml:space="preserve">Пряжинский р-н, Пряжинское г/п, пгт Пряжа, ул. Гористая, д. 5</t>
  </si>
  <si>
    <t xml:space="preserve">Пряжинский р-н, Пряжинское г/п, пгт Пряжа, ул. Гористая, д. 7</t>
  </si>
  <si>
    <t xml:space="preserve">Пряжинский р-н, Пряжинское г/п, пгт Пряжа, ул. Гористая, д. 8</t>
  </si>
  <si>
    <t xml:space="preserve">Пряжинский р-н, Пряжинское г/п, пгт Пряжа, ул. Гористая, д. 10</t>
  </si>
  <si>
    <t xml:space="preserve">Пряжинский р-н, Пряжинское г/п, пгт Пряжа, ул. Заречная, д. 13</t>
  </si>
  <si>
    <t xml:space="preserve">Пряжинский р-н, Пряжинское г/п, пгт Пряжа, ул. Советская, д. 75</t>
  </si>
  <si>
    <t xml:space="preserve">Пряжинский р-н, Пряжинское г/п, пгт Пряжа, ул. Советская, д. 69</t>
  </si>
  <si>
    <t xml:space="preserve">Пряжинский р-н, Пряжинское г/п, пгт Пряжа, ул. Советская, д. 71</t>
  </si>
  <si>
    <t xml:space="preserve">Итого по Пряжинскому муниципальному району в 2019г.</t>
  </si>
  <si>
    <t xml:space="preserve">Пряжинский р-н, Чалнинское с/п, ст. Падозеро, пер. Новый, д. 1</t>
  </si>
  <si>
    <t xml:space="preserve">Пряжинский р-н, Чалнинское с/п, ст. Падозеро, пер. Новый, д. 2</t>
  </si>
  <si>
    <t xml:space="preserve">Итого по Пряжинскому муниципальному району в 2020г.</t>
  </si>
  <si>
    <t xml:space="preserve">Пряжинский р-н, Эссойльское с/п, пос. Сяпся, ул. Ягодная, д. 9</t>
  </si>
  <si>
    <t xml:space="preserve">Пряжинский р-н, Эссойльское с/п, пос. Эссойла, ул. Центральная, д. 13</t>
  </si>
  <si>
    <t xml:space="preserve">Итого по Пряжинскому муниципальному району в 2021г.</t>
  </si>
  <si>
    <t xml:space="preserve">Итого по Пряжинскому муниципальному району</t>
  </si>
  <si>
    <t xml:space="preserve">Пудожский муниципальный район</t>
  </si>
  <si>
    <t xml:space="preserve">Пудожский р-н, Кривецкое с/п, дер. Кривцы, д. 34</t>
  </si>
  <si>
    <t xml:space="preserve">Пудожский р-н, Пяльмское с/п, пос. Пяльма, пер. Октябрьский, д. 7</t>
  </si>
  <si>
    <t xml:space="preserve">Пудожский р-н, Шальское с/п, пос. Шальский, пер. Северный, д. 4</t>
  </si>
  <si>
    <t xml:space="preserve">Пудожский р-н, Пудожское г/п, г. Пудож, ул. Гагарина, д. 1</t>
  </si>
  <si>
    <t xml:space="preserve">Пудожский р-н, Пудожское г/п, г. Пудож, ул. Гагарина, д. 3</t>
  </si>
  <si>
    <t xml:space="preserve">Пудожский р-н, Пудожское г/п, г. Пудож, ул. Гагарина, д. 4</t>
  </si>
  <si>
    <t xml:space="preserve">Пудожский р-н, Пудожское г/п, г. Пудож, ул. Гагарина, д. 6</t>
  </si>
  <si>
    <t xml:space="preserve">Пудожский р-н, Пудожское г/п, г. Пудож, ул. Гагарина, д. 9</t>
  </si>
  <si>
    <t xml:space="preserve">Пудожский р-н, Пудожское г/п, г. Пудож, ул. Горького, д. 44</t>
  </si>
  <si>
    <t xml:space="preserve">Пудожский р-н, Пудожское г/п, г. Пудож, ул. Горького, д. 46</t>
  </si>
  <si>
    <t xml:space="preserve">Пудожский р-н, Пудожское г/п, г. Пудож, ул. Горького, д. 54</t>
  </si>
  <si>
    <t xml:space="preserve">Пудожский р-н, Пудожское г/п, г. Пудож, ул. Комсомольская, д. 56а</t>
  </si>
  <si>
    <t xml:space="preserve">Пудожский р-н, Пудожское г/п, г. Пудож, ул. Красноармейская, д. 25</t>
  </si>
  <si>
    <t xml:space="preserve">Пудожский р-н, Пудожское г/п, г. Пудож, ул. Ленина, д. 56</t>
  </si>
  <si>
    <t xml:space="preserve">Пудожский р-н, Пудожское г/п, г. Пудож, ул. Ленина, д. 59</t>
  </si>
  <si>
    <t xml:space="preserve">Пудожский р-н, Пудожское г/п, г. Пудож, ул. Ленина, д. 63</t>
  </si>
  <si>
    <t xml:space="preserve">Пудожский р-н, Пудожское г/п, г. Пудож, ул. Ленина, д. 65</t>
  </si>
  <si>
    <t xml:space="preserve">Пудожский р-н, Пудожское г/п, г. Пудож, ул. Ленина, д. 86а</t>
  </si>
  <si>
    <t xml:space="preserve">Пудожский р-н, Пудожское г/п, г. Пудож, ул. Пионерская, д. 67</t>
  </si>
  <si>
    <t xml:space="preserve">Пудожский р-н, Пудожское г/п, г. Пудож, ул. Пионерская, д. 67б</t>
  </si>
  <si>
    <t xml:space="preserve">Итого по Пудожскому муниципальному району в 2019г.</t>
  </si>
  <si>
    <t xml:space="preserve">Пудожский р-н, Пудожское г/п, дер. Колово, д. 34</t>
  </si>
  <si>
    <t xml:space="preserve">Пудожский р-н, Шальское с/п, пос. Шальский, ул. Заводская, д. 19</t>
  </si>
  <si>
    <t xml:space="preserve">Пудожский р-н, Шальское с/п, пос. Шальский, ул. Партизанская, д. 19а</t>
  </si>
  <si>
    <t xml:space="preserve">Итого по Пудожскому муниципальному району в 2020г.</t>
  </si>
  <si>
    <t xml:space="preserve">Пудожский р-н, Пудожское г/п, г. Пудож, ул. К.Маркса, д. 65а</t>
  </si>
  <si>
    <t xml:space="preserve">Пудожский р-н, Пудожское г/п, г. Пудож, ул. Ленина, д. 57</t>
  </si>
  <si>
    <t xml:space="preserve">Итого по Пудожскому муниципальному району в 2021г.</t>
  </si>
  <si>
    <t xml:space="preserve">Итого по Пудожскому муниципальному району</t>
  </si>
  <si>
    <t xml:space="preserve">Сегежский  муниципальный район</t>
  </si>
  <si>
    <t xml:space="preserve">Сегежский р-н, Надвоицкое г/п, дер. Каменный Бор, ул. Постоянный поселок, д. 1</t>
  </si>
  <si>
    <t xml:space="preserve">Крупноблочные ячеистый бетон</t>
  </si>
  <si>
    <t xml:space="preserve">Сегежский р-н, Надвоицкое г/п, дер. Каменный Бор, ул. Постоянный поселок, д. 2</t>
  </si>
  <si>
    <t xml:space="preserve">Сегежский р-н, Надвоицкое г/п, дер. Каменный Бор, ул. Постоянный поселок, д. 3</t>
  </si>
  <si>
    <t xml:space="preserve">Сегежский р-н, Надвоицкое г/п, дер. Каменный Бор, ул. Постоянный поселок, д. 4</t>
  </si>
  <si>
    <t xml:space="preserve">Сегежский р-н, Надвоицкое г/п, дер. Каменный Бор, ул. Постоянный поселок, д. 5</t>
  </si>
  <si>
    <t xml:space="preserve">Сегежский р-н, Надвоицкое г/п, дер. Каменный Бор, ул. Постоянный поселок, д. 6</t>
  </si>
  <si>
    <t xml:space="preserve">Сегежский р-н, Надвоицкое г/п, дер. Каменный Бор, ул. Постоянный поселок, д. 8</t>
  </si>
  <si>
    <t xml:space="preserve">Сегежский р-н, Надвоицкое г/п, пгт Надвоицы, ул. 50 лет Октября, д. 25/11</t>
  </si>
  <si>
    <t xml:space="preserve">Сегежский р-н, Надвоицкое г/п, пгт Надвоицы, ул. 50 лет Октября, д. 27</t>
  </si>
  <si>
    <t xml:space="preserve">Сегежский р-н, Надвоицкое г/п, пгт Надвоицы, ул. 50 лет Октября, д. 29</t>
  </si>
  <si>
    <t xml:space="preserve">Сегежский р-н, Надвоицкое г/п, пгт Надвоицы, ул. Петрозаводская, д. 2</t>
  </si>
  <si>
    <t xml:space="preserve">Сегежский р-н, Надвоицкое г/п, пгт Надвоицы, ул. Петрозаводская, д. 4</t>
  </si>
  <si>
    <t xml:space="preserve">Сегежский р-н, Надвоицкое г/п, пгт Надвоицы, ул. Петрозаводская, д. 10</t>
  </si>
  <si>
    <t xml:space="preserve">Сегежский р-н, Сегежское г/п, г. Сегежа, пер. Интернатский, д. 5</t>
  </si>
  <si>
    <t xml:space="preserve">1938</t>
  </si>
  <si>
    <t xml:space="preserve">Сегежский р-н, Сегежское г/п, г. Сегежа, ул. Гражданская, д. 5</t>
  </si>
  <si>
    <t xml:space="preserve">Сегежский р-н, Сегежское г/п, г. Сегежа, ул. Карельская, д. 6</t>
  </si>
  <si>
    <t xml:space="preserve">Сегежский р-н, Сегежское г/п, г. Сегежа, ул. Карельская, д. 8</t>
  </si>
  <si>
    <t xml:space="preserve">Сегежский р-н, Сегежское г/п, г. Сегежа, ул. Кирова, д. 9</t>
  </si>
  <si>
    <t xml:space="preserve">Сегежский р-н, Сегежское г/п, г. Сегежа, ул. Кирова, д. 16</t>
  </si>
  <si>
    <t xml:space="preserve">Сегежский р-н, Сегежское г/п, г. Сегежа, ул. Кирова, д. 17</t>
  </si>
  <si>
    <t xml:space="preserve">Сегежский р-н, Сегежское г/п, г. Сегежа, ул. Ленина, д. 2</t>
  </si>
  <si>
    <t xml:space="preserve">1940</t>
  </si>
  <si>
    <t xml:space="preserve">Итого по Сегежскому муниципальному району в 2019г.</t>
  </si>
  <si>
    <t xml:space="preserve">Сегежский р-н, Идельское с/п, пос. Идель, ул. Советская, д. 4</t>
  </si>
  <si>
    <t xml:space="preserve">Сегежский р-н, Сегежское г/п, г. Сегежа, ул. Гагарина, д. 15</t>
  </si>
  <si>
    <t xml:space="preserve">Сегежский р-н, Сегежское г/п, г. Сегежа, ул. Гражданская, д. 3</t>
  </si>
  <si>
    <t xml:space="preserve">Сегежский р-н, Сегежское г/п, г. Сегежа, ул. Карельская, д. 10</t>
  </si>
  <si>
    <t xml:space="preserve">Сегежский р-н, Сегежское г/п, г. Сегежа, ул. Кирова, д. 12</t>
  </si>
  <si>
    <t xml:space="preserve">Сегежский р-н, Чернопорожское с/п, пос. Олений, ул. Набережная, д. 11</t>
  </si>
  <si>
    <t xml:space="preserve">Сегежский р-н, Идельское с/п, пос. Идель, ул. Заречная, д. 10</t>
  </si>
  <si>
    <t xml:space="preserve">Сегежский р-н, Идельское с/п, пос. Идель, ул. Советская, д. 19</t>
  </si>
  <si>
    <t xml:space="preserve">Сегежский р-н, Надвоицкое г/п, дер. Каменный Бор, ул. Набережная, д. 5</t>
  </si>
  <si>
    <t xml:space="preserve">Брусчаты</t>
  </si>
  <si>
    <t xml:space="preserve">Сегежский р-н, Надвоицкое г/п, дер. Каменный Бор, ул. Пионерская, д. 2</t>
  </si>
  <si>
    <t xml:space="preserve">Сегежский р-н, Надвоицкое г/п, дер. Каменный Бор, ул. Спортивная, д. 11а</t>
  </si>
  <si>
    <t xml:space="preserve">Сегежский р-н, Надвоицкое г/п, пгт Надвоицы, ул. Ленина, д. 4</t>
  </si>
  <si>
    <t xml:space="preserve">Сегежский р-н, Надвоицкое г/п, пгт Надвоицы, ул. Спиридонова, д. 8</t>
  </si>
  <si>
    <t xml:space="preserve">Сегежский р-н, Надвоицкое г/п, пгт Надвоицы, ул. Спиридонова, д. 11</t>
  </si>
  <si>
    <t xml:space="preserve">Сегежский р-н, Надвоицкое г/п, пгт Надвоицы, ул. Спиридонова, д. 13</t>
  </si>
  <si>
    <t xml:space="preserve">Сегежский р-н, Надвоицкое г/п, пгт Надвоицы, ул. Спиридонова, д. 26</t>
  </si>
  <si>
    <t xml:space="preserve">Сегежский р-н, Надвоицкое г/п, пос. Верхний, д. 2а</t>
  </si>
  <si>
    <t xml:space="preserve">Сегежский р-н, Сегежское г/п, г. Сегежа, ул. Кирова, д. 7</t>
  </si>
  <si>
    <t xml:space="preserve">Сегежский р-н, Сегежское г/п, г. Сегежа, ул. Ленина, д. 3</t>
  </si>
  <si>
    <t xml:space="preserve">Сегежский р-н, Сегежское г/п, г. Сегежа, ул. Партизанская, д. 3</t>
  </si>
  <si>
    <t xml:space="preserve">Сегежский р-н, Чернопорожское с/п, пос. Олений, ул. Набережная, д. 8</t>
  </si>
  <si>
    <t xml:space="preserve">Сегежский р-н, Чернопорожское с/п, пос. Олений, ул. Набережная, д. 12</t>
  </si>
  <si>
    <t xml:space="preserve">Сегежский р-н, Надвоицкое г/п, пос. Верхний, д. 10</t>
  </si>
  <si>
    <t xml:space="preserve">Итого по Сегежскому муниципальному району в 2020г.</t>
  </si>
  <si>
    <t xml:space="preserve">Сегежский р-н, Надвоицкое г/п, пгт Надвоицы, ул. 50 лет Октября, д. 1</t>
  </si>
  <si>
    <t xml:space="preserve">Сегежский р-н, Надвоицкое г/п, пгт Надвоицы, ул. Спиридонова, д. 2</t>
  </si>
  <si>
    <t xml:space="preserve">Сегежский р-н, Надвоицкое г/п, пгт Надвоицы, ул. Спиридонова, д. 3</t>
  </si>
  <si>
    <t xml:space="preserve">Сегежский р-н, Надвоицкое г/п, пгт Надвоицы, ул. Спиридонова, д. 4</t>
  </si>
  <si>
    <t xml:space="preserve">Сегежский р-н, Надвоицкое г/п, пгт Надвоицы, ул. Спиридонова, д. 5</t>
  </si>
  <si>
    <t xml:space="preserve">Сегежский р-н, Надвоицкое г/п, пгт Надвоицы, ул. Спиридонова, д. 6</t>
  </si>
  <si>
    <t xml:space="preserve">Сегежский р-н, Надвоицкое г/п, пгт Надвоицы, ул. Спиридонова, д. 7</t>
  </si>
  <si>
    <t xml:space="preserve">Сегежский р-н, Надвоицкое г/п, пгт Надвоицы, ул. Спиридонова, д. 9</t>
  </si>
  <si>
    <t xml:space="preserve">Сегежский р-н, Надвоицкое г/п, пгт Надвоицы, ул. Спиридонова, д. 10</t>
  </si>
  <si>
    <t xml:space="preserve">Сегежский р-н, Сегежское г/п, г. Сегежа, ул. Ленина, д. 17</t>
  </si>
  <si>
    <t xml:space="preserve">Сегежский р-н, Идельское с/п, пос. Идель, ул. Школьная, д. 10</t>
  </si>
  <si>
    <t xml:space="preserve">1932</t>
  </si>
  <si>
    <t xml:space="preserve">Сегежский р-н, Идельское с/п, пос. Идель, ул. Школьная, д. 12</t>
  </si>
  <si>
    <t xml:space="preserve">1933</t>
  </si>
  <si>
    <t xml:space="preserve">Сегежский р-н, Надвоицкое г/п, пгт Надвоицы, ул. 50 лет Октября, д. 5/1</t>
  </si>
  <si>
    <t xml:space="preserve">Сегежский р-н, Надвоицкое г/п, пгт Надвоицы, ул. 50 лет Октября, д. 7/2</t>
  </si>
  <si>
    <t xml:space="preserve">Сегежский р-н, Надвоицкое г/п, пгт Надвоицы, ул. Ленина, д. 6/3</t>
  </si>
  <si>
    <t xml:space="preserve">Сегежский р-н, Надвоицкое г/п, пгт Надвоицы, ул. Спиридонова, д. 27</t>
  </si>
  <si>
    <t xml:space="preserve">Сегежский р-н, Надвоицкое г/п, пгт Надвоицы, ул. Спиридонова, д. 28</t>
  </si>
  <si>
    <t xml:space="preserve">Сегежский р-н, Надвоицкое г/п, пгт Надвоицы, ул. Строителей, д. 8</t>
  </si>
  <si>
    <t xml:space="preserve">Сегежский р-н, Сегежское г/п, г. Сегежа, ул. Гагарина, д. 11</t>
  </si>
  <si>
    <t xml:space="preserve">Сегежский р-н, Сегежское г/п, г. Сегежа, ул. Гагарина, д. 17</t>
  </si>
  <si>
    <t xml:space="preserve">Сегежский р-н, Сегежское г/п, г. Сегежа, ул. Ленина, д. 19</t>
  </si>
  <si>
    <t xml:space="preserve">Сегежский р-н, Сегежское г/п, г. Сегежа, ул. Мира, д. 8</t>
  </si>
  <si>
    <t xml:space="preserve">Сегежский р-н, Сегежское г/п, г. Сегежа, ул. Мира, д. 20</t>
  </si>
  <si>
    <t xml:space="preserve">Сегежский р-н, Сегежское г/п, г. Сегежа, ул. Мира, д. 22</t>
  </si>
  <si>
    <t xml:space="preserve">1939</t>
  </si>
  <si>
    <t xml:space="preserve">Сегежский р-н, Сегежское г/п, г. Сегежа, ул. Мира, д. 28</t>
  </si>
  <si>
    <t xml:space="preserve">Сегежский р-н, Сегежское г/п, г. Сегежа, ул. Мира, д. 30</t>
  </si>
  <si>
    <t xml:space="preserve">Сегежский р-н, Сегежское г/п, г. Сегежа, ул. Советская, д. 12</t>
  </si>
  <si>
    <t xml:space="preserve">1937</t>
  </si>
  <si>
    <t xml:space="preserve">Сегежский р-н, Сегежское г/п, г. Сегежа, ул. Советская, д. 14</t>
  </si>
  <si>
    <t xml:space="preserve">Сегежский р-н, Сегежское г/п, г. Сегежа, ул. Советская, д. 15</t>
  </si>
  <si>
    <t xml:space="preserve">Сегежский р-н, Сегежское г/п, г. Сегежа, ул. Щербакова, д. 3</t>
  </si>
  <si>
    <t xml:space="preserve">Сегежский р-н, Сегежское г/п, г. Сегежа, ул. Щербакова, д. 6</t>
  </si>
  <si>
    <t xml:space="preserve">Итого по Сегежскому муниципальному району в 2021г.</t>
  </si>
  <si>
    <t xml:space="preserve">Итого по Сегежскому муниципальному району</t>
  </si>
  <si>
    <t xml:space="preserve">Сортавальский муниципальный район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</si>
  <si>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пер. Пионерский, д. 5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</si>
  <si>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до 1939</t>
  </si>
  <si>
    <t xml:space="preserve">Сортавальский р-н, Сортавальское г/п, г. Сортавала, ул. 1-я Гористая, д. 3</t>
  </si>
  <si>
    <t xml:space="preserve">Сортавальский р-н, Сортавальское г/п, г. Сортавала, ул. 1-я Гористая, д. 5/18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</si>
  <si>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Антикайнена, д. 23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</si>
  <si>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Гагарина, д. 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</si>
  <si>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Сортавальское г/п, г. Сортавала, ул. Горького, д. 22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</si>
  <si>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Каменистая, д. 36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</si>
  <si>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11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</si>
  <si>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Маяковского, д. 2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</si>
  <si>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Октябрьская, д. 6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</si>
  <si>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Осипенко, д. 4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</si>
  <si>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Советских Космонавтов, д. 12/13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</si>
  <si>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ш. Старовыборгское, д. 36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</si>
  <si>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Сортавальское г/п, пос. Гидрогородок (г Сортавала), ул. Гидрогородок, д. 1</t>
  </si>
  <si>
    <t xml:space="preserve">Сортавальский р-н, Хелюльское г/п, пгт Хелюля (г Сортавала), ул. Фабричная, д. 20 (ОКН)</t>
  </si>
  <si>
    <t xml:space="preserve">Сортавальский р-н, Хелюльское г/п, пгт Хелюля (г Сортавала), ул. Комсомольская, д. 28</t>
  </si>
  <si>
    <t xml:space="preserve">Сортавальский р-н, Сортавальское г/п, г. Сортавала, ул. Кайманова, д. 48а</t>
  </si>
  <si>
    <t xml:space="preserve">Сортавальский р-н, Сортавальское г/п, г. Сортавала, ул. Ладожская, д. 5</t>
  </si>
  <si>
    <t xml:space="preserve">Сортавальский р-н, Сортавальское г/п, г. Сортавала, ул. Маяковского, д. 9</t>
  </si>
  <si>
    <t xml:space="preserve">Сортавальский р-н, Сортавальское г/п, г. Сортавала, ул. Парковая, д. 5</t>
  </si>
  <si>
    <t xml:space="preserve">Сортавальский р-н, Вяртсильское г/п, пгт Вяртсиля (г Сортавала), ул. Ст. Вяртсиля, д. 1</t>
  </si>
  <si>
    <t xml:space="preserve">Сортавальский р-н, Сортавальское г/п, г. Сортавала, ул. Советская, д. 14/9 (ОКН)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</si>
  <si>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40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</si>
  <si>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Итого по Сортавальскому муниципальному району в 2019г.</t>
  </si>
  <si>
    <t xml:space="preserve">Сортавальский р-н, Сортавальское г/п, г. Сортавала, ул. Куйбышева, д. 9</t>
  </si>
  <si>
    <t xml:space="preserve">Сортавальский р-н, Хелюльское г/п, пгт Хелюля (г Сортавала), ш. Сортавальское, д. 8</t>
  </si>
  <si>
    <t xml:space="preserve">Сортавальский р-н, Сортавальское г/п, г. Сортавала, ул. Маяковского, д. 11</t>
  </si>
  <si>
    <t xml:space="preserve">Сортавальский р-н, Сортавальское г/п, г. Сортавала, ул. Ладожская, д. 15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</si>
  <si>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Куйбышева, д. 13</t>
    </r>
    <r>
      <rPr>
        <b val="true"/>
        <sz val="9"/>
        <rFont val="Times New Roman"/>
        <family val="1"/>
        <charset val="204"/>
      </rPr>
      <t xml:space="preserve"> 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</si>
  <si>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Куйбышева, д. 1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</si>
  <si>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Куйбышева, д. 2</t>
    </r>
    <r>
      <rPr>
        <b val="true"/>
        <sz val="9"/>
        <rFont val="Times New Roman"/>
        <family val="1"/>
        <charset val="204"/>
      </rPr>
      <t xml:space="preserve"> 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</si>
  <si>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Ладожская, д. 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</si>
  <si>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Сортавальское г/п, г. Сортавала, ул. Ленина, д. 30</t>
  </si>
  <si>
    <t xml:space="preserve">Сортавальский р-н, Сортавальское г/п, г. Сортавала, ул. Горького, д. 17</t>
  </si>
  <si>
    <t xml:space="preserve">Итого по Сортавальскому муниципальному району в 2020г.</t>
  </si>
  <si>
    <t xml:space="preserve">Сортавальский р-н, Сортавальское г/п, г. Сортавала, ул. 40 лет ВЛКСМ, д. 6/10</t>
  </si>
  <si>
    <t xml:space="preserve">Сортавальский р-н, Сортавальское г/п, г. Сортавала, ул. Куйбышева, д. 14</t>
  </si>
  <si>
    <t xml:space="preserve">Сортавальский р-н, Сортавальское г/п, г. Сортавала, ул. Первомайская, д. 50</t>
  </si>
  <si>
    <t xml:space="preserve">Сортавальский р-н, Сортавальское г/п, г. Сортавала, ул. Фанерная, д. 1</t>
  </si>
  <si>
    <t xml:space="preserve">Сортавальский р-н, Хелюльское г/п, пгт Хелюля (г Сортавала), ул. Октябрьская, д. 2</t>
  </si>
  <si>
    <t xml:space="preserve">Сортавальский р-н, Хелюльское г/п, пгт Хелюля (г Сортавала), ул. Октябрьская, д. 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</si>
  <si>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2-я Гористая, д. 1/11 </t>
    </r>
    <r>
      <rPr>
        <b val="true"/>
        <sz val="9"/>
        <rFont val="Times New Roman"/>
        <family val="1"/>
        <charset val="204"/>
      </rPr>
      <t xml:space="preserve"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</si>
  <si>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8</t>
    </r>
    <r>
      <rPr>
        <b val="true"/>
        <sz val="9"/>
        <rFont val="Times New Roman"/>
        <family val="1"/>
        <charset val="204"/>
      </rPr>
      <t xml:space="preserve"> 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</si>
  <si>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Первомайская, д. 19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</si>
  <si>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Итого по Сортавальскому муниципальному району в 2021г.</t>
  </si>
  <si>
    <t xml:space="preserve">Итого по Сортавальскому муниципальному району</t>
  </si>
  <si>
    <t xml:space="preserve">Суоярвский муниципальный район</t>
  </si>
  <si>
    <t xml:space="preserve">Суоярвский р-н, Найстенъярвское с/п, пос. Найстенъярви, ул. Гористая, д. 12</t>
  </si>
  <si>
    <t xml:space="preserve">Суоярвский р-н, Найстенъярвское с/п, пос. Найстенъярви, ул. Ждановского, д. 1</t>
  </si>
  <si>
    <t xml:space="preserve">Суоярвский р-н, Найстенъярвское с/п, пос. Найстенъярви, ул. Ждановского, д. 3</t>
  </si>
  <si>
    <t xml:space="preserve">Суоярвский р-н, Поросозерское с/п, пос. Поросозеро, ул. Антикайнена, д. 1</t>
  </si>
  <si>
    <t xml:space="preserve">Суоярвский р-н, Поросозерское с/п, пос. Поросозеро, ул. Антикайнена, д. 3</t>
  </si>
  <si>
    <t xml:space="preserve">Суоярвский р-н, Поросозерское с/п, пос. Поросозеро, ул. Карельская, д. 7</t>
  </si>
  <si>
    <t xml:space="preserve">Суоярвский р-н, Поросозерское с/п, пос. Поросозеро, ул. Комсомольская, д. 6</t>
  </si>
  <si>
    <t xml:space="preserve">Суоярвский р-н, Поросозерское с/п, пос. Поросозеро, ул. Комсомольская, д. 12</t>
  </si>
  <si>
    <t xml:space="preserve">Суоярвский р-н, Поросозерское с/п, пос. Поросозеро, ул. Комсомольская, д. 14</t>
  </si>
  <si>
    <t xml:space="preserve">Суоярвский р-н, Поросозерское с/п, пос. Поросозеро, ул. Северная, д. 2</t>
  </si>
  <si>
    <t xml:space="preserve">Суоярвский р-н, Поросозерское с/п, пос. Поросозеро, ул. Северная, д. 3</t>
  </si>
  <si>
    <t xml:space="preserve">Суоярвский р-н, Суоярвское г/п, г. Суоярви, пер. Маяковского, д. 5</t>
  </si>
  <si>
    <t xml:space="preserve">Суоярвский р-н, Суоярвское г/п, г. Суоярви, ул. Победы, д. 4</t>
  </si>
  <si>
    <t xml:space="preserve">Суоярвский р-н, Суоярвское г/п, г. Суоярви, ул. Октябрьская, д. 7</t>
  </si>
  <si>
    <t xml:space="preserve">Суоярвский р-н, Суоярвское г/п, г. Суоярви, ул. Суоярвское шоссе, д. 5</t>
  </si>
  <si>
    <t xml:space="preserve">Суоярвский р-н, Лоймольское с/п, п. Леппясюрья, ул. Строительная, д. 28</t>
  </si>
  <si>
    <t xml:space="preserve">Крупноблочные с металлическим каркасом</t>
  </si>
  <si>
    <t xml:space="preserve">Суоярвский р-н, Лоймольское с/п, п. Райконкоски, ул. Советская, д. 30</t>
  </si>
  <si>
    <t xml:space="preserve">Суоярвский р-н, Вешкельское с/п, с. Вешкелица, ул. Советская, д. 1</t>
  </si>
  <si>
    <t xml:space="preserve">Суоярвский р-н, Суоярвское г/п, г. Суоярви, ул. Гагарина, д. 2</t>
  </si>
  <si>
    <t xml:space="preserve">Итого по Суоярвскому муниципальному району в 2019г.</t>
  </si>
  <si>
    <t xml:space="preserve">Суоярвский р-н, Поросозерское с/п, пос. Поросозеро, ул. Комсомольская, д. 2</t>
  </si>
  <si>
    <t xml:space="preserve">Суоярвский р-н, Суоярвское г/п, г. Суоярви, ул. Гагарина, д. 9</t>
  </si>
  <si>
    <t xml:space="preserve">Суоярвский р-н, Суоярвское г/п, г. Суоярви, ул. Гагарина, д. 24</t>
  </si>
  <si>
    <t xml:space="preserve">Итого по Суоярвскому муниципальному району в 2020г.</t>
  </si>
  <si>
    <t xml:space="preserve">Итого по Суоярвскому муниципальному району в 2021г.</t>
  </si>
  <si>
    <t xml:space="preserve">Итого по Суоярвскому муниципальному району</t>
  </si>
  <si>
    <t xml:space="preserve">  </t>
  </si>
  <si>
    <t xml:space="preserve"> </t>
  </si>
  <si>
    <t xml:space="preserve">Раздел № 2.   Реестр многоквартирных домов, которые подлежат капитальному ремонту, по видам ремонта </t>
  </si>
  <si>
    <t xml:space="preserve">Адрес многоквартирного дома</t>
  </si>
  <si>
    <t xml:space="preserve">стоимость капитального ремонта, ВСЕГО</t>
  </si>
  <si>
    <t xml:space="preserve">Ремонт внутридомовых инженерных систем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</si>
  <si>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</si>
  <si>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ремонт крыши, в том числе переустройство невентилируемой крыши на вентилируемую крышу, устройство выходов на кровлю</t>
  </si>
  <si>
    <t xml:space="preserve">ремонт подвальных помещений</t>
  </si>
  <si>
    <t xml:space="preserve">утепление и ремонт фасада</t>
  </si>
  <si>
    <t xml:space="preserve">ремонт фундамента</t>
  </si>
  <si>
    <t xml:space="preserve">установка коллективных (общедомовых) ПУ и УУ</t>
  </si>
  <si>
    <t xml:space="preserve">другие виды (проектная документация)</t>
  </si>
  <si>
    <t xml:space="preserve">Строительный контроль</t>
  </si>
  <si>
    <t xml:space="preserve">электро-снабжения</t>
  </si>
  <si>
    <t xml:space="preserve">теплоснабжения</t>
  </si>
  <si>
    <t xml:space="preserve">газоснабжения</t>
  </si>
  <si>
    <t xml:space="preserve">холодного водоснабжения</t>
  </si>
  <si>
    <t xml:space="preserve">горячего водоснабжения</t>
  </si>
  <si>
    <t xml:space="preserve">водоотведения</t>
  </si>
  <si>
    <t xml:space="preserve">ед.</t>
  </si>
  <si>
    <t xml:space="preserve">кв.м.</t>
  </si>
  <si>
    <t xml:space="preserve">2</t>
  </si>
  <si>
    <t xml:space="preserve">Всего по Республике Карелия в 2019г.</t>
  </si>
  <si>
    <t xml:space="preserve">Итого по РП по Республике Карелия в 2019г.</t>
  </si>
  <si>
    <t xml:space="preserve">Всего по Республике Карелия в 2020г.</t>
  </si>
  <si>
    <t xml:space="preserve">Итого по РП по Республике Карелия в 2020г.</t>
  </si>
  <si>
    <t xml:space="preserve">Всего по Республике Карелия в 2021г.</t>
  </si>
  <si>
    <t xml:space="preserve">Итого по РП по Республике Карелия в 2021г.</t>
  </si>
  <si>
    <t xml:space="preserve">Петрозаводский ГО, г. Петрозаводск, наб. Лососинская, д. 11</t>
  </si>
  <si>
    <t xml:space="preserve">Петрозаводский ГО, г. Петрозаводск, ул. Промышленная, д. 14</t>
  </si>
  <si>
    <t xml:space="preserve">Петрозаводский ГО, г. Петрозаводск, ул. Гоголя, д. 22 (ОКН)</t>
  </si>
  <si>
    <t xml:space="preserve">Петрозаводский ГО, г. Петрозаводск, просп. Карла Маркса, д. 20 ОКН</t>
  </si>
  <si>
    <t xml:space="preserve">Калевальский муниципальный район</t>
  </si>
  <si>
    <t xml:space="preserve">900.6</t>
  </si>
  <si>
    <t xml:space="preserve">568.5</t>
  </si>
  <si>
    <t xml:space="preserve">897.2</t>
  </si>
  <si>
    <t xml:space="preserve">Медвежьегорский р-н, Медвежьегорское г/п, г. Медвежьегорск, пер. Дорожный, д. 10</t>
  </si>
  <si>
    <t xml:space="preserve">Олонецкий муниципальный район</t>
  </si>
  <si>
    <t xml:space="preserve">Олонецкое г/п, г Олонец, ул Октябрьская, д. 3А (ОКН)</t>
  </si>
  <si>
    <t xml:space="preserve">Прионежский муниципальный район</t>
  </si>
  <si>
    <t xml:space="preserve">Сегежский муниципальный район</t>
  </si>
  <si>
    <t xml:space="preserve">Cежский р-н, Надвоицкое г/п, пгт Надвоицы, ул. 50 лет Октября, д. 29</t>
  </si>
  <si>
    <t xml:space="preserve">Сортавальский р-н, Сортавальское г/п, г. Сортавала, пер. Пионерский, д. 5 (ОКН)</t>
  </si>
  <si>
    <t xml:space="preserve">Сортавальский р-н, Сортавальское г/п, г. Сортавала, ул. Антикайнена, д. 23</t>
  </si>
  <si>
    <t xml:space="preserve">Сортавальский р-н, Сортавальское г/п, г. Сортавала, ул. Гагарина, д. 3</t>
  </si>
  <si>
    <t xml:space="preserve">Сортавальский р-н, Сортавальское г/п, г. Сортавала, ул. Каменистая, д. 36</t>
  </si>
  <si>
    <t xml:space="preserve">Сортавальский р-н, Сортавальское г/п, г. Сортавала, ул. Карельская, д. 11</t>
  </si>
  <si>
    <t xml:space="preserve">Сортавальский р-н, Сортавальское г/п, г. Сортавала, ул. Маяковского, д. 2 (ОКН)</t>
  </si>
  <si>
    <t xml:space="preserve">Сортавальский р-н, Сортавальское г/п, г. Сортавала, ул. Октябрьская, д. 6 (ОКН)</t>
  </si>
  <si>
    <t xml:space="preserve">Сортавальский р-н, Сортавальское г/п, г. Сортавала, ул. Осипенко, д. 4 (ОКН)</t>
  </si>
  <si>
    <t xml:space="preserve">Сортавальский р-н, Сортавальское г/п, г. Сортавала, ул. Советских Космонавтов, д. 12/13 (ОКН)</t>
  </si>
  <si>
    <t xml:space="preserve">Сортавальский р-н, Сортавальское г/п, г. Сортавала, ш. Старовыборгское, д. 36</t>
  </si>
  <si>
    <t xml:space="preserve">Сортавальский р-н, Сортавальское г/п, г. Сортавала, ул. Карельская, д. 40 (ОКН)</t>
  </si>
  <si>
    <t xml:space="preserve">Сортавальский р-н, Сортавальское г/п, г. Сортавала, ул. Гагарина, д. 3 (ОКН)</t>
  </si>
  <si>
    <t xml:space="preserve">Сортавальский р-н, Сортавальское г/п, г. Сортавала, ул. Антикайнена, д. 23 (ОКН)</t>
  </si>
  <si>
    <t xml:space="preserve">Сортавальский р-н, Сортавальское г/п, г. Сортавала, ул. Карельская, д. 11 (ОКН)</t>
  </si>
  <si>
    <t xml:space="preserve">Сортавальский р-н, Сортавальское г/п, г. Сортавала, ш. Старовыборгское, д. 36 (ОКН)</t>
  </si>
  <si>
    <t xml:space="preserve">Сортавальский р-н, Сортавальское г/п, г. Сортавала, ул. Советская, д. 14/9 (ОКН) </t>
  </si>
  <si>
    <t xml:space="preserve">Сортавальский р-н, Сортавальское г/п, г. Сортавала, ул. Куйбышева, д. 13</t>
  </si>
  <si>
    <t xml:space="preserve">Сортавальский р-н, Сортавальское г/п, г. Сортавала, ул. Куйбышева, д. 1</t>
  </si>
  <si>
    <t xml:space="preserve">Сортавальский р-н, Сортавальское г/п, г. Сортавала, ул. Куйбышева, д. 2 (ОКН)</t>
  </si>
  <si>
    <t xml:space="preserve">Сортавальский р-н, Сортавальское г/п, г. Сортавала, ул. Ладожская, д. 3</t>
  </si>
  <si>
    <t xml:space="preserve">Сортавальский р-н, Сортавальское г/п, г. Сортавала, ул. 2-я Гористая, д. 1/11 (ОКН)</t>
  </si>
  <si>
    <t xml:space="preserve">Сортавальский р-н, Сортавальское г/п, г. Сортавала, ул. Комсомольская, д. 8 (ОКН)</t>
  </si>
  <si>
    <t xml:space="preserve">Сортавальский р-н, Сортавальское г/п, г. Сортавала, ул. Первомайская, д. 19 (ОКН)</t>
  </si>
  <si>
    <t xml:space="preserve">Суоярвский р-н, Вешкельское с/п, с. Вешкелица, ул. Советская, д. 1 </t>
  </si>
  <si>
    <t xml:space="preserve"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</si>
  <si>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</si>
  <si>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Год ввода в эксплуатацию лифтового оборудования</t>
  </si>
  <si>
    <t xml:space="preserve">Стоимость работ и (или) услуг, в том числе разработка проектно-сметной документации и выполнение работ по строительному контролю</t>
  </si>
  <si>
    <t xml:space="preserve">Плановый период проведения работ</t>
  </si>
  <si>
    <t xml:space="preserve">Итого по Республике Карелия в 2019г.</t>
  </si>
  <si>
    <t xml:space="preserve">Итого по Республике Карелия в 2020г.</t>
  </si>
  <si>
    <t xml:space="preserve">Итого по Республике Карелия в 2021г.</t>
  </si>
  <si>
    <t xml:space="preserve">Петрозаводский ГО, г. Петрозаводск, пр-кт Октябрьский, д. 60</t>
  </si>
  <si>
    <t xml:space="preserve">Петрозаводский ГО, г. Петрозаводск, ул. Чкалова, д.48</t>
  </si>
  <si>
    <t xml:space="preserve">Петрозаводский ГО, г. Петрозаводск, ул.Кемская, д.7</t>
  </si>
  <si>
    <t xml:space="preserve">Петрозаводский ГО, г. Петрозаводск, ул. Сегежская, д.9</t>
  </si>
  <si>
    <t xml:space="preserve">Петрозаводский ГО, г. Петрозаводск, ул. Сегежская, д.11</t>
  </si>
  <si>
    <t xml:space="preserve">Петрозаводский ГО, г. Петрозаводск, ул. Калинина, д.8</t>
  </si>
  <si>
    <t xml:space="preserve">Петрозаводский ГО, г. Петрозаводск, просп. Карельский, д. 10</t>
  </si>
  <si>
    <t xml:space="preserve">Петрозаводский ГО, г. Петрозаводск, ул. Кемская, д. 9</t>
  </si>
  <si>
    <t xml:space="preserve">Петрозаводский ГО, г. Петрозаводск, ул. Питкярантская, д. 8</t>
  </si>
  <si>
    <t xml:space="preserve">Петрозаводский ГО, г. Петрозаводск, ул. Питкярантская, д. 10</t>
  </si>
  <si>
    <t xml:space="preserve">Петрозаводский ГО, г. Петрозаводск, ул. Ровио, д. 1</t>
  </si>
  <si>
    <t xml:space="preserve">Петрозаводский ГО, г. Петрозаводск, ул. Шотмана, д. 36А</t>
  </si>
  <si>
    <t xml:space="preserve">Петрозаводский ГО, г. Петрозаводск, ул. Ровио, д. 21</t>
  </si>
  <si>
    <t xml:space="preserve">Петрозаводский ГО, г. Петрозаводск, ш. Лососинское, д. 33, корп. 5</t>
  </si>
  <si>
    <t xml:space="preserve">Итого по Петрозаводскому городскому округу в 2019г.</t>
  </si>
  <si>
    <t xml:space="preserve">Петрозаводский ГО, г. Петрозаводск, пер. Попова, д. 3</t>
  </si>
  <si>
    <t xml:space="preserve">Петрозаводский ГО, г. Петрозаводск, ш. Лососинское, д. 29</t>
  </si>
  <si>
    <t xml:space="preserve">Петрозаводский ГО, г. Петрозаводск, ул. Ровио, д. 18</t>
  </si>
  <si>
    <t xml:space="preserve">Петрозаводский ГО, г. Петрозаводск, ул.Мелентьевой, д. 30</t>
  </si>
  <si>
    <t xml:space="preserve">Петрозаводский ГО, г. Петрозаводск, ул. Ключевая, д. 17</t>
  </si>
  <si>
    <t xml:space="preserve">Петрозаводский ГО, г. Петрозаводск, ул. Нойбранденбургская, д. 10</t>
  </si>
  <si>
    <t xml:space="preserve">Петрозаводский ГО, г. Петрозаводск, ш. Лососинское, д. 24, корп. 1</t>
  </si>
  <si>
    <t xml:space="preserve">Петрозаводский ГО, г. Петрозаводск, ш. Лососинское, д. 31, корп. 2</t>
  </si>
  <si>
    <t xml:space="preserve">Петрозаводский ГО, г. Петрозаводск, пр-кт Лесной, д.17</t>
  </si>
  <si>
    <t xml:space="preserve">Петрозаводский ГО, г. Петрозаводск, ул. Торнева, д. 7</t>
  </si>
  <si>
    <t xml:space="preserve">Петрозаводский ГО, г. Петрозаводск, ул. Торнева, д. 9</t>
  </si>
  <si>
    <t xml:space="preserve">Петрозаводский ГО, г. Петрозаводск, ул. Сусанина, д. 26</t>
  </si>
  <si>
    <t xml:space="preserve">Итого по Петрозаводскому городскому округу в 2020г.</t>
  </si>
  <si>
    <t xml:space="preserve">Петрозаводский ГО, г. Петрозаводск, ул. Сусанина, д. 12</t>
  </si>
  <si>
    <t xml:space="preserve">Петрозаводский ГО, г. Петрозаводск, ул. Генерала Фролова, д. 3</t>
  </si>
  <si>
    <t xml:space="preserve">Петрозаводский ГО, г. Петрозаводск, ул. Древлянка, д. 4, корп. 2</t>
  </si>
  <si>
    <t xml:space="preserve">Петрозаводский ГО, г. Петрозаводск, пер.Попова, д. 13</t>
  </si>
  <si>
    <t xml:space="preserve">Петрозаводский ГО, г. Петрозаводск, ул.Гвардейская, д. 11</t>
  </si>
  <si>
    <t xml:space="preserve">Петрозаводский ГО, г. Петрозаводск, просп. Первомайский, д. 15</t>
  </si>
  <si>
    <t xml:space="preserve">Петрозаводский ГО, г. Петрозаводск, ул. Древлянка, д. 12, корп. 2</t>
  </si>
  <si>
    <t xml:space="preserve">Петрозаводский ГО, г. Петрозаводск, ул. Березовая аллея, д. 22</t>
  </si>
  <si>
    <t xml:space="preserve">Петрозаводский ГО, г. Петрозаводск, ул. Древлянка, д. 20</t>
  </si>
  <si>
    <t xml:space="preserve">1987</t>
  </si>
  <si>
    <t xml:space="preserve">Итого по Петрозаводскому городскому округу в 2021г.</t>
  </si>
  <si>
    <t xml:space="preserve">Кондопожский р-н, Кондопожское г/п, г. Кондопога, ш. Октябрьское, д. 43</t>
  </si>
  <si>
    <t xml:space="preserve">Кондопожский р-н, Кондопожское г/п, г. Кондопога, ш. Октябрьское, д. 65а</t>
  </si>
  <si>
    <t xml:space="preserve">Кондопожский р-н, Кондопожское г/п, г. Кондопога, ул. Бумажников, д. 14/1</t>
  </si>
  <si>
    <t xml:space="preserve">Кондопожский р-н, Кондопожское г/п, г. Кондопога, ул. Бумажников, д. 14/2</t>
  </si>
  <si>
    <t xml:space="preserve">Кондопожский р-н, Кондопожское г/п, г. Кондопога, ул. Заводская, д. 23А</t>
  </si>
  <si>
    <t xml:space="preserve">Кондопожский р-н, Кондопожское г/п, г. Кондопога, ш. Октябрьское, д. 9</t>
  </si>
  <si>
    <t xml:space="preserve">Кондопожский р-н, Кондопожское г/п, г. Кондопога, ш. Октябрьское, д. 31</t>
  </si>
  <si>
    <t xml:space="preserve">Кондопожский р-н, Кондопожское г/п, г. Кондопога, ш. Октябрьское, д. 75</t>
  </si>
  <si>
    <t xml:space="preserve">Кондопожский р-н, Кондопожское г/п, г. Кондопога, ул. Комсомольская, д. 18</t>
  </si>
  <si>
    <t xml:space="preserve">Кондопожский р-н, Кондопожское г/п, г. Кондопога, ул. Советов, д. 15Б</t>
  </si>
  <si>
    <t xml:space="preserve">Кондопожский р-н, Кондопожское г/п, г. Кондопога, ул. Строительная, д. 15</t>
  </si>
  <si>
    <t xml:space="preserve">Кондопожский р-н, Кондопожское г/п, г. Кондопога, ул. Бумажников, д. 14/3</t>
  </si>
  <si>
    <t xml:space="preserve">Кондопожский р-н, Кондопожское г/п, г. Кондопога, просп. Калинина, д. 16</t>
  </si>
  <si>
    <t xml:space="preserve">Кондопожский р-н, Кондопожское г/п, г. Кондопога, б-р Юности, д. 22</t>
  </si>
  <si>
    <t xml:space="preserve">Кондопожский р-н, Кондопожское г/п, г. Кондопога, ул. Советов, д. 33</t>
  </si>
  <si>
    <t xml:space="preserve">Кондопожский р-н, Кондопожское г/п, г. Кондопога, ул. Строительная, д. 17</t>
  </si>
  <si>
    <t xml:space="preserve">Кондопожский р-н, Кондопожское г/п, г. Кондопога, ш. Октябрьское, д. 21</t>
  </si>
  <si>
    <t xml:space="preserve">Кондопожский р-н, Кондопожское г/п, г. Кондопога, ш. Октябрьское, д. 33</t>
  </si>
  <si>
    <t xml:space="preserve">Кондопожский р-н, Кондопожское г/п, г. Кондопога, ш. Октябрьское, д. 69</t>
  </si>
  <si>
    <t xml:space="preserve">Кондопожский р-н, Кондопожское г/п, г. Кондопога, ш. Октябрьское, д. 73</t>
  </si>
  <si>
    <t xml:space="preserve">Кондопожский р-н, Кондопожское г/п, г. Кондопога, ш. Октябрьское, д. 77</t>
  </si>
  <si>
    <t xml:space="preserve">Кондопожский р-н, Кондопожское г/п, г. Кондопога, ш. Октябрьское, д. 79</t>
  </si>
  <si>
    <t xml:space="preserve">Кондопожский р-н, Кондопожское г/п, г. Кондопога, ул. Советов, д. 5</t>
  </si>
  <si>
    <t xml:space="preserve">Кондопожский р-н, Кондопожское г/п, г. Кондопога, ул. Советов, д. 9</t>
  </si>
  <si>
    <t xml:space="preserve">1982</t>
  </si>
  <si>
    <t xml:space="preserve">Кондопожский р-н, Кондопожское г/п, г. Кондопога, ш. Октябрьское, д. 81а</t>
  </si>
  <si>
    <t xml:space="preserve">Питкярантский р-н, Питкярантское г/п, г. Питкяранта, ул. Рудакова, д. 6</t>
  </si>
  <si>
    <t xml:space="preserve">Питкярантский р-н, Питкярантское г/п, г. Питкяранта, ул. Рудакова, д. 7</t>
  </si>
  <si>
    <t xml:space="preserve">Питкярантский р-н, Питкярантское г/п, г. Питкяранта, ул. Рудакова, д. 9</t>
  </si>
  <si>
    <t xml:space="preserve">Питкярантский р-н, Питкярантское г/п, г. Питкяранта, ул. Рудакова, д. 13</t>
  </si>
  <si>
    <t xml:space="preserve">Сортавальский р-н, Сортавальское г/п, г. Сортавала, ул. Кирова, д. 10/24</t>
  </si>
  <si>
    <t xml:space="preserve">Раздел № 4.  Перечень многоквартирных домов, в отношении которых в 2019 - 2021 году запланированы работы по ремонту внутридомовых инженерных систем газоснабжения</t>
  </si>
  <si>
    <t xml:space="preserve">Год постройки</t>
  </si>
  <si>
    <t xml:space="preserve">Наличие г/к</t>
  </si>
  <si>
    <t xml:space="preserve">Кол-во этажей</t>
  </si>
  <si>
    <t xml:space="preserve">Кол-во подъездов</t>
  </si>
  <si>
    <t xml:space="preserve">Кол-во квартир</t>
  </si>
  <si>
    <t xml:space="preserve">Всего по Республике Карелия </t>
  </si>
  <si>
    <t xml:space="preserve">г Петрозаводск, ул. Московская, д. 3</t>
  </si>
  <si>
    <t xml:space="preserve">+</t>
  </si>
  <si>
    <t xml:space="preserve">панельный</t>
  </si>
  <si>
    <t xml:space="preserve">г Петрозаводск, пр-кт Октябрьский, д. 14</t>
  </si>
  <si>
    <t xml:space="preserve">г Петрозаводск, пр-кт Октябрьский, д. 14а</t>
  </si>
  <si>
    <t xml:space="preserve">г Петрозаводск, пр-кт Октябрьский, д. 14б</t>
  </si>
  <si>
    <t xml:space="preserve">г Петрозаводск, пр-кт Октябрьский, д. 16</t>
  </si>
  <si>
    <t xml:space="preserve">г Петрозаводск, пр-кт Октябрьский, д. 16б</t>
  </si>
  <si>
    <t xml:space="preserve">-</t>
  </si>
  <si>
    <t xml:space="preserve">г Петрозаводск, пр-кт Октябрьский, д. 16в</t>
  </si>
  <si>
    <t xml:space="preserve">г Петрозаводск, ул Луначарского, д. 40</t>
  </si>
  <si>
    <t xml:space="preserve">кирпичный</t>
  </si>
  <si>
    <t xml:space="preserve">г Петрозаводск, ул Луначарского, д. 42</t>
  </si>
  <si>
    <t xml:space="preserve">г Петрозаводск, ул Ригачина, д. 44а</t>
  </si>
  <si>
    <t xml:space="preserve">г Петрозаводск, ул Ригачина, д. 50</t>
  </si>
  <si>
    <t xml:space="preserve">г Петрозаводск, ул Чернышевского, д. 5</t>
  </si>
  <si>
    <t xml:space="preserve">г Петрозаводск, ул Чернышевского, д. 11</t>
  </si>
  <si>
    <t xml:space="preserve">блочный</t>
  </si>
  <si>
    <t xml:space="preserve">г Петрозаводск, ул Чернышевского, д. 12</t>
  </si>
  <si>
    <t xml:space="preserve">г Петрозаводск, ул Чернышевского, д. 18</t>
  </si>
  <si>
    <t xml:space="preserve">г Петрозаводск, ул Чернышевского, д. 19</t>
  </si>
  <si>
    <t xml:space="preserve">г Петрозаводск, ул Чернышевского, д. 20</t>
  </si>
  <si>
    <t xml:space="preserve">г Петрозаводск, ул Чернышевского, д. 21</t>
  </si>
  <si>
    <t xml:space="preserve">г Петрозаводск, ул Чернышевского, д. 22</t>
  </si>
  <si>
    <t xml:space="preserve">г Петрозаводск, ул Чернышевского, д. 24</t>
  </si>
  <si>
    <t xml:space="preserve">г Петрозаводск, ул Свирская, д. 8</t>
  </si>
  <si>
    <t xml:space="preserve">г Петрозаводск, ул Свирская, д. 11</t>
  </si>
  <si>
    <t xml:space="preserve">г Петрозаводск, ул Северная, д. 4</t>
  </si>
  <si>
    <t xml:space="preserve">г Петрозаводск, ул Сорокская, д. 3</t>
  </si>
  <si>
    <t xml:space="preserve">г Петрозаводск, ул Шотмана, д. 54</t>
  </si>
  <si>
    <t xml:space="preserve">г Петрозаводск, ул Разина, д. 4</t>
  </si>
  <si>
    <t xml:space="preserve">г Петрозаводск, пр-кт Первомайский, д. 53</t>
  </si>
  <si>
    <t xml:space="preserve">г Петрозаводск, ул Птицефабрика, д. 1Б</t>
  </si>
  <si>
    <t xml:space="preserve">г Петрозаводск, ул Птицефабрика, д. 1В</t>
  </si>
  <si>
    <t xml:space="preserve">г Петрозаводск, ул Птицефабрика, д. 1Г</t>
  </si>
  <si>
    <t xml:space="preserve">г Петрозаводск, ул Птицефабрика, д. 1Д</t>
  </si>
  <si>
    <t xml:space="preserve">Раздел № 5.   Перечень многоквартирных домов, в отношении которых в 2019 году запланированы работы по обследованию многоквартирного дома специализированной организацией</t>
  </si>
  <si>
    <t xml:space="preserve">Адрес многоквартирного дома (далее - МКД)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</si>
  <si>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</si>
  <si>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</si>
  <si>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</si>
  <si>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</si>
  <si>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</si>
  <si>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</si>
  <si>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Итого по Республике Карелия в 2019г. МКД</t>
  </si>
  <si>
    <t xml:space="preserve">Петрозаводский ГО, г. Петрозаводск, пр-кт Александра Невского, д. 41-А</t>
  </si>
  <si>
    <t xml:space="preserve">Петрозаводский ГО, г. Петрозаводск, пр-кт Александра Невского, д. 51А</t>
  </si>
  <si>
    <t xml:space="preserve">г Петрозаводск, ул Андропова, д. 28</t>
  </si>
  <si>
    <t xml:space="preserve">г Петрозаводск, ул Анохина, д. 10</t>
  </si>
  <si>
    <t xml:space="preserve">г Петрозаводск, ул Антикайнена, д. 7</t>
  </si>
  <si>
    <t xml:space="preserve">г Петрозаводск, ул Антикайнена, д. 8А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</si>
  <si>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</si>
  <si>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 Петрозаводск, ул Антонова, д. 3</t>
  </si>
  <si>
    <t xml:space="preserve">г Петрозаводск, ул Бесовецкая, д. 1</t>
  </si>
  <si>
    <t xml:space="preserve">г Петрозаводск, ул Бесовецкая, д. 2</t>
  </si>
  <si>
    <t xml:space="preserve">г Петрозаводск, ул Бесовецкая, д. 9</t>
  </si>
  <si>
    <t xml:space="preserve">г Петрозаводск, ул Бесовецкая, д. 12</t>
  </si>
  <si>
    <t xml:space="preserve">г Петрозаводск, ул Бесовецкая, д. 17</t>
  </si>
  <si>
    <t xml:space="preserve">г Петрозаводск, ул Бесовецкая, д. 22</t>
  </si>
  <si>
    <t xml:space="preserve">г Петрозаводск, ул Боровая, д. 10Б</t>
  </si>
  <si>
    <t xml:space="preserve">г Петрозаводск, ул Боровая, д. 12Б</t>
  </si>
  <si>
    <t xml:space="preserve">г Петрозаводск, ул Бородинская, д. 9Б</t>
  </si>
  <si>
    <t xml:space="preserve">г Петрозаводск, ул Варламова, д. 17</t>
  </si>
  <si>
    <t xml:space="preserve">г Петрозаводск, ул Варламова, д. 23</t>
  </si>
  <si>
    <t xml:space="preserve">г Петрозаводск, ул Варламова, д. 58</t>
  </si>
  <si>
    <t xml:space="preserve">г Петрозаводск, ул Варламова, д. 68</t>
  </si>
  <si>
    <t xml:space="preserve">г Петрозаводск, ул Ведлозерская, д. 8</t>
  </si>
  <si>
    <t xml:space="preserve">г Петрозаводск, ул Ведлозерская, д. 10</t>
  </si>
  <si>
    <t xml:space="preserve">г Петрозаводск, ул Ведлозерская, д. 11Б</t>
  </si>
  <si>
    <t xml:space="preserve">г Петрозаводск, ул Виданская, д. 6</t>
  </si>
  <si>
    <t xml:space="preserve">г Петрозаводск, ул Виданская, д. 7</t>
  </si>
  <si>
    <t xml:space="preserve">г Петрозаводск, ул Виданская, д. 8</t>
  </si>
  <si>
    <t xml:space="preserve">г Петрозаводск, ул Виданская, д. 21</t>
  </si>
  <si>
    <t xml:space="preserve">г Петрозаводск, ул Виданская, д. 19А</t>
  </si>
  <si>
    <t xml:space="preserve">г Петрозаводск, ул Владимирская, д. 1</t>
  </si>
  <si>
    <t xml:space="preserve">г Петрозаводск, ул Владимирская, д. 3</t>
  </si>
  <si>
    <t xml:space="preserve">г Петрозаводск, ул Володарского, д. 12</t>
  </si>
  <si>
    <t xml:space="preserve">г Петрозаводск, ул Володарского, д. 18</t>
  </si>
  <si>
    <t xml:space="preserve">г Петрозаводск, ул Володарского, д. 10А</t>
  </si>
  <si>
    <t xml:space="preserve">г Петрозаводск, ул Волховская, д. 4</t>
  </si>
  <si>
    <t xml:space="preserve">г Петрозаводск, ул Волховская, д. 15А</t>
  </si>
  <si>
    <t xml:space="preserve">г Петрозаводск, ш Вытегорское, д. 78А</t>
  </si>
  <si>
    <t xml:space="preserve">г Петрозаводск, ш Вытегорское, д. 78В</t>
  </si>
  <si>
    <t xml:space="preserve">г Петрозаводск, ш Вытегорское, д. 78Г</t>
  </si>
  <si>
    <t xml:space="preserve">г Петрозаводск, ул Герцена, д. 4</t>
  </si>
  <si>
    <t xml:space="preserve">г Петрозаводск, ул Герцена, д. 14</t>
  </si>
  <si>
    <t xml:space="preserve">г Петрозаводск, ул Гоголя, д. 16</t>
  </si>
  <si>
    <t xml:space="preserve">г Петрозаводск, ул Гоголя, д. 20</t>
  </si>
  <si>
    <t xml:space="preserve">г Петрозаводск, ул Гоголя, д. 27</t>
  </si>
  <si>
    <t xml:space="preserve">г Петрозаводск, ул Гоголя, д. 36</t>
  </si>
  <si>
    <t xml:space="preserve">г Петрозаводск, ул Гоголя, д. 38</t>
  </si>
  <si>
    <t xml:space="preserve">г Петрозаводск, ул Гоголя, д. 5А</t>
  </si>
  <si>
    <r>
      <rPr>
        <sz val="8"/>
        <rFont val="Times New Roman"/>
        <family val="1"/>
        <charset val="204"/>
      </rPr>
      <t xml:space="preserve">г Петрозаводск, ул Гоголя, д. 7А</t>
    </r>
    <r>
      <rPr>
        <b val="true"/>
        <sz val="8"/>
        <rFont val="Times New Roman"/>
        <family val="1"/>
        <charset val="204"/>
      </rPr>
      <t xml:space="preserve"> </t>
    </r>
  </si>
  <si>
    <t xml:space="preserve">г Петрозаводск, ул Гоголя, д. 7Б</t>
  </si>
  <si>
    <t xml:space="preserve">г Петрозаводск, ул Грибоедова, д. 3</t>
  </si>
  <si>
    <t xml:space="preserve">г Петрозаводск, ул Грибоедова, д. 4</t>
  </si>
  <si>
    <t xml:space="preserve">г Петрозаводск, ул Грибоедова, д. 5</t>
  </si>
  <si>
    <t xml:space="preserve">г Петрозаводск, ул Грибоедова, д. 7</t>
  </si>
  <si>
    <t xml:space="preserve">г Петрозаводск, ул Грибоедова, д. 8</t>
  </si>
  <si>
    <t xml:space="preserve">г Петрозаводск, ул Грибоедова, д. 12</t>
  </si>
  <si>
    <t xml:space="preserve">г Петрозаводск, ул Грибоедова, д. 16</t>
  </si>
  <si>
    <t xml:space="preserve">г Петрозаводск, ул Грибоедова, д. 18</t>
  </si>
  <si>
    <t xml:space="preserve">г Петрозаводск, ул Грибоедова, д. 14А</t>
  </si>
  <si>
    <t xml:space="preserve">г Петрозаводск, ул Грибоедова, д. 6А</t>
  </si>
  <si>
    <t xml:space="preserve">г Петрозаводск, ул Державина, д. 12</t>
  </si>
  <si>
    <t xml:space="preserve">г Петрозаводск, ул Державина, д. 18</t>
  </si>
  <si>
    <t xml:space="preserve">г Петрозаводск, ул Державина, д. 31</t>
  </si>
  <si>
    <t xml:space="preserve">г Петрозаводск, ул Державина, д. 33</t>
  </si>
  <si>
    <t xml:space="preserve">г Петрозаводск, ул Державина, д. 35</t>
  </si>
  <si>
    <t xml:space="preserve">г Петрозаводск, ул Державина, д. 37</t>
  </si>
  <si>
    <t xml:space="preserve">г Петрозаводск, ул Достоевского, д. 53</t>
  </si>
  <si>
    <t xml:space="preserve">г Петрозаводск, ул Древлянская набережная, д. 24</t>
  </si>
  <si>
    <t xml:space="preserve">г Петрозаводск, ул Древлянская набережная, д. 26</t>
  </si>
  <si>
    <t xml:space="preserve">г Петрозаводск, ул Зайцева, д. 3</t>
  </si>
  <si>
    <t xml:space="preserve">г Петрозаводск, ул Зайцева, д. 9</t>
  </si>
  <si>
    <t xml:space="preserve">г Петрозаводск, ул Зайцева, д. 11</t>
  </si>
  <si>
    <t xml:space="preserve">г Петрозаводск, ул Зайцева, д. 13</t>
  </si>
  <si>
    <t xml:space="preserve">г Петрозаводск, ул Зайцева, д. 30</t>
  </si>
  <si>
    <t xml:space="preserve">г Петрозаводск, ул Зайцева, д. 34</t>
  </si>
  <si>
    <t xml:space="preserve">г Петрозаводск, ул Зайцева, д. 52</t>
  </si>
  <si>
    <t xml:space="preserve">г Петрозаводск, ул Зайцева, д. 54</t>
  </si>
  <si>
    <t xml:space="preserve">Петрозаводский ГО, г. Петрозаводск, пер.Закаменский, д. 2</t>
  </si>
  <si>
    <t xml:space="preserve">Петрозаводский ГО, г. Петрозаводск, пер.Закаменский, д. 3</t>
  </si>
  <si>
    <t xml:space="preserve">Петрозаводский ГО, г. Петрозаводск, пер.Закаменский, д. 4</t>
  </si>
  <si>
    <t xml:space="preserve">Петрозаводский ГО, г. Петрозаводск, пер.Закаменский, д. 2Б</t>
  </si>
  <si>
    <t xml:space="preserve">Петрозаводский ГО, г. Петрозаводск, ул. Калинина, д. 42</t>
  </si>
  <si>
    <t xml:space="preserve">Петрозаводский ГО, г. Петрозаводск, ул. Калинина, д. 55</t>
  </si>
  <si>
    <t xml:space="preserve">Петрозаводский ГО, г. Петрозаводск, ул. Калинина, д. 34Б</t>
  </si>
  <si>
    <t xml:space="preserve">Петрозаводский ГО, г. Петрозаводск, ул. Калинина, д. 34В</t>
  </si>
  <si>
    <t xml:space="preserve">Петрозаводский ГО, г. Петрозаводск, ул. Калинина, д. 46А</t>
  </si>
  <si>
    <t xml:space="preserve">Петрозаводский ГО, г. Петрозаводск, ул. Калинина, д. 52А</t>
  </si>
  <si>
    <t xml:space="preserve">Петрозаводский ГО, г. Петрозаводск, ул. Кирова, д. 41</t>
  </si>
  <si>
    <t xml:space="preserve">Петрозаводский ГО, г. Петрозаводск, ул. Кирова, д. 46</t>
  </si>
  <si>
    <t xml:space="preserve">Петрозаводский ГО, г. Петрозаводск, ул. Кирова, д. 47</t>
  </si>
  <si>
    <t xml:space="preserve">Петрозаводский ГО, г. Петрозаводск, ул. Кирова, д. 47А</t>
  </si>
  <si>
    <t xml:space="preserve">Петрозаводский ГО, г. Петрозаводск, ул. Ключевая, д. 18а</t>
  </si>
  <si>
    <t xml:space="preserve">Петрозаводский ГО, г. Петрозаводск, ул. Ключевая, д. 18б</t>
  </si>
  <si>
    <t xml:space="preserve">Петрозаводский ГО, г. Петрозаводск, ул. Коммунальная, д. 5</t>
  </si>
  <si>
    <t xml:space="preserve">Петрозаводский ГО, г. Петрозаводск, ул. Коммунистов, д. 10</t>
  </si>
  <si>
    <t xml:space="preserve">Петрозаводский ГО, г. Петрозаводск, ул. Коммунистов, д. 12</t>
  </si>
  <si>
    <t xml:space="preserve">Петрозаводский ГО, г. Петрозаводск, ул. Коммунистов, д. 13</t>
  </si>
  <si>
    <t xml:space="preserve">Петрозаводский ГО, г. Петрозаводск, ул. Коммунистов, д. 19</t>
  </si>
  <si>
    <t xml:space="preserve">Петрозаводский ГО, г. Петрозаводск, ул. Коммунистов, д. 32</t>
  </si>
  <si>
    <t xml:space="preserve">Петрозаводский ГО, г. Петрозаводск, ул. Коммунистов, д. 34</t>
  </si>
  <si>
    <t xml:space="preserve">Петрозаводский ГО, г. Петрозаводск, ул. Коммунистов, д. 38</t>
  </si>
  <si>
    <t xml:space="preserve">Петрозаводский ГО, г. Петрозаводск, просп. Комсомольский, д. 9В</t>
  </si>
  <si>
    <t xml:space="preserve">Петрозаводский ГО, г. Петрозаводск, ул. Красная, д. 37</t>
  </si>
  <si>
    <t xml:space="preserve">Петрозаводский ГО, г. Петрозаводск, ул. Красноармейская, д. 2</t>
  </si>
  <si>
    <t xml:space="preserve">Петрозаводский ГО, г. Петрозаводск, ул. Краснодонцев, д. 52</t>
  </si>
  <si>
    <t xml:space="preserve">Петрозаводский ГО, г. Петрозаводск, ул. Краснодонцев, д. 54</t>
  </si>
  <si>
    <t xml:space="preserve">Петрозаводский ГО, г. Петрозаводск, ул. Краснодонцев, д. 56</t>
  </si>
  <si>
    <t xml:space="preserve">Петрозаводский ГО, г. Петрозаводск, ул.Краснофлотская, д. 1</t>
  </si>
  <si>
    <t xml:space="preserve">Петрозаводский ГО, г. Петрозаводск, ул.Краснофлотская, д. 3</t>
  </si>
  <si>
    <t xml:space="preserve">Петрозаводский ГО, г. Петрозаводск, ул.Краснофлотская, д. 9</t>
  </si>
  <si>
    <t xml:space="preserve">Петрозаводский ГО, г. Петрозаводск, ул.Краснофлотская, д. 32</t>
  </si>
  <si>
    <t xml:space="preserve">Петрозаводский ГО, г. Петрозаводск, ул.Краснофлотская, д. 1А</t>
  </si>
  <si>
    <t xml:space="preserve">Петрозаводский ГО, г. Петрозаводск, ул. Крупской, д. 50</t>
  </si>
  <si>
    <t xml:space="preserve">Петрозаводский ГО, г. Петрозаводск, ул. Кузьмина, д. 3</t>
  </si>
  <si>
    <t xml:space="preserve">Петрозаводский ГО, г. Петрозаводск, ул. Кузьмина, д. 52А</t>
  </si>
  <si>
    <t xml:space="preserve">Петрозаводский ГО, г. Петрозаводск, ул. Кутузова, д. 49</t>
  </si>
  <si>
    <t xml:space="preserve">Петрозаводский ГО, г. Петрозаводск, ул. Кутузова, д. 51</t>
  </si>
  <si>
    <t xml:space="preserve">Петрозаводский ГО, г. Петрозаводск, ул. Кутузова, д. 53</t>
  </si>
  <si>
    <t xml:space="preserve">Петрозаводский ГО, г. Петрозаводск, ул. Кутузова, д. 56</t>
  </si>
  <si>
    <t xml:space="preserve">Петрозаводский ГО, г. Петрозаводск, просп.Ленина, д. 11Г</t>
  </si>
  <si>
    <t xml:space="preserve">Петрозаводский ГО, г. Петрозаводск, просп.Ленина, д. 11Д</t>
  </si>
  <si>
    <t xml:space="preserve">Петрозаводский ГО, г. Петрозаводск, просп.Ленина, д. 18А</t>
  </si>
  <si>
    <t xml:space="preserve">Петрозаводский ГО, г. Петрозаводск, ул. Ленинградская, д. 1</t>
  </si>
  <si>
    <t xml:space="preserve">Петрозаводский ГО, г. Петрозаводск, ул. Ленинградская, д. 6</t>
  </si>
  <si>
    <t xml:space="preserve">Петрозаводский ГО, г. Петрозаводск, ул. Ленинградская, д. 4Б</t>
  </si>
  <si>
    <t xml:space="preserve">Петрозаводский ГО, г. Петрозаводск, ул. Лизы Чайкиной, д. 11А</t>
  </si>
  <si>
    <t xml:space="preserve">Петрозаводский ГО, г. Петрозаводск, ул. Лисицыной, д. 5</t>
  </si>
  <si>
    <t xml:space="preserve">Петрозаводский ГО, г. Петрозаводск, ул. Логмозерская, д. 3</t>
  </si>
  <si>
    <t xml:space="preserve">Петрозаводский ГО, г. Петрозаводск, ул. Локомотивная, д. 4</t>
  </si>
  <si>
    <t xml:space="preserve">Петрозаводский ГО, г. Петрозаводск, ул. Локомотивная, д. 6</t>
  </si>
  <si>
    <t xml:space="preserve">Петрозаводский ГО, г. Петрозаводск, ул. Локомотивная, д. 12</t>
  </si>
  <si>
    <t xml:space="preserve">Петрозаводский ГО, г. Петрозаводск, ул. Лососинская, д. 6</t>
  </si>
  <si>
    <t xml:space="preserve">Петрозаводский ГО, г. Петрозаводск, ул. Лососинская, д. 8</t>
  </si>
  <si>
    <t xml:space="preserve">Петрозаводский ГО, г. Петрозаводск, ул. Лососинская, д. 15</t>
  </si>
  <si>
    <t xml:space="preserve">Петрозаводский ГО, г. Петрозаводск, ул. Лососинская, д. 13а</t>
  </si>
  <si>
    <t xml:space="preserve">Петрозаводский ГО, г. Петрозаводск, ул. Лососинская, д. 6а</t>
  </si>
  <si>
    <t xml:space="preserve">Петрозаводский ГО, г. Петрозаводск, ул. Лососинская, д. 9а</t>
  </si>
  <si>
    <t xml:space="preserve">Петрозаводский ГО, г. Петрозаводск, ул. Луначарского, д. 8</t>
  </si>
  <si>
    <t xml:space="preserve">Петрозаводский ГО, г. Петрозаводск, ул. Луначарского, д. 11</t>
  </si>
  <si>
    <t xml:space="preserve">Петрозаводский ГО, г. Петрозаводск, ул. Луначарского, д. 17</t>
  </si>
  <si>
    <t xml:space="preserve">Петрозаводский ГО, г. Петрозаводск, ул. Луначарского, д. 17Б</t>
  </si>
  <si>
    <t xml:space="preserve">Петрозаводский ГО, г. Петрозаводск, ул. Льва Толстого, д. 43</t>
  </si>
  <si>
    <t xml:space="preserve">Петрозаводский ГО, г. Петрозаводск, ул. Льва Толстого, д. 47</t>
  </si>
  <si>
    <t xml:space="preserve">Петрозаводский ГО, г. Петрозаводск, ул. Льва Толстого, д. 49</t>
  </si>
  <si>
    <t xml:space="preserve">Петрозаводский ГО, г. Петрозаводск, ул. Льва Толстого, д. 43А</t>
  </si>
  <si>
    <t xml:space="preserve">Петрозаводский ГО, г. Петрозаводск, ул. Льва Толстого, д. 47А</t>
  </si>
  <si>
    <t xml:space="preserve">Петрозаводский ГО, г. Петрозаводск, ул. Максима Горького, д. 13</t>
  </si>
  <si>
    <t xml:space="preserve">Петрозаводский ГО, г. Петрозаводск, ул. Максима Горького, д. 21а</t>
  </si>
  <si>
    <t xml:space="preserve">Петрозаводский ГО, г. Петрозаводск, ул. Максима Горького, д. 7а</t>
  </si>
  <si>
    <t xml:space="preserve">Петрозаводский ГО, г. Петрозаводск, ул. Маршала Мерецкова, д. 22А</t>
  </si>
  <si>
    <t xml:space="preserve">Петрозаводский ГО, г. Петрозаводск, ул. Машезерская, д. 38А</t>
  </si>
  <si>
    <t xml:space="preserve">Петрозаводский ГО, г. Петрозаводск, ул. Машезерская, д. 46А</t>
  </si>
  <si>
    <t xml:space="preserve">Петрозаводский ГО, г Петрозаводск, ул. Мелентьевой, д. 59</t>
  </si>
  <si>
    <t xml:space="preserve">Петрозаводский ГО, г Петрозаводск, ул. Мичуринская, д. 17</t>
  </si>
  <si>
    <t xml:space="preserve">Петрозаводский ГО, г Петрозаводск, ул. Мичуринская, д. 19</t>
  </si>
  <si>
    <t xml:space="preserve">Петрозаводский ГО, г Петрозаводск, ул. Мончегорская, д. 51</t>
  </si>
  <si>
    <t xml:space="preserve">Петрозаводский ГО, г Петрозаводск, ул. Мурманская, д. 2</t>
  </si>
  <si>
    <t xml:space="preserve">Петрозаводский ГО, г Петрозаводск, ул. Мурманская, д. 4</t>
  </si>
  <si>
    <t xml:space="preserve">Петрозаводский ГО, г Петрозаводск, ул. Мурманская, д. 6</t>
  </si>
  <si>
    <t xml:space="preserve">Петрозаводский ГО, г Петрозаводск, ул. Мурманская, д. 7</t>
  </si>
  <si>
    <t xml:space="preserve">Петрозаводский ГО, г Петрозаводск, ул. Мурманская, д. 13</t>
  </si>
  <si>
    <t xml:space="preserve">Петрозаводский ГО, г Петрозаводск, ул. Мурманская, д. 15</t>
  </si>
  <si>
    <t xml:space="preserve">Петрозаводский ГО, г Петрозаводск, ул. Мурманская, д. 19А</t>
  </si>
  <si>
    <t xml:space="preserve">Петрозаводский ГО, г Петрозаводск, ул. Мурманская, д. 25а</t>
  </si>
  <si>
    <t xml:space="preserve">Петрозаводский ГО, г Петрозаводск, ул. Мурманская, д. 28А</t>
  </si>
  <si>
    <t xml:space="preserve">Петрозаводский ГО, г Петрозаводск, ул. Мурманская, д. 30А</t>
  </si>
  <si>
    <t xml:space="preserve">Петрозаводский ГО, г. Петрозаводск, просп.Октябрьский, д. 17</t>
  </si>
  <si>
    <t xml:space="preserve">Петрозаводский ГО, г. Петрозаводск, просп.Октябрьский, д. 19</t>
  </si>
  <si>
    <t xml:space="preserve">Петрозаводский ГО, г. Петрозаводск, просп.Октябрьский, д. 23</t>
  </si>
  <si>
    <t xml:space="preserve">Петрозаводский ГО, г. Петрозаводск, просп.Октябрьский, д. 25</t>
  </si>
  <si>
    <t xml:space="preserve">Петрозаводский ГО, г. Петрозаводск, просп.Октябрьский, д. 31</t>
  </si>
  <si>
    <t xml:space="preserve">Петрозаводский ГО, г. Петрозаводск, просп.Октябрьский, д. 49</t>
  </si>
  <si>
    <t xml:space="preserve">Петрозаводский ГО, г. Петрозаводск, просп.Октябрьский, д. 51</t>
  </si>
  <si>
    <t xml:space="preserve">Петрозаводский ГО, г. Петрозаводск, просп.Октябрьский, д. 53</t>
  </si>
  <si>
    <t xml:space="preserve">Петрозаводский ГО, г. Петрозаводск, ул. Октября, д. 7</t>
  </si>
  <si>
    <t xml:space="preserve">Петрозаводский ГО, г. Петрозаводск, ул. Октября, д. 11</t>
  </si>
  <si>
    <t xml:space="preserve">Петрозаводский ГО, г. Петрозаводск, ул. Октября, д. 12</t>
  </si>
  <si>
    <t xml:space="preserve">Петрозаводский ГО, г. Петрозаводск, ул. Октября, д. 14</t>
  </si>
  <si>
    <t xml:space="preserve">Петрозаводский ГО, г. Петрозаводск, ул. Парниковая, д. 18</t>
  </si>
  <si>
    <t xml:space="preserve">Петрозаводский ГО, г. Петрозаводск, просп.Первомайский, д. 7</t>
  </si>
  <si>
    <t xml:space="preserve">Петрозаводский ГО, г. Петрозаводск, просп.Первомайский, д. 45</t>
  </si>
  <si>
    <t xml:space="preserve">Петрозаводский ГО, г. Петрозаводск, просп.Первомайский, д. 62</t>
  </si>
  <si>
    <t xml:space="preserve">Петрозаводский ГО, г. Петрозаводск, просп.Первомайский, д. 64</t>
  </si>
  <si>
    <t xml:space="preserve">Петрозаводский ГО, г. Петрозаводск, просп.Первомайский, д. 71</t>
  </si>
  <si>
    <t xml:space="preserve">Петрозаводский ГО, г. Петрозаводск, просп.Первомайский, д. 73</t>
  </si>
  <si>
    <t xml:space="preserve">Петрозаводский ГО, г. Петрозаводск, просп.Первомайский, д. 23А</t>
  </si>
  <si>
    <t xml:space="preserve">Петрозаводский ГО, г. Петрозаводск, просп.Первомайский, д. 26А</t>
  </si>
  <si>
    <t xml:space="preserve">Петрозаводский ГО, г. Петрозаводск, ул.Перттунена, д. 23</t>
  </si>
  <si>
    <t xml:space="preserve">Петрозаводский ГО, г. Петрозаводск, ул.Перттунена, д. 8А</t>
  </si>
  <si>
    <t xml:space="preserve">Петрозаводский ГО, г. Петрозаводск, ул. Пирогова, д. 10</t>
  </si>
  <si>
    <t xml:space="preserve">Петрозаводский ГО, г. Петрозаводск, ул. Правды, д. 19</t>
  </si>
  <si>
    <t xml:space="preserve">Петрозаводский ГО, г. Петрозаводск, ул. Правды, д. 25</t>
  </si>
  <si>
    <t xml:space="preserve">Петрозаводский ГО, г. Петрозаводск, ул. Правды, д. 32</t>
  </si>
  <si>
    <t xml:space="preserve">Петрозаводский ГО, г. Петрозаводск, ул. Правды, д. 34</t>
  </si>
  <si>
    <t xml:space="preserve">Петрозаводский ГО, г. Петрозаводск, ул. Пробная, д. 17</t>
  </si>
  <si>
    <t xml:space="preserve">Петрозаводский ГО, г. Петрозаводск, ул. Промышленная, д. 8</t>
  </si>
  <si>
    <t xml:space="preserve">Петрозаводский ГО, г. Петрозаводск, ул. Промышленная, д. 18</t>
  </si>
  <si>
    <t xml:space="preserve">Петрозаводский ГО, г. Петрозаводск, ул. Профсоюзов, д. 4</t>
  </si>
  <si>
    <t xml:space="preserve">Петрозаводский ГО, г. Петрозаводск, ул. Профсоюзов, д. 17</t>
  </si>
  <si>
    <t xml:space="preserve">Петрозаводский ГО, г. Петрозаводск, ул. Профсоюзов, д. 19</t>
  </si>
  <si>
    <t xml:space="preserve">Петрозаводский ГО, г. Петрозаводск, ул. Профсоюзов, д. 20</t>
  </si>
  <si>
    <t xml:space="preserve">Петрозаводский ГО, г. Петрозаводск, шоссе Пряжинское, д. 5</t>
  </si>
  <si>
    <t xml:space="preserve">Петрозаводский ГО, г. Петрозаводск, ул. Птицефабрика, д. 13А</t>
  </si>
  <si>
    <t xml:space="preserve">Петрозаводский ГО, г. Петрозаводск, ул. Ригачина, д. 18А</t>
  </si>
  <si>
    <t xml:space="preserve">Петрозаводский ГО, г. Петрозаводск, ул. Свирская, д. 1</t>
  </si>
  <si>
    <t xml:space="preserve">Петрозаводский ГО, г. Петрозаводск, ул. Свирская, д. 2</t>
  </si>
  <si>
    <t xml:space="preserve">Петрозаводский ГО, г. Петрозаводск, ул. Свирская, д. 7</t>
  </si>
  <si>
    <t xml:space="preserve">Петрозаводский ГО, г. Петрозаводск, ул. Северная, д. 3</t>
  </si>
  <si>
    <t xml:space="preserve">Петрозаводский ГО, г. Петрозаводск, ул. Северная, д. 8</t>
  </si>
  <si>
    <t xml:space="preserve">Петрозаводский ГО, г. Петрозаводск, ул. Северная, д. 12</t>
  </si>
  <si>
    <t xml:space="preserve">Петрозаводский ГО, г. Петрозаводск, ул.Советская, д. 1</t>
  </si>
  <si>
    <t xml:space="preserve">Петрозаводский ГО, г. Петрозаводск, ул.Советская, д. 24</t>
  </si>
  <si>
    <t xml:space="preserve">Петрозаводский ГО, г. Петрозаводск, ул.Советская, д. 32</t>
  </si>
  <si>
    <t xml:space="preserve">Петрозаводский ГО, г. Петрозаводск, ул.Советская, д. 10А</t>
  </si>
  <si>
    <t xml:space="preserve">Петрозаводский ГО, г. Петрозаводск, ул.Советская, д. 16Б</t>
  </si>
  <si>
    <t xml:space="preserve">Петрозаводский ГО, г. Петрозаводск, ул.Советская, д. 1А</t>
  </si>
  <si>
    <t xml:space="preserve">Петрозаводский ГО, г. Петрозаводск, ул.Советская, д. 1Б</t>
  </si>
  <si>
    <t xml:space="preserve">Петрозаводский ГО, г. Петрозаводск, ул.Советская, д. 20А</t>
  </si>
  <si>
    <t xml:space="preserve">Петрозаводский ГО, г. Петрозаводск, ул.Советская, д. 24А</t>
  </si>
  <si>
    <t xml:space="preserve">Петрозаводский ГО, г. Петрозаводск, ул. Соломенская, д. 5</t>
  </si>
  <si>
    <t xml:space="preserve">Петрозаводский ГО, г. Петрозаводск, ул. Соломенская, д. 7</t>
  </si>
  <si>
    <t xml:space="preserve">Петрозаводский ГО, г. Петрозаводск, ул. Соломенская, д. 9</t>
  </si>
  <si>
    <t xml:space="preserve">Петрозаводский ГО, г. Петрозаводск, ул. Сорокская, д. 7</t>
  </si>
  <si>
    <t xml:space="preserve">Петрозаводский ГО, г. Петрозаводск, ул. Сорокская, д. 11</t>
  </si>
  <si>
    <t xml:space="preserve">Петрозаводский ГО, г. Петрозаводск, переулок  Студенческий, д. 18</t>
  </si>
  <si>
    <t xml:space="preserve">Петрозаводский ГО, г. Петрозаводск, ул. Сулажгорского Кирпичного завода, д. 13</t>
  </si>
  <si>
    <t xml:space="preserve">Петрозаводский ГО, г. Петрозаводск, ул. Сулажгорского Кирпичного завода, д. 15</t>
  </si>
  <si>
    <t xml:space="preserve">Петрозаводский ГО, г. Петрозаводск, ул. Труда, д. 18</t>
  </si>
  <si>
    <t xml:space="preserve">Петрозаводский ГО, г. Петрозаводск, ул. Фурманова, д. 7</t>
  </si>
  <si>
    <t xml:space="preserve">Петрозаводский ГО, г. Петрозаводск, ул. Фурманова, д. 10</t>
  </si>
  <si>
    <t xml:space="preserve">Петрозаводский ГО, г. Петрозаводск, ул. Фурманова, д. 11</t>
  </si>
  <si>
    <t xml:space="preserve">Петрозаводский ГО, г. Петрозаводск, ул. Фурманова, д. 32</t>
  </si>
  <si>
    <t xml:space="preserve">Петрозаводский ГО, г. Петрозаводск, ул. Фурманова, д. 38</t>
  </si>
  <si>
    <t xml:space="preserve">Петрозаводский ГО, г. Петрозаводск, ул. Фурманова, д. 40</t>
  </si>
  <si>
    <t xml:space="preserve">Петрозаводский ГО, г. Петрозаводск, ул. Халтурина, д. 3В</t>
  </si>
  <si>
    <t xml:space="preserve">Петрозаводский ГО, г. Петрозаводск, ул. Шевченко, д. 3</t>
  </si>
  <si>
    <t xml:space="preserve">Петрозаводский ГО, г. Петрозаводск, пер. Широкий, д. 4</t>
  </si>
  <si>
    <t xml:space="preserve">Петрозаводский ГО, г. Петрозаводск, ул. Шотмана, д. 64</t>
  </si>
  <si>
    <t xml:space="preserve">Петрозаводский ГО, г. Петрозаводск, ул. Щорса, д. 1</t>
  </si>
  <si>
    <t xml:space="preserve">Беломорский р-н, Беломорское г/п, г. Беломорск, ул. Банковская, д. 58</t>
  </si>
  <si>
    <t xml:space="preserve">Беломорский р-н, Беломорское г/п, г. Беломорск, ул. Водников, д. 28</t>
  </si>
  <si>
    <t xml:space="preserve">Беломорский р-н, Беломорское г/п, г. Беломорск, ул. Водников, д. 31</t>
  </si>
  <si>
    <t xml:space="preserve">Беломорский р-н, Беломорское г/п, г. Беломорск, ул. Водников, д. 33</t>
  </si>
  <si>
    <t xml:space="preserve">Беломорский р-н, Беломорское г/п, г. Беломорск, ул. Водников, д. 37</t>
  </si>
  <si>
    <t xml:space="preserve">Беломорский р-н, Беломорское г/п, г. Беломорск, ул. Октябрьская, д. 33</t>
  </si>
  <si>
    <t xml:space="preserve">Беломорский р-н, Беломорское г/п, г. Беломорск, ул. Комсомольская, д. 15А</t>
  </si>
  <si>
    <t xml:space="preserve">Беломорский р-н, Беломорское г/п, г. Беломорск, ул. Лесная, д. 17</t>
  </si>
  <si>
    <t xml:space="preserve">Беломорский р-н, Беломорское г/п, г. Беломорск, ул.Спортивная, д. 1</t>
  </si>
  <si>
    <t xml:space="preserve">Беломорский р-н, Беломорское г/п, г. Беломорск, ул.Спортивная, д. 6А</t>
  </si>
  <si>
    <t xml:space="preserve">Калевальский р-н, Калевальское г/п, пгт Калевала, ул. Ленина, д. 36</t>
  </si>
  <si>
    <t xml:space="preserve">Калевальский р-н, Калевальское г/п, пгт Калевала, ул. Ленина, д. 38</t>
  </si>
  <si>
    <t xml:space="preserve">Калевальский р-н, Калевальское г/п, пгт Калевала, ул. Ленина, д. 40</t>
  </si>
  <si>
    <t xml:space="preserve">Калевальский р-н, Калевальское г/п, пгт Калевала, ул. Красноармейская, д. 6</t>
  </si>
  <si>
    <t xml:space="preserve">Калевальский р-н, Калевальское г/п, пгт Калевала, ул.Октябрьская, д. 7</t>
  </si>
  <si>
    <t xml:space="preserve">Калевальский р-н, Калевальское г/п, пгт Калевала, ул.Партизанская, д. 4</t>
  </si>
  <si>
    <t xml:space="preserve">Калевальский р-н, Калевальское г/п, пгт Калевала, ул.Партизанская, д. 13</t>
  </si>
  <si>
    <t xml:space="preserve">Калевальский р-н, Калевальское г/п, пгт Калевала, ул.Руны Калевалы, д. 15</t>
  </si>
  <si>
    <t xml:space="preserve">Калевальский р-н, Калевальское г/п, пгт Калевала, ул.Советская, д. 5</t>
  </si>
  <si>
    <t xml:space="preserve">Калевальский р-н, Калевальское г/п, пгт Калевала, ул.Советская, д. 6</t>
  </si>
  <si>
    <t xml:space="preserve">Калевальский р-н, Калевальское г/п, пгт Калевала, ул.Советская, д. 34</t>
  </si>
  <si>
    <t xml:space="preserve">Калевальский р-н, Калевальское г/п, пгт Калевала, ул.Стрельникова, д. 10</t>
  </si>
  <si>
    <t xml:space="preserve">Калевальский р-н, Боровское с/п, пос. Боровой, ул. Советская, д. 9</t>
  </si>
  <si>
    <t xml:space="preserve">Калевальский р-н, Боровское с/п, пос. Боровой, ул. Школьная, д. 6А</t>
  </si>
  <si>
    <t xml:space="preserve">Калевальский р-н, Боровское с/п, пос. Боровой, ул. Школьная, д. 6Б</t>
  </si>
  <si>
    <t xml:space="preserve">Кемский р-н, Кемское г/п, г Кемь, ул Полярная, д. 5</t>
  </si>
  <si>
    <t xml:space="preserve">Кемский р-н, Кемское г/п, г Кемь, ул Полярная, д. 6</t>
  </si>
  <si>
    <t xml:space="preserve">Кемский р-н, Кемское г/п, г Кемь, ул Полярная, д. 7</t>
  </si>
  <si>
    <t xml:space="preserve">Кемский р-н, Кемское г/п, г Кемь, ул Беломорская, д. 9</t>
  </si>
  <si>
    <t xml:space="preserve">Кемский р-н, Кемское г/п, г Кемь, ул Беломорская, д. 10</t>
  </si>
  <si>
    <t xml:space="preserve">Кемский р-н, Кемское г/п, г Кемь, ул Беломорская, д. 11</t>
  </si>
  <si>
    <t xml:space="preserve">Кемский р-н, Кемское г/п, г Кемь, ул Беломорская, д. 14</t>
  </si>
  <si>
    <t xml:space="preserve">Кемский р-н, Кемское г/п, г Кемь, ул Вицупа, д. 9</t>
  </si>
  <si>
    <t xml:space="preserve">Кемский р-н, Кемское г/п, г. Кемь, ул. Загородная, д. 6</t>
  </si>
  <si>
    <t xml:space="preserve">Кемский р-н, Кемское г/п, г. Кемь, ул. Загородная, д. 8</t>
  </si>
  <si>
    <t xml:space="preserve">Кемский р-н, Кемское г/п, г. Кемь, ул. Загородная, д. 13</t>
  </si>
  <si>
    <t xml:space="preserve">Кемский р-н, Кемское г/п, г. Кемь, ул. Загородная, д. 17</t>
  </si>
  <si>
    <t xml:space="preserve">Кемский р-н, Кемское г/п, г. Кемь, ул. Загородная, д. 19</t>
  </si>
  <si>
    <t xml:space="preserve">Кемский р-н, Кемское г/п, г. Кемь, ул. Кирова, д. 9</t>
  </si>
  <si>
    <t xml:space="preserve">Кемский р-н, Кемское г/п, г. Кемь, ул. Кирова, д. 19</t>
  </si>
  <si>
    <t xml:space="preserve">Кемский р-н, Кемское г/п, г. Кемь, ул. Кирова, д. 21</t>
  </si>
  <si>
    <t xml:space="preserve">Кемский р-н, Кемское г/п, г. Кемь, ул. Ленина, д. 6</t>
  </si>
  <si>
    <t xml:space="preserve">Кемский р-н, Кемское г/п, г. Кемь, ул. Ленина, д. 18</t>
  </si>
  <si>
    <t xml:space="preserve">Кемский р-н, Кемское г/п, г. Кемь, ул. Ленина, д. 30</t>
  </si>
  <si>
    <t xml:space="preserve">Кемский р-н, Кемское г/п, г. Кемь, ул. Ленина, д. 57</t>
  </si>
  <si>
    <t xml:space="preserve">Кемский р-н, Кемское г/п, г. Кемь, ул. Малышева, д. 3</t>
  </si>
  <si>
    <t xml:space="preserve">Кемский р-н, Кемское г/п, г. Кемь, ул. Подгорная, д. 4</t>
  </si>
  <si>
    <t xml:space="preserve">Кемский р-н, Кемское г/п, г. Кемь, ул. Подужемская, д. 7</t>
  </si>
  <si>
    <t xml:space="preserve">Кемский р-н, Кемское г/п, г. Кемь, ул. Свободы, д. 24</t>
  </si>
  <si>
    <t xml:space="preserve">Кемский р-н, Кемское г/п, г. Кемь, ул. Свободы, д. 28</t>
  </si>
  <si>
    <t xml:space="preserve">Кемский р-н, Кемское г/п, г. Кемь, ул. Северная, д. 5</t>
  </si>
  <si>
    <t xml:space="preserve">Кемский р-н, Кемское г/п, г. Кемь, ул. Северная, д. 6</t>
  </si>
  <si>
    <t xml:space="preserve">Кемский р-н, Кемское г/п, г. Кемь, ул. Сенная, д. 16</t>
  </si>
  <si>
    <t xml:space="preserve">Кемский р-н, Кемское г/п, г. Кемь, ул. Шоссе 1 Мая, д. 18</t>
  </si>
  <si>
    <t xml:space="preserve">Кемский р-н, Кемское г/п, г. Кемь, ул. Шоссе 1 Мая, д. 20</t>
  </si>
  <si>
    <t xml:space="preserve">Кемский р-н, Кемское г/п, г. Кемь, ул. Шоссе 1 Мая, д. 35</t>
  </si>
  <si>
    <t xml:space="preserve">Кемский р-н, Кемское г/п, г. Кемь, ул. Шоссе 1 Мая, д. 52</t>
  </si>
  <si>
    <t xml:space="preserve">Кемский р-н, Кемское г/п, г. Кемь, ул. Шоссе 1 Мая, д. 54</t>
  </si>
  <si>
    <r>
      <rPr>
        <sz val="8"/>
        <rFont val="Times New Roman"/>
        <family val="1"/>
        <charset val="204"/>
      </rPr>
      <t xml:space="preserve">Кемский р-н, Кемское г/п, г. Кемь, ул. Шоссе 1 Мая, д. 60</t>
    </r>
    <r>
      <rPr>
        <b val="true"/>
        <sz val="8"/>
        <rFont val="Times New Roman"/>
        <family val="1"/>
        <charset val="204"/>
      </rPr>
      <t xml:space="preserve"> ПОЖАР!!!</t>
    </r>
  </si>
  <si>
    <t xml:space="preserve">Кондопожское г/п, г Кондопога, ул Бумажников, д. 20а</t>
  </si>
  <si>
    <t xml:space="preserve">Кондопожское г/п, г Кондопога, ул Заводская, д. 25</t>
  </si>
  <si>
    <t xml:space="preserve">Кондопожское г/п, г Кондопога, ул Заводская, д. 44</t>
  </si>
  <si>
    <t xml:space="preserve">Кондопожское г/п, г Кондопога, ул Комсомольская, д. 6а</t>
  </si>
  <si>
    <t xml:space="preserve">Кондопожское г/п, г Кондопога, ул Комсомольская, д. 11</t>
  </si>
  <si>
    <t xml:space="preserve">Кондопожское г/п, г Кондопога, ул Комсомольская, д. 13</t>
  </si>
  <si>
    <t xml:space="preserve">Кондопожское г/п, г Кондопога, ул Комсомольская, д. 15</t>
  </si>
  <si>
    <t xml:space="preserve">Кондопожское г/п, г Кондопога, ул Комсомольская, д. 19а</t>
  </si>
  <si>
    <t xml:space="preserve">Кондопожское г/п, г Кондопога, ул Комсомольская, д. 21а</t>
  </si>
  <si>
    <t xml:space="preserve">Кондопожское г/п, г Кондопога, ул Комсомольская, д. 33</t>
  </si>
  <si>
    <t xml:space="preserve">Кондопожское г/п, г Кондопога, ул Комсомольская, д. 34</t>
  </si>
  <si>
    <t xml:space="preserve">Фибролитовые</t>
  </si>
  <si>
    <t xml:space="preserve">Кондопожское г/п, г Кондопога, ул Комсомольская, д. 36</t>
  </si>
  <si>
    <t xml:space="preserve">Кондопожское г/п, г Кондопога, пер Коммунальный, д. 4</t>
  </si>
  <si>
    <t xml:space="preserve">Кондопожское г/п, г Кондопога, пер Коммунальный, д. 6</t>
  </si>
  <si>
    <t xml:space="preserve">Кондопожское г/п, г Кондопога, ул Лесная, д. 13</t>
  </si>
  <si>
    <t xml:space="preserve">Кондопожское г/п, г Кондопога, ул М.Горького, д. 9а</t>
  </si>
  <si>
    <t xml:space="preserve">Кондопожское г/п, г Кондопога, ул М.Горького, д. 11</t>
  </si>
  <si>
    <t xml:space="preserve">Кондопожское г/п, г Кондопога, ул М.Горького, д. 15а</t>
  </si>
  <si>
    <t xml:space="preserve">Кондопожское г/п, г Кондопога, ул М.Горького, д. 20</t>
  </si>
  <si>
    <t xml:space="preserve">Кондопожское г/п, г Кондопога, ул М.Горького, д. 21</t>
  </si>
  <si>
    <t xml:space="preserve">Кондопожское г/п, г Кондопога, ул М.Горького, д. 22</t>
  </si>
  <si>
    <t xml:space="preserve">Кондопожское г/п, г Кондопога, ул М.Горького, д. 24</t>
  </si>
  <si>
    <t xml:space="preserve">Кондопожское г/п, г Кондопога, ул М.Горького, д. 26</t>
  </si>
  <si>
    <t xml:space="preserve">Кондопожское г/п, г Кондопога, ул М.Горького, д. 28</t>
  </si>
  <si>
    <t xml:space="preserve">Кондопожское г/п, г Кондопога, ул М.Горького, д. 30</t>
  </si>
  <si>
    <t xml:space="preserve">Кондопожское г/п, г Кондопога, ул М.Горького, д. 39</t>
  </si>
  <si>
    <t xml:space="preserve">Кондопожское г/п, г Кондопога, ул Новокирпичная, д. 10</t>
  </si>
  <si>
    <t xml:space="preserve">Кондопожское г/п, г Кондопога, ул Новокирпичная, д. 13</t>
  </si>
  <si>
    <t xml:space="preserve">Каркас. Фиброл</t>
  </si>
  <si>
    <t xml:space="preserve">Кондопожское г/п, г Кондопога, ул Новокирпичная, д. 16</t>
  </si>
  <si>
    <t xml:space="preserve">Кондопожское г/п, г Кондопога, ул Новокирпичная, д. 36</t>
  </si>
  <si>
    <t xml:space="preserve">Кондопожский р-н, Кондопожское г/п, г. Кондопога, ул. Парковая, д. 13</t>
  </si>
  <si>
    <t xml:space="preserve">Кондопожский р-н, Кондопожское г/п, г. Кондопога, ул. Парковая, д. 14</t>
  </si>
  <si>
    <t xml:space="preserve">Кондопожский р-н, Кондопожское г/п, г. Кондопога, ул. Шежемского, д. 22</t>
  </si>
  <si>
    <t xml:space="preserve">Кондопожский р-н, Кондопожское г/п, г. Кондопога, ул. Шежемского, д. 24</t>
  </si>
  <si>
    <t xml:space="preserve">Каркасно-засыпной</t>
  </si>
  <si>
    <t xml:space="preserve">Кондопожский р-н, Кондопожское г/п, г. Кондопога, ул. Школьная, д. 5а</t>
  </si>
  <si>
    <t xml:space="preserve">Кондопожский р-н, Петровское с/п, с. Спасская Губа, ул. Комсомольская, д. 5</t>
  </si>
  <si>
    <t xml:space="preserve">Кондопожский р-н, Петровское с/п, с. Спасская Губа, ул. Советская, д. 13</t>
  </si>
  <si>
    <t xml:space="preserve">Кондопожский р-н, Петровское с/п, с. Спасская Губа, ул. Советская, д. 27</t>
  </si>
  <si>
    <t xml:space="preserve">Кондопожский р-н, Петровское с/п, с. Спасская Губа, ул. Строительная, д. 1</t>
  </si>
  <si>
    <t xml:space="preserve">Кондопожский р-н, Янишпольское с/п, дер. Суна, ул. Станционная, д. 6</t>
  </si>
  <si>
    <t xml:space="preserve">Кондопожский р-н, Янишпольское с/п, ст. Заделье,  д. 1</t>
  </si>
  <si>
    <t xml:space="preserve">Кондопожский р-н, Янишпольское с/п, с Янишполе, пер Новый, д. 2</t>
  </si>
  <si>
    <t xml:space="preserve">Кондопожский р-н, Кяппесельгское  с/п, пос Кяппесельга , ул Советов д. 4</t>
  </si>
  <si>
    <t xml:space="preserve">Кондопожский р-н, Кондопожское г/п, пос. Березовка, ул. Центральная, д. 15</t>
  </si>
  <si>
    <t xml:space="preserve">Кондопожский р-н, Кондопожское г/п, пос. Березовка, ул. Центральная, д. 17</t>
  </si>
  <si>
    <t xml:space="preserve">Лахденпохский р-н, Лахденпохское г/п, г. Лахденпохья, ул. Бусалова, д. 9</t>
  </si>
  <si>
    <t xml:space="preserve">брусчатый</t>
  </si>
  <si>
    <t xml:space="preserve">Лахденпохский р-н, Лахденпохское г/п, г. Лахденпохья, ул. Бусалова, д. 22</t>
  </si>
  <si>
    <t xml:space="preserve">Лахденпохский р-н, Лахденпохское г/п, г. Лахденпохья, ул. Гагарина, д. 9</t>
  </si>
  <si>
    <t xml:space="preserve">Лахденпохский р-н, Лахденпохское г/п, г. Лахденпохья, ул. Заводская, д. 18</t>
  </si>
  <si>
    <t xml:space="preserve">Лахденпохский р-н, Лахденпохское г/п, г. Лахденпохья, ул. Красноармейская, д. 16</t>
  </si>
  <si>
    <t xml:space="preserve">Лахденпохский р-н, Лахденпохское г/п, г. Лахденпохья, ул. Ленина, д. 11</t>
  </si>
  <si>
    <t xml:space="preserve">Лахденпохский р-н, Лахденпохское г/п, г. Лахденпохья, ул. Ленина, д. 15</t>
  </si>
  <si>
    <t xml:space="preserve">Лахденпохский р-н, Лахденпохское г/п, г. Лахденпохья, ул. Ленина, д. 16</t>
  </si>
  <si>
    <t xml:space="preserve">Лахденпохский р-н, Лахденпохское г/п, г. Лахденпохья, ул. Ленина, д. 23</t>
  </si>
  <si>
    <t xml:space="preserve">Лахденпохский р-н, Лахденпохское г/п, г. Лахденпохья, ул. Ленина, д. 25</t>
  </si>
  <si>
    <t xml:space="preserve">Лахденпохский р-н, Лахденпохское г/п, г. Лахденпохья, ул. Малиновского, д. 2</t>
  </si>
  <si>
    <t xml:space="preserve">Лахденпохский р-н, Лахденпохское г/п, г. Лахденпохья, ул. Малиновского, д. 6</t>
  </si>
  <si>
    <t xml:space="preserve">Лахденпохский р-н, Лахденпохское г/п, г. Лахденпохья, ул. Малиновского, д. 10</t>
  </si>
  <si>
    <t xml:space="preserve">Лоухский р-н, Лоухское г/п, пгт Лоухи, пер. Дачный, д. 7</t>
  </si>
  <si>
    <t xml:space="preserve">Лоухский р-н, Лоухское г/п, пгт Лоухи, пер. Дачный, д. 8</t>
  </si>
  <si>
    <t xml:space="preserve">Лоухский р-н, Лоухское г/п, пгт Лоухи, пер. Дачный, д. 14</t>
  </si>
  <si>
    <t xml:space="preserve">брусовой</t>
  </si>
  <si>
    <t xml:space="preserve">Лоухский р-н, Лоухское г/п, пгт Лоухи, ул. Им 23 Гвардейской стрелковой дивизии, д. 1</t>
  </si>
  <si>
    <t xml:space="preserve">Лоухский р-н, Лоухское г/п, пгт Лоухи, ул. Им 23 Гвардейской стрелковой дивизии, д. 3</t>
  </si>
  <si>
    <t xml:space="preserve">Лоухский р-н, Лоухское г/п, пгт Лоухи, ул. Им 23 Гвардейской стрелковой дивизии, д. 5</t>
  </si>
  <si>
    <t xml:space="preserve">Лоухский р-н, Лоухское г/п, пгт Лоухи, ул. Им 23 Гвардейской стрелковой дивизии, д. 7</t>
  </si>
  <si>
    <t xml:space="preserve">Лоухский р-н, Лоухское г/п, пгт Лоухи, ул. Им 23 Гвардейской стрелковой дивизии, д. 9</t>
  </si>
  <si>
    <t xml:space="preserve">Лоухский р-н, Лоухское г/п, пгт Лоухи, ул. Им 23 Гвардейской стрелковой дивизии, д. 11</t>
  </si>
  <si>
    <t xml:space="preserve">Лоухский р-н, Лоухское г/п, пгт Лоухи, ул. Им 23 Гвардейской стрелковой дивизии, д. 12</t>
  </si>
  <si>
    <t xml:space="preserve">Лоухский р-н, Лоухское г/п, пгт Лоухи, ул. Комсомольская, д. 43</t>
  </si>
  <si>
    <t xml:space="preserve">Лоухский р-н, Лоухское г/п, пгт Лоухи, ул. Победы, д. 3</t>
  </si>
  <si>
    <t xml:space="preserve">Лоухский р-н, Лоухское г/п, пгт Лоухи, ул. Победы, д. 4</t>
  </si>
  <si>
    <t xml:space="preserve">Лоухский р-н, Лоухское г/п, пгт Лоухи, ул. Победы, д. 5</t>
  </si>
  <si>
    <t xml:space="preserve">Лоухский р-н, Лоухское г/п, пгт Лоухи, ул. Победы, д. 6</t>
  </si>
  <si>
    <t xml:space="preserve">Лоухский р-н, Лоухское г/п, пгт Лоухи, ул. Победы, д. 7</t>
  </si>
  <si>
    <t xml:space="preserve">Лоухский р-н, Лоухское г/п, пгт Лоухи, ул. Победы, д. 9</t>
  </si>
  <si>
    <t xml:space="preserve">Лоухский р-н, Лоухское г/п, пгт Лоухи, ул Советская, д. 2</t>
  </si>
  <si>
    <t xml:space="preserve">Лоухский р-н, Лоухское г/п, пгт Лоухи, ул Совхозная, д. 2</t>
  </si>
  <si>
    <t xml:space="preserve">Лоухский р-н, Лоухское г/п, пгт Лоухи, ул Совхозная, д. 3</t>
  </si>
  <si>
    <t xml:space="preserve">Лоухский р-н, Лоухское г/п, пгт Лоухи, ул Совхозная, д. 5</t>
  </si>
  <si>
    <t xml:space="preserve">Лоухский р-н, Лоухское г/п, пгт Лоухи, ул Шмагрина, д. 3</t>
  </si>
  <si>
    <t xml:space="preserve">Лоухский р-н, Лоухское г/п, пгт Лоухи, ул Шмагрина, д. 6</t>
  </si>
  <si>
    <t xml:space="preserve">Лоухский р-н, Лоухское г/п, пгт Лоухи, ул Шмагрина, д. 9</t>
  </si>
  <si>
    <t xml:space="preserve">Лоухский р-н, Лоухское г/п, пгт Лоухи, ул Шмагрина, д. 12</t>
  </si>
  <si>
    <t xml:space="preserve">Лоухский р-н, Лоухское г/п, пгт Лоухи, ул Шмагрина, д. 14</t>
  </si>
  <si>
    <t xml:space="preserve">Лоухский р-н, Лоухское г/п, пгт Лоухи, ул Шмагрина, д. 16</t>
  </si>
  <si>
    <t xml:space="preserve">Лоухский р-н, Лоухское г/п, пгт Лоухи, ул Шмагрина, д. 18</t>
  </si>
  <si>
    <t xml:space="preserve">Лоухский р-н, Лоухское г/п, пгт Лоухи, ул Шмагрина, д. 24</t>
  </si>
  <si>
    <t xml:space="preserve">Лоухский р-н, Лоухское г/п, пгт Лоухи, ул Ю.Жаровина, д. 10</t>
  </si>
  <si>
    <t xml:space="preserve">Лоухский р-н, Лоухское г/п, пгт Лоухи, ул Южная, д. 10</t>
  </si>
  <si>
    <t xml:space="preserve">Лоухский р-н, Лоухское г/п, пгт Лоухи, ул Южная, д. 11</t>
  </si>
  <si>
    <t xml:space="preserve">Лоухский р-н, Чупинское г/п, пгт Чупа, ул. Клубная, д. 14</t>
  </si>
  <si>
    <t xml:space="preserve">бревенчатый</t>
  </si>
  <si>
    <t xml:space="preserve">Лоухский р-н, Чупинское г/п, пгт Чупа, ул. Вокзальная, д. 1А</t>
  </si>
  <si>
    <t xml:space="preserve">Лоухский р-н, Чупинское г/п, пгт Чупа, ул. Вокзальная, д. 2а</t>
  </si>
  <si>
    <t xml:space="preserve">Лоухский р-н, Чупинское г/п, пгт Чупа, ул. Пионерская, д. 51</t>
  </si>
  <si>
    <t xml:space="preserve">Лоухский р-н, Чупинское г/п, пгт Чупа, ул. Пионерская, д. 53</t>
  </si>
  <si>
    <t xml:space="preserve">Лоухский р-н, Чупинское г/п, пгт Чупа, ул. Пионерская, д. 55</t>
  </si>
  <si>
    <t xml:space="preserve">Лоухский р-н, Чупинское г/п, пгт Чупа, ул. Пионерская, д. 57</t>
  </si>
  <si>
    <t xml:space="preserve">Лоухский р-н, Чупинское г/п, пгт Чупа, ул. Советская, д. 34</t>
  </si>
  <si>
    <t xml:space="preserve">Лоухский р-н, Плотинское с/п, пос. Чкаловский, ул. Школьная, д. 15</t>
  </si>
  <si>
    <t xml:space="preserve">Лоухский р-н, Кестеньгское с/п, пос. Софпорог, ул. Лесная, д. 10</t>
  </si>
  <si>
    <t xml:space="preserve">Лоухский р-н, Кестеньгское с/п, пос. Сосновый, ул. Набережная, д. 27</t>
  </si>
  <si>
    <t xml:space="preserve">Щитовой</t>
  </si>
  <si>
    <t xml:space="preserve">Лоухский р-н, Кестеньгское с/п, пос. Кестеньга, ул. Советская, д. 6</t>
  </si>
  <si>
    <t xml:space="preserve">Лоухский р-н, Кестеньгское с/п, пос. Кестеньга, ул. Советская, д. 70</t>
  </si>
  <si>
    <t xml:space="preserve">Лоухский р-н, Кестеньгское с/п, пос. Кестеньга, ул. Г.Н.Сухорукова, д. 5</t>
  </si>
  <si>
    <t xml:space="preserve">Медвежьегорский р-н, Медвежьегорское г/п, г. Медвежьегорск, ул. Артемьева, д.26</t>
  </si>
  <si>
    <t xml:space="preserve">Медвежьегорский р-н, Медвежьегорское г/п, г. Медвежьегорск, ул. Артемьева, д.30</t>
  </si>
  <si>
    <t xml:space="preserve">Медвежьегорский р-н, Медвежьегорское г/п, г. Медвежьегорск, ул. Артемьева, д.32</t>
  </si>
  <si>
    <t xml:space="preserve">Медвежьегорский р-н, Медвежьегорское г/п, г. Медвежьегорск, ул. Коммунаров, д.12</t>
  </si>
  <si>
    <t xml:space="preserve">Медвежьегорский р-н, Медвежьегорское г/п, г. Медвежьегорск, ул. М. Горького, д.34</t>
  </si>
  <si>
    <t xml:space="preserve">Медвежьегорский р-н, Медвежьегорское г/п, г. Медвежьегорск, ул. Матросова, д.5</t>
  </si>
  <si>
    <t xml:space="preserve">Медвежьегорский р-н, Медвежьегорское г/п, г. Медвежьегорск, ул. Верхняя, д.32А</t>
  </si>
  <si>
    <t xml:space="preserve">Медвежьегорский р-н, Медвежьегорское г/п, г. Медвежьегорск, ул. Онежская, д.4</t>
  </si>
  <si>
    <t xml:space="preserve">Медвежьегорский р-н, Медвежьегорское г/п, г. Медвежьегорск, ул. Советская, д.1</t>
  </si>
  <si>
    <t xml:space="preserve">Медвежьегорский р-н, Медвежьегорское г/п, г. Медвежьегорск, ул. Советская, д.22</t>
  </si>
  <si>
    <t xml:space="preserve">Медвежьегорский р-н, Медвежьегорское г/п, г. Медвежьегорск, ул. Пригородная, д.5</t>
  </si>
  <si>
    <t xml:space="preserve">Медвежьегорский р-н, Медвежьегорское г/п, г. Медвежьегорск, ул.Свердлова, д.4А</t>
  </si>
  <si>
    <t xml:space="preserve">Медвежьегорский р-н, Медвежьегорское г/п, г. Медвежьегорск, ул.Фонягина, д.2</t>
  </si>
  <si>
    <t xml:space="preserve">Медвежьегорский р-н, Медвежьегорское г/п, г. Медвежьегорск, ул.Фонягина, д.4</t>
  </si>
  <si>
    <t xml:space="preserve">Медвежьегорский р-н, Медвежьегорское г/п, г. Медвежьегорск, ул.Фонягина, д.6</t>
  </si>
  <si>
    <t xml:space="preserve">Медвежьегорский р-н, Медвежьегорское г/п, г. Медвежьегорск, ул.Фонягина, д.7</t>
  </si>
  <si>
    <t xml:space="preserve">Медвежьегорский р-н, Толвуйское с/п, дер. Толвуя, ул. Школьная, д. 1</t>
  </si>
  <si>
    <t xml:space="preserve">Медвежьегорский р-н, Толвуйское с/п, дер. Толвуя, ул. Школьная, д. 4</t>
  </si>
  <si>
    <t xml:space="preserve">Медвежьегорский р-н, Толвуйское с/п, дер. Толвуя, ул. Школьная, д. 6</t>
  </si>
  <si>
    <t xml:space="preserve">Медвежьегорский р-н, Толвуйское с/п, дер. Толвуя, ул. Школьная, д. 8</t>
  </si>
  <si>
    <t xml:space="preserve">Медвежьегорский р-н, Толвуйское с/п, дер. Толвуя, пер. Школьный, д. 6</t>
  </si>
  <si>
    <t xml:space="preserve">Медвежьегорский р-н, Толвуйское с/п, дер. Толвуя, ул. Пушкина, д. 1</t>
  </si>
  <si>
    <t xml:space="preserve">Медвежьегорский р-н, Пиндушское г/п, пгт Пиндуши, ул. Первомайская, д. 1</t>
  </si>
  <si>
    <t xml:space="preserve">Медвежьегорский р-н, Пиндушское г/п, пгт Пиндуши, ул. Первомайская, д. 3</t>
  </si>
  <si>
    <t xml:space="preserve">Медвежьегорский р-н, Пиндушское г/п, пгт Пиндуши, ул. Первомайская, д. 4</t>
  </si>
  <si>
    <t xml:space="preserve">Медвежьегорский р-н, Пиндушское г/п, пгт Пиндуши, ул. Первомайская, д. 6</t>
  </si>
  <si>
    <t xml:space="preserve">Медвежьегорский р-н, Пиндушское г/п, пгт Пиндуши, ул. Первомайская, д. 9</t>
  </si>
  <si>
    <t xml:space="preserve">Медвежьегорский р-н, Пиндушское г/п, пгт Пиндуши, ул. Первомайская, д. 14</t>
  </si>
  <si>
    <t xml:space="preserve">Медвежьегорский р-н, Пиндушское г/п, пгт Пиндуши, ул. Первомайская, д. 16</t>
  </si>
  <si>
    <t xml:space="preserve">Медвежьегорский р-н, Пиндушское г/п, пгт Пиндуши, пер. Гагарина, д. 12</t>
  </si>
  <si>
    <t xml:space="preserve">Медвежьегорский р-н, Пиндушское г/п, пгт Пиндуши, ул. Гагарина, д. 1</t>
  </si>
  <si>
    <t xml:space="preserve">Медвежьегорский р-н, Пиндушское г/п, пгт Пиндуши, ул. Гагарина, д. 2</t>
  </si>
  <si>
    <t xml:space="preserve">Медвежьегорский р-н, Пиндушское г/п, пгт Пиндуши, ул. Гагарина, д. 3</t>
  </si>
  <si>
    <t xml:space="preserve">Медвежьегорский р-н, Пиндушское г/п, пгт Пиндуши, ул. Гагарина, д. 4</t>
  </si>
  <si>
    <t xml:space="preserve">Медвежьегорский р-н, Пиндушское г/п, пгт Пиндуши, ул. Гагарина, д. 5</t>
  </si>
  <si>
    <t xml:space="preserve">Медвежьегорский р-н, Пиндушское г/п, пгт Пиндуши, ул. Гагарина, д. 6</t>
  </si>
  <si>
    <t xml:space="preserve">Медвежьегорский р-н, Пиндушское г/п, пгт Пиндуши, ул. Гагарина, д. 7</t>
  </si>
  <si>
    <t xml:space="preserve">Медвежьегорский р-н, Пиндушское г/п, пгт Пиндуши, ул. Гагарина, д. 9</t>
  </si>
  <si>
    <t xml:space="preserve">Медвежьегорский р-н, Пиндушское г/п, пгт Пиндуши, ул. Гагарина, д. 10</t>
  </si>
  <si>
    <t xml:space="preserve">Медвежьегорский р-н, Пиндушское г/п, пгт Пиндуши, ул. Ленина, д. 1</t>
  </si>
  <si>
    <t xml:space="preserve">Медвежьегорский р-н, Пиндушское г/п, пгт Пиндуши, ул. Ленина, д. 2</t>
  </si>
  <si>
    <t xml:space="preserve">Медвежьегорский р-н, Пиндушское г/п, пгт Пиндуши, ул. Ленина, д. 3</t>
  </si>
  <si>
    <t xml:space="preserve">Медвежьегорский р-н, Пиндушское г/п, пгт Пиндуши, ул. Ленина, д. 4</t>
  </si>
  <si>
    <t xml:space="preserve">Медвежьегорский р-н, Пиндушское г/п, пгт Пиндуши, ул. Ленина, д. 12</t>
  </si>
  <si>
    <t xml:space="preserve">Медвежьегорский р-н, Пиндушское г/п, пгт Пиндуши, ул. Ленина, д. 14</t>
  </si>
  <si>
    <t xml:space="preserve">Медвежьегорский р-н, Пиндушское г/п, пгт Пиндуши, ул. Ленина, д. 15</t>
  </si>
  <si>
    <t xml:space="preserve">Медвежьегорский р-н, Пиндушское г/п, пгт Пиндуши, ул. Челюскинцев, д. 12</t>
  </si>
  <si>
    <t xml:space="preserve">Медвежьегорский р-н, Пиндушское г/п, пгт Пиндуши, ул. Челюскинцев, д. 18</t>
  </si>
  <si>
    <t xml:space="preserve">Медвежьегорский р-н, Пиндушское г/п, пгт Пиндуши, ул. Труда, д. 9</t>
  </si>
  <si>
    <t xml:space="preserve">Медвежьегорский р-н, Пиндушское г/п, пгт Пиндуши, ул. Труда, д. 10</t>
  </si>
  <si>
    <t xml:space="preserve">Медвежьегорский р-н, Пиндушское г/п, пгт Пиндуши, ул. Конституции, д. 16</t>
  </si>
  <si>
    <t xml:space="preserve">Медвежьегорский р-н, Пиндушское г/п, пгт Пиндуши, ул. Конституции, д. 17</t>
  </si>
  <si>
    <t xml:space="preserve">Медвежьегорский р-н, Пиндушское г/п, пгт Пиндуши, ул. Кирова, д. 2</t>
  </si>
  <si>
    <t xml:space="preserve">Медвежьегорский р-н, Пиндушское г/п, пгт Пиндуши, ул. Кирова, д. 4</t>
  </si>
  <si>
    <t xml:space="preserve">Медвежьегорский р-н, Пиндушское г/п, пгт Пиндуши, ул. Кирова, д. 6</t>
  </si>
  <si>
    <t xml:space="preserve">Медвежьегорский р-н, Пиндушское г/п, пгт Пиндуши, ул. Кирова, д. 8</t>
  </si>
  <si>
    <t xml:space="preserve">Медвежьегорский р-н, Пиндушское г/п, пгт Пиндуши, ул. Кирова, д. 14</t>
  </si>
  <si>
    <t xml:space="preserve">Медвежьегорский р-н, Пиндушское г/п, пгт Пиндуши, ул. Кирова, д. 16</t>
  </si>
  <si>
    <t xml:space="preserve">Медвежьегорский р-н, Пиндушское г/п, пгт Пиндуши, ул. Кирова, д. 18</t>
  </si>
  <si>
    <t xml:space="preserve">Медвежьегорский р-н, Пиндушское г/п, пгт Пиндуши, ул. Кирова, д. 20</t>
  </si>
  <si>
    <t xml:space="preserve">Медвежьегорский р-н, Пиндушское г/п, пгт Пиндуши, ул. Кирова, д. 22</t>
  </si>
  <si>
    <t xml:space="preserve">Медвежьегорский р-н, Пиндушское г/п, пгт Пиндуши, ул. Кирова, д. 24</t>
  </si>
  <si>
    <t xml:space="preserve">Медвежьегорский р-н, Пиндушское г/п, пгт Пиндуши, ул. Кирова, д. 28</t>
  </si>
  <si>
    <t xml:space="preserve">Медвежьегорский р-н, Пиндушское г/п, пгт Пиндуши, ул. Комсомольская, д. 9</t>
  </si>
  <si>
    <t xml:space="preserve">Медвежьегорский р-н, Пиндушское г/п, пгт Пиндуши, ул. Комсомольская, д. 10</t>
  </si>
  <si>
    <t xml:space="preserve">Медвежьегорский р-н, Пиндушское г/п, пгт Пиндуши, ул. Комсомольская, д. 13</t>
  </si>
  <si>
    <t xml:space="preserve">Медвежьегорский р-н, Пиндушское г/п, пгт Пиндуши, ул. Комсомольская, д. 14</t>
  </si>
  <si>
    <t xml:space="preserve">Медвежьегорский р-н, Пиндушское г/п, пгт Пиндуши, ул. Комсомольская, д. 15</t>
  </si>
  <si>
    <t xml:space="preserve">Медвежьегорский р-н, Пиндушское г/п, пгт Пиндуши, ул. Комсомольская, д. 17</t>
  </si>
  <si>
    <t xml:space="preserve">Медвежьегорский р-н, Пиндушское г/п, пгт Пиндуши, ул. Комсомольская, д. 19</t>
  </si>
  <si>
    <t xml:space="preserve">Медвежьегорский р-н, Пиндушское г/п, пгт Пиндуши, ул. М. Горького, д. 12</t>
  </si>
  <si>
    <t xml:space="preserve">Медвежьегорский р-н, Пиндушское г/п, пгт Пиндуши, ул.  Гористая, д. 2</t>
  </si>
  <si>
    <t xml:space="preserve">Медвежьегорский р-н, Пиндушское г/п, пгт Пиндуши, ул.  Гористая, д. 4</t>
  </si>
  <si>
    <t xml:space="preserve">Муезерский р-н, Воломское с/п, пос. Волома, ул. 23 Съезда, д. 5</t>
  </si>
  <si>
    <t xml:space="preserve">Муезерский р-н, Воломское с/п, пос. Волома, ул. 23 Съезда, д. 11</t>
  </si>
  <si>
    <t xml:space="preserve">Муезерский р-н, Воломское с/п, пос. Волома, ул. Лесная, д. 1</t>
  </si>
  <si>
    <t xml:space="preserve">Муезерский р-н, Воломское с/п, пос. Волома, ул. Лесная, д. 5</t>
  </si>
  <si>
    <t xml:space="preserve">Муезерский р-н, Воломское с/п, пос. Волома, ул.Строителей, д. 20</t>
  </si>
  <si>
    <t xml:space="preserve">Муезерский р-н, Воломское с/п, пос. Волома, ул.Антикайнена, д. 11</t>
  </si>
  <si>
    <t xml:space="preserve">Муезерский р-н, Воломское с/п, пос. Волома, ул.Гагарина, д. 16</t>
  </si>
  <si>
    <t xml:space="preserve">Сб. щитовой</t>
  </si>
  <si>
    <t xml:space="preserve">Муезерский р-н, Ледмозерское с/п, пос. Ледмозеро, ул. 50 лет ВЛКСМ, д. 1/8</t>
  </si>
  <si>
    <t xml:space="preserve">Муезерский р-н, Ледмозерское с/п, пос. Ледмозеро, ул. 50 лет ВЛКСМ, д. 2/6</t>
  </si>
  <si>
    <t xml:space="preserve">Муезерский р-н, Ледмозерское с/п, пос. Ледмозеро, ул. 50 лет ВЛКСМ, д. 5</t>
  </si>
  <si>
    <t xml:space="preserve">Муезерский р-н, Ледмозерское с/п, пос. Ледмозеро, ул. 50 лет ВЛКСМ, д. 6</t>
  </si>
  <si>
    <t xml:space="preserve">Муезерский р-н, Ледмозерское с/п, пос. Ледмозеро, ул. 50 лет ВЛКСМ, д. 7</t>
  </si>
  <si>
    <t xml:space="preserve">Муезерский р-н, Ледмозерское с/п, пос. Ледмозеро, ул. 50 лет ВЛКСМ, д. 7а</t>
  </si>
  <si>
    <t xml:space="preserve">Муезерский р-н, Ледмозерское с/п, пос. Ледмозеро, ул. 50 лет ВЛКСМ, д. 7б</t>
  </si>
  <si>
    <t xml:space="preserve">Муезерский р-н, Ледмозерское с/п, пос. Ледмозеро, ул. 50 лет ВЛКСМ, д. 9</t>
  </si>
  <si>
    <t xml:space="preserve">Муезерский р-н, Ледмозерское с/п, пос. Ледмозеро, ул. 50 лет ВЛКСМ, д. 9а</t>
  </si>
  <si>
    <t xml:space="preserve">Муезерский р-н, Ледмозерское с/п, пос. Ледмозеро, ул. 50 лет ВЛКСМ, д. 10</t>
  </si>
  <si>
    <t xml:space="preserve">Муезерский р-н, Ледмозерское с/п, пос. Ледмозеро, ул. 50 лет ВЛКСМ, д. 12а</t>
  </si>
  <si>
    <t xml:space="preserve">Муезерский р-н, Ледмозерское с/п, пос. Ледмозеро, ул. 50 лет ВЛКСМ, д. 15</t>
  </si>
  <si>
    <t xml:space="preserve">Муезерский р-н, Ледмозерское с/п, пос. Ледмозеро, ул. 50 лет ВЛКСМ, д. 15а</t>
  </si>
  <si>
    <t xml:space="preserve">Муезерский р-н, Ледмозерское с/п, пос. Ледмозеро, ул. 50 лет ВЛКСМ, д. 17</t>
  </si>
  <si>
    <t xml:space="preserve">Муезерский р-н, Ледмозерское с/п, пос. Ледмозеро, ул. 50 лет ВЛКСМ, д. 17а</t>
  </si>
  <si>
    <t xml:space="preserve">Муезерский р-н, Ледмозерское с/п, пос. Ледмозеро, ул. 50 лет ВЛКСМ, д. 22а</t>
  </si>
  <si>
    <t xml:space="preserve">Муезерский р-н, Ледмозерское с/п, пос. Ледмозеро, ул. 50 лет ВЛКСМ, д. 24</t>
  </si>
  <si>
    <t xml:space="preserve">Муезерский р-н, Ледмозерское с/п, пос. Ледмозеро, ул. 50 лет ВЛКСМ, д. 26</t>
  </si>
  <si>
    <t xml:space="preserve">Муезерский р-н, Ледмозерское с/п, пос. Ледмозеро, ул. 50 лет ВЛКСМ, д. 28</t>
  </si>
  <si>
    <t xml:space="preserve">Муезерский р-н, Ледмозерское с/п, пос. Ледмозеро, ул. 50 лет ВЛКСМ, д. 28а</t>
  </si>
  <si>
    <t xml:space="preserve">Муезерский р-н, Ледмозерское с/п, пос. Ледмозеро, ул. 50 лет ВЛКСМ, д. 28б</t>
  </si>
  <si>
    <t xml:space="preserve">Муезерский р-н, Ледмозерское с/п, пос. Ледмозеро, ул. 50 лет ВЛКСМ, д. 30</t>
  </si>
  <si>
    <t xml:space="preserve">Муезерский р-н, Ледмозерское с/п, пос. Ледмозеро, ул. 50 лет ВЛКСМ, д. 30а</t>
  </si>
  <si>
    <t xml:space="preserve">Муезерский р-н, Ледмозерское с/п, пос. Ледмозеро, ул. Железнодорожная, д. 1</t>
  </si>
  <si>
    <t xml:space="preserve">Муезерский р-н, Ледмозерское с/п, пос. Ледмозеро, ул. Железнодорожная, д. 1а</t>
  </si>
  <si>
    <t xml:space="preserve">1968</t>
  </si>
  <si>
    <t xml:space="preserve">Муезерский р-н, Ледмозерское с/п, пос. Ледмозеро, ул. Железнодорожная, д. 2</t>
  </si>
  <si>
    <t xml:space="preserve">Муезерский р-н, Ледмозерское с/п, пос. Ледмозеро, ул. Лесная, д. 6а</t>
  </si>
  <si>
    <t xml:space="preserve">Муезерский р-н, Ледмозерское с/п, пос. Ледмозеро, ул. Лесная, д. 10а</t>
  </si>
  <si>
    <t xml:space="preserve">Муезерский р-н, Ледмозерское с/п, пос. Ледмозеро, пер. Почтовый, д. 1</t>
  </si>
  <si>
    <t xml:space="preserve">Муезерский р-н, Ледмозерское с/п, пос. Ледмозеро, пер. Почтовый, д. 1б</t>
  </si>
  <si>
    <t xml:space="preserve">Муезерский р-н, Ледмозерское с/п, пос. Ледмозеро, пер. Почтовый, д. 2А</t>
  </si>
  <si>
    <t xml:space="preserve">Муезерский р-н, Ледмозерское с/п, пос. Ледмозеро, ул. Строителей, д. 1</t>
  </si>
  <si>
    <t xml:space="preserve">Муезерский р-н, Ледмозерское с/п, пос. Ледмозеро, ул. Советская, д. 5</t>
  </si>
  <si>
    <t xml:space="preserve">Муезерский р-н, Ледмозерское с/п, пос. Ледмозеро, ул. Советская, д. 7</t>
  </si>
  <si>
    <t xml:space="preserve">Муезерский р-н, Ледмозерское с/п, пос. Ледмозеро, ул. Советская, д. 9</t>
  </si>
  <si>
    <t xml:space="preserve">Муезерский р-н, Муезерское г/п, пгт Муезерский, ул. Правды, д. 3</t>
  </si>
  <si>
    <t xml:space="preserve">Муезерский р-н, Муезерское г/п, пгт Муезерский, ул. Правды, д. 4</t>
  </si>
  <si>
    <t xml:space="preserve">Муезерский р-н, Муезерское г/п, пгт Муезерский, ул. Правды, д. 6</t>
  </si>
  <si>
    <t xml:space="preserve">Муезерский р-н, Муезерское г/п, пгт Муезерский, ул. 8 Марта, д. 2а</t>
  </si>
  <si>
    <t xml:space="preserve">Муезерский р-н, Муезерское г/п, пгт Муезерский, ул. 8 Марта, д. 3</t>
  </si>
  <si>
    <t xml:space="preserve">Муезерский р-н, Муезерское г/п, пгт Муезерский, ул. 8 Марта, д. 7</t>
  </si>
  <si>
    <t xml:space="preserve">Муезерский р-н, Муезерское г/п, пгт Муезерский, ул. 8 Марта, д. 12</t>
  </si>
  <si>
    <t xml:space="preserve">Муезерский р-н, Пенингское с/п, пос. Пенинга, ул. Ленина, д. 7</t>
  </si>
  <si>
    <t xml:space="preserve">Муезерский р-н, Пенингское с/п, пос. Пенинга, ул. Ленина, д. 10</t>
  </si>
  <si>
    <t xml:space="preserve">Муезерский р-н, Пенингское с/п, пос. Пенинга, ул. Мира, д. 27</t>
  </si>
  <si>
    <t xml:space="preserve">Муезерский р-н, Пенингское с/п, пос. Пенинга, ул. Приозерная, д. 1</t>
  </si>
  <si>
    <t xml:space="preserve">Муезерский р-н, Пенингское с/п, пос. Пенинга, ул. Советская, д. 3</t>
  </si>
  <si>
    <t xml:space="preserve">Муезерский р-н, Пенингское с/п, пос. Пенинга, ул. Советская, д. 6</t>
  </si>
  <si>
    <t xml:space="preserve">Муезерский р-н, Суккозерское с/п, пос. Суккозеро, ул. Ленина, д. 17</t>
  </si>
  <si>
    <t xml:space="preserve">Отсутствует</t>
  </si>
  <si>
    <t xml:space="preserve">Муезерский р-н, Суккозерское с/п, пос. Суккозеро, ул. Ленина, д. 18</t>
  </si>
  <si>
    <t xml:space="preserve">Муезерский р-н, Суккозерское с/п, пос. Суккозеро, ул. Ленина, д. 20</t>
  </si>
  <si>
    <t xml:space="preserve">Муезерский р-н, Суккозерское с/п, пос. Суккозеро, ул. Ленина, д. 21</t>
  </si>
  <si>
    <t xml:space="preserve">Муезерский р-н, Суккозерское с/п, пос. Суккозеро, ул. Терешковой, д. 4</t>
  </si>
  <si>
    <t xml:space="preserve">Муезерский р-н, Суккозерское с/п, пос. Суккозеро, ул. Терешковой, д. 8</t>
  </si>
  <si>
    <t xml:space="preserve">Муезерский р-н, Суккозерское с/п, пос. Суккозеро, ул. Терешковой, д. 9</t>
  </si>
  <si>
    <t xml:space="preserve">Муезерский р-н, Суккозерское с/п, пос. Суккозеро, ул. Терешковой, д. 10</t>
  </si>
  <si>
    <t xml:space="preserve">Муезерский р-н, Суккозерское с/п, пос. Суккозеро, ул. Терешковой, д. 11</t>
  </si>
  <si>
    <t xml:space="preserve">Муезерский р-н, Суккозерское с/п, пос. Тумба, пер. Лесной, д. 1</t>
  </si>
  <si>
    <t xml:space="preserve">Муезерский р-н, Суккозерское с/п, пос. Тумба, пер. Лесной, д. 2</t>
  </si>
  <si>
    <t xml:space="preserve">Муезерский р-н, Суккозерское с/п, пос. Тумба, ул. Первомайская, д. 5</t>
  </si>
  <si>
    <t xml:space="preserve">Олонецкое г/п, г Олонец, ул Буденного, д. 52</t>
  </si>
  <si>
    <t xml:space="preserve">нет данных</t>
  </si>
  <si>
    <t xml:space="preserve">Олонецкое г/п, г Олонец, ул Володарского, д. 16</t>
  </si>
  <si>
    <t xml:space="preserve">Олонецкое г/п, г Олонец, ул Володарского, д. 17</t>
  </si>
  <si>
    <t xml:space="preserve">Олонецкое г/п, г Олонец, ул Володарского, д. 19</t>
  </si>
  <si>
    <t xml:space="preserve">Олонецкое г/п, г Олонец, ул Звездиной, д. 13</t>
  </si>
  <si>
    <t xml:space="preserve">Олонецкое г/п, г Олонец, ул Звездиной, д. 25</t>
  </si>
  <si>
    <t xml:space="preserve">Олонецкое г/п, г Олонец, ул Звездиной, д. 26</t>
  </si>
  <si>
    <t xml:space="preserve">Олонецкое г/п, г Олонец, ул Карла Либкнехта, д. 4</t>
  </si>
  <si>
    <t xml:space="preserve">Олонецкое г/п, г Олонец, ул Карла Либкнехта, д. 12</t>
  </si>
  <si>
    <t xml:space="preserve">Олонецкое г/п, г Олонец, ул Карла Маркса, д. 5</t>
  </si>
  <si>
    <t xml:space="preserve">Олонецкое г/п, г Олонец, ул Карла Маркса, д. 6</t>
  </si>
  <si>
    <t xml:space="preserve">Олонецкое г/п, г Олонец, ул Карла Маркса, д. 14</t>
  </si>
  <si>
    <t xml:space="preserve">Олонецкое г/п, г Олонец, ул Коммунальная, д. 2</t>
  </si>
  <si>
    <t xml:space="preserve">Олонецкое г/п, г Олонец, ул Коммунальная, д. 3</t>
  </si>
  <si>
    <t xml:space="preserve">Олонецкое г/п, г Олонец, ул Коммунальная, д. 5</t>
  </si>
  <si>
    <t xml:space="preserve">Олонецкое г/п, г Олонец, ул Коммунальная, д. 8</t>
  </si>
  <si>
    <t xml:space="preserve">Олонецкое г/п, г Олонец, ул Коммунальная, д. 9</t>
  </si>
  <si>
    <t xml:space="preserve">Олонецкое г/п, г Олонец, ул Коммунальная, д. 10</t>
  </si>
  <si>
    <t xml:space="preserve">Олонецкое г/п, г Олонец, ул Коммунальная, д. 11</t>
  </si>
  <si>
    <t xml:space="preserve">Олонецкое г/п, г Олонец, ул Красноармейская, д. 1А</t>
  </si>
  <si>
    <t xml:space="preserve">Олонецкое г/п, г Олонец, ул Ленина, д. 1А</t>
  </si>
  <si>
    <t xml:space="preserve">Олонецкое г/п, г Олонец, ул Майская, д. 4</t>
  </si>
  <si>
    <t xml:space="preserve">Олонецкое г/п, г Олонец, ул Майская, д. 5</t>
  </si>
  <si>
    <t xml:space="preserve">Олонецкое г/п, г Олонец, ул Майская, д. 6</t>
  </si>
  <si>
    <t xml:space="preserve">Олонецкое г/п, г Олонец, ул Майская, д. 7</t>
  </si>
  <si>
    <t xml:space="preserve">Олонецкое г/п, г Олонец, ул Майская, д. 8</t>
  </si>
  <si>
    <t xml:space="preserve">Олонецкое г/п, г Олонец, ул Майская, д. 9</t>
  </si>
  <si>
    <t xml:space="preserve">Олонецкое г/п, г Олонец, ул Майская, д. 10</t>
  </si>
  <si>
    <t xml:space="preserve">Олонецкое г/п, г Олонец, ул Октябрьская, д. 3</t>
  </si>
  <si>
    <t xml:space="preserve">Олонецкое г/п, г Олонец, ул Октябрьская, д. 4</t>
  </si>
  <si>
    <t xml:space="preserve">Олонецкое г/п, г Олонец, ул Октябрьская, д. 5А</t>
  </si>
  <si>
    <t xml:space="preserve">Олонецкое г/п, г Олонец, ул Октябрьская, д. 20</t>
  </si>
  <si>
    <t xml:space="preserve">Олонецкое г/п, г Олонец, ул Партизанская, д. 13</t>
  </si>
  <si>
    <t xml:space="preserve">Олонецкое г/п, г Олонец, ул Привокзальная, д. 4</t>
  </si>
  <si>
    <t xml:space="preserve">Олонецкое г/п, г Олонец, ул Пролетарская, д. 5</t>
  </si>
  <si>
    <t xml:space="preserve">Олонецкое г/п, г Олонец, ул Пролетарская, д. 7</t>
  </si>
  <si>
    <t xml:space="preserve">Олонецкое г/п, г Олонец, ул Пролетарская, д. 17</t>
  </si>
  <si>
    <t xml:space="preserve">Олонецкое г/п, г Олонец, ул Розы Люксембург, д. 1А</t>
  </si>
  <si>
    <t xml:space="preserve">Олонецкое г/п, г Олонец, ул Розы Люксембург, д. 5А</t>
  </si>
  <si>
    <t xml:space="preserve">Олонецкое г/п, г Олонец, ул Свирских дивизий, д. 11</t>
  </si>
  <si>
    <t xml:space="preserve">Олонецкое г/п, г Олонец, ул Свободы, д. 4</t>
  </si>
  <si>
    <t xml:space="preserve">Олонецкое г/п, г Олонец, ул Свободы, д. 11</t>
  </si>
  <si>
    <t xml:space="preserve">Олонецкое г/п, г Олонец, ул Совхозная, д. 2</t>
  </si>
  <si>
    <t xml:space="preserve">Олонецкое г/п, г Олонец, ул Совхозная, д. 3</t>
  </si>
  <si>
    <t xml:space="preserve">Олонецкое г/п, г Олонец, ул Совхозная, д. 4</t>
  </si>
  <si>
    <t xml:space="preserve">Олонецкое г/п, г Олонец, ул Совхозная, д. 5</t>
  </si>
  <si>
    <t xml:space="preserve">Олонецкое г/п, г Олонец, ул Станция Олонец, д. 1</t>
  </si>
  <si>
    <t xml:space="preserve">Олонецкое г/п, г Олонец, ул Титова, д. 30</t>
  </si>
  <si>
    <t xml:space="preserve">Олонецкое г/п, г Олонец,пер Больничный, д. 4</t>
  </si>
  <si>
    <t xml:space="preserve">Олонецкий р-н, Олонецкое г/п, дер. Иммалицы, д. 38А</t>
  </si>
  <si>
    <t xml:space="preserve">Олонецкий р-н, Олонецкое г/п, дер. Путилица, ул. Тепличная д. 10</t>
  </si>
  <si>
    <t xml:space="preserve">Олонецкий р-н, Олонецкое г/п, дер. Татчелица д. 9</t>
  </si>
  <si>
    <t xml:space="preserve">Олонецкий р-н, Видлицкое с/п, дер. Видлица, ул. Школьная д. 35</t>
  </si>
  <si>
    <t xml:space="preserve">деревянный</t>
  </si>
  <si>
    <t xml:space="preserve">Олонецкий р-н, Видлицкое с/п, дер. Видлица, ул. Школьная д. 37</t>
  </si>
  <si>
    <t xml:space="preserve">Олонецкий р-н, Видлицкое с/п, дер. Видлица, ул. Советская, д. 65</t>
  </si>
  <si>
    <t xml:space="preserve">Олонецкий р-н, Ильинское с/п, пос. Ильинский, ул. Мошкина, д. 2</t>
  </si>
  <si>
    <t xml:space="preserve">Олонецкий р-н, Ильинское с/п, пос. Ильинский, ул. Мошкина, д. 3</t>
  </si>
  <si>
    <t xml:space="preserve">Олонецкий р-н, Ильинское с/п, пос. Ильинский, ул.Ганичева, д. 16А</t>
  </si>
  <si>
    <t xml:space="preserve">Олонецкий р-н, Ильинское с/п, пос. Ильинский, ул.Первомайская, д. 15</t>
  </si>
  <si>
    <t xml:space="preserve">Олонецкий р-н, Ильинское с/п, дер. Алексала, ул.Набережная, д. 7г</t>
  </si>
  <si>
    <t xml:space="preserve">Олонецкий р-н, Ильинское с/п, дер. Алексала, ул.Набережная, д. 7е</t>
  </si>
  <si>
    <t xml:space="preserve">Олонецкий р-н, Коткозерское с/п, дер. Коткозеро, ул.Школьная, д. 4</t>
  </si>
  <si>
    <t xml:space="preserve">Олонецкий р-н, Куйтежское с/п, дер. Куйтежа, ул. Ленина, д. 10</t>
  </si>
  <si>
    <t xml:space="preserve">кирпичные</t>
  </si>
  <si>
    <t xml:space="preserve">Пряжинский р-н, Пряжинское г/п, пгт Пряжа, ул. Зеленая, д. 3</t>
  </si>
  <si>
    <t xml:space="preserve">Пряжинский р-н, Пряжинское г/п, пгт Пряжа, ул. Зеленая, д. 23</t>
  </si>
  <si>
    <t xml:space="preserve">Пряжинский р-н, Пряжинское г/п, пгт Пряжа, ул. Зеленая, д. 25</t>
  </si>
  <si>
    <t xml:space="preserve">Пряжинский р-н, Пряжинское г/п, пгт Пряжа, ул. Зеленая, д.27</t>
  </si>
  <si>
    <t xml:space="preserve">Пряжинский р-н, Пряжинское г/п, пгт Пряжа, ул. Зеленая, д. 29</t>
  </si>
  <si>
    <t xml:space="preserve">Пряжинский р-н, Пряжинское г/п, пгт Пряжа, ул. Зеленая, д. 31</t>
  </si>
  <si>
    <t xml:space="preserve">Пряжинский р-н, Пряжинское г/п, пгт Пряжа, ул. Зеленая, д. 33</t>
  </si>
  <si>
    <t xml:space="preserve">Пряжинский р-н, Пряжинское г/п, пгт Пряжа, ул. Октябрьская, д. 1</t>
  </si>
  <si>
    <t xml:space="preserve">Пряжинский р-н, Пряжинское г/п, пгт Пряжа, ул. Октябрьская, д. 3</t>
  </si>
  <si>
    <t xml:space="preserve">Пряжинский р-н, Пряжинское г/п, пгт Пряжа, ул. Октябрьская, д. 5</t>
  </si>
  <si>
    <t xml:space="preserve">Пряжинский р-н, Пряжинское г/п, пгт Пряжа, ул. Октябрьская, д. 7</t>
  </si>
  <si>
    <t xml:space="preserve">Пряжинский р-н, Пряжинское г/п, пгт Пряжа, ул. Октябрьская, д. 9</t>
  </si>
  <si>
    <t xml:space="preserve">Пряжинский р-н, Пряжинское г/п, пгт Пряжа, ул. Советская, д. 1</t>
  </si>
  <si>
    <t xml:space="preserve">Пряжинский р-н, Пряжинское г/п, пгт Пряжа, ул. Советская, д. 7</t>
  </si>
  <si>
    <t xml:space="preserve">Пряжинский р-н, Пряжинское г/п, пгт Пряжа, ул. Советская, д. 85</t>
  </si>
  <si>
    <t xml:space="preserve">Пряжинский р-н, Пряжинское г/п, пгт Пряжа, ул. Советская, д. 93</t>
  </si>
  <si>
    <t xml:space="preserve">Пряжинский р-н, Пряжинское г/п, пгт Пряжа, ул. Советская, д. 109</t>
  </si>
  <si>
    <t xml:space="preserve">Пряжинский р-н, Пряжинское г/п, пгт Пряжа, ул. Совхозная, д. 1</t>
  </si>
  <si>
    <t xml:space="preserve">Пудожский р-н, Пудожское г/п, г Пудож, ул Гагарина, д. 1А</t>
  </si>
  <si>
    <t xml:space="preserve">Пудожский р-н, Пудожское г/п, г Пудож, ул Гагарина, д. 2</t>
  </si>
  <si>
    <t xml:space="preserve">Пудожский р-н, Пудожское г/п, г Пудож, ул Гагарина, д. 7</t>
  </si>
  <si>
    <t xml:space="preserve">Пудожский р-н, Пудожское г/п, г Пудож, ул Гагарина, д. 8</t>
  </si>
  <si>
    <t xml:space="preserve">Пудожский р-н, Пудожское г/п, г Пудож, ул Горького, д. 18</t>
  </si>
  <si>
    <t xml:space="preserve">Пудожский р-н, Пудожское г/п, г Пудож, ул К.Маркса, д. 16</t>
  </si>
  <si>
    <t xml:space="preserve">Пудожский р-н, Пудожское г/п, г Пудож, ул К.Маркса, д. 55</t>
  </si>
  <si>
    <t xml:space="preserve">Пудожский р-н, Пудожское г/п, г Пудож, ул Комсомольская, д. 24</t>
  </si>
  <si>
    <t xml:space="preserve">Пудожский р-н, Пудожское г/п, г Пудож, ул Комсомольская, д. 60А</t>
  </si>
  <si>
    <t xml:space="preserve">Пудожский р-н, Пудожское г/п, г Пудож, ул Красноармейская, д. 48А</t>
  </si>
  <si>
    <t xml:space="preserve">Пудожский р-н, Пудожское г/п, г Пудож, ул Ленина, д. 48</t>
  </si>
  <si>
    <t xml:space="preserve">Пудожский р-н, Пудожское г/п, г Пудож, ул Ленина, д. 55А</t>
  </si>
  <si>
    <t xml:space="preserve">Пудожский р-н, Пудожское г/п, г Пудож, ул Ленина, д. 61</t>
  </si>
  <si>
    <t xml:space="preserve">Пудожский р-н, Пудожское г/п, г Пудож, ул Ленина, д. 74</t>
  </si>
  <si>
    <t xml:space="preserve">Пудожский р-н, Пудожское г/п, г Пудож, ул Машакова, д. 58А</t>
  </si>
  <si>
    <t xml:space="preserve">Пудожский р-н, Пудожское г/п, г Пудож, ул Машакова, д. 62А</t>
  </si>
  <si>
    <t xml:space="preserve">Пудожский р-н, Пудожское г/п, г Пудож, ул Машакова, д. 57</t>
  </si>
  <si>
    <t xml:space="preserve">Пудожский р-н, Пудожское г/п, г Пудож, ул Машакова, д. 64</t>
  </si>
  <si>
    <t xml:space="preserve">Пудожский р-н, Пудожское г/п, г Пудож, ул Пушкина, д. 28А</t>
  </si>
  <si>
    <t xml:space="preserve">Пудожский р-н, Пудожское г/п, г Пудож, ул Пушкина, д. 30А</t>
  </si>
  <si>
    <t xml:space="preserve">Пудожский р-н, Пудожское г/п, г Пудож, ул Пушкина, д. 34А</t>
  </si>
  <si>
    <t xml:space="preserve">Пудожский р-н, Пудожское г/п, г Пудож, ул Пушкина, д. 38А</t>
  </si>
  <si>
    <t xml:space="preserve">Пудожский р-н, Пудожское г/п, г Пудож, ул Полевая 1-й квартал, д. 76А</t>
  </si>
  <si>
    <t xml:space="preserve">Пудожский р-н, Пудожское г/п, г Пудож, ул Полевая 1-й квартал, д. 76Б</t>
  </si>
  <si>
    <t xml:space="preserve">Пудожский р-н, Пудожское г/п, г Пудож, ул Полевая 1-й квартал, д. 82А</t>
  </si>
  <si>
    <t xml:space="preserve">Пудожский р-н, Пудожское г/п, г Пудож, ул Полевая 1-й квартал, д. 82Б</t>
  </si>
  <si>
    <t xml:space="preserve">Пудожский р-н, Пудожское г/п, г Пудож, ул Полевая 1-й квартал, д. 84А</t>
  </si>
  <si>
    <t xml:space="preserve">Пудожский р-н, Пудожское г/п, г Пудож, ул Полевая 1-й квартал, д. 84Б</t>
  </si>
  <si>
    <t xml:space="preserve">Пудожский р-н, Пудожское г/п, г Пудож, ул Полевая 2-й квартал, д. 7</t>
  </si>
  <si>
    <t xml:space="preserve">КИРПИЧНЫЕ</t>
  </si>
  <si>
    <t xml:space="preserve">Пудожский р-н, Пудожское г/п, г Пудож, ул Полевая 2-й квартал, д. 11</t>
  </si>
  <si>
    <t xml:space="preserve">Пудожский р-н, Пудожское г/п, г Пудож, ул Полевая 2-й квартал, д. 13</t>
  </si>
  <si>
    <t xml:space="preserve">Пудожский р-н, Пудожское г/п, г Пудож, ул Полевая 2-й квартал, д. 17</t>
  </si>
  <si>
    <t xml:space="preserve">Пудожский р-н, Пудожское г/п, г Пудож, ул Полевая 2-й квартал, д. 18</t>
  </si>
  <si>
    <t xml:space="preserve">Пудожский р-н, Пудожское г/п, г Пудож, ул Полевая 2-й квартал, д. 19</t>
  </si>
  <si>
    <t xml:space="preserve">Пудожский р-н, Пудожское г/п, г Пудож, ул Полевая 2-й квартал, д. 20</t>
  </si>
  <si>
    <t xml:space="preserve">Пудожский р-н, Пудожское г/п, г Пудож, ул Полевая 2-й квартал, д. 22</t>
  </si>
  <si>
    <t xml:space="preserve">Пудожский р-н, Пудожское г/п, г Пудож, ул Полевая 2-й квартал, д. 23</t>
  </si>
  <si>
    <t xml:space="preserve">Пудожский р-н, Пудожское г/п, г Пудож, ул Полевая 2-й квартал, д. 24</t>
  </si>
  <si>
    <t xml:space="preserve">Пудожский р-н, Пудожское г/п, г Пудож, ул Полевая 2-й квартал, д. 25</t>
  </si>
  <si>
    <t xml:space="preserve">Пудожский р-н, Пудожское г/п, г Пудож, ул Полевая 2-й квартал, д. 26</t>
  </si>
  <si>
    <t xml:space="preserve">Пудожский р-н, Пудожское г/п, г Пудож, ул Полевая 2-й квартал, д. 27</t>
  </si>
  <si>
    <t xml:space="preserve">Пудожский р-н, Пудожское г/п, г Пудож, ул Полевая 2-й квартал, д. 28</t>
  </si>
  <si>
    <t xml:space="preserve">Пудожский р-н, Пудожское г/п, г Пудож, ул Полевая 2-й квартал, д. 29</t>
  </si>
  <si>
    <t xml:space="preserve">Пудожский р-н, Пудожское г/п, г Пудож, ул Полевая 2-й квартал, д. 30</t>
  </si>
  <si>
    <t xml:space="preserve">Пудожский р-н, Пудожское г/п, г Пудож, ул Полевая 2-й квартал, д. 31</t>
  </si>
  <si>
    <t xml:space="preserve">Пудожский р-н, Пудожское г/п, г Пудож, ул Полевая 2-й квартал, д. 32</t>
  </si>
  <si>
    <t xml:space="preserve">Пудожский р-н, Пудожское г/п, г Пудож, ул Полевая 2-й квартал, д. 33</t>
  </si>
  <si>
    <t xml:space="preserve">Пудожский р-н, Пудожское г/п, г Пудож, ул Полевая 2-й квартал, д. 34</t>
  </si>
  <si>
    <t xml:space="preserve">Пудожский р-н, Пудожское г/п, г Пудож, ул Полевая 2-й квартал, д. 39</t>
  </si>
  <si>
    <t xml:space="preserve">Пудожский р-н, Пудожское г/п, г Пудож, ул Пионерская, д. 78</t>
  </si>
  <si>
    <t xml:space="preserve">Пудожский р-н, Пудожское г/п, г Пудож, ул Пионерская, д. 82</t>
  </si>
  <si>
    <t xml:space="preserve">Пудожский р-н, Шальское с/п, п Шальский, ул Советская, д. 2</t>
  </si>
  <si>
    <t xml:space="preserve">Пудожский р-н, Шальское с/п, п Шальский, пер. Северный, д. 2</t>
  </si>
  <si>
    <t xml:space="preserve">Пудожский р-н, Шальское с/п, п Шальский, пер. Северный, д. 3</t>
  </si>
  <si>
    <t xml:space="preserve">Пудожский р-н, Шальское с/п, п Шальский, пер. Северный, д. 6</t>
  </si>
  <si>
    <t xml:space="preserve">Пудожский р-н, Шальское с/п, п. Шальский, ул. Партизанская, д.34</t>
  </si>
  <si>
    <t xml:space="preserve">Пудожский р-н, Шальское с/п, п. Шальский, ул. Партизанская, д. 36</t>
  </si>
  <si>
    <t xml:space="preserve">Сегежский р-н, Сегежское г/п, г. Сегежа, ул. Гагарина, д. 21</t>
  </si>
  <si>
    <t xml:space="preserve">Сегежский р-н, Сегежское г/п, г. Сегежа, ул. Гагарина, д. 31</t>
  </si>
  <si>
    <t xml:space="preserve">Сегежский р-н, Сегежское г/п, г. Сегежа, ул. Карельская, д. 16</t>
  </si>
  <si>
    <t xml:space="preserve">Сегежский р-н, Сегежское г/п, г. Сегежа, ул. Кирова, д. 8</t>
  </si>
  <si>
    <t xml:space="preserve">Сегежский р-н, Сегежское г/п, г. Сегежа, ул. Кирова, д. 8А</t>
  </si>
  <si>
    <t xml:space="preserve">Сегежский р-н, Сегежское г/п, г. Сегежа, ул. Кирова, д. 10</t>
  </si>
  <si>
    <t xml:space="preserve">Сегежский р-н, Сегежское г/п, г. Сегежа, ул. Кирова, д. 25</t>
  </si>
  <si>
    <t xml:space="preserve">Сегежский р-н, Сегежское г/п, г. Сегежа, ул. Кирова, д. 26</t>
  </si>
  <si>
    <t xml:space="preserve">Сегежский р-н, Сегежское г/п, г. Сегежа, ул. Полевая, д. 8</t>
  </si>
  <si>
    <t xml:space="preserve">Сегежский р-н, Сегежское г/п, г. Сегежа, ул. Полевая, д. 12</t>
  </si>
  <si>
    <t xml:space="preserve">Сегежский р-н, Сегежское г/п, г. Сегежа, пер. Кирова, д. 2</t>
  </si>
  <si>
    <t xml:space="preserve">Сегежский р-н, Сегежское г/п, г. Сегежа, пер. Кирова, д. 8</t>
  </si>
  <si>
    <t xml:space="preserve">Сегежский р-н, Сегежское г/п, г. Сегежа, пер. Кирова, д. 10</t>
  </si>
  <si>
    <t xml:space="preserve">Сегежский р-н, Сегежское г/п, г. Сегежа, ул. Гористая, д. 36</t>
  </si>
  <si>
    <t xml:space="preserve">Сегежский р-н, Сегежское г/п, г. Сегежа, ул. Гористая, д. 55</t>
  </si>
  <si>
    <t xml:space="preserve">Сегежский р-н, Сегежское г/п, г. Сегежа, ул. Гористая, д. 72</t>
  </si>
  <si>
    <t xml:space="preserve">Сегежский р-н, Сегежское г/п, г. Сегежа, ул. Гористая, д. 74</t>
  </si>
  <si>
    <t xml:space="preserve">Сегежский р-н, Сегежское г/п, г. Сегежа, ул. Гористая, д. 76</t>
  </si>
  <si>
    <t xml:space="preserve">Сегежский р-н, Сегежское г/п, г. Сегежа, ул. Гористая, д. 78</t>
  </si>
  <si>
    <t xml:space="preserve">Сортавальский р-н, Хелюльское г/п, пгт Хелюля (г Сортавала), ул. Комсомольская, д. 7</t>
  </si>
  <si>
    <t xml:space="preserve">Итого по Сортавальскому  муниципальному району в 2019г.</t>
  </si>
  <si>
    <t xml:space="preserve">Раздел № 5.   Перечень многоквартирных домов, в отношении которых в 2021 году запланированы работы по обследованию многоквартирного дома специализированной организацией</t>
  </si>
  <si>
    <t xml:space="preserve">Год региональной программы</t>
  </si>
  <si>
    <t xml:space="preserve">12</t>
  </si>
  <si>
    <t xml:space="preserve">13</t>
  </si>
  <si>
    <t xml:space="preserve">14</t>
  </si>
  <si>
    <t xml:space="preserve">15</t>
  </si>
  <si>
    <t xml:space="preserve">Итого по Республике Карелия в 2021г. МКД</t>
  </si>
  <si>
    <t xml:space="preserve">*</t>
  </si>
  <si>
    <t xml:space="preserve">Беломорский р-н, Беломорское г/п, г. Беломорск, ул. Водников, д. 43</t>
  </si>
  <si>
    <t xml:space="preserve">1970</t>
  </si>
  <si>
    <t xml:space="preserve">2029</t>
  </si>
  <si>
    <t xml:space="preserve">Беломорский р-н, Беломорское г/п, г. Беломорск, ул. Водников, д. 45</t>
  </si>
  <si>
    <t xml:space="preserve">1973</t>
  </si>
  <si>
    <t xml:space="preserve">Беломорский р-н, Беломорское г/п, г. Беломорск, ул. Восточная, д. 15</t>
  </si>
  <si>
    <t xml:space="preserve">1983</t>
  </si>
  <si>
    <t xml:space="preserve">2030</t>
  </si>
  <si>
    <t xml:space="preserve">Беломорский р-н, Беломорское г/п, г. Беломорск, ул. Ленинская, д. 49</t>
  </si>
  <si>
    <t xml:space="preserve">1988</t>
  </si>
  <si>
    <t xml:space="preserve">2040</t>
  </si>
  <si>
    <t xml:space="preserve">Беломорский р-н, Беломорское г/п, г. Беломорск, ул. Ломоносова, д. 8</t>
  </si>
  <si>
    <t xml:space="preserve">2035</t>
  </si>
  <si>
    <t xml:space="preserve">Кемский р-н, Кемское г/п, г. Кемь, просп. Пролетарский, д. 66</t>
  </si>
  <si>
    <t xml:space="preserve">Лахденпохский р-н, Куркиёкское с/п, пос. Куркиеки, ул. Заречная, д. 2</t>
  </si>
  <si>
    <t xml:space="preserve">2027</t>
  </si>
  <si>
    <t xml:space="preserve">Лахденпохский р-н, Куркиёкское с/п, пос. Куркиеки, ул. Новая, д. 20</t>
  </si>
  <si>
    <t xml:space="preserve">2031</t>
  </si>
  <si>
    <t xml:space="preserve">Лахденпохский р-н, Куркиёкское с/п, пос. Куркиеки, ул. Новая, д. 24а</t>
  </si>
  <si>
    <t xml:space="preserve">Лахденпохский р-н, Куркиёкское с/п, пос. Куркиеки, ул. Пролетарская, д. 9</t>
  </si>
  <si>
    <t xml:space="preserve">1967</t>
  </si>
  <si>
    <t xml:space="preserve">Лахденпохский р-н, Куркиёкское с/п, пос. Куркиеки, ул. Советская, д. 1</t>
  </si>
  <si>
    <t xml:space="preserve">Лахденпохский р-н, Лахденпохское г/п, г. Лахденпохья, ул. 50 лет Октября, д. 4</t>
  </si>
  <si>
    <t xml:space="preserve">Лахденпохский р-н, Лахденпохское г/п, г. Лахденпохья, ул. 50 лет Октября, д. 6</t>
  </si>
  <si>
    <t xml:space="preserve">2034</t>
  </si>
  <si>
    <t xml:space="preserve">Лахденпохский р-н, Лахденпохское г/п, г. Лахденпохья, ул. 50 лет Октября, д. 6а</t>
  </si>
  <si>
    <t xml:space="preserve">1974</t>
  </si>
  <si>
    <t xml:space="preserve">Лахденпохский р-н, Лахденпохское г/п, г. Лахденпохья, ул. 50 лет Октября, д. 10</t>
  </si>
  <si>
    <t xml:space="preserve">1971</t>
  </si>
  <si>
    <t xml:space="preserve">2032</t>
  </si>
  <si>
    <t xml:space="preserve">Лахденпохский р-н, Лахденпохское г/п, г. Лахденпохья, ул. 50 лет Октября, д. 13</t>
  </si>
  <si>
    <t xml:space="preserve">2028</t>
  </si>
  <si>
    <t xml:space="preserve">Лахденпохский р-н, Лахденпохское г/п, г. Лахденпохья, ул. 50 лет Октября, д. 14</t>
  </si>
  <si>
    <t xml:space="preserve">2033</t>
  </si>
  <si>
    <t xml:space="preserve">Лахденпохский р-н, Лахденпохское г/п, г. Лахденпохья, ул. 50 лет Октября, д. 15</t>
  </si>
  <si>
    <t xml:space="preserve">Лахденпохский р-н, Лахденпохское г/п, г. Лахденпохья, ул. 50 лет Октября, д. 16</t>
  </si>
  <si>
    <t xml:space="preserve">1972</t>
  </si>
  <si>
    <t xml:space="preserve">Лахденпохский р-н, Лахденпохское г/п, г. Лахденпохья, ул. Бусалова, д. 5</t>
  </si>
  <si>
    <t xml:space="preserve">Лахденпохский р-н, Лахденпохское г/п, г. Лахденпохья, ул. Бусалова, д. 11</t>
  </si>
  <si>
    <t xml:space="preserve">Лахденпохский р-н, Лахденпохское г/п, г. Лахденпохья, ул. Бусалова, д. 16</t>
  </si>
  <si>
    <t xml:space="preserve">2026</t>
  </si>
  <si>
    <t xml:space="preserve">Лахденпохский р-н, Лахденпохское г/п, г. Лахденпохья, ул. Бусалова, д. 20</t>
  </si>
  <si>
    <t xml:space="preserve">Лахденпохский р-н, Лахденпохское г/п, г. Лахденпохья, ул. Заводская, д. 22</t>
  </si>
  <si>
    <t xml:space="preserve">Лахденпохский р-н, Лахденпохское г/п, г. Лахденпохья, ул. Ладожской Флотилии, д. 9</t>
  </si>
  <si>
    <t xml:space="preserve">Лахденпохский р-н, Лахденпохское г/п, г. Лахденпохья, ул. Ленина, д. 14</t>
  </si>
  <si>
    <t xml:space="preserve">Лахденпохский р-н, Лахденпохское г/п, г. Лахденпохья, ул. Ленина, д. 68</t>
  </si>
  <si>
    <t xml:space="preserve">Лахденпохский р-н, Лахденпохское г/п, г. Лахденпохья, ул. Ленина, д. 68а</t>
  </si>
  <si>
    <t xml:space="preserve">Лахденпохский р-н, Мийнальское с/п, пос. Ихала, ул. Лесная, д. 8</t>
  </si>
  <si>
    <t xml:space="preserve">Лахденпохский р-н, Мийнальское с/п, пос. Ихала, ул. Центральная, д. 30</t>
  </si>
  <si>
    <t xml:space="preserve">Лахденпохский р-н, Мийнальское с/п, пос. Ихала, ул. Центральная, д. 40</t>
  </si>
  <si>
    <t xml:space="preserve">2039</t>
  </si>
  <si>
    <t xml:space="preserve">Медвежьегорский р-н, Медвежьегорское г/п, г. Медвежьегорск, ул. Артемьева, д. 1</t>
  </si>
  <si>
    <t xml:space="preserve">Медвежьегорский р-н, Медвежьегорское г/п, г. Медвежьегорск, ул. Дорофеева, д. 1</t>
  </si>
  <si>
    <t xml:space="preserve">1931</t>
  </si>
  <si>
    <t xml:space="preserve">Медвежьегорский р-н, Медвежьегорское г/п, г. Медвежьегорск, ул. Дорофеева, д. 9</t>
  </si>
  <si>
    <t xml:space="preserve">Медвежьегорский р-н, Медвежьегорское г/п, г. Медвежьегорск, ул. Заводская, д. 18</t>
  </si>
  <si>
    <t xml:space="preserve">Медвежьегорский р-н, Медвежьегорское г/п, г. Медвежьегорск, ул. Крупской, д. 17</t>
  </si>
  <si>
    <t xml:space="preserve">Медвежьегорский р-н, Медвежьегорское г/п, г. Медвежьегорск, ул. Матросова, д. 7</t>
  </si>
  <si>
    <t xml:space="preserve">Медвежьегорский р-н, Медвежьегорское г/п, г. Медвежьегорск, ул. Матросова, д. 9</t>
  </si>
  <si>
    <t xml:space="preserve">Медвежьегорский р-н, Медвежьегорское г/п, г. Медвежьегорск, ул. Пригородная, д. 1</t>
  </si>
  <si>
    <t xml:space="preserve">Медвежьегорский р-н, Медвежьегорское г/п, г. Медвежьегорск, ул. Пригородная, д. 3</t>
  </si>
  <si>
    <t xml:space="preserve">Медвежьегорский р-н, Медвежьегорское г/п, г. Медвежьегорск, ул. Санаторная, д. 3</t>
  </si>
  <si>
    <t xml:space="preserve">2038</t>
  </si>
  <si>
    <t xml:space="preserve">Медвежьегорский р-н, Медвежьегорское г/п, г. Медвежьегорск, ул. Санаторная, д. 5а</t>
  </si>
  <si>
    <t xml:space="preserve">Медвежьегорский р-н, Медвежьегорское г/п, г. Медвежьегорск, ул. Санаторная, д. 7</t>
  </si>
  <si>
    <t xml:space="preserve">Медвежьегорский р-н, Медвежьегорское г/п, г. Медвежьегорск, ул. Санаторная, д. 9</t>
  </si>
  <si>
    <t xml:space="preserve">Медвежьегорский р-н, Медвежьегорское г/п, г. Медвежьегорск, ул. Свердлова, д. 6а</t>
  </si>
  <si>
    <t xml:space="preserve">Медвежьегорский р-н, Медвежьегорское г/п, г. Медвежьегорск, ул. Свердлова, д. 8а</t>
  </si>
  <si>
    <t xml:space="preserve">Медвежьегорский р-н, Медвежьегорское г/п, г. Медвежьегорск, ул. Свердлова, д. 12</t>
  </si>
  <si>
    <t xml:space="preserve">Медвежьегорский р-н, Медвежьегорское г/п, г. Медвежьегорск, ул. Северная, д. 19</t>
  </si>
  <si>
    <t xml:space="preserve">1986</t>
  </si>
  <si>
    <t xml:space="preserve">2025</t>
  </si>
  <si>
    <t xml:space="preserve">Медвежьегорский р-н, Медвежьегорское г/п, г. Медвежьегорск, ул. Северная, д. 37</t>
  </si>
  <si>
    <t xml:space="preserve">Медвежьегорский р-н, Медвежьегорское г/п, г. Медвежьегорск, ул. Чкалова, д. 16а</t>
  </si>
  <si>
    <t xml:space="preserve">1985</t>
  </si>
  <si>
    <t xml:space="preserve">Медвежьегорский р-н, Медвежьегорское г/п, г. Медвежьегорск, ул. Чкалова, д. 22</t>
  </si>
  <si>
    <t xml:space="preserve">1981</t>
  </si>
  <si>
    <t xml:space="preserve">Медвежьегорский р-н, Медвежьегорское г/п, г. Медвежьегорск, ул. Чкалова, д. 23</t>
  </si>
  <si>
    <t xml:space="preserve">Медвежьегорский р-н, Медвежьегорское г/п, г. Медвежьегорск, ул. Чкалова, д. 24</t>
  </si>
  <si>
    <t xml:space="preserve">Медвежьегорский р-н, Медвежьегорское г/п, ст. Пергуба-порт (г Медвежьегорск), д. 19</t>
  </si>
  <si>
    <t xml:space="preserve">Муезерский р-н, Воломское с/п, пос. Волома, ул. 23 Съезда, д. 13</t>
  </si>
  <si>
    <t xml:space="preserve">Муезерский р-н, Воломское с/п, пос. Волома, ул. Лесная, д. 3</t>
  </si>
  <si>
    <t xml:space="preserve">Муезерский р-н, Воломское с/п, пос. Волома, ул. Садовая, д. 13</t>
  </si>
  <si>
    <t xml:space="preserve">Муезерский р-н, Воломское с/п, пос. Волома, ул. Строителей, д. 23</t>
  </si>
  <si>
    <t xml:space="preserve">Муезерский р-н, Воломское с/п, пос. Волома, ул. Строителей, д. 24</t>
  </si>
  <si>
    <t xml:space="preserve">Муезерский р-н, Воломское с/п, пос. Волома, ул. Школьная, д. 17</t>
  </si>
  <si>
    <t xml:space="preserve">Муезерский р-н, Муезерское г/п, пгт Муезерский, ул. Правды, д. 7</t>
  </si>
  <si>
    <t xml:space="preserve">Муезерский р-н, Муезерское г/п, пгт Муезерский, ул. Строителей, д. 7/13</t>
  </si>
  <si>
    <t xml:space="preserve">Муезерский р-н, Пенингское с/п, пос. Пенинга, ул. Карельская, д. 8</t>
  </si>
  <si>
    <t xml:space="preserve">Муезерский р-н, Пенингское с/п, пос. Пенинга, ул. Приозерная, д. 2</t>
  </si>
  <si>
    <t xml:space="preserve">Олонецкий р-н, Ильинское с/п, пос. Ильинский, ул. Заводская, д. 1а</t>
  </si>
  <si>
    <t xml:space="preserve">Олонецкий р-н, Ильинское с/п, пос. Ильинский, ул. Первомайская, д. 14</t>
  </si>
  <si>
    <t xml:space="preserve">Олонецкий р-н, Ильинское с/п, пос. Ильинский, ул. Первомайская, д. 16</t>
  </si>
  <si>
    <t xml:space="preserve">Олонецкий р-н, Ильинское с/п, пос. Ильинский, ул. Первомайская, д. 17</t>
  </si>
  <si>
    <t xml:space="preserve">Олонецкий р-н, Ильинское с/п, пос. Ильинский, ул. Первомайская, д. 18</t>
  </si>
  <si>
    <t xml:space="preserve">Олонецкий р-н, Коткозерское с/п, дер. Коткозеро, ул. Школьная, д. 1</t>
  </si>
  <si>
    <t xml:space="preserve">Олонецкий р-н, Коткозерское с/п, дер. Коткозеро, ул. Школьная, д. 6</t>
  </si>
  <si>
    <t xml:space="preserve">Олонецкий р-н, Михайловское с/п, с. Михайловское, ул. Новая, д. 18</t>
  </si>
  <si>
    <t xml:space="preserve">Олонецкий р-н, Михайловское с/п, с. Михайловское, ул. Советская, д. 4</t>
  </si>
  <si>
    <t xml:space="preserve">1975</t>
  </si>
  <si>
    <t xml:space="preserve">Олонецкий р-н, Михайловское с/п, с. Михайловское, ул. Советская, д. 6</t>
  </si>
  <si>
    <t xml:space="preserve">Питкярантский р-н, Ляскельское с/п, дер. Янис, ул. Речная, д. 5</t>
  </si>
  <si>
    <t xml:space="preserve">Питкярантский р-н, Ляскельское с/п, пос. Ляскеля, ул. Октябрьская, д. 29</t>
  </si>
  <si>
    <t xml:space="preserve">Питкярантский р-н, Питкярантское г/п, г. Питкяранта, ул. Ленина, д. 50</t>
  </si>
  <si>
    <t xml:space="preserve">Питкярантский р-н, Питкярантское г/п, г. Питкяранта, ул. Ленина, д. 52</t>
  </si>
  <si>
    <t xml:space="preserve">Прионежский р-н, Деревянкское с/п, пос. Деревянка, ул. Зеленая, д. 6</t>
  </si>
  <si>
    <t xml:space="preserve">Прионежский р-н, Деревянкское с/п, пос. Деревянка, ул. Посадочная, д. 3</t>
  </si>
  <si>
    <t xml:space="preserve">Прионежский р-н, Деревянкское с/п, пос. Деревянка, ул. Посадочная, д. 5</t>
  </si>
  <si>
    <t xml:space="preserve">Прионежский р-н, Деревянкское с/п, пос. Деревянка, ул. Посадочная, д. 11</t>
  </si>
  <si>
    <t xml:space="preserve">Прионежский р-н, Деревянкское с/п, пос. Деревянка, ул. Поселковая, д. 4</t>
  </si>
  <si>
    <t xml:space="preserve">Прионежский р-н, Деревянское с/п, с. Деревянное, ул. Онежская, д. 76</t>
  </si>
  <si>
    <t xml:space="preserve">Прионежский р-н, Деревянское с/п, с. Деревянное, ул. Онежская, д. 76а</t>
  </si>
  <si>
    <t xml:space="preserve">Прионежский р-н, Нововилговское с/п, пос. Новая Вилга, ул. Романа Гончара, д. 1</t>
  </si>
  <si>
    <t xml:space="preserve">Прионежский р-н, Пайское с/п, пос. Пай, ул. Крылова, д. 14</t>
  </si>
  <si>
    <t xml:space="preserve">2043</t>
  </si>
  <si>
    <t xml:space="preserve">Прионежский р-н, Шуйское с/п, пос. Шуя, ул. Дорожная, д. 5</t>
  </si>
  <si>
    <t xml:space="preserve">Пудожский р-н, Пудожское г/п, г. Пудож, ул. Гагарина, д. 10</t>
  </si>
  <si>
    <t xml:space="preserve">Сегежский р-н, Сегежское г/п, г. Сегежа, ул. Кирова, д. 2а </t>
  </si>
  <si>
    <t xml:space="preserve">Сегежский р-н, Сегежское г/п, г. Сегежа, ул. Кирова, д. 2б</t>
  </si>
  <si>
    <t xml:space="preserve">Сегежский р-н, Сегежское г/п, г. Сегежа, ул. Ленина, д. 8</t>
  </si>
  <si>
    <t xml:space="preserve">Сегежский р-н, Сегежское г/п, г. Сегежа, ул. Ленина, д. 9</t>
  </si>
  <si>
    <t xml:space="preserve">Сегежский р-н, Сегежское г/п, г. Сегежа, ул. Гагарина, д. 22</t>
  </si>
  <si>
    <t xml:space="preserve">Сегежский р-н, Сегежское г/п, г. Сегежа, ул. Гагарина, д. 25</t>
  </si>
  <si>
    <t xml:space="preserve">Сегежский р-н, Сегежское г/п, г. Сегежа, ул. Карельская, д. 24</t>
  </si>
  <si>
    <t xml:space="preserve">Сегежский р-н, Сегежское г/п, г. Сегежа, ул.Советская, д. 16</t>
  </si>
  <si>
    <t xml:space="preserve">Сегежский р-н, Сегежское г/п, г. Сегежа, ул.Партизанская, д. 2</t>
  </si>
  <si>
    <t xml:space="preserve">Сегежский р-н, Сегежское г/п,г. Сегежа, пер. Интернатский, д. 4а</t>
  </si>
  <si>
    <t xml:space="preserve">Сегежский р-н, Сегежское г/п,г. Сегежа, пер. Интернатский, д. 8</t>
  </si>
  <si>
    <t xml:space="preserve">Итого по Сортавальскому  муниципальному району в 2021г.</t>
  </si>
  <si>
    <t xml:space="preserve">Суоярвский р-н, Суоярвское г/п, г. Суоярви, ул. Октябрьская, д. 27а</t>
  </si>
  <si>
    <t xml:space="preserve">Суоярвский р-н, Суоярвское г/п, г. Суоярви, ул. Суоярвское шоссе, д. 156а</t>
  </si>
  <si>
    <t xml:space="preserve">Итого по Суоярвскому  муниципальному району в 2021г.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</si>
</sst>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0.00"/>
    <numFmt numFmtId="167" formatCode="#,##0"/>
    <numFmt numFmtId="168" formatCode="0"/>
    <numFmt numFmtId="169" formatCode="General"/>
    <numFmt numFmtId="170" formatCode="_-* #,##0.00\ _₽_-;\-* #,##0.00\ _₽_-;_-* \-??\ _₽_-;_-@_-"/>
    <numFmt numFmtId="171" formatCode="#,##0.0"/>
    <numFmt numFmtId="172" formatCode="@"/>
  </numFmts>
  <fonts count="17">
    <font>
      <sz val="10"/>
      <name val="Times New Roman"/>
      <family val="1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Times New Roman"/>
      <family val="1"/>
      <charset val="204"/>
    </font>
    <font>
      <b val="true"/>
      <sz val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DEEBF7"/>
      </patternFill>
    </fill>
    <fill>
      <patternFill patternType="solid">
        <fgColor rgb="FFFFF2CC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E2F0D9"/>
        <bgColor rgb="FFEDEDED"/>
      </patternFill>
    </fill>
    <fill>
      <patternFill patternType="solid">
        <fgColor rgb="FFBDD7EE"/>
        <bgColor rgb="FFB4C7E7"/>
      </patternFill>
    </fill>
    <fill>
      <patternFill patternType="solid">
        <fgColor rgb="FFF8CBAD"/>
        <bgColor rgb="FFFFE699"/>
      </patternFill>
    </fill>
    <fill>
      <patternFill patternType="solid">
        <fgColor rgb="FFDBDBDB"/>
        <bgColor rgb="FFDAE3F3"/>
      </patternFill>
    </fill>
    <fill>
      <patternFill patternType="solid">
        <fgColor rgb="FFFFE699"/>
        <bgColor rgb="FFFFF2CC"/>
      </patternFill>
    </fill>
    <fill>
      <patternFill patternType="solid">
        <fgColor rgb="FFB4C7E7"/>
        <bgColor rgb="FF9DC3E6"/>
      </patternFill>
    </fill>
    <fill>
      <patternFill patternType="solid">
        <fgColor rgb="FFC5E0B4"/>
        <bgColor rgb="FFDBDBDB"/>
      </patternFill>
    </fill>
    <fill>
      <patternFill patternType="solid">
        <fgColor rgb="FFFFFFCC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00FF00"/>
        <bgColor rgb="FF33CCCC"/>
      </patternFill>
    </fill>
    <fill>
      <patternFill patternType="solid">
        <fgColor rgb="FFFFFF00"/>
        <bgColor rgb="FFFFE699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</borders>
  <cellStyleXfs count="35">
    <xf numFmtId="164" fontId="0" fillId="0" border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left" vertical="center" textRotation="0" wrapText="tru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</cellStyleXfs>
  <cellXfs count="251">
    <xf numFmtId="164" fontId="0" fillId="0" borderId="0" xfId="0" applyFont="false" applyBorder="false" applyAlignment="fals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9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9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7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17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7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9" fillId="1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1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17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9" fillId="9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9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11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17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17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12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6" fillId="17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1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15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9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17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7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9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0" fontId="6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1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15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7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7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15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1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9" fillId="17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6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6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5" fontId="6" fillId="0" borderId="6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15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5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6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1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7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1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6" fillId="1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1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5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1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5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6" fillId="1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5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17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7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6" fillId="17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5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5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15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5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5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2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— акцент1 2" xfId="20"/>
    <cellStyle name="20% — акцент2 2" xfId="21"/>
    <cellStyle name="20% — акцент3 2" xfId="22"/>
    <cellStyle name="20% — акцент4 2" xfId="23"/>
    <cellStyle name="20% — акцент5 2" xfId="24"/>
    <cellStyle name="20% — акцент6 2" xfId="25"/>
    <cellStyle name="40% — акцент1 2" xfId="26"/>
    <cellStyle name="40% — акцент2 2" xfId="27"/>
    <cellStyle name="40% — акцент3 2" xfId="28"/>
    <cellStyle name="40% — акцент4 2" xfId="29"/>
    <cellStyle name="40% — акцент5 2" xfId="30"/>
    <cellStyle name="40% — акцент6 2" xfId="31"/>
    <cellStyle name="Обычный 2" xfId="32"/>
    <cellStyle name="Обычный 3" xfId="33"/>
    <cellStyle name="Примечание 2" xfId="34"/>
  </cellStyles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DEEBF7"/>
      <rgbColor rgb="FF660066"/>
      <rgbColor rgb="FFFF66CC"/>
      <rgbColor rgb="FF0066CC"/>
      <rgbColor rgb="FFBDD7EE"/>
      <rgbColor rgb="FF000080"/>
      <rgbColor rgb="FFFF00FF"/>
      <rgbColor rgb="FFFFF2CC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9DC3E6"/>
      <rgbColor rgb="FFDBDBDB"/>
      <rgbColor rgb="FFB4C7E7"/>
      <rgbColor rgb="FFF8CBAD"/>
      <rgbColor rgb="FF3366FF"/>
      <rgbColor rgb="FF33CCCC"/>
      <rgbColor rgb="FF99CC00"/>
      <rgbColor rgb="FFFBE5D6"/>
      <rgbColor rgb="FFFF9900"/>
      <rgbColor rgb="FFFF6600"/>
      <rgbColor rgb="FF666699"/>
      <rgbColor rgb="FFC5E0B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S9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4" zoomScalePageLayoutView="100" workbookViewId="0">
      <selection pane="topLeft" activeCell="A1" activeCellId="0" sqref="A1"/>
    </sheetView>
  </sheetViews>
  <sheetFormatPr defaultColWidth="9.3125" defaultRowHeight="12.75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2" width="81.66"/>
    <col collapsed="false" customWidth="true" hidden="false" outlineLevel="0" max="3" min="3" style="3" width="14.84"/>
    <col collapsed="false" customWidth="false" hidden="false" outlineLevel="0" max="4" min="4" style="1" width="9.33"/>
    <col collapsed="false" customWidth="true" hidden="false" outlineLevel="0" max="5" min="5" style="1" width="15.52"/>
    <col collapsed="false" customWidth="true" hidden="false" outlineLevel="0" max="6" min="6" style="4" width="19.66"/>
    <col collapsed="false" customWidth="true" hidden="false" outlineLevel="0" max="7" min="7" style="1" width="18.5"/>
    <col collapsed="false" customWidth="true" hidden="false" outlineLevel="0" max="8" min="8" style="5" width="9.5"/>
    <col collapsed="false" customWidth="true" hidden="false" outlineLevel="0" max="9" min="9" style="6" width="14.5"/>
    <col collapsed="false" customWidth="true" hidden="false" outlineLevel="0" max="10" min="10" style="6" width="14.33"/>
    <col collapsed="false" customWidth="true" hidden="false" outlineLevel="0" max="11" min="11" style="1" width="12.83"/>
    <col collapsed="false" customWidth="true" hidden="false" outlineLevel="0" max="12" min="12" style="5" width="12.67"/>
    <col collapsed="false" customWidth="true" hidden="false" outlineLevel="0" max="13" min="13" style="1" width="20.01"/>
    <col collapsed="false" customWidth="true" hidden="false" outlineLevel="0" max="15" min="14" style="1" width="9.66"/>
    <col collapsed="false" customWidth="true" hidden="false" outlineLevel="0" max="16" min="16" style="2" width="20.01"/>
    <col collapsed="false" customWidth="true" hidden="false" outlineLevel="0" max="17" min="17" style="7" width="11.82"/>
    <col collapsed="false" customWidth="true" hidden="false" outlineLevel="0" max="18" min="18" style="2" width="11.48"/>
    <col collapsed="false" customWidth="true" hidden="false" outlineLevel="0" max="19" min="19" style="1" width="11.82"/>
    <col collapsed="false" customWidth="true" hidden="false" outlineLevel="0" max="20" min="20" style="8" width="7.15"/>
    <col collapsed="false" customWidth="true" hidden="false" outlineLevel="0" max="21" min="21" style="9" width="18.16"/>
    <col collapsed="false" customWidth="false" hidden="false" outlineLevel="0" max="22" min="22" style="9" width="9.33"/>
    <col collapsed="false" customWidth="true" hidden="false" outlineLevel="0" max="23" min="23" style="9" width="15.98"/>
    <col collapsed="false" customWidth="false" hidden="false" outlineLevel="0" max="1024" min="24" style="9" width="9.33"/>
  </cols>
  <sheetData>
    <row r="1" s="11" customFormat="true" ht="54" hidden="false" customHeight="true" outlineLevel="0" collapsed="false">
      <c r="A1" s="10"/>
      <c r="C1" s="12"/>
      <c r="D1" s="10"/>
      <c r="E1" s="10"/>
      <c r="F1" s="13"/>
      <c r="G1" s="14"/>
      <c r="H1" s="15"/>
      <c r="I1" s="16"/>
      <c r="J1" s="16"/>
      <c r="K1" s="10"/>
      <c r="L1" s="15"/>
      <c r="M1" s="17"/>
      <c r="N1" s="10"/>
      <c r="O1" s="10"/>
      <c r="P1" s="18" t="s">
        <v>0</v>
      </c>
      <c r="Q1" s="18"/>
      <c r="R1" s="18"/>
      <c r="S1" s="18"/>
      <c r="T1" s="19"/>
    </row>
    <row r="2" s="11" customFormat="true" ht="28.5" hidden="false" customHeight="true" outlineLevel="0" collapsed="false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9"/>
    </row>
    <row r="3" s="11" customFormat="true" ht="15" hidden="false" customHeight="true" outlineLevel="0" collapsed="false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9"/>
    </row>
    <row r="4" s="11" customFormat="true" ht="26.25" hidden="false" customHeight="true" outlineLevel="0" collapsed="false">
      <c r="A4" s="21" t="s">
        <v>3</v>
      </c>
      <c r="B4" s="21" t="s">
        <v>4</v>
      </c>
      <c r="C4" s="21" t="s">
        <v>5</v>
      </c>
      <c r="D4" s="21"/>
      <c r="E4" s="22" t="s">
        <v>6</v>
      </c>
      <c r="F4" s="22" t="s">
        <v>7</v>
      </c>
      <c r="G4" s="22" t="s">
        <v>8</v>
      </c>
      <c r="H4" s="23" t="s">
        <v>9</v>
      </c>
      <c r="I4" s="24" t="s">
        <v>10</v>
      </c>
      <c r="J4" s="21" t="s">
        <v>11</v>
      </c>
      <c r="K4" s="21"/>
      <c r="L4" s="22" t="s">
        <v>12</v>
      </c>
      <c r="M4" s="21" t="s">
        <v>13</v>
      </c>
      <c r="N4" s="21"/>
      <c r="O4" s="21"/>
      <c r="P4" s="21"/>
      <c r="Q4" s="25" t="s">
        <v>14</v>
      </c>
      <c r="R4" s="24" t="s">
        <v>15</v>
      </c>
      <c r="S4" s="22" t="s">
        <v>16</v>
      </c>
      <c r="T4" s="19"/>
    </row>
    <row r="5" s="11" customFormat="true" ht="126" hidden="false" customHeight="true" outlineLevel="0" collapsed="false">
      <c r="A5" s="21"/>
      <c r="B5" s="21"/>
      <c r="C5" s="22" t="s">
        <v>17</v>
      </c>
      <c r="D5" s="22" t="s">
        <v>18</v>
      </c>
      <c r="E5" s="22"/>
      <c r="F5" s="22"/>
      <c r="G5" s="22"/>
      <c r="H5" s="23"/>
      <c r="I5" s="24"/>
      <c r="J5" s="24" t="s">
        <v>19</v>
      </c>
      <c r="K5" s="22" t="s">
        <v>20</v>
      </c>
      <c r="L5" s="22"/>
      <c r="M5" s="24" t="s">
        <v>19</v>
      </c>
      <c r="N5" s="22" t="s">
        <v>21</v>
      </c>
      <c r="O5" s="22" t="s">
        <v>22</v>
      </c>
      <c r="P5" s="24" t="s">
        <v>23</v>
      </c>
      <c r="Q5" s="25"/>
      <c r="R5" s="24"/>
      <c r="S5" s="22"/>
      <c r="T5" s="19"/>
    </row>
    <row r="6" s="11" customFormat="true" ht="98.25" hidden="false" customHeight="true" outlineLevel="0" collapsed="false">
      <c r="A6" s="21"/>
      <c r="B6" s="21"/>
      <c r="C6" s="22"/>
      <c r="D6" s="22"/>
      <c r="E6" s="22"/>
      <c r="F6" s="22"/>
      <c r="G6" s="22"/>
      <c r="H6" s="23"/>
      <c r="I6" s="26" t="s">
        <v>24</v>
      </c>
      <c r="J6" s="26" t="s">
        <v>24</v>
      </c>
      <c r="K6" s="21" t="s">
        <v>24</v>
      </c>
      <c r="L6" s="21" t="s">
        <v>25</v>
      </c>
      <c r="M6" s="26" t="s">
        <v>26</v>
      </c>
      <c r="N6" s="21" t="s">
        <v>26</v>
      </c>
      <c r="O6" s="21" t="s">
        <v>26</v>
      </c>
      <c r="P6" s="26" t="s">
        <v>26</v>
      </c>
      <c r="Q6" s="27" t="s">
        <v>27</v>
      </c>
      <c r="R6" s="26" t="s">
        <v>27</v>
      </c>
      <c r="S6" s="22"/>
      <c r="T6" s="19"/>
    </row>
    <row r="7" s="1" customFormat="true" ht="24.75" hidden="false" customHeight="true" outlineLevel="0" collapsed="false">
      <c r="A7" s="28" t="s">
        <v>28</v>
      </c>
      <c r="B7" s="28" t="n">
        <v>2</v>
      </c>
      <c r="C7" s="28" t="s">
        <v>29</v>
      </c>
      <c r="D7" s="28" t="s">
        <v>30</v>
      </c>
      <c r="E7" s="28" t="n">
        <v>5</v>
      </c>
      <c r="F7" s="28" t="n">
        <v>6</v>
      </c>
      <c r="G7" s="28" t="n">
        <v>7</v>
      </c>
      <c r="H7" s="28" t="n">
        <v>8</v>
      </c>
      <c r="I7" s="28" t="n">
        <v>9</v>
      </c>
      <c r="J7" s="29" t="n">
        <v>10</v>
      </c>
      <c r="K7" s="29" t="n">
        <v>11</v>
      </c>
      <c r="L7" s="28" t="n">
        <v>12</v>
      </c>
      <c r="M7" s="28" t="n">
        <v>13</v>
      </c>
      <c r="N7" s="29" t="n">
        <v>14</v>
      </c>
      <c r="O7" s="28" t="n">
        <v>15</v>
      </c>
      <c r="P7" s="28" t="n">
        <v>16</v>
      </c>
      <c r="Q7" s="29" t="n">
        <v>17</v>
      </c>
      <c r="R7" s="30" t="n">
        <v>18</v>
      </c>
      <c r="S7" s="30" t="n">
        <v>19</v>
      </c>
      <c r="T7" s="6"/>
    </row>
    <row r="8" s="2" customFormat="true" ht="13.35" hidden="false" customHeight="true" outlineLevel="0" collapsed="false">
      <c r="A8" s="31" t="s">
        <v>31</v>
      </c>
      <c r="B8" s="31"/>
      <c r="C8" s="32" t="n">
        <f aca="false">C9+C12+C15</f>
        <v>860</v>
      </c>
      <c r="D8" s="33"/>
      <c r="E8" s="33"/>
      <c r="F8" s="31"/>
      <c r="G8" s="33"/>
      <c r="H8" s="32"/>
      <c r="I8" s="34" t="n">
        <f aca="false">I9+I12+I15</f>
        <v>655445.04</v>
      </c>
      <c r="J8" s="34" t="n">
        <f aca="false">J9+J12+J15</f>
        <v>550090.92</v>
      </c>
      <c r="K8" s="34" t="n">
        <f aca="false">K9+K12+K15</f>
        <v>376245.78</v>
      </c>
      <c r="L8" s="34" t="n">
        <f aca="false">L9+L12+L15</f>
        <v>11866</v>
      </c>
      <c r="M8" s="34" t="n">
        <f aca="false">M9+M12+M15</f>
        <v>1268388442.31764</v>
      </c>
      <c r="N8" s="33"/>
      <c r="O8" s="33"/>
      <c r="P8" s="34" t="n">
        <f aca="false">M8</f>
        <v>1268388442.31764</v>
      </c>
      <c r="Q8" s="35"/>
      <c r="R8" s="34"/>
      <c r="S8" s="33"/>
      <c r="T8" s="36"/>
    </row>
    <row r="9" s="46" customFormat="true" ht="13.35" hidden="false" customHeight="true" outlineLevel="0" collapsed="false">
      <c r="A9" s="37" t="s">
        <v>32</v>
      </c>
      <c r="B9" s="37"/>
      <c r="C9" s="38" t="n">
        <f aca="false">C170+C292+C312+C353+C389+C424+C478+C545+C571+C606+C640+C696+C735+C780+C811+C900+C956</f>
        <v>484</v>
      </c>
      <c r="D9" s="39"/>
      <c r="E9" s="39"/>
      <c r="F9" s="37"/>
      <c r="G9" s="39"/>
      <c r="H9" s="40"/>
      <c r="I9" s="41" t="n">
        <f aca="false">I170+I292+I312+I353+I389+I424+I478+I545+I571+I606+I640+I696+I735+I780+I811+I900+I956</f>
        <v>317827.19</v>
      </c>
      <c r="J9" s="41" t="n">
        <f aca="false">J170+J292+J312+J353+J389+J424+J478+J545+J571+J606+J640+J696+J735+J780+J811+J900+J956</f>
        <v>268982.28</v>
      </c>
      <c r="K9" s="42" t="n">
        <f aca="false">K170+K292+K312+K353+K389+K424+K478+K545+K571+K606+K640+K696+K735+K780+K811+K900+K956</f>
        <v>184745.37</v>
      </c>
      <c r="L9" s="43" t="n">
        <f aca="false">L170+L292+L312+L353+L389+L424+L478+L545+L571+L606+L640+L696+L735+L780+L811+L900+L956</f>
        <v>5980</v>
      </c>
      <c r="M9" s="42" t="n">
        <f aca="false">M170+M292+M312+M353+M389+M424+M478+M545+M571+M606+M640+M696+M735+M780+M811+M900+M956</f>
        <v>103785816.426634</v>
      </c>
      <c r="N9" s="44" t="n">
        <v>0</v>
      </c>
      <c r="O9" s="44" t="n">
        <v>0</v>
      </c>
      <c r="P9" s="42" t="n">
        <f aca="false">M9</f>
        <v>103785816.426634</v>
      </c>
      <c r="Q9" s="45"/>
      <c r="R9" s="44"/>
      <c r="S9" s="39" t="n">
        <v>2019</v>
      </c>
      <c r="T9" s="36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</row>
    <row r="10" s="2" customFormat="true" ht="13.35" hidden="false" customHeight="true" outlineLevel="0" collapsed="false">
      <c r="A10" s="47"/>
      <c r="B10" s="47" t="s">
        <v>33</v>
      </c>
      <c r="C10" s="48" t="n">
        <f aca="false">C9-C11</f>
        <v>483</v>
      </c>
      <c r="D10" s="49"/>
      <c r="E10" s="49"/>
      <c r="F10" s="47"/>
      <c r="G10" s="49"/>
      <c r="H10" s="50"/>
      <c r="I10" s="51" t="n">
        <f aca="false">I9-I11</f>
        <v>317316.29</v>
      </c>
      <c r="J10" s="51" t="n">
        <f aca="false">J9-J11</f>
        <v>268498.38</v>
      </c>
      <c r="K10" s="51" t="n">
        <f aca="false">K9-K11</f>
        <v>184353.47</v>
      </c>
      <c r="L10" s="52" t="n">
        <f aca="false">L9-L11</f>
        <v>5974</v>
      </c>
      <c r="M10" s="53" t="n">
        <f aca="false">M9-M11</f>
        <v>103598049.426634</v>
      </c>
      <c r="N10" s="54" t="n">
        <v>0</v>
      </c>
      <c r="O10" s="54" t="n">
        <v>0</v>
      </c>
      <c r="P10" s="53" t="n">
        <f aca="false">M10</f>
        <v>103598049.426634</v>
      </c>
      <c r="Q10" s="55"/>
      <c r="R10" s="54"/>
      <c r="S10" s="49"/>
      <c r="T10" s="36"/>
    </row>
    <row r="11" s="2" customFormat="true" ht="13.35" hidden="false" customHeight="true" outlineLevel="0" collapsed="false">
      <c r="A11" s="56"/>
      <c r="B11" s="56" t="s">
        <v>34</v>
      </c>
      <c r="C11" s="57" t="n">
        <v>1</v>
      </c>
      <c r="D11" s="58"/>
      <c r="E11" s="58"/>
      <c r="F11" s="56"/>
      <c r="G11" s="58"/>
      <c r="H11" s="59"/>
      <c r="I11" s="60" t="n">
        <f aca="false">I891</f>
        <v>510.9</v>
      </c>
      <c r="J11" s="60" t="n">
        <f aca="false">J891</f>
        <v>483.9</v>
      </c>
      <c r="K11" s="60" t="n">
        <f aca="false">K891</f>
        <v>391.9</v>
      </c>
      <c r="L11" s="60" t="n">
        <f aca="false">L891</f>
        <v>6</v>
      </c>
      <c r="M11" s="60" t="n">
        <f aca="false">M891</f>
        <v>187767</v>
      </c>
      <c r="N11" s="60" t="n">
        <f aca="false">N891</f>
        <v>0</v>
      </c>
      <c r="O11" s="60" t="n">
        <f aca="false">O891</f>
        <v>0</v>
      </c>
      <c r="P11" s="60" t="n">
        <f aca="false">P891</f>
        <v>187767</v>
      </c>
      <c r="Q11" s="61"/>
      <c r="R11" s="62"/>
      <c r="S11" s="58"/>
      <c r="T11" s="36"/>
    </row>
    <row r="12" s="46" customFormat="true" ht="13.35" hidden="false" customHeight="true" outlineLevel="0" collapsed="false">
      <c r="A12" s="37" t="s">
        <v>35</v>
      </c>
      <c r="B12" s="37"/>
      <c r="C12" s="38" t="n">
        <f aca="false">C214+C300+C316+C365+C400+C432+C487+C560+C579+C613+C670+C699+C746+C784+C842+C924+C960</f>
        <v>216</v>
      </c>
      <c r="D12" s="39"/>
      <c r="E12" s="39"/>
      <c r="F12" s="37"/>
      <c r="G12" s="39"/>
      <c r="H12" s="40"/>
      <c r="I12" s="41" t="n">
        <f aca="false">I214+I300+I316+I365+I400+I432+I487+I560+I579+I613+I670+I699+I746+I784+I842+I924+I960</f>
        <v>169733.71</v>
      </c>
      <c r="J12" s="41" t="n">
        <f aca="false">J214+J300+J316+J365+J400+J432+J487+J560+J579+J613+J670+J699+J746+J784+J842+J924+J960</f>
        <v>142586.73</v>
      </c>
      <c r="K12" s="41" t="n">
        <f aca="false">K214+K300+K316+K365+K400+K432+K487+K560+K579+K613+K670+K699+K746+K784+K842+K924+K960</f>
        <v>106792.94</v>
      </c>
      <c r="L12" s="41" t="n">
        <f aca="false">L214+L300+L316+L365+L400+L432+L487+L560+L579+L613+L670+L699+L746+L784+L842+L924+L960</f>
        <v>2922</v>
      </c>
      <c r="M12" s="41" t="n">
        <f aca="false">M214+M300+M316+M365+M400+M432+M487+M560+M579+M613+M670+M699+M746+M784+M842+M924+M960</f>
        <v>572904931.365481</v>
      </c>
      <c r="N12" s="41" t="n">
        <f aca="false">N214+N300+N316+N365+N400+N432+N487+N560+N579+N613+N670+N699+N746+N784+N842+N924+N960</f>
        <v>0</v>
      </c>
      <c r="O12" s="41" t="n">
        <f aca="false">O214+O300+O316+O365+O400+O432+O487+O560+O579+O613+O670+O699+O746+O784+O842+O924+O960</f>
        <v>0</v>
      </c>
      <c r="P12" s="41" t="n">
        <f aca="false">P214+P300+P316+P365+P400+P432+P487+P560+P579+P613+P670+P699+P746+P784+P842+P924+P960</f>
        <v>572904931.365481</v>
      </c>
      <c r="Q12" s="45"/>
      <c r="R12" s="44"/>
      <c r="S12" s="39" t="n">
        <v>2020</v>
      </c>
      <c r="T12" s="36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="2" customFormat="true" ht="13.35" hidden="false" customHeight="true" outlineLevel="0" collapsed="false">
      <c r="A13" s="47"/>
      <c r="B13" s="47" t="s">
        <v>36</v>
      </c>
      <c r="C13" s="48" t="n">
        <f aca="false">C12-C14</f>
        <v>214</v>
      </c>
      <c r="D13" s="49"/>
      <c r="E13" s="49"/>
      <c r="F13" s="47"/>
      <c r="G13" s="49"/>
      <c r="H13" s="50"/>
      <c r="I13" s="51" t="n">
        <f aca="false">I12-I14</f>
        <v>168914.31</v>
      </c>
      <c r="J13" s="51" t="n">
        <f aca="false">J12-J14</f>
        <v>141997.23</v>
      </c>
      <c r="K13" s="51" t="n">
        <f aca="false">K12-K14</f>
        <v>106203.44</v>
      </c>
      <c r="L13" s="52" t="n">
        <f aca="false">L12-L14</f>
        <v>2913</v>
      </c>
      <c r="M13" s="53" t="n">
        <f aca="false">M12-M14</f>
        <v>569725698.915481</v>
      </c>
      <c r="N13" s="54" t="n">
        <v>0</v>
      </c>
      <c r="O13" s="54" t="n">
        <v>0</v>
      </c>
      <c r="P13" s="53" t="n">
        <f aca="false">M13</f>
        <v>569725698.915481</v>
      </c>
      <c r="Q13" s="55"/>
      <c r="R13" s="54"/>
      <c r="S13" s="49"/>
      <c r="T13" s="36"/>
    </row>
    <row r="14" s="2" customFormat="true" ht="13.35" hidden="false" customHeight="true" outlineLevel="0" collapsed="false">
      <c r="A14" s="56"/>
      <c r="B14" s="56" t="s">
        <v>37</v>
      </c>
      <c r="C14" s="57" t="n">
        <v>2</v>
      </c>
      <c r="D14" s="58"/>
      <c r="E14" s="58"/>
      <c r="F14" s="56"/>
      <c r="G14" s="58"/>
      <c r="H14" s="59"/>
      <c r="I14" s="60" t="n">
        <f aca="false">I902+I903</f>
        <v>819.4</v>
      </c>
      <c r="J14" s="60" t="n">
        <f aca="false">J902+J903</f>
        <v>589.5</v>
      </c>
      <c r="K14" s="60" t="n">
        <f aca="false">K902+K903</f>
        <v>589.5</v>
      </c>
      <c r="L14" s="60" t="n">
        <f aca="false">L902+L903</f>
        <v>9</v>
      </c>
      <c r="M14" s="60" t="n">
        <f aca="false">M902+M903</f>
        <v>3179232.45</v>
      </c>
      <c r="N14" s="62" t="n">
        <v>0</v>
      </c>
      <c r="O14" s="62" t="n">
        <v>0</v>
      </c>
      <c r="P14" s="63" t="n">
        <f aca="false">M14</f>
        <v>3179232.45</v>
      </c>
      <c r="Q14" s="61"/>
      <c r="R14" s="62"/>
      <c r="S14" s="58"/>
      <c r="T14" s="36"/>
    </row>
    <row r="15" s="46" customFormat="true" ht="13.35" hidden="false" customHeight="true" outlineLevel="0" collapsed="false">
      <c r="A15" s="37" t="s">
        <v>38</v>
      </c>
      <c r="B15" s="37"/>
      <c r="C15" s="38" t="n">
        <f aca="false">C263+C318+C370+C406+C438+C500+C564+C582+C617+C677+C717+C757+C787+C874+C934+C962+C303</f>
        <v>160</v>
      </c>
      <c r="D15" s="38"/>
      <c r="E15" s="38"/>
      <c r="F15" s="38"/>
      <c r="G15" s="38"/>
      <c r="H15" s="38"/>
      <c r="I15" s="64" t="n">
        <f aca="false">I263+I318+I370+I406+I438+I500+I564+I582+I617+I677+I717+I757+I787+I874+I934+I962+I303</f>
        <v>167884.14</v>
      </c>
      <c r="J15" s="64" t="n">
        <f aca="false">J263+J318+J370+J406+J438+J500+J564+J582+J617+J677+J717+J757+J787+J874+J934+J962+J303</f>
        <v>138521.91</v>
      </c>
      <c r="K15" s="64" t="n">
        <f aca="false">K263+K318+K370+K406+K438+K500+K564+K582+K617+K677+K717+K757+K787+K874+K934+K962+K303</f>
        <v>84707.47</v>
      </c>
      <c r="L15" s="64" t="n">
        <f aca="false">L263+L318+L370+L406+L438+L500+L564+L582+L617+L677+L717+L757+L787+L874+L934+L962+L303</f>
        <v>2964</v>
      </c>
      <c r="M15" s="64" t="n">
        <f aca="false">M263+M318+M370+M406+M438+M500+M564+M582+M617+M677+M717+M757+M787+M874+M934+M962+M303</f>
        <v>591697694.525528</v>
      </c>
      <c r="N15" s="38" t="n">
        <f aca="false">N263+N318+N370+N406+N438+N500+N564+N582+N617+N677+N717+N757+N787+N874+N934+N962+N303</f>
        <v>0</v>
      </c>
      <c r="O15" s="38" t="n">
        <f aca="false">O263+O318+O370+O406+O438+O500+O564+O582+O617+O677+O717+O757+O787+O874+O934+O962+O303</f>
        <v>0</v>
      </c>
      <c r="P15" s="64" t="n">
        <f aca="false">P263+P318+P370+P406+P438+P500+P564+P582+P617+P677+P717+P757+P787+P874+P934+P962+P303</f>
        <v>591697694.525528</v>
      </c>
      <c r="Q15" s="45"/>
      <c r="R15" s="44"/>
      <c r="S15" s="39" t="n">
        <v>2021</v>
      </c>
      <c r="T15" s="36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="2" customFormat="true" ht="13.35" hidden="false" customHeight="true" outlineLevel="0" collapsed="false">
      <c r="A16" s="47"/>
      <c r="B16" s="47" t="s">
        <v>39</v>
      </c>
      <c r="C16" s="48" t="n">
        <f aca="false">C15-C17</f>
        <v>158</v>
      </c>
      <c r="D16" s="48"/>
      <c r="E16" s="48"/>
      <c r="F16" s="48"/>
      <c r="G16" s="48"/>
      <c r="H16" s="48"/>
      <c r="I16" s="53" t="n">
        <f aca="false">I15-I17</f>
        <v>165590.84</v>
      </c>
      <c r="J16" s="53" t="n">
        <f aca="false">J15-J17</f>
        <v>136573.01</v>
      </c>
      <c r="K16" s="53" t="n">
        <f aca="false">K15-K17</f>
        <v>82758.57</v>
      </c>
      <c r="L16" s="53" t="n">
        <f aca="false">L15-L17</f>
        <v>2915</v>
      </c>
      <c r="M16" s="53" t="n">
        <f aca="false">M15-M17</f>
        <v>590114445.721795</v>
      </c>
      <c r="N16" s="54" t="n">
        <v>0</v>
      </c>
      <c r="O16" s="54" t="n">
        <v>0</v>
      </c>
      <c r="P16" s="53" t="n">
        <f aca="false">M16</f>
        <v>590114445.721795</v>
      </c>
      <c r="Q16" s="55"/>
      <c r="R16" s="54"/>
      <c r="S16" s="49"/>
      <c r="T16" s="36"/>
    </row>
    <row r="17" s="2" customFormat="true" ht="13.35" hidden="false" customHeight="true" outlineLevel="0" collapsed="false">
      <c r="A17" s="56"/>
      <c r="B17" s="56" t="s">
        <v>40</v>
      </c>
      <c r="C17" s="57" t="n">
        <v>2</v>
      </c>
      <c r="D17" s="57"/>
      <c r="E17" s="57"/>
      <c r="F17" s="57"/>
      <c r="G17" s="57"/>
      <c r="H17" s="57"/>
      <c r="I17" s="63" t="n">
        <f aca="false">I224+I929</f>
        <v>2293.3</v>
      </c>
      <c r="J17" s="63" t="n">
        <f aca="false">J224+J929</f>
        <v>1948.9</v>
      </c>
      <c r="K17" s="63" t="n">
        <f aca="false">K224+K929</f>
        <v>1948.9</v>
      </c>
      <c r="L17" s="63" t="n">
        <f aca="false">L224+L929</f>
        <v>49</v>
      </c>
      <c r="M17" s="63" t="n">
        <f aca="false">M224+M929</f>
        <v>1583248.80373325</v>
      </c>
      <c r="N17" s="63" t="n">
        <f aca="false">N224+N929</f>
        <v>0</v>
      </c>
      <c r="O17" s="63" t="n">
        <f aca="false">O224+O929</f>
        <v>0</v>
      </c>
      <c r="P17" s="63" t="n">
        <f aca="false">P224+P929</f>
        <v>1583248.80373325</v>
      </c>
      <c r="Q17" s="61"/>
      <c r="R17" s="62"/>
      <c r="S17" s="58"/>
      <c r="T17" s="36"/>
    </row>
    <row r="18" s="2" customFormat="true" ht="13.35" hidden="false" customHeight="true" outlineLevel="0" collapsed="false">
      <c r="A18" s="65"/>
      <c r="B18" s="66" t="s">
        <v>41</v>
      </c>
      <c r="C18" s="67"/>
      <c r="D18" s="65"/>
      <c r="E18" s="65"/>
      <c r="F18" s="68"/>
      <c r="G18" s="65"/>
      <c r="H18" s="69"/>
      <c r="I18" s="70"/>
      <c r="J18" s="70"/>
      <c r="K18" s="65"/>
      <c r="L18" s="69"/>
      <c r="M18" s="70"/>
      <c r="N18" s="70"/>
      <c r="O18" s="70"/>
      <c r="P18" s="71"/>
      <c r="Q18" s="72"/>
      <c r="R18" s="73"/>
      <c r="S18" s="65"/>
      <c r="T18" s="36"/>
    </row>
    <row r="19" s="2" customFormat="true" ht="12.75" hidden="false" customHeight="true" outlineLevel="0" collapsed="false">
      <c r="A19" s="65" t="n">
        <v>1</v>
      </c>
      <c r="B19" s="68" t="s">
        <v>42</v>
      </c>
      <c r="C19" s="65" t="n">
        <v>1941</v>
      </c>
      <c r="D19" s="65"/>
      <c r="E19" s="65" t="s">
        <v>43</v>
      </c>
      <c r="F19" s="68" t="s">
        <v>44</v>
      </c>
      <c r="G19" s="65" t="n">
        <v>2</v>
      </c>
      <c r="H19" s="69" t="n">
        <v>2</v>
      </c>
      <c r="I19" s="70" t="n">
        <v>410</v>
      </c>
      <c r="J19" s="70" t="n">
        <v>375.2</v>
      </c>
      <c r="K19" s="65" t="n">
        <v>282.1</v>
      </c>
      <c r="L19" s="69" t="n">
        <v>8</v>
      </c>
      <c r="M19" s="70" t="n">
        <v>34549</v>
      </c>
      <c r="N19" s="70" t="n">
        <v>0</v>
      </c>
      <c r="O19" s="70" t="n">
        <v>0</v>
      </c>
      <c r="P19" s="70" t="n">
        <v>34549</v>
      </c>
      <c r="Q19" s="74" t="n">
        <f aca="false">P19/J19</f>
        <v>92.0815565031983</v>
      </c>
      <c r="R19" s="65" t="n">
        <v>10477.1</v>
      </c>
      <c r="S19" s="65" t="n">
        <v>2019</v>
      </c>
      <c r="T19" s="36"/>
      <c r="W19" s="36"/>
    </row>
    <row r="20" s="2" customFormat="true" ht="12.75" hidden="false" customHeight="true" outlineLevel="0" collapsed="false">
      <c r="A20" s="65" t="n">
        <f aca="false">A19+1</f>
        <v>2</v>
      </c>
      <c r="B20" s="68" t="s">
        <v>45</v>
      </c>
      <c r="C20" s="65" t="n">
        <v>1905</v>
      </c>
      <c r="D20" s="65" t="n">
        <v>1981</v>
      </c>
      <c r="E20" s="65" t="s">
        <v>43</v>
      </c>
      <c r="F20" s="68" t="s">
        <v>44</v>
      </c>
      <c r="G20" s="65" t="n">
        <v>2</v>
      </c>
      <c r="H20" s="69" t="n">
        <v>2</v>
      </c>
      <c r="I20" s="70" t="n">
        <v>421.5</v>
      </c>
      <c r="J20" s="70" t="n">
        <v>309.3</v>
      </c>
      <c r="K20" s="65" t="n">
        <v>309.3</v>
      </c>
      <c r="L20" s="69" t="n">
        <v>9</v>
      </c>
      <c r="M20" s="70" t="n">
        <v>35661</v>
      </c>
      <c r="N20" s="70" t="n">
        <v>0</v>
      </c>
      <c r="O20" s="70" t="n">
        <v>0</v>
      </c>
      <c r="P20" s="70" t="n">
        <f aca="false">M20</f>
        <v>35661</v>
      </c>
      <c r="Q20" s="74" t="n">
        <f aca="false">P20/J20</f>
        <v>115.29582929195</v>
      </c>
      <c r="R20" s="65" t="n">
        <v>10477.1</v>
      </c>
      <c r="S20" s="65" t="n">
        <v>2019</v>
      </c>
      <c r="T20" s="36"/>
      <c r="W20" s="36"/>
    </row>
    <row r="21" s="2" customFormat="true" ht="12.75" hidden="false" customHeight="true" outlineLevel="0" collapsed="false">
      <c r="A21" s="65" t="n">
        <f aca="false">A20+1</f>
        <v>3</v>
      </c>
      <c r="B21" s="68" t="s">
        <v>46</v>
      </c>
      <c r="C21" s="65" t="n">
        <v>1948</v>
      </c>
      <c r="D21" s="65"/>
      <c r="E21" s="65" t="s">
        <v>43</v>
      </c>
      <c r="F21" s="68" t="s">
        <v>47</v>
      </c>
      <c r="G21" s="65" t="n">
        <v>2</v>
      </c>
      <c r="H21" s="69" t="n">
        <v>2</v>
      </c>
      <c r="I21" s="70" t="n">
        <v>661.5</v>
      </c>
      <c r="J21" s="70" t="n">
        <v>661.1</v>
      </c>
      <c r="K21" s="65" t="n">
        <v>605.8</v>
      </c>
      <c r="L21" s="69" t="n">
        <v>16</v>
      </c>
      <c r="M21" s="70" t="n">
        <v>213922.7</v>
      </c>
      <c r="N21" s="70" t="n">
        <v>0</v>
      </c>
      <c r="O21" s="70" t="n">
        <v>0</v>
      </c>
      <c r="P21" s="70" t="n">
        <f aca="false">M21</f>
        <v>213922.7</v>
      </c>
      <c r="Q21" s="74" t="n">
        <f aca="false">P21/J21</f>
        <v>323.5859930419</v>
      </c>
      <c r="R21" s="65" t="n">
        <v>10477.1</v>
      </c>
      <c r="S21" s="65" t="n">
        <v>2019</v>
      </c>
      <c r="T21" s="36"/>
      <c r="W21" s="36"/>
    </row>
    <row r="22" s="2" customFormat="true" ht="12.75" hidden="false" customHeight="true" outlineLevel="0" collapsed="false">
      <c r="A22" s="65" t="n">
        <f aca="false">A21+1</f>
        <v>4</v>
      </c>
      <c r="B22" s="68" t="s">
        <v>48</v>
      </c>
      <c r="C22" s="65" t="n">
        <v>1961</v>
      </c>
      <c r="D22" s="65"/>
      <c r="E22" s="65" t="s">
        <v>43</v>
      </c>
      <c r="F22" s="68" t="s">
        <v>49</v>
      </c>
      <c r="G22" s="65" t="n">
        <v>4</v>
      </c>
      <c r="H22" s="69" t="n">
        <v>2</v>
      </c>
      <c r="I22" s="70" t="n">
        <v>2316</v>
      </c>
      <c r="J22" s="70" t="n">
        <v>1359</v>
      </c>
      <c r="K22" s="65" t="n">
        <v>1270.7</v>
      </c>
      <c r="L22" s="69" t="n">
        <v>32</v>
      </c>
      <c r="M22" s="70" t="n">
        <v>439753.37</v>
      </c>
      <c r="N22" s="70" t="n">
        <v>0</v>
      </c>
      <c r="O22" s="70" t="n">
        <v>0</v>
      </c>
      <c r="P22" s="70" t="n">
        <f aca="false">M22</f>
        <v>439753.37</v>
      </c>
      <c r="Q22" s="74" t="n">
        <f aca="false">P22/J22</f>
        <v>323.585997056659</v>
      </c>
      <c r="R22" s="65" t="n">
        <v>10477.1</v>
      </c>
      <c r="S22" s="65" t="n">
        <v>2019</v>
      </c>
      <c r="T22" s="36"/>
    </row>
    <row r="23" s="2" customFormat="true" ht="12.75" hidden="false" customHeight="true" outlineLevel="0" collapsed="false">
      <c r="A23" s="65" t="n">
        <f aca="false">A22+1</f>
        <v>5</v>
      </c>
      <c r="B23" s="68" t="s">
        <v>50</v>
      </c>
      <c r="C23" s="65" t="n">
        <v>1959</v>
      </c>
      <c r="D23" s="65" t="n">
        <v>1986</v>
      </c>
      <c r="E23" s="65" t="s">
        <v>43</v>
      </c>
      <c r="F23" s="68" t="s">
        <v>44</v>
      </c>
      <c r="G23" s="65" t="n">
        <v>2</v>
      </c>
      <c r="H23" s="69" t="n">
        <v>2</v>
      </c>
      <c r="I23" s="70" t="n">
        <v>542.1</v>
      </c>
      <c r="J23" s="70" t="n">
        <v>495.9</v>
      </c>
      <c r="K23" s="65" t="n">
        <v>387.9</v>
      </c>
      <c r="L23" s="69" t="n">
        <v>16</v>
      </c>
      <c r="M23" s="70" t="n">
        <v>26213</v>
      </c>
      <c r="N23" s="70" t="n">
        <v>0</v>
      </c>
      <c r="O23" s="70" t="n">
        <v>0</v>
      </c>
      <c r="P23" s="70" t="n">
        <f aca="false">M23</f>
        <v>26213</v>
      </c>
      <c r="Q23" s="74" t="n">
        <f aca="false">P23/J23</f>
        <v>52.8594474692478</v>
      </c>
      <c r="R23" s="65" t="n">
        <v>10477.1</v>
      </c>
      <c r="S23" s="65" t="n">
        <v>2019</v>
      </c>
      <c r="T23" s="36"/>
    </row>
    <row r="24" s="2" customFormat="true" ht="12.75" hidden="false" customHeight="true" outlineLevel="0" collapsed="false">
      <c r="A24" s="65" t="n">
        <f aca="false">A23+1</f>
        <v>6</v>
      </c>
      <c r="B24" s="68" t="s">
        <v>51</v>
      </c>
      <c r="C24" s="65" t="n">
        <v>1960</v>
      </c>
      <c r="D24" s="65"/>
      <c r="E24" s="65" t="s">
        <v>43</v>
      </c>
      <c r="F24" s="68" t="s">
        <v>44</v>
      </c>
      <c r="G24" s="65" t="n">
        <v>2</v>
      </c>
      <c r="H24" s="69" t="n">
        <v>2</v>
      </c>
      <c r="I24" s="70" t="n">
        <v>553</v>
      </c>
      <c r="J24" s="70" t="n">
        <v>521.8</v>
      </c>
      <c r="K24" s="65" t="n">
        <v>361.6</v>
      </c>
      <c r="L24" s="69" t="n">
        <v>16</v>
      </c>
      <c r="M24" s="70" t="n">
        <v>29513</v>
      </c>
      <c r="N24" s="70" t="n">
        <v>0</v>
      </c>
      <c r="O24" s="70" t="n">
        <v>0</v>
      </c>
      <c r="P24" s="70" t="n">
        <f aca="false">M24</f>
        <v>29513</v>
      </c>
      <c r="Q24" s="74" t="n">
        <f aca="false">P24/J24</f>
        <v>56.5599846684554</v>
      </c>
      <c r="R24" s="65" t="n">
        <v>10477.1</v>
      </c>
      <c r="S24" s="65" t="n">
        <v>2019</v>
      </c>
      <c r="T24" s="36"/>
    </row>
    <row r="25" s="2" customFormat="true" ht="12.75" hidden="false" customHeight="true" outlineLevel="0" collapsed="false">
      <c r="A25" s="65" t="n">
        <f aca="false">A24+1</f>
        <v>7</v>
      </c>
      <c r="B25" s="68" t="s">
        <v>52</v>
      </c>
      <c r="C25" s="65" t="n">
        <v>1928</v>
      </c>
      <c r="D25" s="65" t="n">
        <v>1970</v>
      </c>
      <c r="E25" s="65" t="s">
        <v>43</v>
      </c>
      <c r="F25" s="68" t="s">
        <v>44</v>
      </c>
      <c r="G25" s="65" t="n">
        <v>2</v>
      </c>
      <c r="H25" s="69" t="n">
        <v>2</v>
      </c>
      <c r="I25" s="70" t="n">
        <v>606</v>
      </c>
      <c r="J25" s="70" t="n">
        <v>587.77</v>
      </c>
      <c r="K25" s="65" t="n">
        <v>468.57</v>
      </c>
      <c r="L25" s="69" t="n">
        <v>13</v>
      </c>
      <c r="M25" s="70" t="n">
        <v>37664</v>
      </c>
      <c r="N25" s="70" t="n">
        <v>0</v>
      </c>
      <c r="O25" s="70" t="n">
        <v>0</v>
      </c>
      <c r="P25" s="70" t="n">
        <f aca="false">M25</f>
        <v>37664</v>
      </c>
      <c r="Q25" s="74" t="n">
        <f aca="false">P25/J25</f>
        <v>64.0794868741174</v>
      </c>
      <c r="R25" s="65" t="n">
        <v>10477.1</v>
      </c>
      <c r="S25" s="65" t="n">
        <v>2019</v>
      </c>
      <c r="T25" s="36"/>
    </row>
    <row r="26" s="2" customFormat="true" ht="12.75" hidden="false" customHeight="true" outlineLevel="0" collapsed="false">
      <c r="A26" s="65" t="n">
        <f aca="false">A25+1</f>
        <v>8</v>
      </c>
      <c r="B26" s="68" t="s">
        <v>53</v>
      </c>
      <c r="C26" s="65" t="n">
        <v>1959</v>
      </c>
      <c r="D26" s="65"/>
      <c r="E26" s="65" t="s">
        <v>43</v>
      </c>
      <c r="F26" s="68" t="s">
        <v>54</v>
      </c>
      <c r="G26" s="65" t="n">
        <v>2</v>
      </c>
      <c r="H26" s="69" t="n">
        <v>2</v>
      </c>
      <c r="I26" s="70" t="n">
        <v>598.4</v>
      </c>
      <c r="J26" s="70" t="n">
        <v>543.8</v>
      </c>
      <c r="K26" s="65" t="n">
        <v>370.6</v>
      </c>
      <c r="L26" s="69" t="n">
        <v>16</v>
      </c>
      <c r="M26" s="70" t="n">
        <v>36737</v>
      </c>
      <c r="N26" s="70" t="n">
        <v>0</v>
      </c>
      <c r="O26" s="70" t="n">
        <v>0</v>
      </c>
      <c r="P26" s="70" t="n">
        <f aca="false">M26</f>
        <v>36737</v>
      </c>
      <c r="Q26" s="74" t="n">
        <f aca="false">P26/J26</f>
        <v>67.5560867966164</v>
      </c>
      <c r="R26" s="65" t="n">
        <v>10477.1</v>
      </c>
      <c r="S26" s="65" t="n">
        <v>2019</v>
      </c>
      <c r="T26" s="36"/>
    </row>
    <row r="27" s="2" customFormat="true" ht="12.75" hidden="false" customHeight="true" outlineLevel="0" collapsed="false">
      <c r="A27" s="65" t="n">
        <f aca="false">A26+1</f>
        <v>9</v>
      </c>
      <c r="B27" s="68" t="s">
        <v>55</v>
      </c>
      <c r="C27" s="65" t="n">
        <v>1958</v>
      </c>
      <c r="D27" s="65"/>
      <c r="E27" s="65" t="s">
        <v>43</v>
      </c>
      <c r="F27" s="68" t="s">
        <v>54</v>
      </c>
      <c r="G27" s="65" t="n">
        <v>2</v>
      </c>
      <c r="H27" s="69" t="n">
        <v>2</v>
      </c>
      <c r="I27" s="70" t="n">
        <v>571</v>
      </c>
      <c r="J27" s="70" t="n">
        <v>516.4</v>
      </c>
      <c r="K27" s="65" t="n">
        <v>375.2</v>
      </c>
      <c r="L27" s="69" t="n">
        <v>16</v>
      </c>
      <c r="M27" s="70" t="n">
        <v>36015</v>
      </c>
      <c r="N27" s="70" t="n">
        <v>0</v>
      </c>
      <c r="O27" s="70" t="n">
        <v>0</v>
      </c>
      <c r="P27" s="70" t="n">
        <f aca="false">M27</f>
        <v>36015</v>
      </c>
      <c r="Q27" s="74" t="n">
        <f aca="false">P27/J27</f>
        <v>69.7424477149496</v>
      </c>
      <c r="R27" s="65" t="n">
        <v>10477.1</v>
      </c>
      <c r="S27" s="65" t="n">
        <v>2019</v>
      </c>
      <c r="T27" s="36"/>
    </row>
    <row r="28" s="2" customFormat="true" ht="12.75" hidden="false" customHeight="true" outlineLevel="0" collapsed="false">
      <c r="A28" s="65" t="n">
        <f aca="false">A27+1</f>
        <v>10</v>
      </c>
      <c r="B28" s="68" t="s">
        <v>56</v>
      </c>
      <c r="C28" s="65" t="n">
        <v>1958</v>
      </c>
      <c r="D28" s="65"/>
      <c r="E28" s="65" t="s">
        <v>43</v>
      </c>
      <c r="F28" s="68" t="s">
        <v>54</v>
      </c>
      <c r="G28" s="65" t="n">
        <v>2</v>
      </c>
      <c r="H28" s="69" t="n">
        <v>2</v>
      </c>
      <c r="I28" s="70" t="n">
        <v>583.7</v>
      </c>
      <c r="J28" s="70" t="n">
        <v>529.1</v>
      </c>
      <c r="K28" s="65" t="n">
        <v>360.2</v>
      </c>
      <c r="L28" s="69" t="n">
        <v>16</v>
      </c>
      <c r="M28" s="70" t="n">
        <v>30876</v>
      </c>
      <c r="N28" s="70" t="n">
        <v>0</v>
      </c>
      <c r="O28" s="70" t="n">
        <v>0</v>
      </c>
      <c r="P28" s="70" t="n">
        <f aca="false">M28</f>
        <v>30876</v>
      </c>
      <c r="Q28" s="74" t="n">
        <f aca="false">P28/J28</f>
        <v>58.3556983556984</v>
      </c>
      <c r="R28" s="65" t="n">
        <v>10477.1</v>
      </c>
      <c r="S28" s="65" t="n">
        <v>2019</v>
      </c>
      <c r="T28" s="36"/>
    </row>
    <row r="29" s="2" customFormat="true" ht="12.75" hidden="false" customHeight="true" outlineLevel="0" collapsed="false">
      <c r="A29" s="65" t="n">
        <f aca="false">A28+1</f>
        <v>11</v>
      </c>
      <c r="B29" s="68" t="s">
        <v>57</v>
      </c>
      <c r="C29" s="65" t="n">
        <v>1959</v>
      </c>
      <c r="D29" s="65"/>
      <c r="E29" s="65" t="s">
        <v>43</v>
      </c>
      <c r="F29" s="68" t="s">
        <v>54</v>
      </c>
      <c r="G29" s="65" t="n">
        <v>2</v>
      </c>
      <c r="H29" s="69" t="n">
        <v>2</v>
      </c>
      <c r="I29" s="70" t="n">
        <v>586.7</v>
      </c>
      <c r="J29" s="70" t="n">
        <v>532.1</v>
      </c>
      <c r="K29" s="65" t="n">
        <v>325.9</v>
      </c>
      <c r="L29" s="69" t="n">
        <v>16</v>
      </c>
      <c r="M29" s="70" t="n">
        <v>30878</v>
      </c>
      <c r="N29" s="70" t="n">
        <v>0</v>
      </c>
      <c r="O29" s="70" t="n">
        <v>0</v>
      </c>
      <c r="P29" s="70" t="n">
        <f aca="false">M29</f>
        <v>30878</v>
      </c>
      <c r="Q29" s="74" t="n">
        <f aca="false">P29/J29</f>
        <v>58.0304454049991</v>
      </c>
      <c r="R29" s="65" t="n">
        <v>10477.1</v>
      </c>
      <c r="S29" s="65" t="n">
        <v>2019</v>
      </c>
      <c r="T29" s="36"/>
    </row>
    <row r="30" s="2" customFormat="true" ht="12.75" hidden="false" customHeight="true" outlineLevel="0" collapsed="false">
      <c r="A30" s="65" t="n">
        <f aca="false">A29+1</f>
        <v>12</v>
      </c>
      <c r="B30" s="68" t="s">
        <v>58</v>
      </c>
      <c r="C30" s="65" t="n">
        <v>1940</v>
      </c>
      <c r="D30" s="65"/>
      <c r="E30" s="65" t="s">
        <v>43</v>
      </c>
      <c r="F30" s="68" t="s">
        <v>44</v>
      </c>
      <c r="G30" s="65" t="n">
        <v>2</v>
      </c>
      <c r="H30" s="69" t="n">
        <v>2</v>
      </c>
      <c r="I30" s="70" t="n">
        <v>751.6</v>
      </c>
      <c r="J30" s="70" t="n">
        <v>730.5</v>
      </c>
      <c r="K30" s="65" t="n">
        <v>382.1</v>
      </c>
      <c r="L30" s="69" t="n">
        <v>20</v>
      </c>
      <c r="M30" s="70" t="n">
        <v>33998</v>
      </c>
      <c r="N30" s="70" t="n">
        <v>0</v>
      </c>
      <c r="O30" s="70" t="n">
        <v>0</v>
      </c>
      <c r="P30" s="70" t="n">
        <f aca="false">M30</f>
        <v>33998</v>
      </c>
      <c r="Q30" s="74" t="n">
        <f aca="false">P30/J30</f>
        <v>46.5407255304586</v>
      </c>
      <c r="R30" s="65" t="n">
        <v>10477.1</v>
      </c>
      <c r="S30" s="65" t="n">
        <v>2019</v>
      </c>
      <c r="T30" s="36"/>
    </row>
    <row r="31" s="2" customFormat="true" ht="12.75" hidden="false" customHeight="true" outlineLevel="0" collapsed="false">
      <c r="A31" s="65" t="n">
        <f aca="false">A30+1</f>
        <v>13</v>
      </c>
      <c r="B31" s="68" t="s">
        <v>59</v>
      </c>
      <c r="C31" s="65" t="n">
        <v>1926</v>
      </c>
      <c r="D31" s="65"/>
      <c r="E31" s="65" t="s">
        <v>43</v>
      </c>
      <c r="F31" s="68" t="s">
        <v>44</v>
      </c>
      <c r="G31" s="65" t="n">
        <v>2</v>
      </c>
      <c r="H31" s="69" t="n">
        <v>3</v>
      </c>
      <c r="I31" s="70" t="n">
        <v>692.5</v>
      </c>
      <c r="J31" s="70" t="n">
        <v>691.8</v>
      </c>
      <c r="K31" s="65" t="n">
        <v>458.6</v>
      </c>
      <c r="L31" s="69" t="n">
        <v>20</v>
      </c>
      <c r="M31" s="70" t="n">
        <v>44880</v>
      </c>
      <c r="N31" s="70" t="n">
        <v>0</v>
      </c>
      <c r="O31" s="70" t="n">
        <v>0</v>
      </c>
      <c r="P31" s="70" t="n">
        <f aca="false">M31</f>
        <v>44880</v>
      </c>
      <c r="Q31" s="74" t="n">
        <f aca="false">P31/J31</f>
        <v>64.8742411101475</v>
      </c>
      <c r="R31" s="65" t="n">
        <v>10477.1</v>
      </c>
      <c r="S31" s="65" t="n">
        <v>2019</v>
      </c>
      <c r="T31" s="36"/>
    </row>
    <row r="32" s="2" customFormat="true" ht="12.75" hidden="false" customHeight="true" outlineLevel="0" collapsed="false">
      <c r="A32" s="65" t="n">
        <f aca="false">A31+1</f>
        <v>14</v>
      </c>
      <c r="B32" s="68" t="s">
        <v>60</v>
      </c>
      <c r="C32" s="65" t="n">
        <v>1958</v>
      </c>
      <c r="D32" s="65"/>
      <c r="E32" s="65" t="s">
        <v>43</v>
      </c>
      <c r="F32" s="68" t="s">
        <v>44</v>
      </c>
      <c r="G32" s="65" t="n">
        <v>2</v>
      </c>
      <c r="H32" s="69" t="n">
        <v>2</v>
      </c>
      <c r="I32" s="70" t="n">
        <v>511</v>
      </c>
      <c r="J32" s="70" t="n">
        <v>510.5</v>
      </c>
      <c r="K32" s="65" t="n">
        <v>375.9</v>
      </c>
      <c r="L32" s="69" t="n">
        <v>16</v>
      </c>
      <c r="M32" s="70" t="n">
        <v>31573</v>
      </c>
      <c r="N32" s="70" t="n">
        <v>0</v>
      </c>
      <c r="O32" s="70" t="n">
        <v>0</v>
      </c>
      <c r="P32" s="70" t="n">
        <f aca="false">M32</f>
        <v>31573</v>
      </c>
      <c r="Q32" s="74" t="n">
        <f aca="false">P32/J32</f>
        <v>61.847208619001</v>
      </c>
      <c r="R32" s="65" t="n">
        <v>10477.1</v>
      </c>
      <c r="S32" s="65" t="n">
        <v>2019</v>
      </c>
      <c r="T32" s="36"/>
    </row>
    <row r="33" s="2" customFormat="true" ht="12.75" hidden="false" customHeight="true" outlineLevel="0" collapsed="false">
      <c r="A33" s="65" t="n">
        <f aca="false">A32+1</f>
        <v>15</v>
      </c>
      <c r="B33" s="68" t="s">
        <v>61</v>
      </c>
      <c r="C33" s="65" t="n">
        <v>1959</v>
      </c>
      <c r="D33" s="65"/>
      <c r="E33" s="65" t="s">
        <v>43</v>
      </c>
      <c r="F33" s="68" t="s">
        <v>54</v>
      </c>
      <c r="G33" s="65" t="n">
        <v>2</v>
      </c>
      <c r="H33" s="69" t="n">
        <v>2</v>
      </c>
      <c r="I33" s="70" t="n">
        <v>578</v>
      </c>
      <c r="J33" s="70" t="n">
        <v>523.4</v>
      </c>
      <c r="K33" s="65" t="n">
        <v>385.7</v>
      </c>
      <c r="L33" s="69" t="n">
        <v>16</v>
      </c>
      <c r="M33" s="70" t="n">
        <v>36020</v>
      </c>
      <c r="N33" s="70" t="n">
        <v>0</v>
      </c>
      <c r="O33" s="70" t="n">
        <v>0</v>
      </c>
      <c r="P33" s="70" t="n">
        <f aca="false">M33</f>
        <v>36020</v>
      </c>
      <c r="Q33" s="74" t="n">
        <f aca="false">P33/J33</f>
        <v>68.8192586931601</v>
      </c>
      <c r="R33" s="65" t="n">
        <v>10477.1</v>
      </c>
      <c r="S33" s="65" t="n">
        <v>2019</v>
      </c>
      <c r="T33" s="36"/>
    </row>
    <row r="34" s="2" customFormat="true" ht="12.75" hidden="false" customHeight="true" outlineLevel="0" collapsed="false">
      <c r="A34" s="65" t="n">
        <f aca="false">A33+1</f>
        <v>16</v>
      </c>
      <c r="B34" s="68" t="s">
        <v>62</v>
      </c>
      <c r="C34" s="65" t="n">
        <v>1960</v>
      </c>
      <c r="D34" s="65"/>
      <c r="E34" s="65" t="s">
        <v>43</v>
      </c>
      <c r="F34" s="68" t="s">
        <v>54</v>
      </c>
      <c r="G34" s="65" t="n">
        <v>2</v>
      </c>
      <c r="H34" s="69" t="n">
        <v>2</v>
      </c>
      <c r="I34" s="70" t="n">
        <v>631.8</v>
      </c>
      <c r="J34" s="70" t="n">
        <v>577.2</v>
      </c>
      <c r="K34" s="65" t="n">
        <v>429.2</v>
      </c>
      <c r="L34" s="69" t="n">
        <v>16</v>
      </c>
      <c r="M34" s="70" t="n">
        <v>37462</v>
      </c>
      <c r="N34" s="70" t="n">
        <v>0</v>
      </c>
      <c r="O34" s="70" t="n">
        <v>0</v>
      </c>
      <c r="P34" s="70" t="n">
        <f aca="false">M34</f>
        <v>37462</v>
      </c>
      <c r="Q34" s="74" t="n">
        <f aca="false">P34/J34</f>
        <v>64.9029799029799</v>
      </c>
      <c r="R34" s="65" t="n">
        <v>10477.1</v>
      </c>
      <c r="S34" s="65" t="n">
        <v>2019</v>
      </c>
      <c r="T34" s="36"/>
    </row>
    <row r="35" s="76" customFormat="true" ht="12.75" hidden="false" customHeight="true" outlineLevel="0" collapsed="false">
      <c r="A35" s="65" t="n">
        <f aca="false">A34+1</f>
        <v>17</v>
      </c>
      <c r="B35" s="68" t="s">
        <v>63</v>
      </c>
      <c r="C35" s="65" t="n">
        <v>1962</v>
      </c>
      <c r="D35" s="65"/>
      <c r="E35" s="65" t="s">
        <v>43</v>
      </c>
      <c r="F35" s="68" t="s">
        <v>44</v>
      </c>
      <c r="G35" s="65" t="n">
        <v>2</v>
      </c>
      <c r="H35" s="69" t="n">
        <v>2</v>
      </c>
      <c r="I35" s="70" t="n">
        <v>524</v>
      </c>
      <c r="J35" s="70" t="n">
        <v>484.8</v>
      </c>
      <c r="K35" s="65" t="n">
        <v>459.6</v>
      </c>
      <c r="L35" s="69" t="n">
        <v>16</v>
      </c>
      <c r="M35" s="70" t="n">
        <v>47062</v>
      </c>
      <c r="N35" s="70" t="n">
        <v>0</v>
      </c>
      <c r="O35" s="70" t="n">
        <v>0</v>
      </c>
      <c r="P35" s="70" t="n">
        <f aca="false">M35</f>
        <v>47062</v>
      </c>
      <c r="Q35" s="74" t="n">
        <f aca="false">P35/J35</f>
        <v>97.0750825082508</v>
      </c>
      <c r="R35" s="65" t="n">
        <v>10477.1</v>
      </c>
      <c r="S35" s="65" t="n">
        <v>2019</v>
      </c>
      <c r="T35" s="75"/>
    </row>
    <row r="36" s="2" customFormat="true" ht="12.75" hidden="false" customHeight="true" outlineLevel="0" collapsed="false">
      <c r="A36" s="65" t="n">
        <f aca="false">A35+1</f>
        <v>18</v>
      </c>
      <c r="B36" s="68" t="s">
        <v>64</v>
      </c>
      <c r="C36" s="65" t="s">
        <v>65</v>
      </c>
      <c r="D36" s="65"/>
      <c r="E36" s="65" t="s">
        <v>43</v>
      </c>
      <c r="F36" s="68" t="s">
        <v>54</v>
      </c>
      <c r="G36" s="65" t="n">
        <v>2</v>
      </c>
      <c r="H36" s="69" t="n">
        <v>2</v>
      </c>
      <c r="I36" s="70" t="n">
        <v>607.9</v>
      </c>
      <c r="J36" s="70" t="n">
        <v>553.3</v>
      </c>
      <c r="K36" s="65" t="n">
        <v>486.3</v>
      </c>
      <c r="L36" s="69" t="n">
        <v>16</v>
      </c>
      <c r="M36" s="70" t="n">
        <v>36861</v>
      </c>
      <c r="N36" s="70" t="n">
        <v>0</v>
      </c>
      <c r="O36" s="70" t="n">
        <v>0</v>
      </c>
      <c r="P36" s="70" t="n">
        <f aca="false">M36</f>
        <v>36861</v>
      </c>
      <c r="Q36" s="74" t="n">
        <f aca="false">P36/J36</f>
        <v>66.6202783300199</v>
      </c>
      <c r="R36" s="65" t="n">
        <v>10477.1</v>
      </c>
      <c r="S36" s="65" t="n">
        <v>2019</v>
      </c>
      <c r="T36" s="36"/>
    </row>
    <row r="37" s="2" customFormat="true" ht="12.75" hidden="false" customHeight="true" outlineLevel="0" collapsed="false">
      <c r="A37" s="65" t="n">
        <f aca="false">A36+1</f>
        <v>19</v>
      </c>
      <c r="B37" s="68" t="s">
        <v>66</v>
      </c>
      <c r="C37" s="65" t="s">
        <v>65</v>
      </c>
      <c r="D37" s="65"/>
      <c r="E37" s="65" t="s">
        <v>43</v>
      </c>
      <c r="F37" s="68" t="s">
        <v>54</v>
      </c>
      <c r="G37" s="65" t="n">
        <v>2</v>
      </c>
      <c r="H37" s="69" t="n">
        <v>2</v>
      </c>
      <c r="I37" s="70" t="n">
        <v>523.6</v>
      </c>
      <c r="J37" s="70" t="n">
        <v>469</v>
      </c>
      <c r="K37" s="65" t="n">
        <v>252.9</v>
      </c>
      <c r="L37" s="69" t="n">
        <v>12</v>
      </c>
      <c r="M37" s="70" t="n">
        <v>36862</v>
      </c>
      <c r="N37" s="70" t="n">
        <v>0</v>
      </c>
      <c r="O37" s="70" t="n">
        <v>0</v>
      </c>
      <c r="P37" s="70" t="n">
        <f aca="false">M37</f>
        <v>36862</v>
      </c>
      <c r="Q37" s="74" t="n">
        <f aca="false">P37/J37</f>
        <v>78.5970149253731</v>
      </c>
      <c r="R37" s="65" t="n">
        <v>10477.1</v>
      </c>
      <c r="S37" s="65" t="n">
        <v>2019</v>
      </c>
      <c r="T37" s="36"/>
    </row>
    <row r="38" s="2" customFormat="true" ht="12.75" hidden="false" customHeight="true" outlineLevel="0" collapsed="false">
      <c r="A38" s="65" t="n">
        <f aca="false">A37+1</f>
        <v>20</v>
      </c>
      <c r="B38" s="68" t="s">
        <v>67</v>
      </c>
      <c r="C38" s="65" t="n">
        <v>1932</v>
      </c>
      <c r="D38" s="65"/>
      <c r="E38" s="65" t="s">
        <v>43</v>
      </c>
      <c r="F38" s="68" t="s">
        <v>44</v>
      </c>
      <c r="G38" s="65" t="n">
        <v>2</v>
      </c>
      <c r="H38" s="69" t="n">
        <v>2</v>
      </c>
      <c r="I38" s="70" t="n">
        <v>515.8</v>
      </c>
      <c r="J38" s="70" t="n">
        <v>454.6</v>
      </c>
      <c r="K38" s="65" t="n">
        <v>164.6</v>
      </c>
      <c r="L38" s="69" t="n">
        <v>8</v>
      </c>
      <c r="M38" s="70" t="n">
        <v>29617</v>
      </c>
      <c r="N38" s="70" t="n">
        <v>0</v>
      </c>
      <c r="O38" s="70" t="n">
        <v>0</v>
      </c>
      <c r="P38" s="70" t="n">
        <f aca="false">M38</f>
        <v>29617</v>
      </c>
      <c r="Q38" s="74" t="n">
        <f aca="false">P38/J38</f>
        <v>65.149582050154</v>
      </c>
      <c r="R38" s="65" t="n">
        <v>10477.1</v>
      </c>
      <c r="S38" s="65" t="n">
        <v>2019</v>
      </c>
      <c r="T38" s="36"/>
    </row>
    <row r="39" s="76" customFormat="true" ht="12.75" hidden="false" customHeight="true" outlineLevel="0" collapsed="false">
      <c r="A39" s="65" t="n">
        <f aca="false">A38+1</f>
        <v>21</v>
      </c>
      <c r="B39" s="68" t="s">
        <v>68</v>
      </c>
      <c r="C39" s="65" t="n">
        <v>1933</v>
      </c>
      <c r="D39" s="65"/>
      <c r="E39" s="65" t="s">
        <v>43</v>
      </c>
      <c r="F39" s="68" t="s">
        <v>44</v>
      </c>
      <c r="G39" s="65" t="n">
        <v>2</v>
      </c>
      <c r="H39" s="69" t="n">
        <v>2</v>
      </c>
      <c r="I39" s="70" t="n">
        <v>489.9</v>
      </c>
      <c r="J39" s="70" t="n">
        <v>428.7</v>
      </c>
      <c r="K39" s="65" t="n">
        <v>296.8</v>
      </c>
      <c r="L39" s="69" t="n">
        <v>8</v>
      </c>
      <c r="M39" s="70" t="n">
        <v>138721</v>
      </c>
      <c r="N39" s="70" t="n">
        <v>0</v>
      </c>
      <c r="O39" s="70" t="n">
        <v>0</v>
      </c>
      <c r="P39" s="70" t="n">
        <f aca="false">M39</f>
        <v>138721</v>
      </c>
      <c r="Q39" s="74" t="n">
        <f aca="false">P39/J39</f>
        <v>323.585257756006</v>
      </c>
      <c r="R39" s="65" t="n">
        <v>10477.1</v>
      </c>
      <c r="S39" s="65" t="n">
        <v>2019</v>
      </c>
      <c r="T39" s="75"/>
    </row>
    <row r="40" s="2" customFormat="true" ht="12.75" hidden="false" customHeight="true" outlineLevel="0" collapsed="false">
      <c r="A40" s="65" t="n">
        <f aca="false">A39+1</f>
        <v>22</v>
      </c>
      <c r="B40" s="68" t="s">
        <v>69</v>
      </c>
      <c r="C40" s="65" t="n">
        <v>1936</v>
      </c>
      <c r="D40" s="65"/>
      <c r="E40" s="65" t="s">
        <v>43</v>
      </c>
      <c r="F40" s="68" t="s">
        <v>54</v>
      </c>
      <c r="G40" s="65" t="n">
        <v>2</v>
      </c>
      <c r="H40" s="69" t="n">
        <v>2</v>
      </c>
      <c r="I40" s="70" t="n">
        <v>535.7</v>
      </c>
      <c r="J40" s="70" t="n">
        <v>474.5</v>
      </c>
      <c r="K40" s="65" t="n">
        <v>53.7</v>
      </c>
      <c r="L40" s="69" t="n">
        <v>9</v>
      </c>
      <c r="M40" s="70" t="n">
        <v>30261</v>
      </c>
      <c r="N40" s="70" t="n">
        <v>0</v>
      </c>
      <c r="O40" s="70" t="n">
        <v>0</v>
      </c>
      <c r="P40" s="70" t="n">
        <f aca="false">M40</f>
        <v>30261</v>
      </c>
      <c r="Q40" s="74" t="n">
        <f aca="false">P40/J40</f>
        <v>63.7744994731296</v>
      </c>
      <c r="R40" s="65" t="n">
        <v>10477.1</v>
      </c>
      <c r="S40" s="65" t="n">
        <v>2019</v>
      </c>
      <c r="T40" s="36"/>
    </row>
    <row r="41" s="2" customFormat="true" ht="12.75" hidden="false" customHeight="true" outlineLevel="0" collapsed="false">
      <c r="A41" s="65" t="n">
        <f aca="false">A40+1</f>
        <v>23</v>
      </c>
      <c r="B41" s="68" t="s">
        <v>70</v>
      </c>
      <c r="C41" s="65" t="n">
        <v>1949</v>
      </c>
      <c r="D41" s="65"/>
      <c r="E41" s="65" t="s">
        <v>43</v>
      </c>
      <c r="F41" s="68" t="s">
        <v>54</v>
      </c>
      <c r="G41" s="65" t="n">
        <v>2</v>
      </c>
      <c r="H41" s="69" t="n">
        <v>2</v>
      </c>
      <c r="I41" s="70" t="n">
        <v>675.5</v>
      </c>
      <c r="J41" s="70" t="n">
        <v>579.5</v>
      </c>
      <c r="K41" s="65" t="n">
        <v>435.5</v>
      </c>
      <c r="L41" s="69" t="n">
        <v>16</v>
      </c>
      <c r="M41" s="70" t="n">
        <v>32834</v>
      </c>
      <c r="N41" s="70" t="n">
        <v>0</v>
      </c>
      <c r="O41" s="70" t="n">
        <v>0</v>
      </c>
      <c r="P41" s="70" t="n">
        <f aca="false">M41</f>
        <v>32834</v>
      </c>
      <c r="Q41" s="74" t="n">
        <f aca="false">P41/J41</f>
        <v>56.6591889559965</v>
      </c>
      <c r="R41" s="65" t="n">
        <v>10477.1</v>
      </c>
      <c r="S41" s="65" t="n">
        <v>2019</v>
      </c>
      <c r="T41" s="36"/>
    </row>
    <row r="42" s="2" customFormat="true" ht="12.75" hidden="false" customHeight="true" outlineLevel="0" collapsed="false">
      <c r="A42" s="65" t="n">
        <f aca="false">A41+1</f>
        <v>24</v>
      </c>
      <c r="B42" s="68" t="s">
        <v>71</v>
      </c>
      <c r="C42" s="65" t="n">
        <v>1948</v>
      </c>
      <c r="D42" s="65"/>
      <c r="E42" s="65" t="s">
        <v>43</v>
      </c>
      <c r="F42" s="68" t="s">
        <v>44</v>
      </c>
      <c r="G42" s="65" t="n">
        <v>2</v>
      </c>
      <c r="H42" s="69" t="n">
        <v>1</v>
      </c>
      <c r="I42" s="70" t="n">
        <v>426.9</v>
      </c>
      <c r="J42" s="70" t="n">
        <v>396.3</v>
      </c>
      <c r="K42" s="65" t="n">
        <v>303.6</v>
      </c>
      <c r="L42" s="69" t="n">
        <v>9</v>
      </c>
      <c r="M42" s="70" t="n">
        <v>38471</v>
      </c>
      <c r="N42" s="70" t="n">
        <v>0</v>
      </c>
      <c r="O42" s="70" t="n">
        <v>0</v>
      </c>
      <c r="P42" s="70" t="n">
        <f aca="false">M42</f>
        <v>38471</v>
      </c>
      <c r="Q42" s="74" t="n">
        <f aca="false">P42/J42</f>
        <v>97.0754478930104</v>
      </c>
      <c r="R42" s="65" t="n">
        <v>10477.1</v>
      </c>
      <c r="S42" s="65" t="n">
        <v>2019</v>
      </c>
      <c r="T42" s="36"/>
    </row>
    <row r="43" s="2" customFormat="true" ht="12.75" hidden="false" customHeight="true" outlineLevel="0" collapsed="false">
      <c r="A43" s="65" t="n">
        <f aca="false">A42+1</f>
        <v>25</v>
      </c>
      <c r="B43" s="68" t="s">
        <v>72</v>
      </c>
      <c r="C43" s="65" t="n">
        <v>1934</v>
      </c>
      <c r="D43" s="65"/>
      <c r="E43" s="65" t="s">
        <v>43</v>
      </c>
      <c r="F43" s="68" t="s">
        <v>44</v>
      </c>
      <c r="G43" s="65" t="n">
        <v>2</v>
      </c>
      <c r="H43" s="69" t="n">
        <v>2</v>
      </c>
      <c r="I43" s="70" t="n">
        <v>456.6</v>
      </c>
      <c r="J43" s="70" t="n">
        <v>395.4</v>
      </c>
      <c r="K43" s="65" t="n">
        <v>178.6</v>
      </c>
      <c r="L43" s="69" t="n">
        <v>8</v>
      </c>
      <c r="M43" s="70" t="n">
        <v>26532</v>
      </c>
      <c r="N43" s="70" t="n">
        <v>0</v>
      </c>
      <c r="O43" s="70" t="n">
        <v>0</v>
      </c>
      <c r="P43" s="70" t="n">
        <f aca="false">M43</f>
        <v>26532</v>
      </c>
      <c r="Q43" s="74" t="n">
        <f aca="false">P43/J43</f>
        <v>67.1016691957511</v>
      </c>
      <c r="R43" s="65" t="n">
        <v>10477.1</v>
      </c>
      <c r="S43" s="65" t="n">
        <v>2019</v>
      </c>
      <c r="T43" s="36"/>
    </row>
    <row r="44" s="2" customFormat="true" ht="12.75" hidden="false" customHeight="true" outlineLevel="0" collapsed="false">
      <c r="A44" s="65" t="n">
        <f aca="false">A43+1</f>
        <v>26</v>
      </c>
      <c r="B44" s="68" t="s">
        <v>73</v>
      </c>
      <c r="C44" s="65" t="n">
        <v>1917</v>
      </c>
      <c r="D44" s="65"/>
      <c r="E44" s="65" t="s">
        <v>43</v>
      </c>
      <c r="F44" s="68" t="s">
        <v>44</v>
      </c>
      <c r="G44" s="65" t="n">
        <v>2</v>
      </c>
      <c r="H44" s="69" t="n">
        <v>1</v>
      </c>
      <c r="I44" s="70" t="n">
        <v>334.4</v>
      </c>
      <c r="J44" s="70" t="n">
        <v>333.2</v>
      </c>
      <c r="K44" s="65" t="n">
        <v>333.2</v>
      </c>
      <c r="L44" s="69" t="n">
        <v>10</v>
      </c>
      <c r="M44" s="70" t="n">
        <v>32346</v>
      </c>
      <c r="N44" s="70" t="n">
        <v>0</v>
      </c>
      <c r="O44" s="70" t="n">
        <v>0</v>
      </c>
      <c r="P44" s="70" t="n">
        <f aca="false">M44</f>
        <v>32346</v>
      </c>
      <c r="Q44" s="74" t="n">
        <f aca="false">P44/J44</f>
        <v>97.0768307322929</v>
      </c>
      <c r="R44" s="65" t="n">
        <v>10477.1</v>
      </c>
      <c r="S44" s="65" t="n">
        <v>2019</v>
      </c>
      <c r="T44" s="36"/>
    </row>
    <row r="45" s="2" customFormat="true" ht="12.75" hidden="false" customHeight="true" outlineLevel="0" collapsed="false">
      <c r="A45" s="65" t="n">
        <f aca="false">A44+1</f>
        <v>27</v>
      </c>
      <c r="B45" s="68" t="s">
        <v>74</v>
      </c>
      <c r="C45" s="65" t="n">
        <v>1946</v>
      </c>
      <c r="D45" s="65"/>
      <c r="E45" s="65" t="s">
        <v>43</v>
      </c>
      <c r="F45" s="68" t="s">
        <v>44</v>
      </c>
      <c r="G45" s="65" t="n">
        <v>2</v>
      </c>
      <c r="H45" s="69" t="n">
        <v>2</v>
      </c>
      <c r="I45" s="70" t="n">
        <v>461.04</v>
      </c>
      <c r="J45" s="70" t="n">
        <v>387.1</v>
      </c>
      <c r="K45" s="65" t="n">
        <v>387.1</v>
      </c>
      <c r="L45" s="69" t="n">
        <v>12</v>
      </c>
      <c r="M45" s="70" t="n">
        <v>31887</v>
      </c>
      <c r="N45" s="70" t="n">
        <v>0</v>
      </c>
      <c r="O45" s="70" t="n">
        <v>0</v>
      </c>
      <c r="P45" s="70" t="n">
        <f aca="false">M45</f>
        <v>31887</v>
      </c>
      <c r="Q45" s="74" t="n">
        <f aca="false">P45/J45</f>
        <v>82.3740635494704</v>
      </c>
      <c r="R45" s="65" t="n">
        <v>10477.1</v>
      </c>
      <c r="S45" s="65" t="n">
        <v>2019</v>
      </c>
      <c r="T45" s="36"/>
    </row>
    <row r="46" s="2" customFormat="true" ht="12.75" hidden="false" customHeight="true" outlineLevel="0" collapsed="false">
      <c r="A46" s="65" t="n">
        <f aca="false">A45+1</f>
        <v>28</v>
      </c>
      <c r="B46" s="68" t="s">
        <v>75</v>
      </c>
      <c r="C46" s="65" t="n">
        <v>1946</v>
      </c>
      <c r="D46" s="65"/>
      <c r="E46" s="65" t="s">
        <v>43</v>
      </c>
      <c r="F46" s="68" t="s">
        <v>44</v>
      </c>
      <c r="G46" s="65" t="n">
        <v>2</v>
      </c>
      <c r="H46" s="69" t="n">
        <v>2</v>
      </c>
      <c r="I46" s="70" t="n">
        <v>463.44</v>
      </c>
      <c r="J46" s="70" t="n">
        <v>361.7</v>
      </c>
      <c r="K46" s="65" t="n">
        <v>231.16</v>
      </c>
      <c r="L46" s="69" t="n">
        <v>8</v>
      </c>
      <c r="M46" s="70" t="n">
        <v>35112</v>
      </c>
      <c r="N46" s="70" t="n">
        <v>0</v>
      </c>
      <c r="O46" s="70" t="n">
        <v>0</v>
      </c>
      <c r="P46" s="70" t="n">
        <f aca="false">M46</f>
        <v>35112</v>
      </c>
      <c r="Q46" s="74" t="n">
        <f aca="false">P46/J46</f>
        <v>97.074923970141</v>
      </c>
      <c r="R46" s="65" t="n">
        <v>10477.1</v>
      </c>
      <c r="S46" s="65" t="n">
        <v>2019</v>
      </c>
      <c r="T46" s="36"/>
    </row>
    <row r="47" s="2" customFormat="true" ht="12.75" hidden="false" customHeight="true" outlineLevel="0" collapsed="false">
      <c r="A47" s="65" t="n">
        <f aca="false">A46+1</f>
        <v>29</v>
      </c>
      <c r="B47" s="68" t="s">
        <v>76</v>
      </c>
      <c r="C47" s="65" t="n">
        <v>1964</v>
      </c>
      <c r="D47" s="65"/>
      <c r="E47" s="65" t="s">
        <v>43</v>
      </c>
      <c r="F47" s="68" t="s">
        <v>44</v>
      </c>
      <c r="G47" s="65" t="n">
        <v>2</v>
      </c>
      <c r="H47" s="69" t="n">
        <v>3</v>
      </c>
      <c r="I47" s="70" t="n">
        <v>600</v>
      </c>
      <c r="J47" s="70" t="n">
        <v>498.1</v>
      </c>
      <c r="K47" s="65" t="n">
        <v>417.5</v>
      </c>
      <c r="L47" s="69" t="n">
        <v>12</v>
      </c>
      <c r="M47" s="70" t="n">
        <v>48353</v>
      </c>
      <c r="N47" s="70" t="n">
        <v>0</v>
      </c>
      <c r="O47" s="70" t="n">
        <v>0</v>
      </c>
      <c r="P47" s="70" t="n">
        <f aca="false">M47</f>
        <v>48353</v>
      </c>
      <c r="Q47" s="74" t="n">
        <f aca="false">P47/J47</f>
        <v>97.0748845613331</v>
      </c>
      <c r="R47" s="65" t="n">
        <v>10477.1</v>
      </c>
      <c r="S47" s="65" t="n">
        <v>2019</v>
      </c>
      <c r="T47" s="36"/>
    </row>
    <row r="48" s="2" customFormat="true" ht="12.75" hidden="false" customHeight="true" outlineLevel="0" collapsed="false">
      <c r="A48" s="65" t="n">
        <f aca="false">A47+1</f>
        <v>30</v>
      </c>
      <c r="B48" s="68" t="s">
        <v>77</v>
      </c>
      <c r="C48" s="65" t="n">
        <v>1956</v>
      </c>
      <c r="D48" s="65"/>
      <c r="E48" s="65" t="s">
        <v>43</v>
      </c>
      <c r="F48" s="68" t="s">
        <v>44</v>
      </c>
      <c r="G48" s="65" t="n">
        <v>2</v>
      </c>
      <c r="H48" s="69" t="n">
        <v>2</v>
      </c>
      <c r="I48" s="70" t="n">
        <v>630.8</v>
      </c>
      <c r="J48" s="70" t="n">
        <v>630</v>
      </c>
      <c r="K48" s="65" t="n">
        <v>458</v>
      </c>
      <c r="L48" s="69" t="n">
        <v>16</v>
      </c>
      <c r="M48" s="70" t="n">
        <v>61158</v>
      </c>
      <c r="N48" s="70" t="n">
        <v>0</v>
      </c>
      <c r="O48" s="70" t="n">
        <v>0</v>
      </c>
      <c r="P48" s="70" t="n">
        <f aca="false">M48</f>
        <v>61158</v>
      </c>
      <c r="Q48" s="74" t="n">
        <f aca="false">P48/J48</f>
        <v>97.0761904761905</v>
      </c>
      <c r="R48" s="65" t="n">
        <v>10477.1</v>
      </c>
      <c r="S48" s="65" t="n">
        <v>2019</v>
      </c>
      <c r="T48" s="36"/>
    </row>
    <row r="49" s="2" customFormat="true" ht="12.75" hidden="false" customHeight="true" outlineLevel="0" collapsed="false">
      <c r="A49" s="65" t="n">
        <f aca="false">A48+1</f>
        <v>31</v>
      </c>
      <c r="B49" s="68" t="s">
        <v>78</v>
      </c>
      <c r="C49" s="65" t="n">
        <v>1954</v>
      </c>
      <c r="D49" s="65"/>
      <c r="E49" s="65" t="s">
        <v>43</v>
      </c>
      <c r="F49" s="68" t="s">
        <v>79</v>
      </c>
      <c r="G49" s="65" t="n">
        <v>2</v>
      </c>
      <c r="H49" s="69" t="n">
        <v>1</v>
      </c>
      <c r="I49" s="70" t="n">
        <v>508.3</v>
      </c>
      <c r="J49" s="70" t="n">
        <v>507.5</v>
      </c>
      <c r="K49" s="65" t="n">
        <v>433.6</v>
      </c>
      <c r="L49" s="69" t="n">
        <v>8</v>
      </c>
      <c r="M49" s="70" t="n">
        <v>164219.9</v>
      </c>
      <c r="N49" s="70" t="n">
        <v>0</v>
      </c>
      <c r="O49" s="70" t="n">
        <v>0</v>
      </c>
      <c r="P49" s="70" t="n">
        <f aca="false">M49</f>
        <v>164219.9</v>
      </c>
      <c r="Q49" s="74" t="n">
        <f aca="false">P49/J49</f>
        <v>323.586009852217</v>
      </c>
      <c r="R49" s="65" t="n">
        <v>10477.1</v>
      </c>
      <c r="S49" s="65" t="n">
        <v>2019</v>
      </c>
      <c r="T49" s="36"/>
    </row>
    <row r="50" s="2" customFormat="true" ht="12.75" hidden="false" customHeight="true" outlineLevel="0" collapsed="false">
      <c r="A50" s="65" t="n">
        <f aca="false">A49+1</f>
        <v>32</v>
      </c>
      <c r="B50" s="68" t="s">
        <v>80</v>
      </c>
      <c r="C50" s="65" t="n">
        <v>1958</v>
      </c>
      <c r="D50" s="65"/>
      <c r="E50" s="65" t="s">
        <v>43</v>
      </c>
      <c r="F50" s="68" t="s">
        <v>44</v>
      </c>
      <c r="G50" s="65" t="n">
        <v>2</v>
      </c>
      <c r="H50" s="69" t="n">
        <v>1</v>
      </c>
      <c r="I50" s="70" t="n">
        <v>405</v>
      </c>
      <c r="J50" s="70" t="n">
        <v>379</v>
      </c>
      <c r="K50" s="65" t="n">
        <v>145.5</v>
      </c>
      <c r="L50" s="69" t="n">
        <v>8</v>
      </c>
      <c r="M50" s="70" t="n">
        <v>27159</v>
      </c>
      <c r="N50" s="70" t="n">
        <v>0</v>
      </c>
      <c r="O50" s="70" t="n">
        <v>0</v>
      </c>
      <c r="P50" s="70" t="n">
        <f aca="false">M50</f>
        <v>27159</v>
      </c>
      <c r="Q50" s="74" t="n">
        <f aca="false">P50/J50</f>
        <v>71.6596306068602</v>
      </c>
      <c r="R50" s="65" t="n">
        <v>10477.1</v>
      </c>
      <c r="S50" s="65" t="n">
        <v>2019</v>
      </c>
      <c r="T50" s="36"/>
    </row>
    <row r="51" s="2" customFormat="true" ht="12.75" hidden="false" customHeight="true" outlineLevel="0" collapsed="false">
      <c r="A51" s="65" t="n">
        <f aca="false">A50+1</f>
        <v>33</v>
      </c>
      <c r="B51" s="68" t="s">
        <v>81</v>
      </c>
      <c r="C51" s="65" t="n">
        <v>1956</v>
      </c>
      <c r="D51" s="65"/>
      <c r="E51" s="65" t="s">
        <v>43</v>
      </c>
      <c r="F51" s="68" t="s">
        <v>79</v>
      </c>
      <c r="G51" s="65" t="n">
        <v>2</v>
      </c>
      <c r="H51" s="69" t="n">
        <v>2</v>
      </c>
      <c r="I51" s="70" t="n">
        <v>782.8</v>
      </c>
      <c r="J51" s="70" t="n">
        <v>720.8</v>
      </c>
      <c r="K51" s="65" t="n">
        <v>536</v>
      </c>
      <c r="L51" s="69" t="n">
        <v>12</v>
      </c>
      <c r="M51" s="70" t="n">
        <v>155493.86</v>
      </c>
      <c r="N51" s="70" t="n">
        <v>0</v>
      </c>
      <c r="O51" s="70" t="n">
        <v>0</v>
      </c>
      <c r="P51" s="70" t="n">
        <f aca="false">M51</f>
        <v>155493.86</v>
      </c>
      <c r="Q51" s="74" t="n">
        <f aca="false">P51/J51</f>
        <v>215.724001109878</v>
      </c>
      <c r="R51" s="65" t="n">
        <v>10477.1</v>
      </c>
      <c r="S51" s="65" t="n">
        <v>2019</v>
      </c>
      <c r="T51" s="36"/>
    </row>
    <row r="52" s="2" customFormat="true" ht="12.75" hidden="false" customHeight="true" outlineLevel="0" collapsed="false">
      <c r="A52" s="65" t="n">
        <f aca="false">A51+1</f>
        <v>34</v>
      </c>
      <c r="B52" s="68" t="s">
        <v>82</v>
      </c>
      <c r="C52" s="65" t="n">
        <v>1959</v>
      </c>
      <c r="D52" s="65"/>
      <c r="E52" s="65" t="s">
        <v>43</v>
      </c>
      <c r="F52" s="68" t="s">
        <v>54</v>
      </c>
      <c r="G52" s="65" t="n">
        <v>2</v>
      </c>
      <c r="H52" s="69" t="n">
        <v>2</v>
      </c>
      <c r="I52" s="70" t="n">
        <v>538.6</v>
      </c>
      <c r="J52" s="70" t="n">
        <v>484</v>
      </c>
      <c r="K52" s="65" t="n">
        <v>385.8</v>
      </c>
      <c r="L52" s="69" t="n">
        <v>16</v>
      </c>
      <c r="M52" s="70" t="n">
        <v>35994</v>
      </c>
      <c r="N52" s="70" t="n">
        <v>0</v>
      </c>
      <c r="O52" s="70" t="n">
        <v>0</v>
      </c>
      <c r="P52" s="70" t="n">
        <f aca="false">M52</f>
        <v>35994</v>
      </c>
      <c r="Q52" s="74" t="n">
        <f aca="false">P52/J52</f>
        <v>74.3677685950413</v>
      </c>
      <c r="R52" s="65" t="n">
        <v>10477.1</v>
      </c>
      <c r="S52" s="65" t="n">
        <v>2019</v>
      </c>
      <c r="T52" s="77"/>
    </row>
    <row r="53" s="2" customFormat="true" ht="12.75" hidden="false" customHeight="true" outlineLevel="0" collapsed="false">
      <c r="A53" s="65" t="n">
        <f aca="false">A52+1</f>
        <v>35</v>
      </c>
      <c r="B53" s="68" t="s">
        <v>83</v>
      </c>
      <c r="C53" s="65" t="n">
        <v>1959</v>
      </c>
      <c r="D53" s="65"/>
      <c r="E53" s="65" t="s">
        <v>43</v>
      </c>
      <c r="F53" s="68" t="s">
        <v>54</v>
      </c>
      <c r="G53" s="65" t="n">
        <v>2</v>
      </c>
      <c r="H53" s="69" t="n">
        <v>2</v>
      </c>
      <c r="I53" s="70" t="n">
        <v>543.4</v>
      </c>
      <c r="J53" s="70" t="n">
        <v>488.8</v>
      </c>
      <c r="K53" s="65" t="n">
        <v>454.7</v>
      </c>
      <c r="L53" s="69" t="n">
        <v>16</v>
      </c>
      <c r="M53" s="70" t="n">
        <v>35997</v>
      </c>
      <c r="N53" s="70" t="n">
        <v>0</v>
      </c>
      <c r="O53" s="70" t="n">
        <v>0</v>
      </c>
      <c r="P53" s="70" t="n">
        <f aca="false">M53</f>
        <v>35997</v>
      </c>
      <c r="Q53" s="74" t="n">
        <f aca="false">P53/J53</f>
        <v>73.6436170212766</v>
      </c>
      <c r="R53" s="65" t="n">
        <v>10477.1</v>
      </c>
      <c r="S53" s="65" t="n">
        <v>2019</v>
      </c>
      <c r="T53" s="77"/>
    </row>
    <row r="54" s="2" customFormat="true" ht="12.75" hidden="false" customHeight="true" outlineLevel="0" collapsed="false">
      <c r="A54" s="65" t="n">
        <f aca="false">A53+1</f>
        <v>36</v>
      </c>
      <c r="B54" s="68" t="s">
        <v>84</v>
      </c>
      <c r="C54" s="65" t="n">
        <v>1936</v>
      </c>
      <c r="D54" s="65"/>
      <c r="E54" s="65" t="s">
        <v>43</v>
      </c>
      <c r="F54" s="68" t="s">
        <v>44</v>
      </c>
      <c r="G54" s="65" t="n">
        <v>2</v>
      </c>
      <c r="H54" s="69" t="n">
        <v>2</v>
      </c>
      <c r="I54" s="70" t="n">
        <v>619.92</v>
      </c>
      <c r="J54" s="70" t="n">
        <v>516.1</v>
      </c>
      <c r="K54" s="65" t="n">
        <v>157.5</v>
      </c>
      <c r="L54" s="69" t="n">
        <v>8</v>
      </c>
      <c r="M54" s="70" t="n">
        <v>36852</v>
      </c>
      <c r="N54" s="70" t="n">
        <v>0</v>
      </c>
      <c r="O54" s="70" t="n">
        <v>0</v>
      </c>
      <c r="P54" s="70" t="n">
        <f aca="false">M54</f>
        <v>36852</v>
      </c>
      <c r="Q54" s="74" t="n">
        <f aca="false">P54/J54</f>
        <v>71.4047665181167</v>
      </c>
      <c r="R54" s="65" t="n">
        <v>10477.1</v>
      </c>
      <c r="S54" s="65" t="n">
        <v>2019</v>
      </c>
      <c r="T54" s="77"/>
    </row>
    <row r="55" s="2" customFormat="true" ht="12.75" hidden="false" customHeight="true" outlineLevel="0" collapsed="false">
      <c r="A55" s="65" t="n">
        <f aca="false">A54+1</f>
        <v>37</v>
      </c>
      <c r="B55" s="68" t="s">
        <v>85</v>
      </c>
      <c r="C55" s="65" t="n">
        <v>1930</v>
      </c>
      <c r="D55" s="65"/>
      <c r="E55" s="65" t="s">
        <v>43</v>
      </c>
      <c r="F55" s="68" t="s">
        <v>44</v>
      </c>
      <c r="G55" s="65" t="n">
        <v>2</v>
      </c>
      <c r="H55" s="69" t="n">
        <v>3</v>
      </c>
      <c r="I55" s="70" t="n">
        <v>618.9</v>
      </c>
      <c r="J55" s="70" t="n">
        <v>552.1</v>
      </c>
      <c r="K55" s="65" t="n">
        <v>506.5</v>
      </c>
      <c r="L55" s="69" t="n">
        <v>12</v>
      </c>
      <c r="M55" s="70" t="n">
        <v>53596</v>
      </c>
      <c r="N55" s="70" t="n">
        <v>0</v>
      </c>
      <c r="O55" s="70" t="n">
        <v>0</v>
      </c>
      <c r="P55" s="70" t="n">
        <f aca="false">M55</f>
        <v>53596</v>
      </c>
      <c r="Q55" s="74" t="n">
        <f aca="false">P55/J55</f>
        <v>97.0766165549719</v>
      </c>
      <c r="R55" s="65" t="n">
        <v>10477.1</v>
      </c>
      <c r="S55" s="65" t="n">
        <v>2019</v>
      </c>
      <c r="T55" s="77"/>
    </row>
    <row r="56" s="2" customFormat="true" ht="12.75" hidden="false" customHeight="true" outlineLevel="0" collapsed="false">
      <c r="A56" s="65" t="n">
        <f aca="false">A55+1</f>
        <v>38</v>
      </c>
      <c r="B56" s="68" t="s">
        <v>86</v>
      </c>
      <c r="C56" s="65" t="n">
        <v>1959</v>
      </c>
      <c r="D56" s="65"/>
      <c r="E56" s="65" t="s">
        <v>43</v>
      </c>
      <c r="F56" s="68" t="s">
        <v>79</v>
      </c>
      <c r="G56" s="65" t="n">
        <v>2</v>
      </c>
      <c r="H56" s="69" t="n">
        <v>1</v>
      </c>
      <c r="I56" s="70" t="n">
        <v>533.4</v>
      </c>
      <c r="J56" s="70" t="n">
        <v>444.5</v>
      </c>
      <c r="K56" s="65" t="n">
        <v>260.6</v>
      </c>
      <c r="L56" s="69" t="n">
        <v>8</v>
      </c>
      <c r="M56" s="70" t="n">
        <v>43450</v>
      </c>
      <c r="N56" s="70" t="n">
        <v>0</v>
      </c>
      <c r="O56" s="70" t="n">
        <v>0</v>
      </c>
      <c r="P56" s="70" t="n">
        <f aca="false">M56</f>
        <v>43450</v>
      </c>
      <c r="Q56" s="74" t="n">
        <f aca="false">P56/J56</f>
        <v>97.7502812148481</v>
      </c>
      <c r="R56" s="65" t="n">
        <v>10477.1</v>
      </c>
      <c r="S56" s="65" t="n">
        <v>2019</v>
      </c>
      <c r="T56" s="77"/>
    </row>
    <row r="57" s="2" customFormat="true" ht="12.75" hidden="false" customHeight="true" outlineLevel="0" collapsed="false">
      <c r="A57" s="65" t="n">
        <f aca="false">A56+1</f>
        <v>39</v>
      </c>
      <c r="B57" s="68" t="s">
        <v>87</v>
      </c>
      <c r="C57" s="65" t="n">
        <v>1963</v>
      </c>
      <c r="D57" s="65"/>
      <c r="E57" s="65" t="s">
        <v>43</v>
      </c>
      <c r="F57" s="68" t="s">
        <v>44</v>
      </c>
      <c r="G57" s="65" t="n">
        <v>2</v>
      </c>
      <c r="H57" s="69" t="n">
        <v>4</v>
      </c>
      <c r="I57" s="70" t="n">
        <v>236.6</v>
      </c>
      <c r="J57" s="70" t="n">
        <v>194.5</v>
      </c>
      <c r="K57" s="65" t="n">
        <v>194.5</v>
      </c>
      <c r="L57" s="69" t="n">
        <v>8</v>
      </c>
      <c r="M57" s="70" t="n">
        <v>26349</v>
      </c>
      <c r="N57" s="70" t="n">
        <v>0</v>
      </c>
      <c r="O57" s="70" t="n">
        <v>0</v>
      </c>
      <c r="P57" s="70" t="n">
        <f aca="false">M57</f>
        <v>26349</v>
      </c>
      <c r="Q57" s="74" t="n">
        <f aca="false">P57/J57</f>
        <v>135.470437017995</v>
      </c>
      <c r="R57" s="65" t="n">
        <v>10477.1</v>
      </c>
      <c r="S57" s="65" t="n">
        <v>2019</v>
      </c>
      <c r="T57" s="77"/>
    </row>
    <row r="58" s="2" customFormat="true" ht="12.75" hidden="false" customHeight="true" outlineLevel="0" collapsed="false">
      <c r="A58" s="65" t="n">
        <f aca="false">A57+1</f>
        <v>40</v>
      </c>
      <c r="B58" s="68" t="s">
        <v>88</v>
      </c>
      <c r="C58" s="65" t="n">
        <v>1958</v>
      </c>
      <c r="D58" s="65"/>
      <c r="E58" s="65" t="s">
        <v>43</v>
      </c>
      <c r="F58" s="68" t="s">
        <v>79</v>
      </c>
      <c r="G58" s="65" t="n">
        <v>3</v>
      </c>
      <c r="H58" s="69" t="n">
        <v>2</v>
      </c>
      <c r="I58" s="70" t="n">
        <v>1050.1</v>
      </c>
      <c r="J58" s="70" t="n">
        <v>960.1</v>
      </c>
      <c r="K58" s="65" t="n">
        <v>960.1</v>
      </c>
      <c r="L58" s="69" t="n">
        <v>18</v>
      </c>
      <c r="M58" s="70" t="n">
        <v>76836</v>
      </c>
      <c r="N58" s="70" t="n">
        <v>0</v>
      </c>
      <c r="O58" s="70" t="n">
        <v>0</v>
      </c>
      <c r="P58" s="70" t="n">
        <f aca="false">M58</f>
        <v>76836</v>
      </c>
      <c r="Q58" s="74" t="n">
        <f aca="false">P58/J58</f>
        <v>80.0291636287887</v>
      </c>
      <c r="R58" s="65" t="n">
        <v>10477.1</v>
      </c>
      <c r="S58" s="65" t="n">
        <v>2019</v>
      </c>
      <c r="T58" s="77"/>
    </row>
    <row r="59" s="2" customFormat="true" ht="12.75" hidden="false" customHeight="true" outlineLevel="0" collapsed="false">
      <c r="A59" s="65" t="n">
        <f aca="false">A58+1</f>
        <v>41</v>
      </c>
      <c r="B59" s="68" t="s">
        <v>89</v>
      </c>
      <c r="C59" s="65" t="n">
        <v>1947</v>
      </c>
      <c r="D59" s="65"/>
      <c r="E59" s="65" t="s">
        <v>43</v>
      </c>
      <c r="F59" s="68" t="s">
        <v>54</v>
      </c>
      <c r="G59" s="65" t="n">
        <v>2</v>
      </c>
      <c r="H59" s="69" t="n">
        <v>1</v>
      </c>
      <c r="I59" s="70" t="n">
        <v>441.5</v>
      </c>
      <c r="J59" s="70" t="n">
        <v>420.29</v>
      </c>
      <c r="K59" s="65" t="n">
        <v>262.49</v>
      </c>
      <c r="L59" s="69" t="n">
        <v>8</v>
      </c>
      <c r="M59" s="70" t="n">
        <v>34643</v>
      </c>
      <c r="N59" s="70" t="n">
        <v>0</v>
      </c>
      <c r="O59" s="70" t="n">
        <v>0</v>
      </c>
      <c r="P59" s="70" t="n">
        <f aca="false">M59</f>
        <v>34643</v>
      </c>
      <c r="Q59" s="74" t="n">
        <f aca="false">P59/J59</f>
        <v>82.4264198529587</v>
      </c>
      <c r="R59" s="65" t="n">
        <v>10477.1</v>
      </c>
      <c r="S59" s="65" t="n">
        <v>2019</v>
      </c>
      <c r="T59" s="77"/>
    </row>
    <row r="60" s="2" customFormat="true" ht="12.75" hidden="false" customHeight="true" outlineLevel="0" collapsed="false">
      <c r="A60" s="65" t="n">
        <f aca="false">A59+1</f>
        <v>42</v>
      </c>
      <c r="B60" s="68" t="s">
        <v>90</v>
      </c>
      <c r="C60" s="65" t="n">
        <v>1949</v>
      </c>
      <c r="D60" s="65"/>
      <c r="E60" s="65" t="s">
        <v>43</v>
      </c>
      <c r="F60" s="68" t="s">
        <v>79</v>
      </c>
      <c r="G60" s="65" t="n">
        <v>2</v>
      </c>
      <c r="H60" s="69" t="n">
        <v>1</v>
      </c>
      <c r="I60" s="70" t="n">
        <v>790</v>
      </c>
      <c r="J60" s="70" t="n">
        <v>742.11</v>
      </c>
      <c r="K60" s="65" t="n">
        <v>644.27</v>
      </c>
      <c r="L60" s="69" t="n">
        <v>17</v>
      </c>
      <c r="M60" s="70" t="n">
        <v>72041</v>
      </c>
      <c r="N60" s="70" t="n">
        <v>0</v>
      </c>
      <c r="O60" s="70" t="n">
        <v>0</v>
      </c>
      <c r="P60" s="70" t="n">
        <f aca="false">M60</f>
        <v>72041</v>
      </c>
      <c r="Q60" s="74" t="n">
        <f aca="false">P60/J60</f>
        <v>97.0759051892577</v>
      </c>
      <c r="R60" s="65" t="n">
        <v>10477.1</v>
      </c>
      <c r="S60" s="65" t="n">
        <v>2019</v>
      </c>
      <c r="T60" s="77"/>
    </row>
    <row r="61" s="2" customFormat="true" ht="12.75" hidden="false" customHeight="true" outlineLevel="0" collapsed="false">
      <c r="A61" s="65" t="n">
        <f aca="false">A60+1</f>
        <v>43</v>
      </c>
      <c r="B61" s="68" t="s">
        <v>91</v>
      </c>
      <c r="C61" s="65" t="n">
        <v>1961</v>
      </c>
      <c r="D61" s="65"/>
      <c r="E61" s="65" t="s">
        <v>43</v>
      </c>
      <c r="F61" s="68" t="s">
        <v>54</v>
      </c>
      <c r="G61" s="65" t="n">
        <v>2</v>
      </c>
      <c r="H61" s="69" t="n">
        <v>2</v>
      </c>
      <c r="I61" s="70" t="n">
        <v>535.5</v>
      </c>
      <c r="J61" s="70" t="n">
        <v>480.9</v>
      </c>
      <c r="K61" s="65" t="n">
        <v>220.7</v>
      </c>
      <c r="L61" s="69" t="n">
        <v>16</v>
      </c>
      <c r="M61" s="70" t="n">
        <v>32082</v>
      </c>
      <c r="N61" s="70" t="n">
        <v>0</v>
      </c>
      <c r="O61" s="70" t="n">
        <v>0</v>
      </c>
      <c r="P61" s="70" t="n">
        <f aca="false">M61</f>
        <v>32082</v>
      </c>
      <c r="Q61" s="74" t="n">
        <f aca="false">P61/J61</f>
        <v>66.7124142233313</v>
      </c>
      <c r="R61" s="65" t="n">
        <v>10477.1</v>
      </c>
      <c r="S61" s="65" t="n">
        <v>2019</v>
      </c>
      <c r="T61" s="36"/>
    </row>
    <row r="62" s="2" customFormat="true" ht="12.75" hidden="false" customHeight="true" outlineLevel="0" collapsed="false">
      <c r="A62" s="65" t="n">
        <f aca="false">A61+1</f>
        <v>44</v>
      </c>
      <c r="B62" s="68" t="s">
        <v>92</v>
      </c>
      <c r="C62" s="65" t="n">
        <v>1960</v>
      </c>
      <c r="D62" s="65"/>
      <c r="E62" s="65" t="s">
        <v>43</v>
      </c>
      <c r="F62" s="68" t="s">
        <v>54</v>
      </c>
      <c r="G62" s="65" t="n">
        <v>2</v>
      </c>
      <c r="H62" s="69" t="n">
        <v>2</v>
      </c>
      <c r="I62" s="70" t="n">
        <v>536.7</v>
      </c>
      <c r="J62" s="70" t="n">
        <v>482.1</v>
      </c>
      <c r="K62" s="65" t="n">
        <v>320.4</v>
      </c>
      <c r="L62" s="69" t="n">
        <v>16</v>
      </c>
      <c r="M62" s="70" t="n">
        <v>33474</v>
      </c>
      <c r="N62" s="70" t="n">
        <v>0</v>
      </c>
      <c r="O62" s="70" t="n">
        <v>0</v>
      </c>
      <c r="P62" s="70" t="n">
        <f aca="false">M62</f>
        <v>33474</v>
      </c>
      <c r="Q62" s="74" t="n">
        <f aca="false">P62/J62</f>
        <v>69.4337274424393</v>
      </c>
      <c r="R62" s="65" t="n">
        <v>10477.1</v>
      </c>
      <c r="S62" s="65" t="n">
        <v>2019</v>
      </c>
      <c r="T62" s="36"/>
    </row>
    <row r="63" s="2" customFormat="true" ht="12.75" hidden="false" customHeight="true" outlineLevel="0" collapsed="false">
      <c r="A63" s="65" t="n">
        <f aca="false">A62+1</f>
        <v>45</v>
      </c>
      <c r="B63" s="68" t="s">
        <v>93</v>
      </c>
      <c r="C63" s="65" t="n">
        <v>1947</v>
      </c>
      <c r="D63" s="65"/>
      <c r="E63" s="65" t="s">
        <v>43</v>
      </c>
      <c r="F63" s="68" t="s">
        <v>44</v>
      </c>
      <c r="G63" s="65" t="n">
        <v>2</v>
      </c>
      <c r="H63" s="69" t="n">
        <v>2</v>
      </c>
      <c r="I63" s="70" t="n">
        <v>544.1</v>
      </c>
      <c r="J63" s="70" t="n">
        <v>489.5</v>
      </c>
      <c r="K63" s="65" t="n">
        <v>431.7</v>
      </c>
      <c r="L63" s="69" t="n">
        <v>10</v>
      </c>
      <c r="M63" s="70" t="n">
        <v>32781</v>
      </c>
      <c r="N63" s="70" t="n">
        <v>0</v>
      </c>
      <c r="O63" s="70" t="n">
        <v>0</v>
      </c>
      <c r="P63" s="70" t="n">
        <f aca="false">M63</f>
        <v>32781</v>
      </c>
      <c r="Q63" s="74" t="n">
        <f aca="false">P63/J63</f>
        <v>66.9683350357508</v>
      </c>
      <c r="R63" s="65" t="n">
        <v>10477.1</v>
      </c>
      <c r="S63" s="65" t="n">
        <v>2019</v>
      </c>
      <c r="T63" s="77"/>
    </row>
    <row r="64" s="2" customFormat="true" ht="12.75" hidden="false" customHeight="true" outlineLevel="0" collapsed="false">
      <c r="A64" s="65" t="n">
        <f aca="false">A63+1</f>
        <v>46</v>
      </c>
      <c r="B64" s="68" t="s">
        <v>94</v>
      </c>
      <c r="C64" s="65" t="n">
        <v>1933</v>
      </c>
      <c r="D64" s="65"/>
      <c r="E64" s="65" t="s">
        <v>43</v>
      </c>
      <c r="F64" s="68" t="s">
        <v>44</v>
      </c>
      <c r="G64" s="65" t="n">
        <v>2</v>
      </c>
      <c r="H64" s="69" t="n">
        <v>1</v>
      </c>
      <c r="I64" s="70" t="n">
        <v>292.8</v>
      </c>
      <c r="J64" s="70" t="n">
        <v>271.3</v>
      </c>
      <c r="K64" s="65" t="n">
        <v>98</v>
      </c>
      <c r="L64" s="69" t="n">
        <v>6</v>
      </c>
      <c r="M64" s="70" t="n">
        <v>25792</v>
      </c>
      <c r="N64" s="70" t="n">
        <v>0</v>
      </c>
      <c r="O64" s="70" t="n">
        <v>0</v>
      </c>
      <c r="P64" s="70" t="n">
        <f aca="false">M64</f>
        <v>25792</v>
      </c>
      <c r="Q64" s="74" t="n">
        <f aca="false">P64/J64</f>
        <v>95.0681901953557</v>
      </c>
      <c r="R64" s="65" t="n">
        <v>10477.1</v>
      </c>
      <c r="S64" s="65" t="n">
        <v>2019</v>
      </c>
      <c r="T64" s="77"/>
    </row>
    <row r="65" s="2" customFormat="true" ht="12.75" hidden="false" customHeight="true" outlineLevel="0" collapsed="false">
      <c r="A65" s="65" t="n">
        <f aca="false">A64+1</f>
        <v>47</v>
      </c>
      <c r="B65" s="68" t="s">
        <v>95</v>
      </c>
      <c r="C65" s="65" t="n">
        <v>1930</v>
      </c>
      <c r="D65" s="65"/>
      <c r="E65" s="65" t="s">
        <v>43</v>
      </c>
      <c r="F65" s="68" t="s">
        <v>44</v>
      </c>
      <c r="G65" s="65" t="n">
        <v>2</v>
      </c>
      <c r="H65" s="69" t="n">
        <v>2</v>
      </c>
      <c r="I65" s="70" t="n">
        <v>455</v>
      </c>
      <c r="J65" s="70" t="n">
        <v>454.3</v>
      </c>
      <c r="K65" s="65" t="n">
        <v>389.9</v>
      </c>
      <c r="L65" s="69" t="n">
        <v>12</v>
      </c>
      <c r="M65" s="70" t="n">
        <v>33374</v>
      </c>
      <c r="N65" s="70" t="n">
        <v>0</v>
      </c>
      <c r="O65" s="70" t="n">
        <v>0</v>
      </c>
      <c r="P65" s="70" t="n">
        <f aca="false">M65</f>
        <v>33374</v>
      </c>
      <c r="Q65" s="74" t="n">
        <f aca="false">P65/J65</f>
        <v>73.4624697336562</v>
      </c>
      <c r="R65" s="65" t="n">
        <v>10477.1</v>
      </c>
      <c r="S65" s="65" t="n">
        <v>2019</v>
      </c>
      <c r="T65" s="77"/>
    </row>
    <row r="66" s="2" customFormat="true" ht="12.75" hidden="false" customHeight="true" outlineLevel="0" collapsed="false">
      <c r="A66" s="65" t="n">
        <f aca="false">A65+1</f>
        <v>48</v>
      </c>
      <c r="B66" s="68" t="s">
        <v>96</v>
      </c>
      <c r="C66" s="65" t="n">
        <v>1960</v>
      </c>
      <c r="D66" s="65"/>
      <c r="E66" s="65" t="s">
        <v>43</v>
      </c>
      <c r="F66" s="68" t="s">
        <v>79</v>
      </c>
      <c r="G66" s="65" t="n">
        <v>2</v>
      </c>
      <c r="H66" s="69" t="n">
        <v>1</v>
      </c>
      <c r="I66" s="70" t="n">
        <v>313.44</v>
      </c>
      <c r="J66" s="70" t="n">
        <v>275.7</v>
      </c>
      <c r="K66" s="65" t="n">
        <v>169.2</v>
      </c>
      <c r="L66" s="69" t="n">
        <v>8</v>
      </c>
      <c r="M66" s="70" t="n">
        <v>23798</v>
      </c>
      <c r="N66" s="70" t="n">
        <v>0</v>
      </c>
      <c r="O66" s="70" t="n">
        <v>0</v>
      </c>
      <c r="P66" s="70" t="n">
        <f aca="false">M66</f>
        <v>23798</v>
      </c>
      <c r="Q66" s="74" t="n">
        <f aca="false">P66/J66</f>
        <v>86.3184620964817</v>
      </c>
      <c r="R66" s="65" t="n">
        <v>10477.1</v>
      </c>
      <c r="S66" s="65" t="n">
        <v>2019</v>
      </c>
      <c r="T66" s="36"/>
    </row>
    <row r="67" s="2" customFormat="true" ht="12.75" hidden="false" customHeight="true" outlineLevel="0" collapsed="false">
      <c r="A67" s="65" t="n">
        <f aca="false">A66+1</f>
        <v>49</v>
      </c>
      <c r="B67" s="68" t="s">
        <v>97</v>
      </c>
      <c r="C67" s="65" t="n">
        <v>1958</v>
      </c>
      <c r="D67" s="65"/>
      <c r="E67" s="65" t="s">
        <v>43</v>
      </c>
      <c r="F67" s="68" t="s">
        <v>98</v>
      </c>
      <c r="G67" s="65" t="n">
        <v>3</v>
      </c>
      <c r="H67" s="69" t="n">
        <v>2</v>
      </c>
      <c r="I67" s="70" t="n">
        <v>1093</v>
      </c>
      <c r="J67" s="70" t="n">
        <v>1083.66</v>
      </c>
      <c r="K67" s="65" t="n">
        <v>832.46</v>
      </c>
      <c r="L67" s="69" t="n">
        <v>18</v>
      </c>
      <c r="M67" s="70" t="n">
        <v>5719219.0096356</v>
      </c>
      <c r="N67" s="70" t="n">
        <v>0</v>
      </c>
      <c r="O67" s="70" t="n">
        <v>0</v>
      </c>
      <c r="P67" s="70" t="n">
        <f aca="false">M67</f>
        <v>5719219.0096356</v>
      </c>
      <c r="Q67" s="74" t="n">
        <f aca="false">P67/J67</f>
        <v>5277.68766</v>
      </c>
      <c r="R67" s="65" t="n">
        <v>9304.56</v>
      </c>
      <c r="S67" s="65" t="n">
        <v>2019</v>
      </c>
      <c r="T67" s="36"/>
    </row>
    <row r="68" s="2" customFormat="true" ht="12.75" hidden="false" customHeight="true" outlineLevel="0" collapsed="false">
      <c r="A68" s="65" t="n">
        <f aca="false">A67+1</f>
        <v>50</v>
      </c>
      <c r="B68" s="68" t="s">
        <v>99</v>
      </c>
      <c r="C68" s="65" t="n">
        <v>1958</v>
      </c>
      <c r="D68" s="65"/>
      <c r="E68" s="65" t="s">
        <v>43</v>
      </c>
      <c r="F68" s="68" t="s">
        <v>79</v>
      </c>
      <c r="G68" s="65" t="n">
        <v>3</v>
      </c>
      <c r="H68" s="69" t="n">
        <v>2</v>
      </c>
      <c r="I68" s="70" t="n">
        <v>1629.3</v>
      </c>
      <c r="J68" s="70" t="n">
        <v>1168.6</v>
      </c>
      <c r="K68" s="65" t="n">
        <v>1168.6</v>
      </c>
      <c r="L68" s="69" t="n">
        <v>17</v>
      </c>
      <c r="M68" s="70" t="n">
        <v>252095.07</v>
      </c>
      <c r="N68" s="70" t="n">
        <v>0</v>
      </c>
      <c r="O68" s="70" t="n">
        <v>0</v>
      </c>
      <c r="P68" s="70" t="n">
        <f aca="false">M68</f>
        <v>252095.07</v>
      </c>
      <c r="Q68" s="74" t="n">
        <f aca="false">P68/J68</f>
        <v>215.724003080609</v>
      </c>
      <c r="R68" s="65" t="n">
        <v>10477.1</v>
      </c>
      <c r="S68" s="65" t="n">
        <v>2019</v>
      </c>
      <c r="T68" s="77"/>
    </row>
    <row r="69" s="2" customFormat="true" ht="12.75" hidden="false" customHeight="true" outlineLevel="0" collapsed="false">
      <c r="A69" s="65" t="n">
        <f aca="false">A68+1</f>
        <v>51</v>
      </c>
      <c r="B69" s="68" t="s">
        <v>100</v>
      </c>
      <c r="C69" s="65" t="n">
        <v>1946</v>
      </c>
      <c r="D69" s="65"/>
      <c r="E69" s="65" t="s">
        <v>43</v>
      </c>
      <c r="F69" s="68" t="s">
        <v>54</v>
      </c>
      <c r="G69" s="65" t="n">
        <v>2</v>
      </c>
      <c r="H69" s="69" t="n">
        <v>2</v>
      </c>
      <c r="I69" s="70" t="n">
        <v>488.1</v>
      </c>
      <c r="J69" s="70" t="n">
        <v>433.5</v>
      </c>
      <c r="K69" s="65" t="n">
        <v>218.6</v>
      </c>
      <c r="L69" s="69" t="n">
        <v>8</v>
      </c>
      <c r="M69" s="70" t="n">
        <v>29685</v>
      </c>
      <c r="N69" s="70" t="n">
        <v>0</v>
      </c>
      <c r="O69" s="70" t="n">
        <v>0</v>
      </c>
      <c r="P69" s="70" t="n">
        <f aca="false">M69</f>
        <v>29685</v>
      </c>
      <c r="Q69" s="74" t="n">
        <f aca="false">P69/J69</f>
        <v>68.477508650519</v>
      </c>
      <c r="R69" s="65" t="n">
        <v>10477.1</v>
      </c>
      <c r="S69" s="65" t="n">
        <v>2019</v>
      </c>
      <c r="T69" s="77"/>
    </row>
    <row r="70" s="2" customFormat="true" ht="12.75" hidden="false" customHeight="true" outlineLevel="0" collapsed="false">
      <c r="A70" s="65" t="n">
        <f aca="false">A69+1</f>
        <v>52</v>
      </c>
      <c r="B70" s="68" t="s">
        <v>101</v>
      </c>
      <c r="C70" s="65" t="n">
        <v>1932</v>
      </c>
      <c r="D70" s="65"/>
      <c r="E70" s="65" t="s">
        <v>43</v>
      </c>
      <c r="F70" s="68" t="s">
        <v>44</v>
      </c>
      <c r="G70" s="65" t="n">
        <v>2</v>
      </c>
      <c r="H70" s="69" t="n">
        <v>2</v>
      </c>
      <c r="I70" s="70" t="n">
        <v>328.2</v>
      </c>
      <c r="J70" s="70" t="n">
        <v>325.8</v>
      </c>
      <c r="K70" s="65" t="n">
        <v>280.1</v>
      </c>
      <c r="L70" s="69" t="n">
        <v>12</v>
      </c>
      <c r="M70" s="70" t="n">
        <v>31858</v>
      </c>
      <c r="N70" s="70" t="n">
        <v>0</v>
      </c>
      <c r="O70" s="70" t="n">
        <v>0</v>
      </c>
      <c r="P70" s="70" t="n">
        <f aca="false">M70</f>
        <v>31858</v>
      </c>
      <c r="Q70" s="74" t="n">
        <f aca="false">P70/J70</f>
        <v>97.7839165131983</v>
      </c>
      <c r="R70" s="65" t="n">
        <v>10477.1</v>
      </c>
      <c r="S70" s="65" t="n">
        <v>2019</v>
      </c>
      <c r="T70" s="77"/>
    </row>
    <row r="71" s="2" customFormat="true" ht="12.75" hidden="false" customHeight="true" outlineLevel="0" collapsed="false">
      <c r="A71" s="65" t="n">
        <f aca="false">A70+1</f>
        <v>53</v>
      </c>
      <c r="B71" s="68" t="s">
        <v>102</v>
      </c>
      <c r="C71" s="65" t="n">
        <v>1929</v>
      </c>
      <c r="D71" s="65"/>
      <c r="E71" s="65" t="s">
        <v>43</v>
      </c>
      <c r="F71" s="68" t="s">
        <v>54</v>
      </c>
      <c r="G71" s="65" t="n">
        <v>2</v>
      </c>
      <c r="H71" s="69" t="n">
        <v>2</v>
      </c>
      <c r="I71" s="70" t="n">
        <v>695.3</v>
      </c>
      <c r="J71" s="70" t="n">
        <v>633.1</v>
      </c>
      <c r="K71" s="65" t="n">
        <v>358.2</v>
      </c>
      <c r="L71" s="69" t="n">
        <v>18</v>
      </c>
      <c r="M71" s="70" t="n">
        <v>33280</v>
      </c>
      <c r="N71" s="70" t="n">
        <v>0</v>
      </c>
      <c r="O71" s="70" t="n">
        <v>0</v>
      </c>
      <c r="P71" s="70" t="n">
        <f aca="false">M71</f>
        <v>33280</v>
      </c>
      <c r="Q71" s="74" t="n">
        <f aca="false">P71/J71</f>
        <v>52.5667351129363</v>
      </c>
      <c r="R71" s="65" t="n">
        <v>10477.1</v>
      </c>
      <c r="S71" s="65" t="n">
        <v>2019</v>
      </c>
      <c r="T71" s="77"/>
    </row>
    <row r="72" s="2" customFormat="true" ht="12.75" hidden="false" customHeight="true" outlineLevel="0" collapsed="false">
      <c r="A72" s="65" t="n">
        <f aca="false">A71+1</f>
        <v>54</v>
      </c>
      <c r="B72" s="68" t="s">
        <v>103</v>
      </c>
      <c r="C72" s="65" t="n">
        <v>1946</v>
      </c>
      <c r="D72" s="65"/>
      <c r="E72" s="65" t="s">
        <v>43</v>
      </c>
      <c r="F72" s="68" t="s">
        <v>44</v>
      </c>
      <c r="G72" s="65" t="n">
        <v>2</v>
      </c>
      <c r="H72" s="69" t="n">
        <v>1</v>
      </c>
      <c r="I72" s="70" t="n">
        <v>147.72</v>
      </c>
      <c r="J72" s="70" t="n">
        <v>133.3</v>
      </c>
      <c r="K72" s="65" t="n">
        <v>133.3</v>
      </c>
      <c r="L72" s="69" t="n">
        <v>4</v>
      </c>
      <c r="M72" s="70" t="n">
        <v>17967</v>
      </c>
      <c r="N72" s="70" t="n">
        <v>0</v>
      </c>
      <c r="O72" s="70" t="n">
        <v>0</v>
      </c>
      <c r="P72" s="70" t="n">
        <f aca="false">M72</f>
        <v>17967</v>
      </c>
      <c r="Q72" s="74" t="n">
        <f aca="false">P72/J72</f>
        <v>134.786196549137</v>
      </c>
      <c r="R72" s="65" t="n">
        <v>10477.1</v>
      </c>
      <c r="S72" s="65" t="n">
        <v>2019</v>
      </c>
      <c r="T72" s="77"/>
    </row>
    <row r="73" s="2" customFormat="true" ht="12.75" hidden="false" customHeight="true" outlineLevel="0" collapsed="false">
      <c r="A73" s="65" t="n">
        <f aca="false">A72+1</f>
        <v>55</v>
      </c>
      <c r="B73" s="68" t="s">
        <v>104</v>
      </c>
      <c r="C73" s="65" t="n">
        <v>1949</v>
      </c>
      <c r="D73" s="65"/>
      <c r="E73" s="65" t="s">
        <v>43</v>
      </c>
      <c r="F73" s="68" t="s">
        <v>54</v>
      </c>
      <c r="G73" s="65" t="n">
        <v>2</v>
      </c>
      <c r="H73" s="69" t="n">
        <v>1</v>
      </c>
      <c r="I73" s="70" t="n">
        <v>503.36</v>
      </c>
      <c r="J73" s="70" t="n">
        <v>340.96</v>
      </c>
      <c r="K73" s="65" t="n">
        <v>223.4</v>
      </c>
      <c r="L73" s="69" t="n">
        <v>8</v>
      </c>
      <c r="M73" s="70" t="n">
        <v>35203</v>
      </c>
      <c r="N73" s="70" t="n">
        <v>0</v>
      </c>
      <c r="O73" s="70" t="n">
        <v>0</v>
      </c>
      <c r="P73" s="70" t="n">
        <f aca="false">M73</f>
        <v>35203</v>
      </c>
      <c r="Q73" s="74" t="n">
        <f aca="false">P73/J73</f>
        <v>103.246715157203</v>
      </c>
      <c r="R73" s="65" t="n">
        <v>10477.1</v>
      </c>
      <c r="S73" s="65" t="n">
        <v>2019</v>
      </c>
      <c r="T73" s="77"/>
    </row>
    <row r="74" s="2" customFormat="true" ht="12.75" hidden="false" customHeight="true" outlineLevel="0" collapsed="false">
      <c r="A74" s="65" t="n">
        <f aca="false">A73+1</f>
        <v>56</v>
      </c>
      <c r="B74" s="68" t="s">
        <v>105</v>
      </c>
      <c r="C74" s="65" t="n">
        <v>1948</v>
      </c>
      <c r="D74" s="65"/>
      <c r="E74" s="65" t="s">
        <v>43</v>
      </c>
      <c r="F74" s="68" t="s">
        <v>44</v>
      </c>
      <c r="G74" s="65" t="n">
        <v>2</v>
      </c>
      <c r="H74" s="69" t="n">
        <v>1</v>
      </c>
      <c r="I74" s="70" t="n">
        <v>504.57</v>
      </c>
      <c r="J74" s="70" t="n">
        <v>428.3</v>
      </c>
      <c r="K74" s="65" t="n">
        <v>101.3</v>
      </c>
      <c r="L74" s="69" t="n">
        <v>8</v>
      </c>
      <c r="M74" s="70" t="n">
        <v>41578</v>
      </c>
      <c r="N74" s="70" t="n">
        <v>0</v>
      </c>
      <c r="O74" s="70" t="n">
        <v>0</v>
      </c>
      <c r="P74" s="70" t="n">
        <f aca="false">M74</f>
        <v>41578</v>
      </c>
      <c r="Q74" s="74" t="n">
        <f aca="false">P74/J74</f>
        <v>97.076815316367</v>
      </c>
      <c r="R74" s="65" t="n">
        <v>10477.1</v>
      </c>
      <c r="S74" s="65" t="n">
        <v>2019</v>
      </c>
      <c r="T74" s="77"/>
    </row>
    <row r="75" s="2" customFormat="true" ht="12.75" hidden="false" customHeight="true" outlineLevel="0" collapsed="false">
      <c r="A75" s="65" t="n">
        <f aca="false">A74+1</f>
        <v>57</v>
      </c>
      <c r="B75" s="68" t="s">
        <v>106</v>
      </c>
      <c r="C75" s="65" t="n">
        <v>1948</v>
      </c>
      <c r="D75" s="65"/>
      <c r="E75" s="65" t="s">
        <v>43</v>
      </c>
      <c r="F75" s="68" t="s">
        <v>54</v>
      </c>
      <c r="G75" s="65" t="n">
        <v>2</v>
      </c>
      <c r="H75" s="69" t="n">
        <v>2</v>
      </c>
      <c r="I75" s="70" t="n">
        <v>604.89</v>
      </c>
      <c r="J75" s="70" t="n">
        <v>405.3</v>
      </c>
      <c r="K75" s="65" t="n">
        <v>237.5</v>
      </c>
      <c r="L75" s="69" t="n">
        <v>8</v>
      </c>
      <c r="M75" s="70" t="n">
        <v>36522</v>
      </c>
      <c r="N75" s="70" t="n">
        <v>0</v>
      </c>
      <c r="O75" s="70" t="n">
        <v>0</v>
      </c>
      <c r="P75" s="70" t="n">
        <f aca="false">M75</f>
        <v>36522</v>
      </c>
      <c r="Q75" s="74" t="n">
        <f aca="false">P75/J75</f>
        <v>90.1110288675056</v>
      </c>
      <c r="R75" s="65" t="n">
        <v>10477.1</v>
      </c>
      <c r="S75" s="65" t="n">
        <v>2019</v>
      </c>
      <c r="T75" s="77"/>
    </row>
    <row r="76" s="2" customFormat="true" ht="12.75" hidden="false" customHeight="true" outlineLevel="0" collapsed="false">
      <c r="A76" s="65" t="n">
        <f aca="false">A75+1</f>
        <v>58</v>
      </c>
      <c r="B76" s="68" t="s">
        <v>107</v>
      </c>
      <c r="C76" s="65" t="n">
        <v>1955</v>
      </c>
      <c r="D76" s="65"/>
      <c r="E76" s="65" t="s">
        <v>43</v>
      </c>
      <c r="F76" s="68" t="s">
        <v>54</v>
      </c>
      <c r="G76" s="65" t="n">
        <v>2</v>
      </c>
      <c r="H76" s="69" t="n">
        <v>2</v>
      </c>
      <c r="I76" s="70" t="n">
        <v>439.2</v>
      </c>
      <c r="J76" s="70" t="n">
        <v>374</v>
      </c>
      <c r="K76" s="65" t="n">
        <v>374</v>
      </c>
      <c r="L76" s="69" t="n">
        <v>8</v>
      </c>
      <c r="M76" s="70" t="n">
        <v>29208</v>
      </c>
      <c r="N76" s="70" t="n">
        <v>0</v>
      </c>
      <c r="O76" s="70" t="n">
        <v>0</v>
      </c>
      <c r="P76" s="70" t="n">
        <f aca="false">M76</f>
        <v>29208</v>
      </c>
      <c r="Q76" s="74" t="n">
        <f aca="false">P76/J76</f>
        <v>78.096256684492</v>
      </c>
      <c r="R76" s="65" t="n">
        <v>10477.1</v>
      </c>
      <c r="S76" s="65" t="n">
        <v>2019</v>
      </c>
      <c r="T76" s="77"/>
    </row>
    <row r="77" s="2" customFormat="true" ht="12.75" hidden="false" customHeight="true" outlineLevel="0" collapsed="false">
      <c r="A77" s="65" t="n">
        <f aca="false">A76+1</f>
        <v>59</v>
      </c>
      <c r="B77" s="68" t="s">
        <v>108</v>
      </c>
      <c r="C77" s="65" t="n">
        <v>1959</v>
      </c>
      <c r="D77" s="65"/>
      <c r="E77" s="65" t="s">
        <v>43</v>
      </c>
      <c r="F77" s="68" t="s">
        <v>54</v>
      </c>
      <c r="G77" s="65" t="n">
        <v>2</v>
      </c>
      <c r="H77" s="69" t="n">
        <v>2</v>
      </c>
      <c r="I77" s="70" t="n">
        <v>542.8</v>
      </c>
      <c r="J77" s="70" t="n">
        <v>488.2</v>
      </c>
      <c r="K77" s="65" t="n">
        <v>383.8</v>
      </c>
      <c r="L77" s="69" t="n">
        <v>16</v>
      </c>
      <c r="M77" s="70" t="n">
        <v>37698</v>
      </c>
      <c r="N77" s="70" t="n">
        <v>0</v>
      </c>
      <c r="O77" s="70" t="n">
        <v>0</v>
      </c>
      <c r="P77" s="70" t="n">
        <f aca="false">M77</f>
        <v>37698</v>
      </c>
      <c r="Q77" s="74" t="n">
        <f aca="false">P77/J77</f>
        <v>77.2183531339615</v>
      </c>
      <c r="R77" s="65" t="n">
        <v>10477.1</v>
      </c>
      <c r="S77" s="65" t="n">
        <v>2019</v>
      </c>
      <c r="T77" s="36"/>
    </row>
    <row r="78" s="2" customFormat="true" ht="12.75" hidden="false" customHeight="true" outlineLevel="0" collapsed="false">
      <c r="A78" s="65" t="n">
        <f aca="false">A77+1</f>
        <v>60</v>
      </c>
      <c r="B78" s="68" t="s">
        <v>109</v>
      </c>
      <c r="C78" s="65" t="n">
        <v>1959</v>
      </c>
      <c r="D78" s="65"/>
      <c r="E78" s="65" t="s">
        <v>43</v>
      </c>
      <c r="F78" s="68" t="s">
        <v>54</v>
      </c>
      <c r="G78" s="65" t="n">
        <v>2</v>
      </c>
      <c r="H78" s="69" t="n">
        <v>1</v>
      </c>
      <c r="I78" s="70" t="n">
        <v>334.3</v>
      </c>
      <c r="J78" s="70" t="n">
        <v>321.31</v>
      </c>
      <c r="K78" s="65" t="n">
        <v>231.61</v>
      </c>
      <c r="L78" s="69" t="n">
        <v>10</v>
      </c>
      <c r="M78" s="70" t="n">
        <v>26352</v>
      </c>
      <c r="N78" s="70" t="n">
        <v>0</v>
      </c>
      <c r="O78" s="70" t="n">
        <v>0</v>
      </c>
      <c r="P78" s="70" t="n">
        <f aca="false">M78</f>
        <v>26352</v>
      </c>
      <c r="Q78" s="74" t="n">
        <f aca="false">P78/J78</f>
        <v>82.0142541470854</v>
      </c>
      <c r="R78" s="65" t="n">
        <v>10477.1</v>
      </c>
      <c r="S78" s="65" t="n">
        <v>2019</v>
      </c>
      <c r="T78" s="36"/>
    </row>
    <row r="79" s="2" customFormat="true" ht="12.75" hidden="false" customHeight="true" outlineLevel="0" collapsed="false">
      <c r="A79" s="65" t="n">
        <f aca="false">A78+1</f>
        <v>61</v>
      </c>
      <c r="B79" s="68" t="s">
        <v>110</v>
      </c>
      <c r="C79" s="65" t="n">
        <v>1938</v>
      </c>
      <c r="D79" s="65"/>
      <c r="E79" s="65" t="s">
        <v>43</v>
      </c>
      <c r="F79" s="68" t="s">
        <v>44</v>
      </c>
      <c r="G79" s="65" t="n">
        <v>2</v>
      </c>
      <c r="H79" s="69" t="n">
        <v>2</v>
      </c>
      <c r="I79" s="70" t="n">
        <v>492.1</v>
      </c>
      <c r="J79" s="70" t="n">
        <v>446.7</v>
      </c>
      <c r="K79" s="65" t="n">
        <v>341.25</v>
      </c>
      <c r="L79" s="69" t="n">
        <v>8</v>
      </c>
      <c r="M79" s="70" t="n">
        <v>31376</v>
      </c>
      <c r="N79" s="70" t="n">
        <v>0</v>
      </c>
      <c r="O79" s="70" t="n">
        <v>0</v>
      </c>
      <c r="P79" s="70" t="n">
        <f aca="false">M79</f>
        <v>31376</v>
      </c>
      <c r="Q79" s="74" t="n">
        <f aca="false">P79/J79</f>
        <v>70.2395343631072</v>
      </c>
      <c r="R79" s="65" t="n">
        <v>10477.1</v>
      </c>
      <c r="S79" s="65" t="n">
        <v>2019</v>
      </c>
      <c r="T79" s="36"/>
    </row>
    <row r="80" s="2" customFormat="true" ht="12.75" hidden="false" customHeight="true" outlineLevel="0" collapsed="false">
      <c r="A80" s="65" t="n">
        <f aca="false">A79+1</f>
        <v>62</v>
      </c>
      <c r="B80" s="68" t="s">
        <v>111</v>
      </c>
      <c r="C80" s="65" t="n">
        <v>1959</v>
      </c>
      <c r="D80" s="65"/>
      <c r="E80" s="65" t="s">
        <v>43</v>
      </c>
      <c r="F80" s="68" t="s">
        <v>54</v>
      </c>
      <c r="G80" s="65" t="n">
        <v>2</v>
      </c>
      <c r="H80" s="69" t="n">
        <v>2</v>
      </c>
      <c r="I80" s="70" t="n">
        <v>549.3</v>
      </c>
      <c r="J80" s="70" t="n">
        <v>549.1</v>
      </c>
      <c r="K80" s="65" t="n">
        <v>436.3</v>
      </c>
      <c r="L80" s="69" t="n">
        <v>16</v>
      </c>
      <c r="M80" s="70" t="n">
        <v>38189</v>
      </c>
      <c r="N80" s="70" t="n">
        <v>0</v>
      </c>
      <c r="O80" s="70" t="n">
        <v>0</v>
      </c>
      <c r="P80" s="70" t="n">
        <f aca="false">M80</f>
        <v>38189</v>
      </c>
      <c r="Q80" s="74" t="n">
        <f aca="false">P80/J80</f>
        <v>69.5483518484793</v>
      </c>
      <c r="R80" s="65" t="n">
        <v>10477.1</v>
      </c>
      <c r="S80" s="65" t="n">
        <v>2019</v>
      </c>
      <c r="T80" s="36"/>
    </row>
    <row r="81" s="2" customFormat="true" ht="12.75" hidden="false" customHeight="true" outlineLevel="0" collapsed="false">
      <c r="A81" s="65" t="n">
        <f aca="false">A80+1</f>
        <v>63</v>
      </c>
      <c r="B81" s="68" t="s">
        <v>112</v>
      </c>
      <c r="C81" s="65" t="n">
        <v>1959</v>
      </c>
      <c r="D81" s="65"/>
      <c r="E81" s="65" t="s">
        <v>43</v>
      </c>
      <c r="F81" s="68" t="s">
        <v>79</v>
      </c>
      <c r="G81" s="65" t="n">
        <v>2</v>
      </c>
      <c r="H81" s="69" t="n">
        <v>2</v>
      </c>
      <c r="I81" s="70" t="n">
        <v>631.4</v>
      </c>
      <c r="J81" s="70" t="n">
        <v>570.2</v>
      </c>
      <c r="K81" s="65" t="n">
        <v>369.2</v>
      </c>
      <c r="L81" s="69" t="n">
        <v>12</v>
      </c>
      <c r="M81" s="70" t="n">
        <v>123005.82</v>
      </c>
      <c r="N81" s="70" t="n">
        <v>0</v>
      </c>
      <c r="O81" s="70" t="n">
        <v>0</v>
      </c>
      <c r="P81" s="70" t="n">
        <f aca="false">M81</f>
        <v>123005.82</v>
      </c>
      <c r="Q81" s="74" t="n">
        <f aca="false">P81/J81</f>
        <v>215.723991581901</v>
      </c>
      <c r="R81" s="65" t="n">
        <v>10477.1</v>
      </c>
      <c r="S81" s="65" t="n">
        <v>2019</v>
      </c>
      <c r="T81" s="36"/>
    </row>
    <row r="82" s="2" customFormat="true" ht="12.75" hidden="false" customHeight="true" outlineLevel="0" collapsed="false">
      <c r="A82" s="65" t="n">
        <f aca="false">A81+1</f>
        <v>64</v>
      </c>
      <c r="B82" s="68" t="s">
        <v>113</v>
      </c>
      <c r="C82" s="65" t="n">
        <v>1931</v>
      </c>
      <c r="D82" s="65"/>
      <c r="E82" s="65" t="s">
        <v>43</v>
      </c>
      <c r="F82" s="68" t="s">
        <v>44</v>
      </c>
      <c r="G82" s="65" t="n">
        <v>2</v>
      </c>
      <c r="H82" s="69" t="n">
        <v>2</v>
      </c>
      <c r="I82" s="70" t="n">
        <v>779.3</v>
      </c>
      <c r="J82" s="70" t="n">
        <v>674.8</v>
      </c>
      <c r="K82" s="65" t="n">
        <v>571.5</v>
      </c>
      <c r="L82" s="69" t="n">
        <v>18</v>
      </c>
      <c r="M82" s="70" t="n">
        <v>37365</v>
      </c>
      <c r="N82" s="70" t="n">
        <v>0</v>
      </c>
      <c r="O82" s="70" t="n">
        <v>0</v>
      </c>
      <c r="P82" s="70" t="n">
        <f aca="false">M82</f>
        <v>37365</v>
      </c>
      <c r="Q82" s="74" t="n">
        <f aca="false">P82/J82</f>
        <v>55.3719620628334</v>
      </c>
      <c r="R82" s="65" t="n">
        <v>10477.1</v>
      </c>
      <c r="S82" s="65" t="n">
        <v>2019</v>
      </c>
      <c r="T82" s="36"/>
    </row>
    <row r="83" s="2" customFormat="true" ht="12.75" hidden="false" customHeight="true" outlineLevel="0" collapsed="false">
      <c r="A83" s="65" t="n">
        <f aca="false">A82+1</f>
        <v>65</v>
      </c>
      <c r="B83" s="68" t="s">
        <v>114</v>
      </c>
      <c r="C83" s="65" t="n">
        <v>1915</v>
      </c>
      <c r="D83" s="65"/>
      <c r="E83" s="65" t="s">
        <v>43</v>
      </c>
      <c r="F83" s="68" t="s">
        <v>44</v>
      </c>
      <c r="G83" s="65" t="n">
        <v>1</v>
      </c>
      <c r="H83" s="69" t="n">
        <v>1</v>
      </c>
      <c r="I83" s="70" t="n">
        <v>193.1</v>
      </c>
      <c r="J83" s="70" t="n">
        <v>192.6</v>
      </c>
      <c r="K83" s="65" t="n">
        <v>192.6</v>
      </c>
      <c r="L83" s="69" t="n">
        <v>6</v>
      </c>
      <c r="M83" s="70" t="n">
        <v>19393</v>
      </c>
      <c r="N83" s="70" t="n">
        <v>0</v>
      </c>
      <c r="O83" s="70" t="n">
        <v>0</v>
      </c>
      <c r="P83" s="70" t="n">
        <f aca="false">M83</f>
        <v>19393</v>
      </c>
      <c r="Q83" s="74" t="n">
        <f aca="false">P83/J83</f>
        <v>100.690550363448</v>
      </c>
      <c r="R83" s="65" t="n">
        <v>10477.1</v>
      </c>
      <c r="S83" s="65" t="n">
        <v>2019</v>
      </c>
      <c r="T83" s="36"/>
    </row>
    <row r="84" s="2" customFormat="true" ht="12.75" hidden="false" customHeight="true" outlineLevel="0" collapsed="false">
      <c r="A84" s="65" t="n">
        <f aca="false">A83+1</f>
        <v>66</v>
      </c>
      <c r="B84" s="68" t="s">
        <v>115</v>
      </c>
      <c r="C84" s="65" t="n">
        <v>1949</v>
      </c>
      <c r="D84" s="65"/>
      <c r="E84" s="65" t="s">
        <v>43</v>
      </c>
      <c r="F84" s="68" t="s">
        <v>116</v>
      </c>
      <c r="G84" s="65" t="n">
        <v>2</v>
      </c>
      <c r="H84" s="69" t="n">
        <v>2</v>
      </c>
      <c r="I84" s="70" t="n">
        <v>447.84</v>
      </c>
      <c r="J84" s="70" t="n">
        <v>373.2</v>
      </c>
      <c r="K84" s="65" t="n">
        <v>139.6</v>
      </c>
      <c r="L84" s="69" t="n">
        <v>8</v>
      </c>
      <c r="M84" s="70" t="n">
        <v>24293</v>
      </c>
      <c r="N84" s="70" t="n">
        <v>0</v>
      </c>
      <c r="O84" s="70" t="n">
        <v>0</v>
      </c>
      <c r="P84" s="70" t="n">
        <f aca="false">M84</f>
        <v>24293</v>
      </c>
      <c r="Q84" s="74" t="n">
        <f aca="false">P84/J84</f>
        <v>65.093783494105</v>
      </c>
      <c r="R84" s="65" t="n">
        <v>10477.1</v>
      </c>
      <c r="S84" s="65" t="n">
        <v>2019</v>
      </c>
      <c r="T84" s="36"/>
    </row>
    <row r="85" s="2" customFormat="true" ht="12.75" hidden="false" customHeight="true" outlineLevel="0" collapsed="false">
      <c r="A85" s="65" t="n">
        <f aca="false">A84+1</f>
        <v>67</v>
      </c>
      <c r="B85" s="68" t="s">
        <v>117</v>
      </c>
      <c r="C85" s="65" t="n">
        <v>1951</v>
      </c>
      <c r="D85" s="65"/>
      <c r="E85" s="65" t="s">
        <v>43</v>
      </c>
      <c r="F85" s="68" t="s">
        <v>79</v>
      </c>
      <c r="G85" s="65" t="n">
        <v>3</v>
      </c>
      <c r="H85" s="69" t="n">
        <v>3</v>
      </c>
      <c r="I85" s="70" t="n">
        <v>1314.2</v>
      </c>
      <c r="J85" s="70" t="n">
        <v>1219.4</v>
      </c>
      <c r="K85" s="65" t="n">
        <v>1050.5</v>
      </c>
      <c r="L85" s="69" t="n">
        <v>16</v>
      </c>
      <c r="M85" s="70" t="n">
        <v>263053.85</v>
      </c>
      <c r="N85" s="70" t="n">
        <v>0</v>
      </c>
      <c r="O85" s="70" t="n">
        <v>0</v>
      </c>
      <c r="P85" s="70" t="n">
        <f aca="false">M85</f>
        <v>263053.85</v>
      </c>
      <c r="Q85" s="74" t="n">
        <f aca="false">P85/J85</f>
        <v>215.724003608332</v>
      </c>
      <c r="R85" s="65" t="n">
        <v>9304.56</v>
      </c>
      <c r="S85" s="65" t="n">
        <v>2019</v>
      </c>
      <c r="T85" s="36"/>
    </row>
    <row r="86" s="2" customFormat="true" ht="12.75" hidden="false" customHeight="true" outlineLevel="0" collapsed="false">
      <c r="A86" s="65" t="n">
        <f aca="false">A85+1</f>
        <v>68</v>
      </c>
      <c r="B86" s="68" t="s">
        <v>118</v>
      </c>
      <c r="C86" s="65" t="n">
        <v>1959</v>
      </c>
      <c r="D86" s="65"/>
      <c r="E86" s="65" t="s">
        <v>43</v>
      </c>
      <c r="F86" s="68" t="s">
        <v>44</v>
      </c>
      <c r="G86" s="65" t="n">
        <v>2</v>
      </c>
      <c r="H86" s="69" t="n">
        <v>2</v>
      </c>
      <c r="I86" s="70" t="n">
        <v>477.3</v>
      </c>
      <c r="J86" s="70" t="n">
        <v>473.5</v>
      </c>
      <c r="K86" s="65" t="n">
        <v>380.1</v>
      </c>
      <c r="L86" s="69" t="n">
        <v>16</v>
      </c>
      <c r="M86" s="70" t="n">
        <v>45965</v>
      </c>
      <c r="N86" s="70" t="n">
        <v>0</v>
      </c>
      <c r="O86" s="70" t="n">
        <v>0</v>
      </c>
      <c r="P86" s="70" t="n">
        <f aca="false">M86</f>
        <v>45965</v>
      </c>
      <c r="Q86" s="74" t="n">
        <f aca="false">P86/J86</f>
        <v>97.0749736008448</v>
      </c>
      <c r="R86" s="65" t="n">
        <v>10477.1</v>
      </c>
      <c r="S86" s="65" t="n">
        <v>2019</v>
      </c>
      <c r="T86" s="36"/>
    </row>
    <row r="87" s="2" customFormat="true" ht="12.75" hidden="false" customHeight="true" outlineLevel="0" collapsed="false">
      <c r="A87" s="65" t="n">
        <f aca="false">A86+1</f>
        <v>69</v>
      </c>
      <c r="B87" s="68" t="s">
        <v>119</v>
      </c>
      <c r="C87" s="65" t="n">
        <v>1959</v>
      </c>
      <c r="D87" s="65"/>
      <c r="E87" s="65" t="s">
        <v>43</v>
      </c>
      <c r="F87" s="68" t="s">
        <v>44</v>
      </c>
      <c r="G87" s="65" t="n">
        <v>2</v>
      </c>
      <c r="H87" s="69" t="n">
        <v>2</v>
      </c>
      <c r="I87" s="70" t="n">
        <v>481.2</v>
      </c>
      <c r="J87" s="70" t="n">
        <v>479.7</v>
      </c>
      <c r="K87" s="65" t="n">
        <v>328.4</v>
      </c>
      <c r="L87" s="69" t="n">
        <v>16</v>
      </c>
      <c r="M87" s="70" t="n">
        <v>35979</v>
      </c>
      <c r="N87" s="70" t="n">
        <v>0</v>
      </c>
      <c r="O87" s="70" t="n">
        <v>0</v>
      </c>
      <c r="P87" s="70" t="n">
        <f aca="false">M87</f>
        <v>35979</v>
      </c>
      <c r="Q87" s="74" t="n">
        <f aca="false">P87/J87</f>
        <v>75.0031269543465</v>
      </c>
      <c r="R87" s="65" t="n">
        <v>10477.1</v>
      </c>
      <c r="S87" s="65" t="n">
        <v>2019</v>
      </c>
      <c r="T87" s="36"/>
    </row>
    <row r="88" s="2" customFormat="true" ht="12.75" hidden="false" customHeight="true" outlineLevel="0" collapsed="false">
      <c r="A88" s="65" t="n">
        <f aca="false">A87+1</f>
        <v>70</v>
      </c>
      <c r="B88" s="68" t="s">
        <v>120</v>
      </c>
      <c r="C88" s="65" t="n">
        <v>1959</v>
      </c>
      <c r="D88" s="65"/>
      <c r="E88" s="65" t="s">
        <v>43</v>
      </c>
      <c r="F88" s="68" t="s">
        <v>54</v>
      </c>
      <c r="G88" s="65" t="n">
        <v>2</v>
      </c>
      <c r="H88" s="69" t="n">
        <v>1</v>
      </c>
      <c r="I88" s="70" t="n">
        <v>504.4</v>
      </c>
      <c r="J88" s="70" t="n">
        <v>450.2</v>
      </c>
      <c r="K88" s="65" t="n">
        <v>230.8</v>
      </c>
      <c r="L88" s="69" t="n">
        <v>12</v>
      </c>
      <c r="M88" s="70" t="n">
        <v>30650</v>
      </c>
      <c r="N88" s="70" t="n">
        <v>0</v>
      </c>
      <c r="O88" s="70" t="n">
        <v>0</v>
      </c>
      <c r="P88" s="70" t="n">
        <f aca="false">M88</f>
        <v>30650</v>
      </c>
      <c r="Q88" s="74" t="n">
        <f aca="false">P88/J88</f>
        <v>68.0808529542426</v>
      </c>
      <c r="R88" s="65" t="n">
        <v>10477.1</v>
      </c>
      <c r="S88" s="65" t="n">
        <v>2019</v>
      </c>
      <c r="T88" s="36"/>
    </row>
    <row r="89" s="2" customFormat="true" ht="12.75" hidden="false" customHeight="true" outlineLevel="0" collapsed="false">
      <c r="A89" s="65" t="n">
        <f aca="false">A88+1</f>
        <v>71</v>
      </c>
      <c r="B89" s="68" t="s">
        <v>121</v>
      </c>
      <c r="C89" s="65" t="n">
        <v>1959</v>
      </c>
      <c r="D89" s="65"/>
      <c r="E89" s="65" t="s">
        <v>43</v>
      </c>
      <c r="F89" s="68" t="s">
        <v>54</v>
      </c>
      <c r="G89" s="65" t="n">
        <v>2</v>
      </c>
      <c r="H89" s="69" t="n">
        <v>1</v>
      </c>
      <c r="I89" s="70" t="n">
        <v>254.7</v>
      </c>
      <c r="J89" s="70" t="n">
        <v>227.4</v>
      </c>
      <c r="K89" s="65" t="n">
        <v>125.4</v>
      </c>
      <c r="L89" s="69" t="n">
        <v>8</v>
      </c>
      <c r="M89" s="70" t="n">
        <v>25833</v>
      </c>
      <c r="N89" s="70" t="n">
        <v>0</v>
      </c>
      <c r="O89" s="70" t="n">
        <v>0</v>
      </c>
      <c r="P89" s="70" t="n">
        <f aca="false">M89</f>
        <v>25833</v>
      </c>
      <c r="Q89" s="74" t="n">
        <f aca="false">P89/J89</f>
        <v>113.601583113456</v>
      </c>
      <c r="R89" s="65" t="n">
        <v>10477.1</v>
      </c>
      <c r="S89" s="65" t="n">
        <v>2019</v>
      </c>
      <c r="T89" s="36"/>
    </row>
    <row r="90" s="2" customFormat="true" ht="12.75" hidden="false" customHeight="true" outlineLevel="0" collapsed="false">
      <c r="A90" s="65" t="n">
        <f aca="false">A89+1</f>
        <v>72</v>
      </c>
      <c r="B90" s="68" t="s">
        <v>122</v>
      </c>
      <c r="C90" s="65" t="n">
        <v>1952</v>
      </c>
      <c r="D90" s="65"/>
      <c r="E90" s="65" t="s">
        <v>43</v>
      </c>
      <c r="F90" s="68" t="s">
        <v>54</v>
      </c>
      <c r="G90" s="65" t="n">
        <v>2</v>
      </c>
      <c r="H90" s="69" t="n">
        <v>1</v>
      </c>
      <c r="I90" s="70" t="n">
        <v>424.6</v>
      </c>
      <c r="J90" s="70" t="n">
        <v>400.05</v>
      </c>
      <c r="K90" s="65" t="n">
        <v>290.6</v>
      </c>
      <c r="L90" s="69" t="n">
        <v>8</v>
      </c>
      <c r="M90" s="70" t="n">
        <v>29198</v>
      </c>
      <c r="N90" s="70" t="n">
        <v>0</v>
      </c>
      <c r="O90" s="70" t="n">
        <v>0</v>
      </c>
      <c r="P90" s="70" t="n">
        <f aca="false">M90</f>
        <v>29198</v>
      </c>
      <c r="Q90" s="74" t="n">
        <f aca="false">P90/J90</f>
        <v>72.9858767654043</v>
      </c>
      <c r="R90" s="65" t="n">
        <v>10477.1</v>
      </c>
      <c r="S90" s="65" t="n">
        <v>2019</v>
      </c>
      <c r="T90" s="36"/>
    </row>
    <row r="91" s="2" customFormat="true" ht="12.75" hidden="false" customHeight="true" outlineLevel="0" collapsed="false">
      <c r="A91" s="65" t="n">
        <f aca="false">A90+1</f>
        <v>73</v>
      </c>
      <c r="B91" s="68" t="s">
        <v>123</v>
      </c>
      <c r="C91" s="65" t="n">
        <v>1915</v>
      </c>
      <c r="D91" s="65"/>
      <c r="E91" s="65" t="s">
        <v>43</v>
      </c>
      <c r="F91" s="68" t="s">
        <v>44</v>
      </c>
      <c r="G91" s="65" t="n">
        <v>1</v>
      </c>
      <c r="H91" s="69" t="n">
        <v>2</v>
      </c>
      <c r="I91" s="70" t="n">
        <v>320</v>
      </c>
      <c r="J91" s="70" t="n">
        <v>294.8</v>
      </c>
      <c r="K91" s="65" t="n">
        <v>237.8</v>
      </c>
      <c r="L91" s="69" t="n">
        <v>9</v>
      </c>
      <c r="M91" s="70" t="n">
        <v>24199</v>
      </c>
      <c r="N91" s="70" t="n">
        <v>0</v>
      </c>
      <c r="O91" s="70" t="n">
        <v>0</v>
      </c>
      <c r="P91" s="70" t="n">
        <f aca="false">M91</f>
        <v>24199</v>
      </c>
      <c r="Q91" s="74" t="n">
        <f aca="false">P91/J91</f>
        <v>82.0861601085482</v>
      </c>
      <c r="R91" s="65" t="n">
        <v>10477.1</v>
      </c>
      <c r="S91" s="65" t="n">
        <v>2019</v>
      </c>
      <c r="T91" s="36"/>
    </row>
    <row r="92" s="2" customFormat="true" ht="12.75" hidden="false" customHeight="true" outlineLevel="0" collapsed="false">
      <c r="A92" s="65" t="n">
        <f aca="false">A91+1</f>
        <v>74</v>
      </c>
      <c r="B92" s="68" t="s">
        <v>124</v>
      </c>
      <c r="C92" s="65" t="n">
        <v>1930</v>
      </c>
      <c r="D92" s="65"/>
      <c r="E92" s="65" t="s">
        <v>43</v>
      </c>
      <c r="F92" s="68" t="s">
        <v>44</v>
      </c>
      <c r="G92" s="65" t="n">
        <v>2</v>
      </c>
      <c r="H92" s="69" t="n">
        <v>2</v>
      </c>
      <c r="I92" s="70" t="n">
        <v>412.6</v>
      </c>
      <c r="J92" s="70" t="n">
        <v>396</v>
      </c>
      <c r="K92" s="65" t="n">
        <v>293</v>
      </c>
      <c r="L92" s="69" t="n">
        <v>9</v>
      </c>
      <c r="M92" s="70" t="n">
        <v>30768</v>
      </c>
      <c r="N92" s="70" t="n">
        <v>0</v>
      </c>
      <c r="O92" s="70" t="n">
        <v>0</v>
      </c>
      <c r="P92" s="70" t="n">
        <f aca="false">M92</f>
        <v>30768</v>
      </c>
      <c r="Q92" s="74" t="n">
        <f aca="false">P92/J92</f>
        <v>77.6969696969697</v>
      </c>
      <c r="R92" s="65" t="n">
        <v>10477.1</v>
      </c>
      <c r="S92" s="65" t="n">
        <v>2019</v>
      </c>
      <c r="T92" s="36"/>
    </row>
    <row r="93" s="2" customFormat="true" ht="12.75" hidden="false" customHeight="true" outlineLevel="0" collapsed="false">
      <c r="A93" s="65" t="n">
        <f aca="false">A92+1</f>
        <v>75</v>
      </c>
      <c r="B93" s="68" t="s">
        <v>125</v>
      </c>
      <c r="C93" s="65" t="n">
        <v>1931</v>
      </c>
      <c r="D93" s="65"/>
      <c r="E93" s="65" t="s">
        <v>43</v>
      </c>
      <c r="F93" s="68" t="s">
        <v>44</v>
      </c>
      <c r="G93" s="65" t="n">
        <v>2</v>
      </c>
      <c r="H93" s="69" t="n">
        <v>2</v>
      </c>
      <c r="I93" s="70" t="n">
        <v>501</v>
      </c>
      <c r="J93" s="70" t="n">
        <v>417.6</v>
      </c>
      <c r="K93" s="65" t="n">
        <v>260.1</v>
      </c>
      <c r="L93" s="69" t="n">
        <v>8</v>
      </c>
      <c r="M93" s="70" t="n">
        <v>35418</v>
      </c>
      <c r="N93" s="70" t="n">
        <v>0</v>
      </c>
      <c r="O93" s="70" t="n">
        <v>0</v>
      </c>
      <c r="P93" s="70" t="n">
        <f aca="false">M93</f>
        <v>35418</v>
      </c>
      <c r="Q93" s="74" t="n">
        <f aca="false">P93/J93</f>
        <v>84.8132183908046</v>
      </c>
      <c r="R93" s="65" t="n">
        <v>10477.1</v>
      </c>
      <c r="S93" s="65" t="n">
        <v>2019</v>
      </c>
      <c r="T93" s="36"/>
    </row>
    <row r="94" s="2" customFormat="true" ht="12.75" hidden="false" customHeight="true" outlineLevel="0" collapsed="false">
      <c r="A94" s="65" t="n">
        <f aca="false">A93+1</f>
        <v>76</v>
      </c>
      <c r="B94" s="68" t="s">
        <v>126</v>
      </c>
      <c r="C94" s="65" t="n">
        <v>1960</v>
      </c>
      <c r="D94" s="65"/>
      <c r="E94" s="65" t="s">
        <v>43</v>
      </c>
      <c r="F94" s="68" t="s">
        <v>44</v>
      </c>
      <c r="G94" s="65" t="n">
        <v>2</v>
      </c>
      <c r="H94" s="69" t="n">
        <v>2</v>
      </c>
      <c r="I94" s="70" t="n">
        <v>498</v>
      </c>
      <c r="J94" s="70" t="n">
        <v>493.9</v>
      </c>
      <c r="K94" s="65" t="n">
        <v>355.4</v>
      </c>
      <c r="L94" s="69" t="n">
        <v>12</v>
      </c>
      <c r="M94" s="70" t="n">
        <v>23024</v>
      </c>
      <c r="N94" s="70" t="n">
        <v>0</v>
      </c>
      <c r="O94" s="70" t="n">
        <v>0</v>
      </c>
      <c r="P94" s="70" t="n">
        <f aca="false">M94</f>
        <v>23024</v>
      </c>
      <c r="Q94" s="74" t="n">
        <f aca="false">P94/J94</f>
        <v>46.6167240332051</v>
      </c>
      <c r="R94" s="65" t="n">
        <v>10477.1</v>
      </c>
      <c r="S94" s="65" t="n">
        <v>2019</v>
      </c>
      <c r="T94" s="36"/>
    </row>
    <row r="95" s="2" customFormat="true" ht="12.75" hidden="false" customHeight="true" outlineLevel="0" collapsed="false">
      <c r="A95" s="65" t="n">
        <f aca="false">A94+1</f>
        <v>77</v>
      </c>
      <c r="B95" s="68" t="s">
        <v>127</v>
      </c>
      <c r="C95" s="65" t="n">
        <v>1948</v>
      </c>
      <c r="D95" s="65" t="n">
        <v>1979</v>
      </c>
      <c r="E95" s="65" t="s">
        <v>43</v>
      </c>
      <c r="F95" s="68" t="s">
        <v>44</v>
      </c>
      <c r="G95" s="65" t="n">
        <v>2</v>
      </c>
      <c r="H95" s="69" t="n">
        <v>2</v>
      </c>
      <c r="I95" s="70" t="n">
        <v>829.3</v>
      </c>
      <c r="J95" s="70" t="n">
        <v>724.2</v>
      </c>
      <c r="K95" s="65" t="n">
        <v>504</v>
      </c>
      <c r="L95" s="69" t="n">
        <v>20</v>
      </c>
      <c r="M95" s="70" t="n">
        <v>37421</v>
      </c>
      <c r="N95" s="70" t="n">
        <v>0</v>
      </c>
      <c r="O95" s="70" t="n">
        <v>0</v>
      </c>
      <c r="P95" s="70" t="n">
        <f aca="false">M95</f>
        <v>37421</v>
      </c>
      <c r="Q95" s="74" t="n">
        <f aca="false">P95/J95</f>
        <v>51.6721900027617</v>
      </c>
      <c r="R95" s="65" t="n">
        <v>10477.1</v>
      </c>
      <c r="S95" s="65" t="n">
        <v>2019</v>
      </c>
      <c r="T95" s="36"/>
    </row>
    <row r="96" s="2" customFormat="true" ht="12.75" hidden="false" customHeight="true" outlineLevel="0" collapsed="false">
      <c r="A96" s="65" t="n">
        <f aca="false">A95+1</f>
        <v>78</v>
      </c>
      <c r="B96" s="68" t="s">
        <v>128</v>
      </c>
      <c r="C96" s="65" t="n">
        <v>1960</v>
      </c>
      <c r="D96" s="65"/>
      <c r="E96" s="65" t="s">
        <v>43</v>
      </c>
      <c r="F96" s="68" t="s">
        <v>44</v>
      </c>
      <c r="G96" s="65" t="n">
        <v>2</v>
      </c>
      <c r="H96" s="69" t="n">
        <v>2</v>
      </c>
      <c r="I96" s="70" t="n">
        <v>492.7</v>
      </c>
      <c r="J96" s="70" t="n">
        <v>490.9</v>
      </c>
      <c r="K96" s="65" t="n">
        <v>429.9</v>
      </c>
      <c r="L96" s="69" t="n">
        <v>16</v>
      </c>
      <c r="M96" s="70" t="n">
        <v>35670</v>
      </c>
      <c r="N96" s="70" t="n">
        <v>0</v>
      </c>
      <c r="O96" s="70" t="n">
        <v>0</v>
      </c>
      <c r="P96" s="70" t="n">
        <f aca="false">M96</f>
        <v>35670</v>
      </c>
      <c r="Q96" s="74" t="n">
        <f aca="false">P96/J96</f>
        <v>72.6624567121614</v>
      </c>
      <c r="R96" s="65" t="n">
        <v>10477.1</v>
      </c>
      <c r="S96" s="65" t="n">
        <v>2019</v>
      </c>
      <c r="T96" s="36"/>
    </row>
    <row r="97" s="2" customFormat="true" ht="12.75" hidden="false" customHeight="true" outlineLevel="0" collapsed="false">
      <c r="A97" s="65" t="n">
        <f aca="false">A96+1</f>
        <v>79</v>
      </c>
      <c r="B97" s="68" t="s">
        <v>129</v>
      </c>
      <c r="C97" s="65" t="n">
        <v>1959</v>
      </c>
      <c r="D97" s="65"/>
      <c r="E97" s="65" t="s">
        <v>43</v>
      </c>
      <c r="F97" s="68" t="s">
        <v>54</v>
      </c>
      <c r="G97" s="65" t="n">
        <v>2</v>
      </c>
      <c r="H97" s="69" t="n">
        <v>2</v>
      </c>
      <c r="I97" s="70" t="n">
        <v>487.4</v>
      </c>
      <c r="J97" s="70" t="n">
        <v>486.9</v>
      </c>
      <c r="K97" s="65" t="n">
        <v>381</v>
      </c>
      <c r="L97" s="69" t="n">
        <v>16</v>
      </c>
      <c r="M97" s="70" t="n">
        <v>35192</v>
      </c>
      <c r="N97" s="70" t="n">
        <v>0</v>
      </c>
      <c r="O97" s="70" t="n">
        <v>0</v>
      </c>
      <c r="P97" s="70" t="n">
        <f aca="false">M97</f>
        <v>35192</v>
      </c>
      <c r="Q97" s="74" t="n">
        <f aca="false">P97/J97</f>
        <v>72.2776750872869</v>
      </c>
      <c r="R97" s="65" t="n">
        <v>10477.1</v>
      </c>
      <c r="S97" s="65" t="n">
        <v>2019</v>
      </c>
      <c r="T97" s="36"/>
    </row>
    <row r="98" s="2" customFormat="true" ht="12.75" hidden="false" customHeight="true" outlineLevel="0" collapsed="false">
      <c r="A98" s="65" t="n">
        <f aca="false">A97+1</f>
        <v>80</v>
      </c>
      <c r="B98" s="68" t="s">
        <v>130</v>
      </c>
      <c r="C98" s="65" t="n">
        <v>1960</v>
      </c>
      <c r="D98" s="65"/>
      <c r="E98" s="65" t="s">
        <v>43</v>
      </c>
      <c r="F98" s="68" t="s">
        <v>44</v>
      </c>
      <c r="G98" s="65" t="n">
        <v>2</v>
      </c>
      <c r="H98" s="69" t="n">
        <v>2</v>
      </c>
      <c r="I98" s="70" t="n">
        <v>547.5</v>
      </c>
      <c r="J98" s="70" t="n">
        <v>486.2</v>
      </c>
      <c r="K98" s="65" t="n">
        <v>364.6</v>
      </c>
      <c r="L98" s="69" t="n">
        <v>16</v>
      </c>
      <c r="M98" s="70" t="n">
        <v>36699</v>
      </c>
      <c r="N98" s="70" t="n">
        <v>0</v>
      </c>
      <c r="O98" s="70" t="n">
        <v>0</v>
      </c>
      <c r="P98" s="70" t="n">
        <f aca="false">M98</f>
        <v>36699</v>
      </c>
      <c r="Q98" s="74" t="n">
        <f aca="false">P98/J98</f>
        <v>75.4812834224599</v>
      </c>
      <c r="R98" s="65" t="n">
        <v>10477.1</v>
      </c>
      <c r="S98" s="65" t="n">
        <v>2019</v>
      </c>
      <c r="T98" s="36"/>
    </row>
    <row r="99" s="2" customFormat="true" ht="12.75" hidden="false" customHeight="true" outlineLevel="0" collapsed="false">
      <c r="A99" s="65" t="n">
        <f aca="false">A98+1</f>
        <v>81</v>
      </c>
      <c r="B99" s="68" t="s">
        <v>131</v>
      </c>
      <c r="C99" s="65" t="n">
        <v>1960</v>
      </c>
      <c r="D99" s="65"/>
      <c r="E99" s="65" t="s">
        <v>43</v>
      </c>
      <c r="F99" s="68" t="s">
        <v>44</v>
      </c>
      <c r="G99" s="65" t="n">
        <v>2</v>
      </c>
      <c r="H99" s="69" t="n">
        <v>1</v>
      </c>
      <c r="I99" s="70" t="n">
        <v>383.04</v>
      </c>
      <c r="J99" s="70" t="n">
        <v>321.1</v>
      </c>
      <c r="K99" s="65" t="n">
        <v>151.7</v>
      </c>
      <c r="L99" s="69" t="n">
        <v>8</v>
      </c>
      <c r="M99" s="70" t="n">
        <v>21733</v>
      </c>
      <c r="N99" s="70" t="n">
        <v>0</v>
      </c>
      <c r="O99" s="70" t="n">
        <v>0</v>
      </c>
      <c r="P99" s="70" t="n">
        <f aca="false">M99</f>
        <v>21733</v>
      </c>
      <c r="Q99" s="74" t="n">
        <f aca="false">P99/J99</f>
        <v>67.6829648084709</v>
      </c>
      <c r="R99" s="65" t="n">
        <v>10477.1</v>
      </c>
      <c r="S99" s="65" t="n">
        <v>2019</v>
      </c>
      <c r="T99" s="36"/>
    </row>
    <row r="100" s="2" customFormat="true" ht="12.75" hidden="false" customHeight="true" outlineLevel="0" collapsed="false">
      <c r="A100" s="65" t="n">
        <f aca="false">A99+1</f>
        <v>82</v>
      </c>
      <c r="B100" s="68" t="s">
        <v>132</v>
      </c>
      <c r="C100" s="65" t="n">
        <v>1955</v>
      </c>
      <c r="D100" s="65"/>
      <c r="E100" s="65" t="s">
        <v>43</v>
      </c>
      <c r="F100" s="68" t="s">
        <v>116</v>
      </c>
      <c r="G100" s="65" t="n">
        <v>2</v>
      </c>
      <c r="H100" s="69" t="n">
        <v>2</v>
      </c>
      <c r="I100" s="70" t="n">
        <v>509.28</v>
      </c>
      <c r="J100" s="70" t="n">
        <v>424.4</v>
      </c>
      <c r="K100" s="65" t="n">
        <v>200</v>
      </c>
      <c r="L100" s="69" t="n">
        <v>8</v>
      </c>
      <c r="M100" s="70" t="n">
        <v>33745</v>
      </c>
      <c r="N100" s="70" t="n">
        <v>0</v>
      </c>
      <c r="O100" s="70" t="n">
        <v>0</v>
      </c>
      <c r="P100" s="70" t="n">
        <f aca="false">M100</f>
        <v>33745</v>
      </c>
      <c r="Q100" s="74" t="n">
        <f aca="false">P100/J100</f>
        <v>79.5122525918944</v>
      </c>
      <c r="R100" s="65" t="n">
        <v>10477.1</v>
      </c>
      <c r="S100" s="65" t="n">
        <v>2019</v>
      </c>
      <c r="T100" s="36"/>
    </row>
    <row r="101" s="2" customFormat="true" ht="12.75" hidden="false" customHeight="true" outlineLevel="0" collapsed="false">
      <c r="A101" s="65" t="n">
        <f aca="false">A100+1</f>
        <v>83</v>
      </c>
      <c r="B101" s="68" t="s">
        <v>133</v>
      </c>
      <c r="C101" s="65" t="n">
        <v>1961</v>
      </c>
      <c r="D101" s="65"/>
      <c r="E101" s="65" t="s">
        <v>43</v>
      </c>
      <c r="F101" s="68" t="s">
        <v>44</v>
      </c>
      <c r="G101" s="65" t="n">
        <v>2</v>
      </c>
      <c r="H101" s="69" t="n">
        <v>1</v>
      </c>
      <c r="I101" s="70" t="n">
        <v>321.44</v>
      </c>
      <c r="J101" s="70" t="n">
        <v>320.54</v>
      </c>
      <c r="K101" s="65" t="n">
        <v>198.2</v>
      </c>
      <c r="L101" s="69" t="n">
        <v>9</v>
      </c>
      <c r="M101" s="70" t="n">
        <v>26762</v>
      </c>
      <c r="N101" s="70" t="n">
        <v>0</v>
      </c>
      <c r="O101" s="70" t="n">
        <v>0</v>
      </c>
      <c r="P101" s="70" t="n">
        <f aca="false">M101</f>
        <v>26762</v>
      </c>
      <c r="Q101" s="74" t="n">
        <f aca="false">P101/J101</f>
        <v>83.4903600174705</v>
      </c>
      <c r="R101" s="65" t="n">
        <v>10477.1</v>
      </c>
      <c r="S101" s="65" t="n">
        <v>2019</v>
      </c>
      <c r="T101" s="36"/>
    </row>
    <row r="102" s="2" customFormat="true" ht="12.75" hidden="false" customHeight="true" outlineLevel="0" collapsed="false">
      <c r="A102" s="65" t="n">
        <f aca="false">A101+1</f>
        <v>84</v>
      </c>
      <c r="B102" s="68" t="s">
        <v>134</v>
      </c>
      <c r="C102" s="65" t="n">
        <v>1937</v>
      </c>
      <c r="D102" s="65"/>
      <c r="E102" s="65" t="s">
        <v>43</v>
      </c>
      <c r="F102" s="68" t="s">
        <v>44</v>
      </c>
      <c r="G102" s="65" t="n">
        <v>1</v>
      </c>
      <c r="H102" s="69" t="n">
        <v>4</v>
      </c>
      <c r="I102" s="70" t="n">
        <v>152.7</v>
      </c>
      <c r="J102" s="70" t="n">
        <v>152.7</v>
      </c>
      <c r="K102" s="65" t="n">
        <v>87.9</v>
      </c>
      <c r="L102" s="69" t="n">
        <v>5</v>
      </c>
      <c r="M102" s="70" t="n">
        <v>12659</v>
      </c>
      <c r="N102" s="70" t="n">
        <v>0</v>
      </c>
      <c r="O102" s="70" t="n">
        <v>0</v>
      </c>
      <c r="P102" s="70" t="n">
        <f aca="false">M102</f>
        <v>12659</v>
      </c>
      <c r="Q102" s="74" t="n">
        <f aca="false">P102/J102</f>
        <v>82.9011132940406</v>
      </c>
      <c r="R102" s="65" t="n">
        <v>10477.1</v>
      </c>
      <c r="S102" s="65" t="n">
        <v>2019</v>
      </c>
      <c r="T102" s="36"/>
    </row>
    <row r="103" s="2" customFormat="true" ht="12.75" hidden="false" customHeight="true" outlineLevel="0" collapsed="false">
      <c r="A103" s="65" t="n">
        <f aca="false">A102+1</f>
        <v>85</v>
      </c>
      <c r="B103" s="68" t="s">
        <v>135</v>
      </c>
      <c r="C103" s="65" t="n">
        <v>1957</v>
      </c>
      <c r="D103" s="65"/>
      <c r="E103" s="65" t="s">
        <v>43</v>
      </c>
      <c r="F103" s="68" t="s">
        <v>44</v>
      </c>
      <c r="G103" s="65" t="n">
        <v>2</v>
      </c>
      <c r="H103" s="69" t="n">
        <v>2</v>
      </c>
      <c r="I103" s="70" t="n">
        <v>1053.12</v>
      </c>
      <c r="J103" s="70" t="n">
        <v>845.07</v>
      </c>
      <c r="K103" s="65" t="n">
        <v>845.07</v>
      </c>
      <c r="L103" s="69" t="n">
        <v>17</v>
      </c>
      <c r="M103" s="70" t="n">
        <v>42519</v>
      </c>
      <c r="N103" s="70" t="n">
        <v>0</v>
      </c>
      <c r="O103" s="70" t="n">
        <v>0</v>
      </c>
      <c r="P103" s="70" t="n">
        <f aca="false">M103</f>
        <v>42519</v>
      </c>
      <c r="Q103" s="74" t="n">
        <f aca="false">P103/J103</f>
        <v>50.3141751570876</v>
      </c>
      <c r="R103" s="65" t="n">
        <v>10477.1</v>
      </c>
      <c r="S103" s="65" t="n">
        <v>2019</v>
      </c>
      <c r="T103" s="36"/>
    </row>
    <row r="104" s="2" customFormat="true" ht="12.75" hidden="false" customHeight="true" outlineLevel="0" collapsed="false">
      <c r="A104" s="65" t="n">
        <f aca="false">A103+1</f>
        <v>86</v>
      </c>
      <c r="B104" s="68" t="s">
        <v>136</v>
      </c>
      <c r="C104" s="65" t="n">
        <v>1957</v>
      </c>
      <c r="D104" s="65"/>
      <c r="E104" s="65" t="s">
        <v>43</v>
      </c>
      <c r="F104" s="68" t="s">
        <v>79</v>
      </c>
      <c r="G104" s="65" t="n">
        <v>3</v>
      </c>
      <c r="H104" s="69" t="n">
        <v>2</v>
      </c>
      <c r="I104" s="70" t="n">
        <v>1623.4</v>
      </c>
      <c r="J104" s="70" t="n">
        <v>1070.5</v>
      </c>
      <c r="K104" s="65" t="n">
        <v>996.4</v>
      </c>
      <c r="L104" s="69" t="n">
        <v>20</v>
      </c>
      <c r="M104" s="70" t="n">
        <v>424840</v>
      </c>
      <c r="N104" s="70" t="n">
        <v>0</v>
      </c>
      <c r="O104" s="70" t="n">
        <v>0</v>
      </c>
      <c r="P104" s="70" t="n">
        <f aca="false">M104</f>
        <v>424840</v>
      </c>
      <c r="Q104" s="74" t="n">
        <f aca="false">P104/J104</f>
        <v>396.861279775806</v>
      </c>
      <c r="R104" s="65" t="n">
        <v>10477.1</v>
      </c>
      <c r="S104" s="65" t="n">
        <v>2019</v>
      </c>
      <c r="T104" s="36"/>
    </row>
    <row r="105" s="2" customFormat="true" ht="12.75" hidden="false" customHeight="true" outlineLevel="0" collapsed="false">
      <c r="A105" s="65" t="n">
        <f aca="false">A104+1</f>
        <v>87</v>
      </c>
      <c r="B105" s="68" t="s">
        <v>137</v>
      </c>
      <c r="C105" s="65" t="n">
        <v>1958</v>
      </c>
      <c r="D105" s="65"/>
      <c r="E105" s="65" t="s">
        <v>43</v>
      </c>
      <c r="F105" s="68" t="s">
        <v>44</v>
      </c>
      <c r="G105" s="65" t="n">
        <v>2</v>
      </c>
      <c r="H105" s="69" t="n">
        <v>1</v>
      </c>
      <c r="I105" s="70" t="n">
        <v>523.3</v>
      </c>
      <c r="J105" s="70" t="n">
        <v>493.1</v>
      </c>
      <c r="K105" s="65" t="n">
        <v>262.55</v>
      </c>
      <c r="L105" s="69" t="n">
        <v>10</v>
      </c>
      <c r="M105" s="70" t="n">
        <v>47868</v>
      </c>
      <c r="N105" s="70" t="n">
        <v>0</v>
      </c>
      <c r="O105" s="70" t="n">
        <v>0</v>
      </c>
      <c r="P105" s="70" t="n">
        <f aca="false">M105</f>
        <v>47868</v>
      </c>
      <c r="Q105" s="74" t="n">
        <f aca="false">P105/J105</f>
        <v>97.0756438856216</v>
      </c>
      <c r="R105" s="65" t="n">
        <v>10477.1</v>
      </c>
      <c r="S105" s="65" t="n">
        <v>2019</v>
      </c>
      <c r="T105" s="36"/>
    </row>
    <row r="106" s="2" customFormat="true" ht="12.75" hidden="false" customHeight="true" outlineLevel="0" collapsed="false">
      <c r="A106" s="65" t="n">
        <f aca="false">A105+1</f>
        <v>88</v>
      </c>
      <c r="B106" s="68" t="s">
        <v>138</v>
      </c>
      <c r="C106" s="65" t="s">
        <v>139</v>
      </c>
      <c r="D106" s="65"/>
      <c r="E106" s="65" t="s">
        <v>43</v>
      </c>
      <c r="F106" s="68" t="s">
        <v>54</v>
      </c>
      <c r="G106" s="65" t="n">
        <v>2</v>
      </c>
      <c r="H106" s="69" t="n">
        <v>2</v>
      </c>
      <c r="I106" s="70" t="n">
        <v>361.8</v>
      </c>
      <c r="J106" s="70" t="n">
        <v>348.6</v>
      </c>
      <c r="K106" s="65" t="n">
        <v>258.8</v>
      </c>
      <c r="L106" s="69" t="n">
        <v>9</v>
      </c>
      <c r="M106" s="70" t="n">
        <v>26346</v>
      </c>
      <c r="N106" s="70" t="n">
        <v>0</v>
      </c>
      <c r="O106" s="70" t="n">
        <v>0</v>
      </c>
      <c r="P106" s="70" t="n">
        <f aca="false">M106</f>
        <v>26346</v>
      </c>
      <c r="Q106" s="74" t="n">
        <f aca="false">P106/J106</f>
        <v>75.5765920826162</v>
      </c>
      <c r="R106" s="65" t="n">
        <v>10477.1</v>
      </c>
      <c r="S106" s="65" t="n">
        <v>2019</v>
      </c>
      <c r="T106" s="36"/>
    </row>
    <row r="107" s="2" customFormat="true" ht="12.75" hidden="false" customHeight="true" outlineLevel="0" collapsed="false">
      <c r="A107" s="65" t="n">
        <f aca="false">A106+1</f>
        <v>89</v>
      </c>
      <c r="B107" s="68" t="s">
        <v>140</v>
      </c>
      <c r="C107" s="65" t="s">
        <v>141</v>
      </c>
      <c r="D107" s="65"/>
      <c r="E107" s="65" t="s">
        <v>43</v>
      </c>
      <c r="F107" s="68" t="s">
        <v>54</v>
      </c>
      <c r="G107" s="65" t="n">
        <v>2</v>
      </c>
      <c r="H107" s="69" t="n">
        <v>1</v>
      </c>
      <c r="I107" s="70" t="n">
        <v>420.8</v>
      </c>
      <c r="J107" s="70" t="n">
        <v>393.5</v>
      </c>
      <c r="K107" s="65" t="n">
        <v>198.9</v>
      </c>
      <c r="L107" s="69" t="n">
        <v>8</v>
      </c>
      <c r="M107" s="70" t="n">
        <v>29195</v>
      </c>
      <c r="N107" s="70" t="n">
        <v>0</v>
      </c>
      <c r="O107" s="70" t="n">
        <v>0</v>
      </c>
      <c r="P107" s="70" t="n">
        <f aca="false">M107</f>
        <v>29195</v>
      </c>
      <c r="Q107" s="74" t="n">
        <f aca="false">P107/J107</f>
        <v>74.1931385006353</v>
      </c>
      <c r="R107" s="65" t="n">
        <v>10477.1</v>
      </c>
      <c r="S107" s="65" t="n">
        <v>2019</v>
      </c>
      <c r="T107" s="36"/>
    </row>
    <row r="108" s="2" customFormat="true" ht="12.75" hidden="false" customHeight="true" outlineLevel="0" collapsed="false">
      <c r="A108" s="65" t="n">
        <f aca="false">A107+1</f>
        <v>90</v>
      </c>
      <c r="B108" s="68" t="s">
        <v>142</v>
      </c>
      <c r="C108" s="65" t="n">
        <v>1960</v>
      </c>
      <c r="D108" s="65"/>
      <c r="E108" s="65" t="s">
        <v>43</v>
      </c>
      <c r="F108" s="68" t="s">
        <v>79</v>
      </c>
      <c r="G108" s="65" t="n">
        <v>2</v>
      </c>
      <c r="H108" s="69" t="n">
        <v>2</v>
      </c>
      <c r="I108" s="70" t="n">
        <v>872</v>
      </c>
      <c r="J108" s="70" t="n">
        <v>806.26</v>
      </c>
      <c r="K108" s="65" t="n">
        <v>670.7</v>
      </c>
      <c r="L108" s="69" t="n">
        <v>19</v>
      </c>
      <c r="M108" s="70" t="n">
        <v>260894.45</v>
      </c>
      <c r="N108" s="70" t="n">
        <v>0</v>
      </c>
      <c r="O108" s="70" t="n">
        <v>0</v>
      </c>
      <c r="P108" s="70" t="n">
        <f aca="false">M108</f>
        <v>260894.45</v>
      </c>
      <c r="Q108" s="74" t="n">
        <f aca="false">P108/J108</f>
        <v>323.586002034083</v>
      </c>
      <c r="R108" s="65" t="n">
        <v>10477.1</v>
      </c>
      <c r="S108" s="65" t="n">
        <v>2019</v>
      </c>
      <c r="T108" s="36"/>
    </row>
    <row r="109" s="2" customFormat="true" ht="12.75" hidden="false" customHeight="true" outlineLevel="0" collapsed="false">
      <c r="A109" s="65" t="n">
        <f aca="false">A108+1</f>
        <v>91</v>
      </c>
      <c r="B109" s="68" t="s">
        <v>143</v>
      </c>
      <c r="C109" s="65" t="n">
        <v>1949</v>
      </c>
      <c r="D109" s="65"/>
      <c r="E109" s="65" t="s">
        <v>43</v>
      </c>
      <c r="F109" s="68" t="s">
        <v>49</v>
      </c>
      <c r="G109" s="65" t="n">
        <v>2</v>
      </c>
      <c r="H109" s="69" t="n">
        <v>1</v>
      </c>
      <c r="I109" s="70" t="n">
        <v>714.5</v>
      </c>
      <c r="J109" s="70" t="n">
        <v>522.23</v>
      </c>
      <c r="K109" s="65" t="n">
        <v>373.25</v>
      </c>
      <c r="L109" s="69" t="n">
        <v>23</v>
      </c>
      <c r="M109" s="70" t="n">
        <v>38114</v>
      </c>
      <c r="N109" s="70" t="n">
        <v>0</v>
      </c>
      <c r="O109" s="70" t="n">
        <v>0</v>
      </c>
      <c r="P109" s="70" t="n">
        <f aca="false">M109</f>
        <v>38114</v>
      </c>
      <c r="Q109" s="74" t="n">
        <f aca="false">P109/J109</f>
        <v>72.9831683357907</v>
      </c>
      <c r="R109" s="65" t="n">
        <v>10477.1</v>
      </c>
      <c r="S109" s="65" t="n">
        <v>2019</v>
      </c>
      <c r="T109" s="36"/>
    </row>
    <row r="110" s="2" customFormat="true" ht="12.75" hidden="false" customHeight="true" outlineLevel="0" collapsed="false">
      <c r="A110" s="65" t="n">
        <f aca="false">A109+1</f>
        <v>92</v>
      </c>
      <c r="B110" s="68" t="s">
        <v>144</v>
      </c>
      <c r="C110" s="65" t="n">
        <v>1940</v>
      </c>
      <c r="D110" s="65"/>
      <c r="E110" s="65" t="s">
        <v>43</v>
      </c>
      <c r="F110" s="68" t="s">
        <v>54</v>
      </c>
      <c r="G110" s="65" t="n">
        <v>2</v>
      </c>
      <c r="H110" s="69" t="n">
        <v>2</v>
      </c>
      <c r="I110" s="70" t="n">
        <v>443.04</v>
      </c>
      <c r="J110" s="70" t="n">
        <v>369.2</v>
      </c>
      <c r="K110" s="65" t="n">
        <v>277</v>
      </c>
      <c r="L110" s="69" t="n">
        <v>8</v>
      </c>
      <c r="M110" s="70" t="n">
        <v>26346</v>
      </c>
      <c r="N110" s="70" t="n">
        <v>0</v>
      </c>
      <c r="O110" s="70" t="n">
        <v>0</v>
      </c>
      <c r="P110" s="70" t="n">
        <f aca="false">M110</f>
        <v>26346</v>
      </c>
      <c r="Q110" s="74" t="n">
        <f aca="false">P110/J110</f>
        <v>71.3596966413868</v>
      </c>
      <c r="R110" s="65" t="n">
        <v>10477.1</v>
      </c>
      <c r="S110" s="65" t="n">
        <v>2019</v>
      </c>
      <c r="T110" s="36"/>
    </row>
    <row r="111" s="2" customFormat="true" ht="12.75" hidden="false" customHeight="true" outlineLevel="0" collapsed="false">
      <c r="A111" s="65" t="n">
        <f aca="false">A110+1</f>
        <v>93</v>
      </c>
      <c r="B111" s="68" t="s">
        <v>145</v>
      </c>
      <c r="C111" s="65" t="n">
        <v>1915</v>
      </c>
      <c r="D111" s="65"/>
      <c r="E111" s="65" t="s">
        <v>43</v>
      </c>
      <c r="F111" s="68" t="s">
        <v>54</v>
      </c>
      <c r="G111" s="65" t="n">
        <v>1</v>
      </c>
      <c r="H111" s="69" t="n">
        <v>2</v>
      </c>
      <c r="I111" s="70" t="n">
        <v>226.4</v>
      </c>
      <c r="J111" s="70" t="n">
        <v>226.2</v>
      </c>
      <c r="K111" s="65" t="n">
        <v>175.9</v>
      </c>
      <c r="L111" s="69" t="n">
        <v>6</v>
      </c>
      <c r="M111" s="70" t="n">
        <v>19873</v>
      </c>
      <c r="N111" s="70" t="n">
        <v>0</v>
      </c>
      <c r="O111" s="70" t="n">
        <v>0</v>
      </c>
      <c r="P111" s="70" t="n">
        <f aca="false">M111</f>
        <v>19873</v>
      </c>
      <c r="Q111" s="74" t="n">
        <f aca="false">P111/J111</f>
        <v>87.8558797524315</v>
      </c>
      <c r="R111" s="65" t="n">
        <v>10477.1</v>
      </c>
      <c r="S111" s="65" t="n">
        <v>2019</v>
      </c>
      <c r="T111" s="36"/>
    </row>
    <row r="112" s="2" customFormat="true" ht="12.75" hidden="false" customHeight="true" outlineLevel="0" collapsed="false">
      <c r="A112" s="65" t="n">
        <f aca="false">A111+1</f>
        <v>94</v>
      </c>
      <c r="B112" s="68" t="s">
        <v>146</v>
      </c>
      <c r="C112" s="65" t="n">
        <v>1916</v>
      </c>
      <c r="D112" s="65"/>
      <c r="E112" s="65" t="s">
        <v>43</v>
      </c>
      <c r="F112" s="68" t="s">
        <v>54</v>
      </c>
      <c r="G112" s="65" t="n">
        <v>1</v>
      </c>
      <c r="H112" s="69" t="n">
        <v>2</v>
      </c>
      <c r="I112" s="70" t="n">
        <v>339.2</v>
      </c>
      <c r="J112" s="70" t="n">
        <v>299.2</v>
      </c>
      <c r="K112" s="65" t="n">
        <v>230.4</v>
      </c>
      <c r="L112" s="69" t="n">
        <v>8</v>
      </c>
      <c r="M112" s="70" t="n">
        <v>24271</v>
      </c>
      <c r="N112" s="70" t="n">
        <v>0</v>
      </c>
      <c r="O112" s="70" t="n">
        <v>0</v>
      </c>
      <c r="P112" s="70" t="n">
        <f aca="false">M112</f>
        <v>24271</v>
      </c>
      <c r="Q112" s="74" t="n">
        <f aca="false">P112/J112</f>
        <v>81.1196524064171</v>
      </c>
      <c r="R112" s="65" t="n">
        <v>10477.1</v>
      </c>
      <c r="S112" s="65" t="n">
        <v>2019</v>
      </c>
      <c r="T112" s="36"/>
    </row>
    <row r="113" s="2" customFormat="true" ht="12.75" hidden="false" customHeight="true" outlineLevel="0" collapsed="false">
      <c r="A113" s="65" t="n">
        <f aca="false">A112+1</f>
        <v>95</v>
      </c>
      <c r="B113" s="68" t="s">
        <v>147</v>
      </c>
      <c r="C113" s="65" t="n">
        <v>1915</v>
      </c>
      <c r="D113" s="65"/>
      <c r="E113" s="65" t="s">
        <v>43</v>
      </c>
      <c r="F113" s="68" t="s">
        <v>44</v>
      </c>
      <c r="G113" s="65" t="n">
        <v>1</v>
      </c>
      <c r="H113" s="69" t="n">
        <v>3</v>
      </c>
      <c r="I113" s="70" t="n">
        <v>202.2</v>
      </c>
      <c r="J113" s="70" t="n">
        <v>202.2</v>
      </c>
      <c r="K113" s="65" t="n">
        <v>133.7</v>
      </c>
      <c r="L113" s="69" t="n">
        <v>5</v>
      </c>
      <c r="M113" s="70" t="n">
        <v>17428</v>
      </c>
      <c r="N113" s="70" t="n">
        <v>0</v>
      </c>
      <c r="O113" s="70" t="n">
        <v>0</v>
      </c>
      <c r="P113" s="70" t="n">
        <f aca="false">M113</f>
        <v>17428</v>
      </c>
      <c r="Q113" s="74" t="n">
        <f aca="false">P113/J113</f>
        <v>86.1918892185954</v>
      </c>
      <c r="R113" s="65" t="n">
        <v>10477.1</v>
      </c>
      <c r="S113" s="65" t="n">
        <v>2019</v>
      </c>
      <c r="T113" s="36"/>
    </row>
    <row r="114" s="2" customFormat="true" ht="12.75" hidden="false" customHeight="true" outlineLevel="0" collapsed="false">
      <c r="A114" s="65" t="n">
        <f aca="false">A113+1</f>
        <v>96</v>
      </c>
      <c r="B114" s="68" t="s">
        <v>148</v>
      </c>
      <c r="C114" s="65" t="s">
        <v>149</v>
      </c>
      <c r="D114" s="65"/>
      <c r="E114" s="65" t="s">
        <v>43</v>
      </c>
      <c r="F114" s="68" t="s">
        <v>44</v>
      </c>
      <c r="G114" s="65" t="n">
        <v>2</v>
      </c>
      <c r="H114" s="69" t="n">
        <v>2</v>
      </c>
      <c r="I114" s="70" t="n">
        <v>784.32</v>
      </c>
      <c r="J114" s="70" t="n">
        <v>653.6</v>
      </c>
      <c r="K114" s="65" t="n">
        <v>260.1</v>
      </c>
      <c r="L114" s="69" t="n">
        <v>10</v>
      </c>
      <c r="M114" s="70" t="n">
        <v>211496</v>
      </c>
      <c r="N114" s="70" t="n">
        <v>0</v>
      </c>
      <c r="O114" s="70" t="n">
        <v>0</v>
      </c>
      <c r="P114" s="70" t="n">
        <f aca="false">M114</f>
        <v>211496</v>
      </c>
      <c r="Q114" s="74" t="n">
        <f aca="false">P114/J114</f>
        <v>323.586291309669</v>
      </c>
      <c r="R114" s="65" t="n">
        <v>10477.1</v>
      </c>
      <c r="S114" s="65" t="n">
        <v>2019</v>
      </c>
      <c r="T114" s="36"/>
    </row>
    <row r="115" s="2" customFormat="true" ht="12.75" hidden="false" customHeight="true" outlineLevel="0" collapsed="false">
      <c r="A115" s="65" t="n">
        <f aca="false">A114+1</f>
        <v>97</v>
      </c>
      <c r="B115" s="68" t="s">
        <v>150</v>
      </c>
      <c r="C115" s="65" t="s">
        <v>151</v>
      </c>
      <c r="D115" s="65"/>
      <c r="E115" s="65" t="s">
        <v>43</v>
      </c>
      <c r="F115" s="68" t="s">
        <v>79</v>
      </c>
      <c r="G115" s="65" t="n">
        <v>3</v>
      </c>
      <c r="H115" s="69" t="n">
        <v>2</v>
      </c>
      <c r="I115" s="70" t="n">
        <v>1333.8</v>
      </c>
      <c r="J115" s="70" t="n">
        <v>461.2</v>
      </c>
      <c r="K115" s="65" t="n">
        <v>80.9</v>
      </c>
      <c r="L115" s="69" t="n">
        <v>25</v>
      </c>
      <c r="M115" s="70" t="n">
        <v>149237.86</v>
      </c>
      <c r="N115" s="70" t="n">
        <v>0</v>
      </c>
      <c r="O115" s="70" t="n">
        <v>0</v>
      </c>
      <c r="P115" s="70" t="n">
        <f aca="false">M115</f>
        <v>149237.86</v>
      </c>
      <c r="Q115" s="74" t="n">
        <f aca="false">P115/J115</f>
        <v>323.585993061578</v>
      </c>
      <c r="R115" s="65" t="n">
        <v>10477.1</v>
      </c>
      <c r="S115" s="65" t="n">
        <v>2019</v>
      </c>
      <c r="T115" s="36"/>
    </row>
    <row r="116" s="2" customFormat="true" ht="12.75" hidden="false" customHeight="true" outlineLevel="0" collapsed="false">
      <c r="A116" s="65" t="n">
        <f aca="false">A115+1</f>
        <v>98</v>
      </c>
      <c r="B116" s="68" t="s">
        <v>152</v>
      </c>
      <c r="C116" s="65" t="s">
        <v>153</v>
      </c>
      <c r="D116" s="65"/>
      <c r="E116" s="65" t="s">
        <v>43</v>
      </c>
      <c r="F116" s="68" t="s">
        <v>79</v>
      </c>
      <c r="G116" s="65" t="n">
        <v>2</v>
      </c>
      <c r="H116" s="69" t="n">
        <v>1</v>
      </c>
      <c r="I116" s="70" t="n">
        <v>532.1</v>
      </c>
      <c r="J116" s="70" t="n">
        <v>333.9</v>
      </c>
      <c r="K116" s="65" t="n">
        <v>62.8</v>
      </c>
      <c r="L116" s="69" t="n">
        <v>8</v>
      </c>
      <c r="M116" s="70" t="n">
        <v>32414</v>
      </c>
      <c r="N116" s="70" t="n">
        <v>0</v>
      </c>
      <c r="O116" s="70" t="n">
        <v>0</v>
      </c>
      <c r="P116" s="70" t="n">
        <f aca="false">M116</f>
        <v>32414</v>
      </c>
      <c r="Q116" s="74" t="n">
        <f aca="false">P116/J116</f>
        <v>97.0769691524409</v>
      </c>
      <c r="R116" s="65" t="n">
        <v>10477.1</v>
      </c>
      <c r="S116" s="65" t="n">
        <v>2019</v>
      </c>
      <c r="T116" s="36"/>
    </row>
    <row r="117" s="2" customFormat="true" ht="12.75" hidden="false" customHeight="true" outlineLevel="0" collapsed="false">
      <c r="A117" s="65" t="n">
        <f aca="false">A116+1</f>
        <v>99</v>
      </c>
      <c r="B117" s="68" t="s">
        <v>154</v>
      </c>
      <c r="C117" s="65" t="s">
        <v>155</v>
      </c>
      <c r="D117" s="65"/>
      <c r="E117" s="65" t="s">
        <v>43</v>
      </c>
      <c r="F117" s="68" t="s">
        <v>79</v>
      </c>
      <c r="G117" s="65" t="n">
        <v>2</v>
      </c>
      <c r="H117" s="69" t="n">
        <v>3</v>
      </c>
      <c r="I117" s="70" t="n">
        <v>1408.8</v>
      </c>
      <c r="J117" s="70" t="n">
        <v>794</v>
      </c>
      <c r="K117" s="65" t="n">
        <v>288.7</v>
      </c>
      <c r="L117" s="69" t="n">
        <v>25</v>
      </c>
      <c r="M117" s="70" t="n">
        <v>256927.28</v>
      </c>
      <c r="N117" s="70" t="n">
        <v>0</v>
      </c>
      <c r="O117" s="70" t="n">
        <v>0</v>
      </c>
      <c r="P117" s="70" t="n">
        <f aca="false">M117</f>
        <v>256927.28</v>
      </c>
      <c r="Q117" s="74" t="n">
        <f aca="false">P117/J117</f>
        <v>323.585994962217</v>
      </c>
      <c r="R117" s="65" t="n">
        <v>10477.1</v>
      </c>
      <c r="S117" s="65" t="n">
        <v>2019</v>
      </c>
      <c r="T117" s="36"/>
    </row>
    <row r="118" s="2" customFormat="true" ht="12.75" hidden="false" customHeight="true" outlineLevel="0" collapsed="false">
      <c r="A118" s="65" t="n">
        <f aca="false">A117+1</f>
        <v>100</v>
      </c>
      <c r="B118" s="68" t="s">
        <v>156</v>
      </c>
      <c r="C118" s="65" t="n">
        <v>1952</v>
      </c>
      <c r="D118" s="65"/>
      <c r="E118" s="65" t="s">
        <v>43</v>
      </c>
      <c r="F118" s="68" t="s">
        <v>79</v>
      </c>
      <c r="G118" s="65" t="n">
        <v>2</v>
      </c>
      <c r="H118" s="69" t="n">
        <v>2</v>
      </c>
      <c r="I118" s="70" t="n">
        <v>794.7</v>
      </c>
      <c r="J118" s="70" t="n">
        <v>720.7</v>
      </c>
      <c r="K118" s="65" t="n">
        <v>722</v>
      </c>
      <c r="L118" s="69" t="n">
        <v>16</v>
      </c>
      <c r="M118" s="70" t="n">
        <v>69962</v>
      </c>
      <c r="N118" s="70" t="n">
        <v>0</v>
      </c>
      <c r="O118" s="70" t="n">
        <v>0</v>
      </c>
      <c r="P118" s="70" t="n">
        <f aca="false">M118</f>
        <v>69962</v>
      </c>
      <c r="Q118" s="74" t="n">
        <f aca="false">P118/J118</f>
        <v>97.0750659081449</v>
      </c>
      <c r="R118" s="65" t="n">
        <v>10477.1</v>
      </c>
      <c r="S118" s="65" t="n">
        <v>2019</v>
      </c>
      <c r="T118" s="36"/>
    </row>
    <row r="119" s="76" customFormat="true" ht="12.75" hidden="false" customHeight="true" outlineLevel="0" collapsed="false">
      <c r="A119" s="65" t="n">
        <f aca="false">A118+1</f>
        <v>101</v>
      </c>
      <c r="B119" s="68" t="s">
        <v>157</v>
      </c>
      <c r="C119" s="65" t="s">
        <v>158</v>
      </c>
      <c r="D119" s="65"/>
      <c r="E119" s="65" t="s">
        <v>43</v>
      </c>
      <c r="F119" s="68" t="s">
        <v>79</v>
      </c>
      <c r="G119" s="65" t="n">
        <v>3</v>
      </c>
      <c r="H119" s="69" t="n">
        <v>2</v>
      </c>
      <c r="I119" s="70" t="n">
        <v>2185</v>
      </c>
      <c r="J119" s="70" t="n">
        <v>1745</v>
      </c>
      <c r="K119" s="65" t="n">
        <v>45.2</v>
      </c>
      <c r="L119" s="69" t="n">
        <v>30</v>
      </c>
      <c r="M119" s="70" t="n">
        <v>680998.63</v>
      </c>
      <c r="N119" s="70" t="n">
        <v>0</v>
      </c>
      <c r="O119" s="70" t="n">
        <v>0</v>
      </c>
      <c r="P119" s="70" t="n">
        <f aca="false">M119</f>
        <v>680998.63</v>
      </c>
      <c r="Q119" s="74" t="n">
        <f aca="false">P119/J119</f>
        <v>390.257094555874</v>
      </c>
      <c r="R119" s="65" t="n">
        <v>10477.1</v>
      </c>
      <c r="S119" s="65" t="n">
        <v>2019</v>
      </c>
      <c r="T119" s="75"/>
    </row>
    <row r="120" s="2" customFormat="true" ht="12.75" hidden="false" customHeight="true" outlineLevel="0" collapsed="false">
      <c r="A120" s="65" t="n">
        <f aca="false">A119+1</f>
        <v>102</v>
      </c>
      <c r="B120" s="68" t="s">
        <v>159</v>
      </c>
      <c r="C120" s="65" t="s">
        <v>65</v>
      </c>
      <c r="D120" s="65"/>
      <c r="E120" s="65" t="s">
        <v>43</v>
      </c>
      <c r="F120" s="68" t="s">
        <v>79</v>
      </c>
      <c r="G120" s="65" t="n">
        <v>2</v>
      </c>
      <c r="H120" s="69" t="n">
        <v>2</v>
      </c>
      <c r="I120" s="70" t="n">
        <v>671.4</v>
      </c>
      <c r="J120" s="70" t="n">
        <v>560.6</v>
      </c>
      <c r="K120" s="65" t="n">
        <v>38.6</v>
      </c>
      <c r="L120" s="65" t="n">
        <v>17</v>
      </c>
      <c r="M120" s="70" t="n">
        <v>54421</v>
      </c>
      <c r="N120" s="70" t="n">
        <v>0</v>
      </c>
      <c r="O120" s="70" t="n">
        <v>0</v>
      </c>
      <c r="P120" s="70" t="n">
        <f aca="false">M120</f>
        <v>54421</v>
      </c>
      <c r="Q120" s="74" t="n">
        <f aca="false">P120/J120</f>
        <v>97.0763467713164</v>
      </c>
      <c r="R120" s="65" t="n">
        <v>10477.1</v>
      </c>
      <c r="S120" s="65" t="n">
        <v>2019</v>
      </c>
      <c r="T120" s="36"/>
    </row>
    <row r="121" s="2" customFormat="true" ht="12.75" hidden="false" customHeight="true" outlineLevel="0" collapsed="false">
      <c r="A121" s="65" t="n">
        <f aca="false">A120+1</f>
        <v>103</v>
      </c>
      <c r="B121" s="68" t="s">
        <v>160</v>
      </c>
      <c r="C121" s="65" t="n">
        <v>1957</v>
      </c>
      <c r="D121" s="65"/>
      <c r="E121" s="65" t="s">
        <v>43</v>
      </c>
      <c r="F121" s="68" t="s">
        <v>79</v>
      </c>
      <c r="G121" s="65" t="n">
        <v>3</v>
      </c>
      <c r="H121" s="69" t="n">
        <v>2</v>
      </c>
      <c r="I121" s="70" t="n">
        <v>1068</v>
      </c>
      <c r="J121" s="70" t="n">
        <v>977</v>
      </c>
      <c r="K121" s="65" t="n">
        <v>884.1</v>
      </c>
      <c r="L121" s="65" t="n">
        <v>20</v>
      </c>
      <c r="M121" s="70" t="n">
        <v>90735</v>
      </c>
      <c r="N121" s="70" t="n">
        <v>0</v>
      </c>
      <c r="O121" s="70" t="n">
        <v>0</v>
      </c>
      <c r="P121" s="70" t="n">
        <f aca="false">M121</f>
        <v>90735</v>
      </c>
      <c r="Q121" s="74" t="n">
        <f aca="false">P121/J121</f>
        <v>92.871033776868</v>
      </c>
      <c r="R121" s="65" t="n">
        <v>10477.1</v>
      </c>
      <c r="S121" s="65" t="n">
        <v>2019</v>
      </c>
      <c r="T121" s="36"/>
    </row>
    <row r="122" s="76" customFormat="true" ht="12.75" hidden="false" customHeight="true" outlineLevel="0" collapsed="false">
      <c r="A122" s="65" t="n">
        <f aca="false">A121+1</f>
        <v>104</v>
      </c>
      <c r="B122" s="68" t="s">
        <v>161</v>
      </c>
      <c r="C122" s="65" t="s">
        <v>162</v>
      </c>
      <c r="D122" s="65"/>
      <c r="E122" s="65" t="s">
        <v>43</v>
      </c>
      <c r="F122" s="68" t="s">
        <v>163</v>
      </c>
      <c r="G122" s="65" t="n">
        <v>3</v>
      </c>
      <c r="H122" s="69" t="n">
        <v>2</v>
      </c>
      <c r="I122" s="70" t="n">
        <v>1796.37</v>
      </c>
      <c r="J122" s="70" t="n">
        <v>1152.6</v>
      </c>
      <c r="K122" s="65" t="n">
        <v>46.1</v>
      </c>
      <c r="L122" s="65" t="n">
        <v>26</v>
      </c>
      <c r="M122" s="70" t="n">
        <v>372965</v>
      </c>
      <c r="N122" s="70" t="n">
        <v>0</v>
      </c>
      <c r="O122" s="70" t="n">
        <v>0</v>
      </c>
      <c r="P122" s="70" t="n">
        <f aca="false">M122</f>
        <v>372965</v>
      </c>
      <c r="Q122" s="74" t="n">
        <f aca="false">P122/J122</f>
        <v>323.585806003817</v>
      </c>
      <c r="R122" s="65" t="n">
        <v>10477.1</v>
      </c>
      <c r="S122" s="65" t="n">
        <v>2019</v>
      </c>
      <c r="T122" s="75"/>
    </row>
    <row r="123" s="76" customFormat="true" ht="12.75" hidden="false" customHeight="true" outlineLevel="0" collapsed="false">
      <c r="A123" s="65" t="n">
        <f aca="false">A122+1</f>
        <v>105</v>
      </c>
      <c r="B123" s="68" t="s">
        <v>164</v>
      </c>
      <c r="C123" s="65" t="s">
        <v>165</v>
      </c>
      <c r="D123" s="65"/>
      <c r="E123" s="65" t="s">
        <v>43</v>
      </c>
      <c r="F123" s="68" t="s">
        <v>163</v>
      </c>
      <c r="G123" s="65" t="n">
        <v>3</v>
      </c>
      <c r="H123" s="69" t="n">
        <v>2</v>
      </c>
      <c r="I123" s="70" t="n">
        <v>1672</v>
      </c>
      <c r="J123" s="70" t="n">
        <v>1174.73</v>
      </c>
      <c r="K123" s="65" t="n">
        <v>51.28</v>
      </c>
      <c r="L123" s="65" t="n">
        <v>25</v>
      </c>
      <c r="M123" s="70" t="n">
        <v>380126</v>
      </c>
      <c r="N123" s="70" t="n">
        <v>0</v>
      </c>
      <c r="O123" s="70" t="n">
        <v>0</v>
      </c>
      <c r="P123" s="70" t="n">
        <f aca="false">M123</f>
        <v>380126</v>
      </c>
      <c r="Q123" s="74" t="n">
        <f aca="false">P123/J123</f>
        <v>323.585845258059</v>
      </c>
      <c r="R123" s="65" t="n">
        <v>10477.1</v>
      </c>
      <c r="S123" s="65" t="n">
        <v>2019</v>
      </c>
      <c r="T123" s="75"/>
    </row>
    <row r="124" s="76" customFormat="true" ht="12.75" hidden="false" customHeight="true" outlineLevel="0" collapsed="false">
      <c r="A124" s="65" t="n">
        <f aca="false">A123+1</f>
        <v>106</v>
      </c>
      <c r="B124" s="68" t="s">
        <v>166</v>
      </c>
      <c r="C124" s="65" t="s">
        <v>167</v>
      </c>
      <c r="D124" s="65"/>
      <c r="E124" s="65" t="s">
        <v>43</v>
      </c>
      <c r="F124" s="68" t="s">
        <v>163</v>
      </c>
      <c r="G124" s="65" t="n">
        <v>3</v>
      </c>
      <c r="H124" s="69" t="n">
        <v>2</v>
      </c>
      <c r="I124" s="70" t="n">
        <v>1672</v>
      </c>
      <c r="J124" s="70" t="n">
        <v>1537</v>
      </c>
      <c r="K124" s="65" t="n">
        <v>78.17</v>
      </c>
      <c r="L124" s="65" t="n">
        <v>24</v>
      </c>
      <c r="M124" s="70" t="n">
        <v>497351.682</v>
      </c>
      <c r="N124" s="70" t="n">
        <v>0</v>
      </c>
      <c r="O124" s="70" t="n">
        <v>0</v>
      </c>
      <c r="P124" s="70" t="n">
        <f aca="false">M124</f>
        <v>497351.682</v>
      </c>
      <c r="Q124" s="74" t="n">
        <f aca="false">P124/J124</f>
        <v>323.586</v>
      </c>
      <c r="R124" s="65" t="n">
        <v>10477.1</v>
      </c>
      <c r="S124" s="65" t="n">
        <v>2019</v>
      </c>
      <c r="T124" s="75"/>
    </row>
    <row r="125" s="2" customFormat="true" ht="12.75" hidden="false" customHeight="true" outlineLevel="0" collapsed="false">
      <c r="A125" s="65" t="n">
        <f aca="false">A124+1</f>
        <v>107</v>
      </c>
      <c r="B125" s="68" t="s">
        <v>168</v>
      </c>
      <c r="C125" s="65" t="n">
        <v>1954</v>
      </c>
      <c r="D125" s="65"/>
      <c r="E125" s="65" t="s">
        <v>43</v>
      </c>
      <c r="F125" s="68" t="s">
        <v>79</v>
      </c>
      <c r="G125" s="65" t="n">
        <v>2</v>
      </c>
      <c r="H125" s="69" t="n">
        <v>2</v>
      </c>
      <c r="I125" s="70" t="n">
        <v>664.12</v>
      </c>
      <c r="J125" s="70" t="n">
        <v>445</v>
      </c>
      <c r="K125" s="65" t="n">
        <v>150.9</v>
      </c>
      <c r="L125" s="69" t="n">
        <v>19</v>
      </c>
      <c r="M125" s="70" t="n">
        <v>43199</v>
      </c>
      <c r="N125" s="70" t="n">
        <v>0</v>
      </c>
      <c r="O125" s="70" t="n">
        <v>0</v>
      </c>
      <c r="P125" s="70" t="n">
        <f aca="false">M125</f>
        <v>43199</v>
      </c>
      <c r="Q125" s="74" t="n">
        <f aca="false">P125/J125</f>
        <v>97.076404494382</v>
      </c>
      <c r="R125" s="65" t="n">
        <v>10477.1</v>
      </c>
      <c r="S125" s="65" t="n">
        <v>2019</v>
      </c>
      <c r="T125" s="36"/>
    </row>
    <row r="126" s="2" customFormat="true" ht="12.75" hidden="false" customHeight="true" outlineLevel="0" collapsed="false">
      <c r="A126" s="65" t="n">
        <f aca="false">A125+1</f>
        <v>108</v>
      </c>
      <c r="B126" s="68" t="s">
        <v>169</v>
      </c>
      <c r="C126" s="65" t="n">
        <v>1956</v>
      </c>
      <c r="D126" s="65"/>
      <c r="E126" s="65" t="s">
        <v>43</v>
      </c>
      <c r="F126" s="68" t="s">
        <v>79</v>
      </c>
      <c r="G126" s="65" t="n">
        <v>2</v>
      </c>
      <c r="H126" s="69" t="n">
        <v>2</v>
      </c>
      <c r="I126" s="70" t="n">
        <v>458.4</v>
      </c>
      <c r="J126" s="70" t="n">
        <v>382</v>
      </c>
      <c r="K126" s="65" t="n">
        <v>95</v>
      </c>
      <c r="L126" s="69" t="n">
        <v>10</v>
      </c>
      <c r="M126" s="70" t="n">
        <v>37083</v>
      </c>
      <c r="N126" s="70" t="n">
        <v>0</v>
      </c>
      <c r="O126" s="70" t="n">
        <v>0</v>
      </c>
      <c r="P126" s="70" t="n">
        <f aca="false">M126</f>
        <v>37083</v>
      </c>
      <c r="Q126" s="74" t="n">
        <f aca="false">P126/J126</f>
        <v>97.0759162303665</v>
      </c>
      <c r="R126" s="65" t="n">
        <v>10477.1</v>
      </c>
      <c r="S126" s="65" t="n">
        <v>2019</v>
      </c>
      <c r="T126" s="36"/>
    </row>
    <row r="127" s="2" customFormat="true" ht="12.75" hidden="false" customHeight="true" outlineLevel="0" collapsed="false">
      <c r="A127" s="65" t="n">
        <f aca="false">A126+1</f>
        <v>109</v>
      </c>
      <c r="B127" s="68" t="s">
        <v>170</v>
      </c>
      <c r="C127" s="65" t="s">
        <v>171</v>
      </c>
      <c r="D127" s="65"/>
      <c r="E127" s="65" t="s">
        <v>43</v>
      </c>
      <c r="F127" s="68" t="s">
        <v>79</v>
      </c>
      <c r="G127" s="65" t="n">
        <v>2</v>
      </c>
      <c r="H127" s="69" t="n">
        <v>1</v>
      </c>
      <c r="I127" s="70" t="n">
        <v>514.6</v>
      </c>
      <c r="J127" s="70" t="n">
        <v>317.4</v>
      </c>
      <c r="K127" s="65" t="n">
        <v>179.1</v>
      </c>
      <c r="L127" s="69" t="n">
        <v>8</v>
      </c>
      <c r="M127" s="70" t="n">
        <v>102706.2</v>
      </c>
      <c r="N127" s="70" t="n">
        <v>0</v>
      </c>
      <c r="O127" s="70" t="n">
        <v>0</v>
      </c>
      <c r="P127" s="70" t="n">
        <f aca="false">M127</f>
        <v>102706.2</v>
      </c>
      <c r="Q127" s="74" t="n">
        <f aca="false">P127/J127</f>
        <v>323.586011342155</v>
      </c>
      <c r="R127" s="65" t="n">
        <v>10477.1</v>
      </c>
      <c r="S127" s="65" t="n">
        <v>2019</v>
      </c>
      <c r="T127" s="36"/>
    </row>
    <row r="128" s="2" customFormat="true" ht="12.75" hidden="false" customHeight="true" outlineLevel="0" collapsed="false">
      <c r="A128" s="65" t="n">
        <f aca="false">A127+1</f>
        <v>110</v>
      </c>
      <c r="B128" s="68" t="s">
        <v>172</v>
      </c>
      <c r="C128" s="65" t="n">
        <v>1960</v>
      </c>
      <c r="D128" s="65"/>
      <c r="E128" s="65" t="s">
        <v>43</v>
      </c>
      <c r="F128" s="68" t="s">
        <v>163</v>
      </c>
      <c r="G128" s="65" t="n">
        <v>4</v>
      </c>
      <c r="H128" s="69" t="n">
        <v>2</v>
      </c>
      <c r="I128" s="70" t="n">
        <v>1425</v>
      </c>
      <c r="J128" s="70" t="n">
        <v>1291</v>
      </c>
      <c r="K128" s="65" t="n">
        <v>89.56</v>
      </c>
      <c r="L128" s="69" t="n">
        <v>32</v>
      </c>
      <c r="M128" s="70" t="n">
        <v>529186</v>
      </c>
      <c r="N128" s="70" t="n">
        <v>0</v>
      </c>
      <c r="O128" s="70" t="n">
        <v>0</v>
      </c>
      <c r="P128" s="70" t="n">
        <f aca="false">M128</f>
        <v>529186</v>
      </c>
      <c r="Q128" s="74" t="n">
        <f aca="false">P128/J128</f>
        <v>409.903950426026</v>
      </c>
      <c r="R128" s="65" t="n">
        <v>10477.1</v>
      </c>
      <c r="S128" s="65" t="n">
        <v>2019</v>
      </c>
      <c r="T128" s="36"/>
    </row>
    <row r="129" s="2" customFormat="true" ht="12.75" hidden="false" customHeight="true" outlineLevel="0" collapsed="false">
      <c r="A129" s="65" t="n">
        <f aca="false">A128+1</f>
        <v>111</v>
      </c>
      <c r="B129" s="68" t="s">
        <v>173</v>
      </c>
      <c r="C129" s="65" t="s">
        <v>171</v>
      </c>
      <c r="D129" s="65"/>
      <c r="E129" s="65" t="s">
        <v>43</v>
      </c>
      <c r="F129" s="68" t="s">
        <v>79</v>
      </c>
      <c r="G129" s="65" t="n">
        <v>2</v>
      </c>
      <c r="H129" s="69" t="n">
        <v>2</v>
      </c>
      <c r="I129" s="70" t="n">
        <v>374.9</v>
      </c>
      <c r="J129" s="70" t="n">
        <v>255</v>
      </c>
      <c r="K129" s="65" t="n">
        <v>270</v>
      </c>
      <c r="L129" s="69" t="n">
        <v>8</v>
      </c>
      <c r="M129" s="70" t="n">
        <v>24754</v>
      </c>
      <c r="N129" s="70" t="n">
        <v>0</v>
      </c>
      <c r="O129" s="70" t="n">
        <v>0</v>
      </c>
      <c r="P129" s="70" t="n">
        <f aca="false">M129</f>
        <v>24754</v>
      </c>
      <c r="Q129" s="74" t="n">
        <f aca="false">P129/J129</f>
        <v>97.0745098039216</v>
      </c>
      <c r="R129" s="65" t="n">
        <v>10477.1</v>
      </c>
      <c r="S129" s="65" t="n">
        <v>2019</v>
      </c>
      <c r="T129" s="36"/>
    </row>
    <row r="130" s="2" customFormat="true" ht="12.75" hidden="false" customHeight="true" outlineLevel="0" collapsed="false">
      <c r="A130" s="65" t="n">
        <f aca="false">A129+1</f>
        <v>112</v>
      </c>
      <c r="B130" s="68" t="s">
        <v>174</v>
      </c>
      <c r="C130" s="65" t="s">
        <v>171</v>
      </c>
      <c r="D130" s="65"/>
      <c r="E130" s="65" t="s">
        <v>43</v>
      </c>
      <c r="F130" s="68" t="s">
        <v>79</v>
      </c>
      <c r="G130" s="65" t="n">
        <v>2</v>
      </c>
      <c r="H130" s="69" t="n">
        <v>2</v>
      </c>
      <c r="I130" s="70" t="n">
        <v>429</v>
      </c>
      <c r="J130" s="70" t="n">
        <v>357.5</v>
      </c>
      <c r="K130" s="65" t="n">
        <v>100.6</v>
      </c>
      <c r="L130" s="69" t="n">
        <v>8</v>
      </c>
      <c r="M130" s="70" t="n">
        <v>34705</v>
      </c>
      <c r="N130" s="70" t="n">
        <v>0</v>
      </c>
      <c r="O130" s="70" t="n">
        <v>0</v>
      </c>
      <c r="P130" s="70" t="n">
        <f aca="false">M130</f>
        <v>34705</v>
      </c>
      <c r="Q130" s="74" t="n">
        <f aca="false">P130/J130</f>
        <v>97.0769230769231</v>
      </c>
      <c r="R130" s="65" t="n">
        <v>10477.1</v>
      </c>
      <c r="S130" s="65" t="n">
        <v>2019</v>
      </c>
      <c r="T130" s="36"/>
    </row>
    <row r="131" s="2" customFormat="true" ht="12.75" hidden="false" customHeight="true" outlineLevel="0" collapsed="false">
      <c r="A131" s="65" t="n">
        <f aca="false">A130+1</f>
        <v>113</v>
      </c>
      <c r="B131" s="68" t="s">
        <v>175</v>
      </c>
      <c r="C131" s="65" t="s">
        <v>171</v>
      </c>
      <c r="D131" s="65"/>
      <c r="E131" s="65" t="s">
        <v>43</v>
      </c>
      <c r="F131" s="68" t="s">
        <v>79</v>
      </c>
      <c r="G131" s="65" t="n">
        <v>2</v>
      </c>
      <c r="H131" s="69" t="n">
        <v>2</v>
      </c>
      <c r="I131" s="70" t="n">
        <v>418.2</v>
      </c>
      <c r="J131" s="70" t="n">
        <v>348.5</v>
      </c>
      <c r="K131" s="65" t="n">
        <v>48.4</v>
      </c>
      <c r="L131" s="69" t="n">
        <v>8</v>
      </c>
      <c r="M131" s="70" t="n">
        <v>33831</v>
      </c>
      <c r="N131" s="70" t="n">
        <v>0</v>
      </c>
      <c r="O131" s="70" t="n">
        <v>0</v>
      </c>
      <c r="P131" s="70" t="n">
        <f aca="false">M131</f>
        <v>33831</v>
      </c>
      <c r="Q131" s="74" t="n">
        <f aca="false">P131/J131</f>
        <v>97.0760401721664</v>
      </c>
      <c r="R131" s="65" t="n">
        <v>10477.1</v>
      </c>
      <c r="S131" s="65" t="n">
        <v>2019</v>
      </c>
      <c r="T131" s="36"/>
    </row>
    <row r="132" s="2" customFormat="true" ht="12.75" hidden="false" customHeight="true" outlineLevel="0" collapsed="false">
      <c r="A132" s="65" t="n">
        <f aca="false">A131+1</f>
        <v>114</v>
      </c>
      <c r="B132" s="68" t="s">
        <v>176</v>
      </c>
      <c r="C132" s="65" t="s">
        <v>171</v>
      </c>
      <c r="D132" s="65"/>
      <c r="E132" s="65" t="s">
        <v>43</v>
      </c>
      <c r="F132" s="68" t="s">
        <v>79</v>
      </c>
      <c r="G132" s="65" t="n">
        <v>2</v>
      </c>
      <c r="H132" s="69" t="n">
        <v>2</v>
      </c>
      <c r="I132" s="70" t="n">
        <v>392.8</v>
      </c>
      <c r="J132" s="70" t="n">
        <v>348.5</v>
      </c>
      <c r="K132" s="65" t="n">
        <v>72.86</v>
      </c>
      <c r="L132" s="69" t="n">
        <v>8</v>
      </c>
      <c r="M132" s="70" t="n">
        <v>33831</v>
      </c>
      <c r="N132" s="70" t="n">
        <v>0</v>
      </c>
      <c r="O132" s="70" t="n">
        <v>0</v>
      </c>
      <c r="P132" s="70" t="n">
        <f aca="false">M132</f>
        <v>33831</v>
      </c>
      <c r="Q132" s="74" t="n">
        <f aca="false">P132/J132</f>
        <v>97.0760401721664</v>
      </c>
      <c r="R132" s="65" t="n">
        <v>10477.1</v>
      </c>
      <c r="S132" s="65" t="n">
        <v>2019</v>
      </c>
      <c r="T132" s="36"/>
    </row>
    <row r="133" s="2" customFormat="true" ht="12.75" hidden="false" customHeight="true" outlineLevel="0" collapsed="false">
      <c r="A133" s="65" t="n">
        <f aca="false">A132+1</f>
        <v>115</v>
      </c>
      <c r="B133" s="68" t="s">
        <v>177</v>
      </c>
      <c r="C133" s="65" t="n">
        <v>1949</v>
      </c>
      <c r="D133" s="65"/>
      <c r="E133" s="65" t="s">
        <v>43</v>
      </c>
      <c r="F133" s="68" t="s">
        <v>79</v>
      </c>
      <c r="G133" s="65" t="n">
        <v>5</v>
      </c>
      <c r="H133" s="65" t="n">
        <v>4</v>
      </c>
      <c r="I133" s="70" t="n">
        <v>2736</v>
      </c>
      <c r="J133" s="70" t="n">
        <v>1437.5</v>
      </c>
      <c r="K133" s="65" t="n">
        <v>112.07</v>
      </c>
      <c r="L133" s="65" t="n">
        <v>37</v>
      </c>
      <c r="M133" s="70" t="n">
        <v>465154.88</v>
      </c>
      <c r="N133" s="70" t="n">
        <v>0</v>
      </c>
      <c r="O133" s="70" t="n">
        <v>0</v>
      </c>
      <c r="P133" s="70" t="n">
        <f aca="false">M133</f>
        <v>465154.88</v>
      </c>
      <c r="Q133" s="74" t="n">
        <f aca="false">P133/J133</f>
        <v>323.586003478261</v>
      </c>
      <c r="R133" s="65" t="n">
        <v>10477.1</v>
      </c>
      <c r="S133" s="65" t="n">
        <v>2019</v>
      </c>
      <c r="T133" s="36"/>
    </row>
    <row r="134" s="2" customFormat="true" ht="12.75" hidden="false" customHeight="true" outlineLevel="0" collapsed="false">
      <c r="A134" s="65" t="n">
        <f aca="false">A133+1</f>
        <v>116</v>
      </c>
      <c r="B134" s="68" t="s">
        <v>178</v>
      </c>
      <c r="C134" s="65" t="n">
        <v>1957</v>
      </c>
      <c r="D134" s="65"/>
      <c r="E134" s="65" t="s">
        <v>43</v>
      </c>
      <c r="F134" s="68" t="s">
        <v>79</v>
      </c>
      <c r="G134" s="65" t="n">
        <v>2</v>
      </c>
      <c r="H134" s="65" t="n">
        <v>2</v>
      </c>
      <c r="I134" s="70" t="n">
        <v>593.6</v>
      </c>
      <c r="J134" s="70" t="n">
        <v>377.9</v>
      </c>
      <c r="K134" s="65" t="n">
        <v>106.3</v>
      </c>
      <c r="L134" s="65" t="n">
        <v>13</v>
      </c>
      <c r="M134" s="70" t="n">
        <v>122283.15</v>
      </c>
      <c r="N134" s="70" t="n">
        <v>0</v>
      </c>
      <c r="O134" s="70" t="n">
        <v>0</v>
      </c>
      <c r="P134" s="70" t="n">
        <f aca="false">M134</f>
        <v>122283.15</v>
      </c>
      <c r="Q134" s="74" t="n">
        <f aca="false">P134/J134</f>
        <v>323.586001587722</v>
      </c>
      <c r="R134" s="65" t="n">
        <v>10477.1</v>
      </c>
      <c r="S134" s="65" t="n">
        <v>2019</v>
      </c>
      <c r="T134" s="36"/>
    </row>
    <row r="135" s="2" customFormat="true" ht="12.75" hidden="false" customHeight="true" outlineLevel="0" collapsed="false">
      <c r="A135" s="65" t="n">
        <f aca="false">A134+1</f>
        <v>117</v>
      </c>
      <c r="B135" s="68" t="s">
        <v>179</v>
      </c>
      <c r="C135" s="65" t="n">
        <v>1957</v>
      </c>
      <c r="D135" s="65"/>
      <c r="E135" s="65" t="s">
        <v>43</v>
      </c>
      <c r="F135" s="68" t="s">
        <v>79</v>
      </c>
      <c r="G135" s="65" t="n">
        <v>2</v>
      </c>
      <c r="H135" s="65" t="n">
        <v>2</v>
      </c>
      <c r="I135" s="70" t="n">
        <v>627.2</v>
      </c>
      <c r="J135" s="70" t="n">
        <v>402.8</v>
      </c>
      <c r="K135" s="65" t="n">
        <v>64.4</v>
      </c>
      <c r="L135" s="65" t="n">
        <v>13</v>
      </c>
      <c r="M135" s="70" t="n">
        <v>130340.44</v>
      </c>
      <c r="N135" s="70" t="n">
        <v>0</v>
      </c>
      <c r="O135" s="70" t="n">
        <v>0</v>
      </c>
      <c r="P135" s="70" t="n">
        <f aca="false">M135</f>
        <v>130340.44</v>
      </c>
      <c r="Q135" s="74" t="n">
        <f aca="false">P135/J135</f>
        <v>323.585998013903</v>
      </c>
      <c r="R135" s="65" t="n">
        <v>10477.1</v>
      </c>
      <c r="S135" s="65" t="n">
        <v>2019</v>
      </c>
      <c r="T135" s="36"/>
    </row>
    <row r="136" s="2" customFormat="true" ht="12.75" hidden="false" customHeight="true" outlineLevel="0" collapsed="false">
      <c r="A136" s="65" t="n">
        <f aca="false">A135+1</f>
        <v>118</v>
      </c>
      <c r="B136" s="68" t="s">
        <v>180</v>
      </c>
      <c r="C136" s="65" t="n">
        <v>1957</v>
      </c>
      <c r="D136" s="65"/>
      <c r="E136" s="65" t="s">
        <v>43</v>
      </c>
      <c r="F136" s="68" t="s">
        <v>79</v>
      </c>
      <c r="G136" s="65" t="n">
        <v>2</v>
      </c>
      <c r="H136" s="65" t="n">
        <v>2</v>
      </c>
      <c r="I136" s="70" t="n">
        <v>627.5</v>
      </c>
      <c r="J136" s="70" t="n">
        <v>399.2</v>
      </c>
      <c r="K136" s="65" t="n">
        <v>61.9</v>
      </c>
      <c r="L136" s="65" t="n">
        <v>12</v>
      </c>
      <c r="M136" s="70" t="n">
        <v>129175.53</v>
      </c>
      <c r="N136" s="70" t="n">
        <v>0</v>
      </c>
      <c r="O136" s="70" t="n">
        <v>0</v>
      </c>
      <c r="P136" s="70" t="n">
        <f aca="false">M136</f>
        <v>129175.53</v>
      </c>
      <c r="Q136" s="74" t="n">
        <f aca="false">P136/J136</f>
        <v>323.585996993988</v>
      </c>
      <c r="R136" s="65" t="n">
        <v>10477.1</v>
      </c>
      <c r="S136" s="65" t="n">
        <v>2019</v>
      </c>
      <c r="T136" s="36"/>
    </row>
    <row r="137" s="2" customFormat="true" ht="12.75" hidden="false" customHeight="true" outlineLevel="0" collapsed="false">
      <c r="A137" s="65" t="n">
        <f aca="false">A136+1</f>
        <v>119</v>
      </c>
      <c r="B137" s="68" t="s">
        <v>181</v>
      </c>
      <c r="C137" s="65" t="n">
        <v>1956</v>
      </c>
      <c r="D137" s="65"/>
      <c r="E137" s="65" t="s">
        <v>43</v>
      </c>
      <c r="F137" s="68" t="s">
        <v>79</v>
      </c>
      <c r="G137" s="65" t="n">
        <v>2</v>
      </c>
      <c r="H137" s="65" t="n">
        <v>2</v>
      </c>
      <c r="I137" s="70" t="n">
        <v>442.9</v>
      </c>
      <c r="J137" s="70" t="n">
        <v>392.9</v>
      </c>
      <c r="K137" s="65" t="n">
        <v>107.3</v>
      </c>
      <c r="L137" s="65" t="n">
        <v>8</v>
      </c>
      <c r="M137" s="70" t="n">
        <v>127136.94</v>
      </c>
      <c r="N137" s="70" t="n">
        <v>0</v>
      </c>
      <c r="O137" s="70" t="n">
        <v>0</v>
      </c>
      <c r="P137" s="70" t="n">
        <f aca="false">M137</f>
        <v>127136.94</v>
      </c>
      <c r="Q137" s="74" t="n">
        <f aca="false">P137/J137</f>
        <v>323.586001527106</v>
      </c>
      <c r="R137" s="65" t="n">
        <v>10477.1</v>
      </c>
      <c r="S137" s="65" t="n">
        <v>2019</v>
      </c>
      <c r="T137" s="36"/>
    </row>
    <row r="138" s="2" customFormat="true" ht="12.75" hidden="false" customHeight="true" outlineLevel="0" collapsed="false">
      <c r="A138" s="65" t="n">
        <f aca="false">A137+1</f>
        <v>120</v>
      </c>
      <c r="B138" s="68" t="s">
        <v>182</v>
      </c>
      <c r="C138" s="65" t="n">
        <v>1959</v>
      </c>
      <c r="D138" s="65"/>
      <c r="E138" s="65" t="s">
        <v>43</v>
      </c>
      <c r="F138" s="68" t="s">
        <v>183</v>
      </c>
      <c r="G138" s="65" t="n">
        <v>2</v>
      </c>
      <c r="H138" s="65" t="n">
        <v>1</v>
      </c>
      <c r="I138" s="70" t="n">
        <v>385.3</v>
      </c>
      <c r="J138" s="70" t="n">
        <v>219</v>
      </c>
      <c r="K138" s="65" t="n">
        <v>103.5</v>
      </c>
      <c r="L138" s="65" t="n">
        <v>8</v>
      </c>
      <c r="M138" s="70" t="n">
        <v>31150</v>
      </c>
      <c r="N138" s="70" t="n">
        <v>0</v>
      </c>
      <c r="O138" s="70" t="n">
        <v>0</v>
      </c>
      <c r="P138" s="70" t="n">
        <f aca="false">M138</f>
        <v>31150</v>
      </c>
      <c r="Q138" s="74" t="n">
        <f aca="false">P138/J138</f>
        <v>142.237442922374</v>
      </c>
      <c r="R138" s="65" t="n">
        <v>10477.1</v>
      </c>
      <c r="S138" s="65" t="n">
        <v>2019</v>
      </c>
      <c r="T138" s="36"/>
    </row>
    <row r="139" s="2" customFormat="true" ht="12.75" hidden="false" customHeight="true" outlineLevel="0" collapsed="false">
      <c r="A139" s="65" t="n">
        <f aca="false">A138+1</f>
        <v>121</v>
      </c>
      <c r="B139" s="68" t="s">
        <v>184</v>
      </c>
      <c r="C139" s="65" t="s">
        <v>65</v>
      </c>
      <c r="D139" s="65"/>
      <c r="E139" s="65" t="s">
        <v>43</v>
      </c>
      <c r="F139" s="68" t="s">
        <v>79</v>
      </c>
      <c r="G139" s="65" t="n">
        <v>2</v>
      </c>
      <c r="H139" s="65" t="n">
        <v>1</v>
      </c>
      <c r="I139" s="70" t="n">
        <v>271.7</v>
      </c>
      <c r="J139" s="70" t="n">
        <v>191</v>
      </c>
      <c r="K139" s="65" t="n">
        <v>37.2</v>
      </c>
      <c r="L139" s="65" t="n">
        <v>9</v>
      </c>
      <c r="M139" s="70" t="n">
        <v>61804.93</v>
      </c>
      <c r="N139" s="70" t="n">
        <v>0</v>
      </c>
      <c r="O139" s="70" t="n">
        <v>0</v>
      </c>
      <c r="P139" s="70" t="n">
        <f aca="false">M139</f>
        <v>61804.93</v>
      </c>
      <c r="Q139" s="74" t="n">
        <f aca="false">P139/J139</f>
        <v>323.586020942408</v>
      </c>
      <c r="R139" s="65" t="n">
        <v>10477.1</v>
      </c>
      <c r="S139" s="65" t="n">
        <v>2019</v>
      </c>
      <c r="T139" s="36"/>
    </row>
    <row r="140" s="2" customFormat="true" ht="12.75" hidden="false" customHeight="true" outlineLevel="0" collapsed="false">
      <c r="A140" s="65" t="n">
        <f aca="false">A139+1</f>
        <v>122</v>
      </c>
      <c r="B140" s="68" t="s">
        <v>185</v>
      </c>
      <c r="C140" s="65" t="s">
        <v>158</v>
      </c>
      <c r="D140" s="65"/>
      <c r="E140" s="65" t="s">
        <v>43</v>
      </c>
      <c r="F140" s="68" t="s">
        <v>79</v>
      </c>
      <c r="G140" s="65" t="n">
        <v>2</v>
      </c>
      <c r="H140" s="65" t="n">
        <v>2</v>
      </c>
      <c r="I140" s="70" t="n">
        <v>484.76</v>
      </c>
      <c r="J140" s="70" t="n">
        <v>403.97</v>
      </c>
      <c r="K140" s="65" t="n">
        <v>76.3</v>
      </c>
      <c r="L140" s="65" t="n">
        <v>8</v>
      </c>
      <c r="M140" s="70" t="n">
        <v>39216</v>
      </c>
      <c r="N140" s="70" t="n">
        <v>0</v>
      </c>
      <c r="O140" s="70" t="n">
        <v>0</v>
      </c>
      <c r="P140" s="70" t="n">
        <f aca="false">M140</f>
        <v>39216</v>
      </c>
      <c r="Q140" s="74" t="n">
        <f aca="false">P140/J140</f>
        <v>97.0765155828403</v>
      </c>
      <c r="R140" s="65" t="n">
        <v>10477.1</v>
      </c>
      <c r="S140" s="65" t="n">
        <v>2019</v>
      </c>
      <c r="T140" s="36"/>
    </row>
    <row r="141" s="2" customFormat="true" ht="12.75" hidden="false" customHeight="true" outlineLevel="0" collapsed="false">
      <c r="A141" s="65" t="n">
        <f aca="false">A140+1</f>
        <v>123</v>
      </c>
      <c r="B141" s="68" t="s">
        <v>186</v>
      </c>
      <c r="C141" s="65" t="s">
        <v>153</v>
      </c>
      <c r="D141" s="65"/>
      <c r="E141" s="65" t="s">
        <v>43</v>
      </c>
      <c r="F141" s="68" t="s">
        <v>79</v>
      </c>
      <c r="G141" s="65" t="n">
        <v>2</v>
      </c>
      <c r="H141" s="65" t="n">
        <v>2</v>
      </c>
      <c r="I141" s="70" t="n">
        <v>613.4</v>
      </c>
      <c r="J141" s="70" t="n">
        <v>602.4</v>
      </c>
      <c r="K141" s="65" t="n">
        <v>18.3</v>
      </c>
      <c r="L141" s="65" t="n">
        <v>13</v>
      </c>
      <c r="M141" s="70" t="n">
        <v>185901</v>
      </c>
      <c r="N141" s="70" t="n">
        <v>0</v>
      </c>
      <c r="O141" s="70" t="n">
        <v>0</v>
      </c>
      <c r="P141" s="70" t="n">
        <f aca="false">M141</f>
        <v>185901</v>
      </c>
      <c r="Q141" s="74" t="n">
        <f aca="false">P141/J141</f>
        <v>308.600597609562</v>
      </c>
      <c r="R141" s="65" t="n">
        <v>10477.1</v>
      </c>
      <c r="S141" s="65" t="n">
        <v>2019</v>
      </c>
      <c r="T141" s="36"/>
    </row>
    <row r="142" s="2" customFormat="true" ht="12.75" hidden="false" customHeight="true" outlineLevel="0" collapsed="false">
      <c r="A142" s="65" t="n">
        <f aca="false">A141+1</f>
        <v>124</v>
      </c>
      <c r="B142" s="68" t="s">
        <v>187</v>
      </c>
      <c r="C142" s="65" t="s">
        <v>188</v>
      </c>
      <c r="D142" s="65"/>
      <c r="E142" s="65" t="s">
        <v>43</v>
      </c>
      <c r="F142" s="68" t="s">
        <v>163</v>
      </c>
      <c r="G142" s="65" t="n">
        <v>2</v>
      </c>
      <c r="H142" s="65" t="n">
        <v>2</v>
      </c>
      <c r="I142" s="70" t="n">
        <v>672</v>
      </c>
      <c r="J142" s="70" t="n">
        <v>628</v>
      </c>
      <c r="K142" s="65" t="n">
        <v>156.3</v>
      </c>
      <c r="L142" s="65" t="n">
        <v>18</v>
      </c>
      <c r="M142" s="70" t="n">
        <v>203212.01</v>
      </c>
      <c r="N142" s="70" t="n">
        <v>0</v>
      </c>
      <c r="O142" s="70" t="n">
        <v>0</v>
      </c>
      <c r="P142" s="70" t="n">
        <f aca="false">M142</f>
        <v>203212.01</v>
      </c>
      <c r="Q142" s="74" t="n">
        <f aca="false">P142/J142</f>
        <v>323.586003184713</v>
      </c>
      <c r="R142" s="65" t="n">
        <v>10477.1</v>
      </c>
      <c r="S142" s="65" t="n">
        <v>2019</v>
      </c>
      <c r="T142" s="36"/>
    </row>
    <row r="143" s="2" customFormat="true" ht="12.75" hidden="false" customHeight="true" outlineLevel="0" collapsed="false">
      <c r="A143" s="65" t="n">
        <f aca="false">A142+1</f>
        <v>125</v>
      </c>
      <c r="B143" s="68" t="s">
        <v>189</v>
      </c>
      <c r="C143" s="65" t="s">
        <v>141</v>
      </c>
      <c r="D143" s="65"/>
      <c r="E143" s="65" t="s">
        <v>43</v>
      </c>
      <c r="F143" s="68" t="s">
        <v>79</v>
      </c>
      <c r="G143" s="65" t="n">
        <v>2</v>
      </c>
      <c r="H143" s="65" t="n">
        <v>2</v>
      </c>
      <c r="I143" s="70" t="n">
        <v>852</v>
      </c>
      <c r="J143" s="70" t="n">
        <v>775</v>
      </c>
      <c r="K143" s="65" t="n">
        <v>130.7</v>
      </c>
      <c r="L143" s="65" t="n">
        <v>14</v>
      </c>
      <c r="M143" s="70" t="n">
        <v>75234</v>
      </c>
      <c r="N143" s="70" t="n">
        <v>0</v>
      </c>
      <c r="O143" s="70" t="n">
        <v>0</v>
      </c>
      <c r="P143" s="70" t="n">
        <f aca="false">M143</f>
        <v>75234</v>
      </c>
      <c r="Q143" s="74" t="n">
        <f aca="false">P143/J143</f>
        <v>97.0761290322581</v>
      </c>
      <c r="R143" s="65" t="n">
        <v>10477.1</v>
      </c>
      <c r="S143" s="65" t="n">
        <v>2019</v>
      </c>
      <c r="T143" s="36"/>
    </row>
    <row r="144" s="2" customFormat="true" ht="12.75" hidden="false" customHeight="true" outlineLevel="0" collapsed="false">
      <c r="A144" s="65" t="n">
        <f aca="false">A143+1</f>
        <v>126</v>
      </c>
      <c r="B144" s="68" t="s">
        <v>190</v>
      </c>
      <c r="C144" s="65" t="s">
        <v>149</v>
      </c>
      <c r="D144" s="65"/>
      <c r="E144" s="65" t="s">
        <v>43</v>
      </c>
      <c r="F144" s="68" t="s">
        <v>163</v>
      </c>
      <c r="G144" s="65" t="n">
        <v>2</v>
      </c>
      <c r="H144" s="65" t="n">
        <v>1</v>
      </c>
      <c r="I144" s="70" t="n">
        <v>737.5</v>
      </c>
      <c r="J144" s="70" t="n">
        <v>232</v>
      </c>
      <c r="K144" s="65" t="n">
        <v>629.88</v>
      </c>
      <c r="L144" s="65" t="n">
        <v>16</v>
      </c>
      <c r="M144" s="70" t="n">
        <v>68767.24</v>
      </c>
      <c r="N144" s="70" t="n">
        <v>0</v>
      </c>
      <c r="O144" s="70" t="n">
        <v>0</v>
      </c>
      <c r="P144" s="70" t="n">
        <f aca="false">M144</f>
        <v>68767.24</v>
      </c>
      <c r="Q144" s="74" t="n">
        <f aca="false">P144/J144</f>
        <v>296.410517241379</v>
      </c>
      <c r="R144" s="65" t="n">
        <v>10477.1</v>
      </c>
      <c r="S144" s="65" t="n">
        <v>2019</v>
      </c>
      <c r="T144" s="36"/>
    </row>
    <row r="145" s="2" customFormat="true" ht="12.75" hidden="false" customHeight="true" outlineLevel="0" collapsed="false">
      <c r="A145" s="65" t="n">
        <f aca="false">A144+1</f>
        <v>127</v>
      </c>
      <c r="B145" s="68" t="s">
        <v>191</v>
      </c>
      <c r="C145" s="65" t="s">
        <v>192</v>
      </c>
      <c r="D145" s="65"/>
      <c r="E145" s="65" t="s">
        <v>43</v>
      </c>
      <c r="F145" s="68" t="s">
        <v>79</v>
      </c>
      <c r="G145" s="65" t="n">
        <v>4</v>
      </c>
      <c r="H145" s="65" t="n">
        <v>3</v>
      </c>
      <c r="I145" s="70" t="n">
        <v>2087</v>
      </c>
      <c r="J145" s="70" t="n">
        <v>1849</v>
      </c>
      <c r="K145" s="65" t="n">
        <v>1847.2</v>
      </c>
      <c r="L145" s="65" t="n">
        <v>25</v>
      </c>
      <c r="M145" s="70" t="n">
        <v>581497.94</v>
      </c>
      <c r="N145" s="70" t="n">
        <v>0</v>
      </c>
      <c r="O145" s="70" t="n">
        <v>0</v>
      </c>
      <c r="P145" s="70" t="n">
        <f aca="false">M145</f>
        <v>581497.94</v>
      </c>
      <c r="Q145" s="74" t="n">
        <f aca="false">P145/J145</f>
        <v>314.493207138994</v>
      </c>
      <c r="R145" s="65" t="n">
        <v>10477.1</v>
      </c>
      <c r="S145" s="65" t="n">
        <v>2019</v>
      </c>
      <c r="T145" s="36"/>
    </row>
    <row r="146" s="83" customFormat="true" ht="12.75" hidden="false" customHeight="true" outlineLevel="0" collapsed="false">
      <c r="A146" s="78" t="n">
        <f aca="false">A145+1</f>
        <v>128</v>
      </c>
      <c r="B146" s="79" t="s">
        <v>193</v>
      </c>
      <c r="C146" s="78" t="s">
        <v>194</v>
      </c>
      <c r="D146" s="78" t="n">
        <v>1970</v>
      </c>
      <c r="E146" s="78" t="s">
        <v>43</v>
      </c>
      <c r="F146" s="79" t="s">
        <v>44</v>
      </c>
      <c r="G146" s="78" t="n">
        <v>2</v>
      </c>
      <c r="H146" s="78" t="n">
        <v>1</v>
      </c>
      <c r="I146" s="80" t="n">
        <v>266.3</v>
      </c>
      <c r="J146" s="80" t="n">
        <v>266.3</v>
      </c>
      <c r="K146" s="80" t="n">
        <v>266.3</v>
      </c>
      <c r="L146" s="78"/>
      <c r="M146" s="80" t="n">
        <v>1883951.79</v>
      </c>
      <c r="N146" s="80" t="n">
        <v>0</v>
      </c>
      <c r="O146" s="80" t="n">
        <v>0</v>
      </c>
      <c r="P146" s="80" t="n">
        <f aca="false">M146</f>
        <v>1883951.79</v>
      </c>
      <c r="Q146" s="81" t="n">
        <f aca="false">P146/J146</f>
        <v>7074.54671423207</v>
      </c>
      <c r="R146" s="78" t="n">
        <v>10477.1</v>
      </c>
      <c r="S146" s="78" t="s">
        <v>195</v>
      </c>
      <c r="T146" s="82"/>
    </row>
    <row r="147" s="83" customFormat="true" ht="12.75" hidden="false" customHeight="true" outlineLevel="0" collapsed="false">
      <c r="A147" s="78" t="n">
        <f aca="false">A146+1</f>
        <v>129</v>
      </c>
      <c r="B147" s="79" t="s">
        <v>196</v>
      </c>
      <c r="C147" s="78" t="s">
        <v>162</v>
      </c>
      <c r="D147" s="78" t="n">
        <v>1969</v>
      </c>
      <c r="E147" s="78" t="s">
        <v>43</v>
      </c>
      <c r="F147" s="79" t="s">
        <v>44</v>
      </c>
      <c r="G147" s="78" t="n">
        <v>2</v>
      </c>
      <c r="H147" s="78" t="n">
        <v>1</v>
      </c>
      <c r="I147" s="80" t="n">
        <v>163.2</v>
      </c>
      <c r="J147" s="80" t="n">
        <v>163.2</v>
      </c>
      <c r="K147" s="80" t="n">
        <v>163.2</v>
      </c>
      <c r="L147" s="78"/>
      <c r="M147" s="80" t="n">
        <v>1493091.9</v>
      </c>
      <c r="N147" s="80" t="n">
        <v>0</v>
      </c>
      <c r="O147" s="80" t="n">
        <v>0</v>
      </c>
      <c r="P147" s="80" t="n">
        <f aca="false">M147</f>
        <v>1493091.9</v>
      </c>
      <c r="Q147" s="81" t="n">
        <f aca="false">P147/J147</f>
        <v>9148.84742647059</v>
      </c>
      <c r="R147" s="78" t="n">
        <v>10477.1</v>
      </c>
      <c r="S147" s="78" t="s">
        <v>195</v>
      </c>
      <c r="T147" s="82"/>
    </row>
    <row r="148" s="83" customFormat="true" ht="12.75" hidden="false" customHeight="true" outlineLevel="0" collapsed="false">
      <c r="A148" s="78" t="n">
        <f aca="false">A147+1</f>
        <v>130</v>
      </c>
      <c r="B148" s="79" t="s">
        <v>197</v>
      </c>
      <c r="C148" s="78" t="s">
        <v>151</v>
      </c>
      <c r="D148" s="78"/>
      <c r="E148" s="78" t="s">
        <v>43</v>
      </c>
      <c r="F148" s="79" t="s">
        <v>198</v>
      </c>
      <c r="G148" s="78" t="n">
        <v>3</v>
      </c>
      <c r="H148" s="78" t="n">
        <v>2</v>
      </c>
      <c r="I148" s="80" t="n">
        <v>1176.4</v>
      </c>
      <c r="J148" s="80" t="n">
        <v>1068.4</v>
      </c>
      <c r="K148" s="78" t="n">
        <v>855.24</v>
      </c>
      <c r="L148" s="78" t="n">
        <v>18</v>
      </c>
      <c r="M148" s="80" t="n">
        <v>5897462.4408</v>
      </c>
      <c r="N148" s="80" t="n">
        <v>0</v>
      </c>
      <c r="O148" s="80" t="n">
        <v>0</v>
      </c>
      <c r="P148" s="80" t="n">
        <f aca="false">M148</f>
        <v>5897462.4408</v>
      </c>
      <c r="Q148" s="81" t="n">
        <f aca="false">P148/J148</f>
        <v>5519.90119880195</v>
      </c>
      <c r="R148" s="78" t="n">
        <v>9304.56</v>
      </c>
      <c r="S148" s="78" t="s">
        <v>195</v>
      </c>
      <c r="T148" s="82"/>
    </row>
    <row r="149" s="83" customFormat="true" ht="12.75" hidden="false" customHeight="true" outlineLevel="0" collapsed="false">
      <c r="A149" s="78" t="n">
        <f aca="false">A148+1</f>
        <v>131</v>
      </c>
      <c r="B149" s="79" t="s">
        <v>199</v>
      </c>
      <c r="C149" s="78" t="n">
        <v>1972</v>
      </c>
      <c r="D149" s="78" t="n">
        <v>1982</v>
      </c>
      <c r="E149" s="78" t="s">
        <v>43</v>
      </c>
      <c r="F149" s="79" t="s">
        <v>200</v>
      </c>
      <c r="G149" s="78" t="n">
        <v>2</v>
      </c>
      <c r="H149" s="78" t="n">
        <v>2</v>
      </c>
      <c r="I149" s="80" t="n">
        <v>598.3</v>
      </c>
      <c r="J149" s="80" t="n">
        <v>542.3</v>
      </c>
      <c r="K149" s="80" t="n">
        <v>542.3</v>
      </c>
      <c r="L149" s="78" t="n">
        <v>12</v>
      </c>
      <c r="M149" s="80" t="n">
        <v>271279.29</v>
      </c>
      <c r="N149" s="80" t="n">
        <v>0</v>
      </c>
      <c r="O149" s="80" t="n">
        <v>0</v>
      </c>
      <c r="P149" s="80" t="n">
        <f aca="false">M149</f>
        <v>271279.29</v>
      </c>
      <c r="Q149" s="81" t="n">
        <f aca="false">P149/J149</f>
        <v>500.238410473907</v>
      </c>
      <c r="R149" s="78" t="n">
        <v>11918.52</v>
      </c>
      <c r="S149" s="78" t="s">
        <v>195</v>
      </c>
      <c r="T149" s="82"/>
    </row>
    <row r="150" s="85" customFormat="true" ht="12.75" hidden="false" customHeight="true" outlineLevel="0" collapsed="false">
      <c r="A150" s="65" t="n">
        <f aca="false">A149+1</f>
        <v>132</v>
      </c>
      <c r="B150" s="68" t="s">
        <v>201</v>
      </c>
      <c r="C150" s="65" t="n">
        <v>1958</v>
      </c>
      <c r="D150" s="28"/>
      <c r="E150" s="65" t="s">
        <v>43</v>
      </c>
      <c r="F150" s="68" t="s">
        <v>202</v>
      </c>
      <c r="G150" s="65" t="n">
        <v>3</v>
      </c>
      <c r="H150" s="69" t="n">
        <v>2</v>
      </c>
      <c r="I150" s="70" t="n">
        <v>1061.5</v>
      </c>
      <c r="J150" s="70" t="n">
        <v>965</v>
      </c>
      <c r="K150" s="70" t="n">
        <v>964.5</v>
      </c>
      <c r="L150" s="69" t="n">
        <v>18</v>
      </c>
      <c r="M150" s="70" t="n">
        <v>312260.49</v>
      </c>
      <c r="N150" s="70" t="n">
        <v>0</v>
      </c>
      <c r="O150" s="70" t="n">
        <v>0</v>
      </c>
      <c r="P150" s="70" t="n">
        <f aca="false">M150</f>
        <v>312260.49</v>
      </c>
      <c r="Q150" s="74" t="n">
        <f aca="false">P150/J150</f>
        <v>323.586</v>
      </c>
      <c r="R150" s="65" t="n">
        <v>10477.1</v>
      </c>
      <c r="S150" s="65" t="n">
        <v>2019</v>
      </c>
      <c r="T150" s="84"/>
    </row>
    <row r="151" s="85" customFormat="true" ht="12.75" hidden="false" customHeight="true" outlineLevel="0" collapsed="false">
      <c r="A151" s="65" t="n">
        <f aca="false">A150+1</f>
        <v>133</v>
      </c>
      <c r="B151" s="68" t="s">
        <v>203</v>
      </c>
      <c r="C151" s="65" t="n">
        <v>1955</v>
      </c>
      <c r="D151" s="28"/>
      <c r="E151" s="65" t="s">
        <v>43</v>
      </c>
      <c r="F151" s="68" t="s">
        <v>202</v>
      </c>
      <c r="G151" s="65" t="n">
        <v>3</v>
      </c>
      <c r="H151" s="69" t="n">
        <v>2</v>
      </c>
      <c r="I151" s="70" t="n">
        <v>2070.6</v>
      </c>
      <c r="J151" s="70" t="n">
        <v>1308.8</v>
      </c>
      <c r="K151" s="70" t="n">
        <v>1159</v>
      </c>
      <c r="L151" s="69" t="n">
        <v>23</v>
      </c>
      <c r="M151" s="70" t="n">
        <v>423509.3568</v>
      </c>
      <c r="N151" s="70" t="n">
        <v>0</v>
      </c>
      <c r="O151" s="70" t="n">
        <v>0</v>
      </c>
      <c r="P151" s="70" t="n">
        <f aca="false">M151</f>
        <v>423509.3568</v>
      </c>
      <c r="Q151" s="74" t="n">
        <f aca="false">P151/J151</f>
        <v>323.586</v>
      </c>
      <c r="R151" s="65" t="n">
        <v>10477.1</v>
      </c>
      <c r="S151" s="65" t="n">
        <v>2019</v>
      </c>
      <c r="T151" s="84"/>
    </row>
    <row r="152" s="85" customFormat="true" ht="12.75" hidden="false" customHeight="true" outlineLevel="0" collapsed="false">
      <c r="A152" s="65" t="n">
        <f aca="false">A151+1</f>
        <v>134</v>
      </c>
      <c r="B152" s="68" t="s">
        <v>204</v>
      </c>
      <c r="C152" s="65" t="n">
        <v>1967</v>
      </c>
      <c r="D152" s="28"/>
      <c r="E152" s="65" t="s">
        <v>43</v>
      </c>
      <c r="F152" s="68" t="s">
        <v>163</v>
      </c>
      <c r="G152" s="65" t="n">
        <v>5</v>
      </c>
      <c r="H152" s="69" t="n">
        <v>3</v>
      </c>
      <c r="I152" s="70" t="n">
        <v>3498</v>
      </c>
      <c r="J152" s="70" t="n">
        <v>2568</v>
      </c>
      <c r="K152" s="70" t="n">
        <v>0</v>
      </c>
      <c r="L152" s="69" t="n">
        <v>61</v>
      </c>
      <c r="M152" s="70" t="n">
        <v>775281</v>
      </c>
      <c r="N152" s="70" t="n">
        <v>0</v>
      </c>
      <c r="O152" s="70" t="n">
        <v>0</v>
      </c>
      <c r="P152" s="70" t="n">
        <f aca="false">M152</f>
        <v>775281</v>
      </c>
      <c r="Q152" s="74" t="n">
        <f aca="false">P152/J152</f>
        <v>301.900700934579</v>
      </c>
      <c r="R152" s="65" t="n">
        <v>10477.1</v>
      </c>
      <c r="S152" s="65" t="n">
        <v>2019</v>
      </c>
      <c r="T152" s="84"/>
    </row>
    <row r="153" s="85" customFormat="true" ht="12.75" hidden="false" customHeight="true" outlineLevel="0" collapsed="false">
      <c r="A153" s="65" t="n">
        <f aca="false">A152+1</f>
        <v>135</v>
      </c>
      <c r="B153" s="68" t="s">
        <v>205</v>
      </c>
      <c r="C153" s="65" t="n">
        <v>1940</v>
      </c>
      <c r="D153" s="28"/>
      <c r="E153" s="65" t="s">
        <v>43</v>
      </c>
      <c r="F153" s="68" t="s">
        <v>202</v>
      </c>
      <c r="G153" s="65" t="n">
        <v>4</v>
      </c>
      <c r="H153" s="69" t="n">
        <v>2</v>
      </c>
      <c r="I153" s="70" t="n">
        <v>1249.9</v>
      </c>
      <c r="J153" s="70" t="n">
        <v>827.9</v>
      </c>
      <c r="K153" s="70" t="n">
        <v>0</v>
      </c>
      <c r="L153" s="69" t="n">
        <v>16</v>
      </c>
      <c r="M153" s="70" t="n">
        <v>267896.8494</v>
      </c>
      <c r="N153" s="70" t="n">
        <v>0</v>
      </c>
      <c r="O153" s="70" t="n">
        <v>0</v>
      </c>
      <c r="P153" s="70" t="n">
        <f aca="false">M153</f>
        <v>267896.8494</v>
      </c>
      <c r="Q153" s="74" t="n">
        <f aca="false">P153/J153</f>
        <v>323.586</v>
      </c>
      <c r="R153" s="65" t="n">
        <v>10477.1</v>
      </c>
      <c r="S153" s="65" t="n">
        <v>2019</v>
      </c>
      <c r="T153" s="84"/>
    </row>
    <row r="154" s="85" customFormat="true" ht="12.75" hidden="false" customHeight="true" outlineLevel="0" collapsed="false">
      <c r="A154" s="65" t="n">
        <f aca="false">A153+1</f>
        <v>136</v>
      </c>
      <c r="B154" s="68" t="s">
        <v>206</v>
      </c>
      <c r="C154" s="65" t="n">
        <v>1964</v>
      </c>
      <c r="D154" s="28"/>
      <c r="E154" s="65" t="s">
        <v>43</v>
      </c>
      <c r="F154" s="68" t="s">
        <v>183</v>
      </c>
      <c r="G154" s="65" t="n">
        <v>5</v>
      </c>
      <c r="H154" s="69" t="n">
        <v>3</v>
      </c>
      <c r="I154" s="70" t="n">
        <v>3315</v>
      </c>
      <c r="J154" s="70" t="n">
        <v>2557</v>
      </c>
      <c r="K154" s="70" t="n">
        <v>2319.3</v>
      </c>
      <c r="L154" s="69" t="n">
        <v>60</v>
      </c>
      <c r="M154" s="70" t="n">
        <v>772018</v>
      </c>
      <c r="N154" s="70" t="n">
        <v>0</v>
      </c>
      <c r="O154" s="70" t="n">
        <v>0</v>
      </c>
      <c r="P154" s="70" t="n">
        <f aca="false">M154</f>
        <v>772018</v>
      </c>
      <c r="Q154" s="74" t="n">
        <f aca="false">P154/J154</f>
        <v>301.923347673054</v>
      </c>
      <c r="R154" s="65" t="n">
        <v>10477.1</v>
      </c>
      <c r="S154" s="65" t="n">
        <v>2019</v>
      </c>
      <c r="T154" s="84"/>
    </row>
    <row r="155" s="85" customFormat="true" ht="12.75" hidden="false" customHeight="true" outlineLevel="0" collapsed="false">
      <c r="A155" s="65" t="n">
        <f aca="false">A154+1</f>
        <v>137</v>
      </c>
      <c r="B155" s="68" t="s">
        <v>207</v>
      </c>
      <c r="C155" s="65" t="n">
        <v>1962</v>
      </c>
      <c r="D155" s="28"/>
      <c r="E155" s="65" t="s">
        <v>43</v>
      </c>
      <c r="F155" s="68" t="s">
        <v>202</v>
      </c>
      <c r="G155" s="65" t="n">
        <v>3</v>
      </c>
      <c r="H155" s="69" t="n">
        <v>2</v>
      </c>
      <c r="I155" s="70" t="n">
        <v>1048.9</v>
      </c>
      <c r="J155" s="70" t="n">
        <v>957.2</v>
      </c>
      <c r="K155" s="70" t="n">
        <v>866.19</v>
      </c>
      <c r="L155" s="69" t="n">
        <v>27</v>
      </c>
      <c r="M155" s="70" t="n">
        <f aca="false">309736.5192+111436</f>
        <v>421172.5192</v>
      </c>
      <c r="N155" s="70" t="n">
        <v>0</v>
      </c>
      <c r="O155" s="70" t="n">
        <v>0</v>
      </c>
      <c r="P155" s="70" t="n">
        <f aca="false">M155</f>
        <v>421172.5192</v>
      </c>
      <c r="Q155" s="74" t="n">
        <f aca="false">P155/J155</f>
        <v>440.004721270372</v>
      </c>
      <c r="R155" s="65" t="n">
        <v>10477.1</v>
      </c>
      <c r="S155" s="65" t="n">
        <v>2019</v>
      </c>
      <c r="T155" s="84"/>
    </row>
    <row r="156" s="85" customFormat="true" ht="12.75" hidden="false" customHeight="true" outlineLevel="0" collapsed="false">
      <c r="A156" s="65" t="n">
        <f aca="false">A155+1</f>
        <v>138</v>
      </c>
      <c r="B156" s="68" t="s">
        <v>208</v>
      </c>
      <c r="C156" s="65" t="n">
        <v>1958</v>
      </c>
      <c r="D156" s="28"/>
      <c r="E156" s="65" t="s">
        <v>43</v>
      </c>
      <c r="F156" s="68" t="s">
        <v>202</v>
      </c>
      <c r="G156" s="65" t="n">
        <v>5</v>
      </c>
      <c r="H156" s="69" t="n">
        <v>2</v>
      </c>
      <c r="I156" s="70" t="n">
        <v>5081</v>
      </c>
      <c r="J156" s="70" t="n">
        <v>3371</v>
      </c>
      <c r="K156" s="70" t="n">
        <v>2793.5</v>
      </c>
      <c r="L156" s="69" t="n">
        <v>60</v>
      </c>
      <c r="M156" s="70" t="n">
        <v>991453</v>
      </c>
      <c r="N156" s="70" t="n">
        <v>0</v>
      </c>
      <c r="O156" s="70" t="n">
        <v>0</v>
      </c>
      <c r="P156" s="70" t="n">
        <f aca="false">M156</f>
        <v>991453</v>
      </c>
      <c r="Q156" s="74" t="n">
        <f aca="false">P156/J156</f>
        <v>294.112429546129</v>
      </c>
      <c r="R156" s="65" t="n">
        <v>10477.1</v>
      </c>
      <c r="S156" s="65" t="n">
        <v>2019</v>
      </c>
      <c r="T156" s="84"/>
    </row>
    <row r="157" s="85" customFormat="true" ht="12.75" hidden="false" customHeight="true" outlineLevel="0" collapsed="false">
      <c r="A157" s="65" t="n">
        <f aca="false">A156+1</f>
        <v>139</v>
      </c>
      <c r="B157" s="68" t="s">
        <v>209</v>
      </c>
      <c r="C157" s="65" t="n">
        <v>1963</v>
      </c>
      <c r="D157" s="28"/>
      <c r="E157" s="65" t="s">
        <v>43</v>
      </c>
      <c r="F157" s="68" t="s">
        <v>202</v>
      </c>
      <c r="G157" s="65" t="n">
        <v>5</v>
      </c>
      <c r="H157" s="69" t="n">
        <v>4</v>
      </c>
      <c r="I157" s="70" t="n">
        <v>3201.1</v>
      </c>
      <c r="J157" s="70" t="n">
        <v>3186.7</v>
      </c>
      <c r="K157" s="70" t="n">
        <v>2594.94</v>
      </c>
      <c r="L157" s="69" t="n">
        <v>69</v>
      </c>
      <c r="M157" s="70" t="n">
        <v>848687</v>
      </c>
      <c r="N157" s="70" t="n">
        <v>0</v>
      </c>
      <c r="O157" s="70" t="n">
        <v>0</v>
      </c>
      <c r="P157" s="70" t="n">
        <f aca="false">M157</f>
        <v>848687</v>
      </c>
      <c r="Q157" s="74" t="n">
        <f aca="false">P157/J157</f>
        <v>266.321586594282</v>
      </c>
      <c r="R157" s="65" t="n">
        <v>10477.1</v>
      </c>
      <c r="S157" s="65" t="n">
        <v>2019</v>
      </c>
      <c r="T157" s="84"/>
    </row>
    <row r="158" s="85" customFormat="true" ht="12.75" hidden="false" customHeight="true" outlineLevel="0" collapsed="false">
      <c r="A158" s="65" t="n">
        <f aca="false">A157+1</f>
        <v>140</v>
      </c>
      <c r="B158" s="68" t="s">
        <v>210</v>
      </c>
      <c r="C158" s="65" t="n">
        <v>1936</v>
      </c>
      <c r="D158" s="28"/>
      <c r="E158" s="65" t="s">
        <v>43</v>
      </c>
      <c r="F158" s="68" t="s">
        <v>202</v>
      </c>
      <c r="G158" s="65" t="n">
        <v>4</v>
      </c>
      <c r="H158" s="69" t="n">
        <v>7</v>
      </c>
      <c r="I158" s="70" t="n">
        <v>4482</v>
      </c>
      <c r="J158" s="70" t="n">
        <v>4297</v>
      </c>
      <c r="K158" s="70" t="n">
        <v>4163.7</v>
      </c>
      <c r="L158" s="69" t="n">
        <v>57</v>
      </c>
      <c r="M158" s="70" t="n">
        <v>671504</v>
      </c>
      <c r="N158" s="70" t="n">
        <v>0</v>
      </c>
      <c r="O158" s="70" t="n">
        <v>0</v>
      </c>
      <c r="P158" s="70" t="n">
        <f aca="false">M158</f>
        <v>671504</v>
      </c>
      <c r="Q158" s="74" t="n">
        <f aca="false">P158/J158</f>
        <v>156.272748429137</v>
      </c>
      <c r="R158" s="65" t="n">
        <v>10477.1</v>
      </c>
      <c r="S158" s="65" t="n">
        <v>2019</v>
      </c>
      <c r="T158" s="84"/>
    </row>
    <row r="159" s="85" customFormat="true" ht="12.75" hidden="false" customHeight="true" outlineLevel="0" collapsed="false">
      <c r="A159" s="65" t="n">
        <f aca="false">A158+1</f>
        <v>141</v>
      </c>
      <c r="B159" s="68" t="s">
        <v>211</v>
      </c>
      <c r="C159" s="65" t="n">
        <v>1936</v>
      </c>
      <c r="D159" s="28"/>
      <c r="E159" s="65" t="s">
        <v>43</v>
      </c>
      <c r="F159" s="68" t="s">
        <v>163</v>
      </c>
      <c r="G159" s="65" t="n">
        <v>3</v>
      </c>
      <c r="H159" s="69" t="n">
        <v>3</v>
      </c>
      <c r="I159" s="70" t="n">
        <v>1043</v>
      </c>
      <c r="J159" s="70" t="n">
        <v>952</v>
      </c>
      <c r="K159" s="70" t="n">
        <v>958.8</v>
      </c>
      <c r="L159" s="69" t="n">
        <v>19</v>
      </c>
      <c r="M159" s="70" t="n">
        <v>308053.872</v>
      </c>
      <c r="N159" s="70" t="n">
        <v>0</v>
      </c>
      <c r="O159" s="70" t="n">
        <v>0</v>
      </c>
      <c r="P159" s="70" t="n">
        <f aca="false">M159</f>
        <v>308053.872</v>
      </c>
      <c r="Q159" s="74" t="n">
        <f aca="false">P159/J159</f>
        <v>323.586</v>
      </c>
      <c r="R159" s="65" t="n">
        <v>10477.1</v>
      </c>
      <c r="S159" s="65" t="n">
        <v>2019</v>
      </c>
      <c r="T159" s="84"/>
    </row>
    <row r="160" s="85" customFormat="true" ht="12.75" hidden="false" customHeight="true" outlineLevel="0" collapsed="false">
      <c r="A160" s="65" t="n">
        <f aca="false">A159+1</f>
        <v>142</v>
      </c>
      <c r="B160" s="68" t="s">
        <v>212</v>
      </c>
      <c r="C160" s="65" t="n">
        <v>1964</v>
      </c>
      <c r="D160" s="28"/>
      <c r="E160" s="65" t="s">
        <v>43</v>
      </c>
      <c r="F160" s="68" t="s">
        <v>163</v>
      </c>
      <c r="G160" s="65" t="n">
        <v>5</v>
      </c>
      <c r="H160" s="69" t="n">
        <v>3</v>
      </c>
      <c r="I160" s="70" t="n">
        <v>2293.68</v>
      </c>
      <c r="J160" s="70" t="n">
        <v>1727.3</v>
      </c>
      <c r="K160" s="70" t="n">
        <v>1727.6</v>
      </c>
      <c r="L160" s="69" t="n">
        <v>41</v>
      </c>
      <c r="M160" s="70" t="n">
        <v>558930.0978</v>
      </c>
      <c r="N160" s="70" t="n">
        <v>0</v>
      </c>
      <c r="O160" s="70" t="n">
        <v>0</v>
      </c>
      <c r="P160" s="70" t="n">
        <f aca="false">M160</f>
        <v>558930.0978</v>
      </c>
      <c r="Q160" s="74" t="n">
        <f aca="false">P160/J160</f>
        <v>323.586</v>
      </c>
      <c r="R160" s="65" t="n">
        <v>10477.1</v>
      </c>
      <c r="S160" s="65" t="n">
        <v>2019</v>
      </c>
      <c r="T160" s="84"/>
    </row>
    <row r="161" s="85" customFormat="true" ht="12.75" hidden="false" customHeight="true" outlineLevel="0" collapsed="false">
      <c r="A161" s="65" t="n">
        <f aca="false">A160+1</f>
        <v>143</v>
      </c>
      <c r="B161" s="68" t="s">
        <v>213</v>
      </c>
      <c r="C161" s="65" t="n">
        <v>1963</v>
      </c>
      <c r="D161" s="28"/>
      <c r="E161" s="65" t="s">
        <v>43</v>
      </c>
      <c r="F161" s="68" t="s">
        <v>202</v>
      </c>
      <c r="G161" s="65" t="n">
        <v>4</v>
      </c>
      <c r="H161" s="69" t="n">
        <v>2</v>
      </c>
      <c r="I161" s="70" t="n">
        <v>1374</v>
      </c>
      <c r="J161" s="70" t="n">
        <v>1278</v>
      </c>
      <c r="K161" s="70" t="n">
        <v>1106.6</v>
      </c>
      <c r="L161" s="69" t="n">
        <v>31</v>
      </c>
      <c r="M161" s="70" t="n">
        <v>567760.63</v>
      </c>
      <c r="N161" s="70" t="n">
        <v>0</v>
      </c>
      <c r="O161" s="70" t="n">
        <v>0</v>
      </c>
      <c r="P161" s="70" t="n">
        <f aca="false">M161</f>
        <v>567760.63</v>
      </c>
      <c r="Q161" s="74" t="n">
        <f aca="false">P161/J161</f>
        <v>444.257143974961</v>
      </c>
      <c r="R161" s="65" t="n">
        <v>10477.1</v>
      </c>
      <c r="S161" s="65" t="n">
        <v>2019</v>
      </c>
      <c r="T161" s="84"/>
    </row>
    <row r="162" s="85" customFormat="true" ht="12.75" hidden="false" customHeight="true" outlineLevel="0" collapsed="false">
      <c r="A162" s="65" t="n">
        <f aca="false">A161+1</f>
        <v>144</v>
      </c>
      <c r="B162" s="68" t="s">
        <v>214</v>
      </c>
      <c r="C162" s="65" t="n">
        <v>1948</v>
      </c>
      <c r="D162" s="28"/>
      <c r="E162" s="65" t="s">
        <v>43</v>
      </c>
      <c r="F162" s="68" t="s">
        <v>183</v>
      </c>
      <c r="G162" s="65" t="n">
        <v>2</v>
      </c>
      <c r="H162" s="69" t="n">
        <v>4</v>
      </c>
      <c r="I162" s="70" t="n">
        <v>1009</v>
      </c>
      <c r="J162" s="70" t="n">
        <v>940.15</v>
      </c>
      <c r="K162" s="70" t="n">
        <v>940.15</v>
      </c>
      <c r="L162" s="69" t="n">
        <v>23</v>
      </c>
      <c r="M162" s="70" t="n">
        <v>304219.3779</v>
      </c>
      <c r="N162" s="70" t="n">
        <v>0</v>
      </c>
      <c r="O162" s="70" t="n">
        <v>0</v>
      </c>
      <c r="P162" s="70" t="n">
        <f aca="false">M162</f>
        <v>304219.3779</v>
      </c>
      <c r="Q162" s="74" t="n">
        <f aca="false">P162/J162</f>
        <v>323.586</v>
      </c>
      <c r="R162" s="65" t="n">
        <v>10477.1</v>
      </c>
      <c r="S162" s="65" t="n">
        <v>2019</v>
      </c>
      <c r="T162" s="84"/>
    </row>
    <row r="163" s="85" customFormat="true" ht="12.75" hidden="false" customHeight="true" outlineLevel="0" collapsed="false">
      <c r="A163" s="65" t="n">
        <f aca="false">A162+1</f>
        <v>145</v>
      </c>
      <c r="B163" s="68" t="s">
        <v>215</v>
      </c>
      <c r="C163" s="65" t="n">
        <v>1951</v>
      </c>
      <c r="D163" s="28"/>
      <c r="E163" s="65" t="s">
        <v>43</v>
      </c>
      <c r="F163" s="68" t="s">
        <v>183</v>
      </c>
      <c r="G163" s="65" t="n">
        <v>4</v>
      </c>
      <c r="H163" s="69" t="n">
        <v>4</v>
      </c>
      <c r="I163" s="70" t="n">
        <v>3718.7</v>
      </c>
      <c r="J163" s="70" t="n">
        <v>3360.9</v>
      </c>
      <c r="K163" s="70" t="n">
        <v>2437.7</v>
      </c>
      <c r="L163" s="69" t="n">
        <v>44</v>
      </c>
      <c r="M163" s="70" t="n">
        <v>807166</v>
      </c>
      <c r="N163" s="70" t="n">
        <v>0</v>
      </c>
      <c r="O163" s="70" t="n">
        <v>0</v>
      </c>
      <c r="P163" s="70" t="n">
        <f aca="false">M163</f>
        <v>807166</v>
      </c>
      <c r="Q163" s="74" t="n">
        <f aca="false">P163/J163</f>
        <v>240.163646642268</v>
      </c>
      <c r="R163" s="65" t="n">
        <v>10477.1</v>
      </c>
      <c r="S163" s="65" t="n">
        <v>2019</v>
      </c>
      <c r="T163" s="84"/>
    </row>
    <row r="164" s="85" customFormat="true" ht="12.75" hidden="false" customHeight="true" outlineLevel="0" collapsed="false">
      <c r="A164" s="65" t="n">
        <f aca="false">A163+1</f>
        <v>146</v>
      </c>
      <c r="B164" s="68" t="s">
        <v>216</v>
      </c>
      <c r="C164" s="65" t="n">
        <v>1933</v>
      </c>
      <c r="D164" s="28"/>
      <c r="E164" s="65" t="s">
        <v>43</v>
      </c>
      <c r="F164" s="68" t="s">
        <v>202</v>
      </c>
      <c r="G164" s="65" t="n">
        <v>5</v>
      </c>
      <c r="H164" s="69" t="n">
        <v>4</v>
      </c>
      <c r="I164" s="70" t="n">
        <v>4501.3</v>
      </c>
      <c r="J164" s="70" t="n">
        <v>3806.6</v>
      </c>
      <c r="K164" s="70" t="n">
        <v>3093</v>
      </c>
      <c r="L164" s="69" t="n">
        <v>44</v>
      </c>
      <c r="M164" s="70" t="n">
        <v>1177938</v>
      </c>
      <c r="N164" s="70" t="n">
        <v>0</v>
      </c>
      <c r="O164" s="70" t="n">
        <v>0</v>
      </c>
      <c r="P164" s="70" t="n">
        <f aca="false">M164</f>
        <v>1177938</v>
      </c>
      <c r="Q164" s="74" t="n">
        <f aca="false">P164/J164</f>
        <v>309.44622497767</v>
      </c>
      <c r="R164" s="65" t="n">
        <v>10477.1</v>
      </c>
      <c r="S164" s="65" t="n">
        <v>2019</v>
      </c>
      <c r="T164" s="84"/>
    </row>
    <row r="165" s="85" customFormat="true" ht="12.75" hidden="false" customHeight="true" outlineLevel="0" collapsed="false">
      <c r="A165" s="65" t="n">
        <f aca="false">A164+1</f>
        <v>147</v>
      </c>
      <c r="B165" s="68" t="s">
        <v>217</v>
      </c>
      <c r="C165" s="65" t="n">
        <v>1960</v>
      </c>
      <c r="D165" s="28"/>
      <c r="E165" s="65" t="s">
        <v>43</v>
      </c>
      <c r="F165" s="68" t="s">
        <v>202</v>
      </c>
      <c r="G165" s="65" t="n">
        <v>3</v>
      </c>
      <c r="H165" s="69" t="n">
        <v>2</v>
      </c>
      <c r="I165" s="70" t="n">
        <v>1485.36</v>
      </c>
      <c r="J165" s="70" t="n">
        <v>964.5</v>
      </c>
      <c r="K165" s="70" t="n">
        <v>887</v>
      </c>
      <c r="L165" s="69" t="n">
        <v>23</v>
      </c>
      <c r="M165" s="70" t="n">
        <v>295548.8172</v>
      </c>
      <c r="N165" s="70" t="n">
        <v>0</v>
      </c>
      <c r="O165" s="70" t="n">
        <v>0</v>
      </c>
      <c r="P165" s="70" t="n">
        <f aca="false">M165</f>
        <v>295548.8172</v>
      </c>
      <c r="Q165" s="74" t="n">
        <f aca="false">P165/J165</f>
        <v>306.426974805599</v>
      </c>
      <c r="R165" s="65" t="n">
        <v>10477.1</v>
      </c>
      <c r="S165" s="65" t="n">
        <v>2019</v>
      </c>
      <c r="T165" s="84"/>
    </row>
    <row r="166" s="85" customFormat="true" ht="12.75" hidden="false" customHeight="true" outlineLevel="0" collapsed="false">
      <c r="A166" s="65" t="n">
        <f aca="false">A165+1</f>
        <v>148</v>
      </c>
      <c r="B166" s="68" t="s">
        <v>218</v>
      </c>
      <c r="C166" s="65" t="n">
        <v>1950</v>
      </c>
      <c r="D166" s="28"/>
      <c r="E166" s="65" t="s">
        <v>43</v>
      </c>
      <c r="F166" s="68" t="s">
        <v>202</v>
      </c>
      <c r="G166" s="65" t="n">
        <v>4</v>
      </c>
      <c r="H166" s="69" t="n">
        <v>4</v>
      </c>
      <c r="I166" s="70" t="n">
        <v>3030.9</v>
      </c>
      <c r="J166" s="70" t="n">
        <v>2558.6</v>
      </c>
      <c r="K166" s="70" t="n">
        <v>2530.1</v>
      </c>
      <c r="L166" s="69" t="n">
        <v>36</v>
      </c>
      <c r="M166" s="70" t="n">
        <v>780978</v>
      </c>
      <c r="N166" s="70" t="n">
        <v>0</v>
      </c>
      <c r="O166" s="70" t="n">
        <v>0</v>
      </c>
      <c r="P166" s="70" t="n">
        <f aca="false">M166</f>
        <v>780978</v>
      </c>
      <c r="Q166" s="74" t="n">
        <f aca="false">P166/J166</f>
        <v>305.236457437661</v>
      </c>
      <c r="R166" s="65" t="n">
        <v>10477.1</v>
      </c>
      <c r="S166" s="65" t="n">
        <v>2019</v>
      </c>
      <c r="T166" s="84"/>
    </row>
    <row r="167" s="85" customFormat="true" ht="12.75" hidden="false" customHeight="true" outlineLevel="0" collapsed="false">
      <c r="A167" s="65" t="n">
        <f aca="false">A166+1</f>
        <v>149</v>
      </c>
      <c r="B167" s="68" t="s">
        <v>219</v>
      </c>
      <c r="C167" s="65" t="s">
        <v>141</v>
      </c>
      <c r="D167" s="28"/>
      <c r="E167" s="65" t="s">
        <v>43</v>
      </c>
      <c r="F167" s="68" t="s">
        <v>202</v>
      </c>
      <c r="G167" s="65" t="n">
        <v>2</v>
      </c>
      <c r="H167" s="69" t="n">
        <v>2</v>
      </c>
      <c r="I167" s="70" t="n">
        <v>1306.5</v>
      </c>
      <c r="J167" s="70" t="n">
        <v>751.9</v>
      </c>
      <c r="K167" s="70" t="n">
        <v>703</v>
      </c>
      <c r="L167" s="69" t="n">
        <v>14</v>
      </c>
      <c r="M167" s="70" t="n">
        <v>243304.3134</v>
      </c>
      <c r="N167" s="70" t="n">
        <v>0</v>
      </c>
      <c r="O167" s="70" t="n">
        <v>0</v>
      </c>
      <c r="P167" s="70" t="n">
        <f aca="false">M167</f>
        <v>243304.3134</v>
      </c>
      <c r="Q167" s="74" t="n">
        <f aca="false">P167/J167</f>
        <v>323.586</v>
      </c>
      <c r="R167" s="65" t="n">
        <v>10477.1</v>
      </c>
      <c r="S167" s="65" t="n">
        <v>2019</v>
      </c>
      <c r="T167" s="84"/>
    </row>
    <row r="168" s="85" customFormat="true" ht="12.75" hidden="false" customHeight="true" outlineLevel="0" collapsed="false">
      <c r="A168" s="65" t="n">
        <f aca="false">A167+1</f>
        <v>150</v>
      </c>
      <c r="B168" s="68" t="s">
        <v>220</v>
      </c>
      <c r="C168" s="65" t="s">
        <v>158</v>
      </c>
      <c r="D168" s="28"/>
      <c r="E168" s="65" t="s">
        <v>43</v>
      </c>
      <c r="F168" s="68" t="s">
        <v>202</v>
      </c>
      <c r="G168" s="65" t="n">
        <v>3</v>
      </c>
      <c r="H168" s="69" t="n">
        <v>2</v>
      </c>
      <c r="I168" s="70" t="n">
        <v>1118</v>
      </c>
      <c r="J168" s="70" t="n">
        <v>963</v>
      </c>
      <c r="K168" s="70" t="n">
        <v>915.24</v>
      </c>
      <c r="L168" s="69" t="n">
        <v>20</v>
      </c>
      <c r="M168" s="70" t="n">
        <v>311613.318</v>
      </c>
      <c r="N168" s="70" t="n">
        <v>0</v>
      </c>
      <c r="O168" s="70" t="n">
        <v>0</v>
      </c>
      <c r="P168" s="70" t="n">
        <f aca="false">M168</f>
        <v>311613.318</v>
      </c>
      <c r="Q168" s="74" t="n">
        <f aca="false">P168/J168</f>
        <v>323.586</v>
      </c>
      <c r="R168" s="65" t="n">
        <v>10477.1</v>
      </c>
      <c r="S168" s="65" t="n">
        <v>2019</v>
      </c>
      <c r="T168" s="84"/>
    </row>
    <row r="169" s="85" customFormat="true" ht="13.35" hidden="false" customHeight="true" outlineLevel="0" collapsed="false">
      <c r="A169" s="65" t="n">
        <f aca="false">A168+1</f>
        <v>151</v>
      </c>
      <c r="B169" s="68" t="s">
        <v>221</v>
      </c>
      <c r="C169" s="65" t="s">
        <v>222</v>
      </c>
      <c r="D169" s="28"/>
      <c r="E169" s="65" t="s">
        <v>43</v>
      </c>
      <c r="F169" s="68" t="s">
        <v>202</v>
      </c>
      <c r="G169" s="65" t="n">
        <v>4</v>
      </c>
      <c r="H169" s="69" t="n">
        <v>4</v>
      </c>
      <c r="I169" s="70" t="n">
        <v>2569.4</v>
      </c>
      <c r="J169" s="70" t="n">
        <v>1394.35</v>
      </c>
      <c r="K169" s="70" t="n">
        <v>2388.3</v>
      </c>
      <c r="L169" s="69" t="n">
        <v>36</v>
      </c>
      <c r="M169" s="70" t="n">
        <v>451192.1391</v>
      </c>
      <c r="N169" s="70" t="n">
        <v>0</v>
      </c>
      <c r="O169" s="70" t="n">
        <v>0</v>
      </c>
      <c r="P169" s="70" t="n">
        <f aca="false">M169</f>
        <v>451192.1391</v>
      </c>
      <c r="Q169" s="74" t="n">
        <f aca="false">P169/J169</f>
        <v>323.586</v>
      </c>
      <c r="R169" s="65" t="n">
        <v>10477.1</v>
      </c>
      <c r="S169" s="65" t="n">
        <v>2019</v>
      </c>
      <c r="T169" s="84"/>
    </row>
    <row r="170" s="85" customFormat="true" ht="13.35" hidden="false" customHeight="true" outlineLevel="0" collapsed="false">
      <c r="A170" s="47" t="s">
        <v>223</v>
      </c>
      <c r="B170" s="47"/>
      <c r="C170" s="49" t="n">
        <v>151</v>
      </c>
      <c r="D170" s="49"/>
      <c r="E170" s="49"/>
      <c r="F170" s="47"/>
      <c r="G170" s="49"/>
      <c r="H170" s="50"/>
      <c r="I170" s="54" t="n">
        <f aca="false">SUM(I19:I169)</f>
        <v>134489.75</v>
      </c>
      <c r="J170" s="54" t="n">
        <f aca="false">SUM(J19:J169)</f>
        <v>110094.85</v>
      </c>
      <c r="K170" s="54" t="n">
        <f aca="false">SUM(K19:K169)</f>
        <v>76456.16</v>
      </c>
      <c r="L170" s="49" t="n">
        <f aca="false">SUM(L19:L169)</f>
        <v>2450</v>
      </c>
      <c r="M170" s="54" t="n">
        <f aca="false">SUM(M19:M169)</f>
        <v>37704749.9432356</v>
      </c>
      <c r="N170" s="54"/>
      <c r="O170" s="54"/>
      <c r="P170" s="54" t="n">
        <f aca="false">SUM(P19:P169)</f>
        <v>37704749.9432356</v>
      </c>
      <c r="Q170" s="86"/>
      <c r="R170" s="87"/>
      <c r="S170" s="49"/>
      <c r="T170" s="84"/>
    </row>
    <row r="171" s="89" customFormat="true" ht="12.75" hidden="false" customHeight="true" outlineLevel="0" collapsed="false">
      <c r="A171" s="65" t="n">
        <v>1</v>
      </c>
      <c r="B171" s="68" t="s">
        <v>206</v>
      </c>
      <c r="C171" s="65" t="n">
        <v>1964</v>
      </c>
      <c r="D171" s="28"/>
      <c r="E171" s="65" t="s">
        <v>43</v>
      </c>
      <c r="F171" s="68" t="s">
        <v>183</v>
      </c>
      <c r="G171" s="65" t="n">
        <v>5</v>
      </c>
      <c r="H171" s="65" t="n">
        <v>3</v>
      </c>
      <c r="I171" s="70" t="n">
        <v>3315</v>
      </c>
      <c r="J171" s="70" t="n">
        <v>2557</v>
      </c>
      <c r="K171" s="70" t="n">
        <v>2319.3</v>
      </c>
      <c r="L171" s="65" t="n">
        <v>60</v>
      </c>
      <c r="M171" s="70" t="n">
        <f aca="false">'Раздел 2'!C171</f>
        <v>8975740.34</v>
      </c>
      <c r="N171" s="70" t="n">
        <v>0</v>
      </c>
      <c r="O171" s="70" t="n">
        <v>0</v>
      </c>
      <c r="P171" s="70" t="n">
        <f aca="false">M171</f>
        <v>8975740.34</v>
      </c>
      <c r="Q171" s="74" t="n">
        <f aca="false">P171/J171</f>
        <v>3510.26215877982</v>
      </c>
      <c r="R171" s="65" t="n">
        <v>10477.1</v>
      </c>
      <c r="S171" s="65" t="n">
        <v>2020</v>
      </c>
      <c r="T171" s="88"/>
    </row>
    <row r="172" s="85" customFormat="true" ht="12.75" hidden="false" customHeight="true" outlineLevel="0" collapsed="false">
      <c r="A172" s="65" t="n">
        <f aca="false">A171+1</f>
        <v>2</v>
      </c>
      <c r="B172" s="68" t="s">
        <v>208</v>
      </c>
      <c r="C172" s="65" t="n">
        <v>1958</v>
      </c>
      <c r="D172" s="28"/>
      <c r="E172" s="65" t="s">
        <v>43</v>
      </c>
      <c r="F172" s="68" t="s">
        <v>202</v>
      </c>
      <c r="G172" s="65" t="n">
        <v>5</v>
      </c>
      <c r="H172" s="65" t="n">
        <v>2</v>
      </c>
      <c r="I172" s="70" t="n">
        <v>5081</v>
      </c>
      <c r="J172" s="70" t="n">
        <v>3371</v>
      </c>
      <c r="K172" s="70" t="n">
        <v>2793.5</v>
      </c>
      <c r="L172" s="65" t="n">
        <v>60</v>
      </c>
      <c r="M172" s="70" t="n">
        <f aca="false">'Раздел 2'!C172</f>
        <v>17298360.94</v>
      </c>
      <c r="N172" s="70" t="n">
        <v>0</v>
      </c>
      <c r="O172" s="70" t="n">
        <v>0</v>
      </c>
      <c r="P172" s="70" t="n">
        <f aca="false">M172</f>
        <v>17298360.94</v>
      </c>
      <c r="Q172" s="74" t="n">
        <f aca="false">P172/J172</f>
        <v>5131.52208246811</v>
      </c>
      <c r="R172" s="65" t="n">
        <v>10477.1</v>
      </c>
      <c r="S172" s="65" t="n">
        <v>2020</v>
      </c>
      <c r="T172" s="84"/>
    </row>
    <row r="173" s="85" customFormat="true" ht="12.75" hidden="false" customHeight="true" outlineLevel="0" collapsed="false">
      <c r="A173" s="65" t="n">
        <f aca="false">A172+1</f>
        <v>3</v>
      </c>
      <c r="B173" s="68" t="s">
        <v>224</v>
      </c>
      <c r="C173" s="65" t="n">
        <v>1963</v>
      </c>
      <c r="D173" s="28"/>
      <c r="E173" s="65" t="s">
        <v>43</v>
      </c>
      <c r="F173" s="68" t="s">
        <v>202</v>
      </c>
      <c r="G173" s="65" t="n">
        <v>2</v>
      </c>
      <c r="H173" s="65" t="n">
        <v>2</v>
      </c>
      <c r="I173" s="70" t="n">
        <v>691</v>
      </c>
      <c r="J173" s="70" t="n">
        <v>639.5</v>
      </c>
      <c r="K173" s="70" t="n">
        <v>4163.7</v>
      </c>
      <c r="L173" s="65" t="n">
        <v>17</v>
      </c>
      <c r="M173" s="70" t="n">
        <f aca="false">'Раздел 2'!C173</f>
        <v>3275676.76</v>
      </c>
      <c r="N173" s="70" t="n">
        <v>0</v>
      </c>
      <c r="O173" s="70" t="n">
        <v>0</v>
      </c>
      <c r="P173" s="70" t="n">
        <f aca="false">M173</f>
        <v>3275676.76</v>
      </c>
      <c r="Q173" s="74" t="n">
        <f aca="false">P173/J173</f>
        <v>5122.2466927287</v>
      </c>
      <c r="R173" s="65" t="n">
        <v>10477.1</v>
      </c>
      <c r="S173" s="65" t="n">
        <v>2020</v>
      </c>
      <c r="T173" s="84"/>
    </row>
    <row r="174" s="85" customFormat="true" ht="12.75" hidden="false" customHeight="true" outlineLevel="0" collapsed="false">
      <c r="A174" s="65" t="n">
        <f aca="false">A173+1</f>
        <v>4</v>
      </c>
      <c r="B174" s="68" t="s">
        <v>225</v>
      </c>
      <c r="C174" s="65" t="n">
        <v>1961</v>
      </c>
      <c r="D174" s="28"/>
      <c r="E174" s="65" t="s">
        <v>43</v>
      </c>
      <c r="F174" s="68" t="s">
        <v>202</v>
      </c>
      <c r="G174" s="65" t="n">
        <v>2</v>
      </c>
      <c r="H174" s="65" t="n">
        <v>2</v>
      </c>
      <c r="I174" s="70" t="n">
        <v>733.7</v>
      </c>
      <c r="J174" s="70" t="n">
        <v>667</v>
      </c>
      <c r="K174" s="70" t="n">
        <v>958.8</v>
      </c>
      <c r="L174" s="65" t="n">
        <v>16</v>
      </c>
      <c r="M174" s="70" t="n">
        <f aca="false">'Раздел 2'!C174</f>
        <v>3669811.07</v>
      </c>
      <c r="N174" s="70" t="n">
        <v>0</v>
      </c>
      <c r="O174" s="70" t="n">
        <v>0</v>
      </c>
      <c r="P174" s="70" t="n">
        <f aca="false">M174</f>
        <v>3669811.07</v>
      </c>
      <c r="Q174" s="74" t="n">
        <f aca="false">P174/J174</f>
        <v>5501.9656221889</v>
      </c>
      <c r="R174" s="65" t="n">
        <v>10477.1</v>
      </c>
      <c r="S174" s="65" t="n">
        <v>2020</v>
      </c>
      <c r="T174" s="84"/>
    </row>
    <row r="175" s="85" customFormat="true" ht="12.75" hidden="false" customHeight="true" outlineLevel="0" collapsed="false">
      <c r="A175" s="65" t="n">
        <f aca="false">A174+1</f>
        <v>5</v>
      </c>
      <c r="B175" s="68" t="s">
        <v>226</v>
      </c>
      <c r="C175" s="65" t="n">
        <v>1961</v>
      </c>
      <c r="D175" s="28"/>
      <c r="E175" s="65" t="s">
        <v>43</v>
      </c>
      <c r="F175" s="68" t="s">
        <v>202</v>
      </c>
      <c r="G175" s="65" t="n">
        <v>2</v>
      </c>
      <c r="H175" s="65" t="n">
        <v>2</v>
      </c>
      <c r="I175" s="70" t="n">
        <v>751.8</v>
      </c>
      <c r="J175" s="70" t="n">
        <v>626.5</v>
      </c>
      <c r="K175" s="70" t="n">
        <v>477.2</v>
      </c>
      <c r="L175" s="65" t="n">
        <v>16</v>
      </c>
      <c r="M175" s="70" t="n">
        <f aca="false">'Раздел 2'!C175</f>
        <v>3134432.33</v>
      </c>
      <c r="N175" s="70" t="n">
        <v>0</v>
      </c>
      <c r="O175" s="70" t="n">
        <v>0</v>
      </c>
      <c r="P175" s="70" t="n">
        <f aca="false">M175</f>
        <v>3134432.33</v>
      </c>
      <c r="Q175" s="74" t="n">
        <f aca="false">P175/J175</f>
        <v>5003.08432561852</v>
      </c>
      <c r="R175" s="65" t="n">
        <v>10477.1</v>
      </c>
      <c r="S175" s="65" t="n">
        <v>2020</v>
      </c>
      <c r="T175" s="84"/>
    </row>
    <row r="176" s="85" customFormat="true" ht="12.75" hidden="false" customHeight="true" outlineLevel="0" collapsed="false">
      <c r="A176" s="65" t="n">
        <f aca="false">A175+1</f>
        <v>6</v>
      </c>
      <c r="B176" s="68" t="s">
        <v>209</v>
      </c>
      <c r="C176" s="65" t="n">
        <v>1963</v>
      </c>
      <c r="D176" s="28"/>
      <c r="E176" s="65" t="s">
        <v>43</v>
      </c>
      <c r="F176" s="68" t="s">
        <v>202</v>
      </c>
      <c r="G176" s="65" t="n">
        <v>5</v>
      </c>
      <c r="H176" s="65" t="n">
        <v>4</v>
      </c>
      <c r="I176" s="70" t="n">
        <v>3201.1</v>
      </c>
      <c r="J176" s="70" t="n">
        <v>3186.7</v>
      </c>
      <c r="K176" s="70" t="n">
        <v>2594.94</v>
      </c>
      <c r="L176" s="65" t="n">
        <v>69</v>
      </c>
      <c r="M176" s="70" t="n">
        <f aca="false">'Раздел 2'!C176</f>
        <v>14601604.92</v>
      </c>
      <c r="N176" s="70" t="n">
        <v>0</v>
      </c>
      <c r="O176" s="70" t="n">
        <v>0</v>
      </c>
      <c r="P176" s="70" t="n">
        <f aca="false">M176</f>
        <v>14601604.92</v>
      </c>
      <c r="Q176" s="74" t="n">
        <f aca="false">P176/J176</f>
        <v>4582.0456647943</v>
      </c>
      <c r="R176" s="65" t="n">
        <v>10477.1</v>
      </c>
      <c r="S176" s="65" t="n">
        <v>2020</v>
      </c>
      <c r="T176" s="84"/>
    </row>
    <row r="177" s="85" customFormat="true" ht="12.75" hidden="false" customHeight="true" outlineLevel="0" collapsed="false">
      <c r="A177" s="65" t="n">
        <f aca="false">A176+1</f>
        <v>7</v>
      </c>
      <c r="B177" s="68" t="s">
        <v>227</v>
      </c>
      <c r="C177" s="65" t="n">
        <v>1958</v>
      </c>
      <c r="D177" s="28"/>
      <c r="E177" s="65" t="s">
        <v>43</v>
      </c>
      <c r="F177" s="68" t="s">
        <v>202</v>
      </c>
      <c r="G177" s="65" t="n">
        <v>2</v>
      </c>
      <c r="H177" s="65" t="n">
        <v>1</v>
      </c>
      <c r="I177" s="70" t="n">
        <v>463.9</v>
      </c>
      <c r="J177" s="70" t="n">
        <v>433.4</v>
      </c>
      <c r="K177" s="70" t="n">
        <v>257.9</v>
      </c>
      <c r="L177" s="65" t="n">
        <v>8</v>
      </c>
      <c r="M177" s="70" t="n">
        <f aca="false">'Раздел 2'!C177</f>
        <v>42073</v>
      </c>
      <c r="N177" s="70" t="n">
        <v>0</v>
      </c>
      <c r="O177" s="70" t="n">
        <v>0</v>
      </c>
      <c r="P177" s="70" t="n">
        <f aca="false">M177</f>
        <v>42073</v>
      </c>
      <c r="Q177" s="74" t="n">
        <f aca="false">P177/J177</f>
        <v>97.0766035994462</v>
      </c>
      <c r="R177" s="65" t="n">
        <v>15566.4</v>
      </c>
      <c r="S177" s="65" t="n">
        <v>2020</v>
      </c>
      <c r="T177" s="36"/>
    </row>
    <row r="178" s="85" customFormat="true" ht="12.75" hidden="false" customHeight="true" outlineLevel="0" collapsed="false">
      <c r="A178" s="65" t="n">
        <f aca="false">A177+1</f>
        <v>8</v>
      </c>
      <c r="B178" s="68" t="s">
        <v>212</v>
      </c>
      <c r="C178" s="65" t="n">
        <v>1964</v>
      </c>
      <c r="D178" s="28"/>
      <c r="E178" s="65" t="s">
        <v>43</v>
      </c>
      <c r="F178" s="68" t="s">
        <v>163</v>
      </c>
      <c r="G178" s="65" t="n">
        <v>5</v>
      </c>
      <c r="H178" s="65" t="n">
        <v>3</v>
      </c>
      <c r="I178" s="70" t="n">
        <v>2293.68</v>
      </c>
      <c r="J178" s="70" t="n">
        <v>1727.3</v>
      </c>
      <c r="K178" s="70" t="n">
        <v>1727.6</v>
      </c>
      <c r="L178" s="65" t="n">
        <v>41</v>
      </c>
      <c r="M178" s="70" t="n">
        <f aca="false">'Раздел 2'!C178</f>
        <v>4020242.66</v>
      </c>
      <c r="N178" s="70" t="n">
        <v>0</v>
      </c>
      <c r="O178" s="70" t="n">
        <v>0</v>
      </c>
      <c r="P178" s="70" t="n">
        <f aca="false">M178</f>
        <v>4020242.66</v>
      </c>
      <c r="Q178" s="74" t="n">
        <f aca="false">P178/J178</f>
        <v>2327.47215886065</v>
      </c>
      <c r="R178" s="65" t="n">
        <v>10477.1</v>
      </c>
      <c r="S178" s="65" t="n">
        <v>2020</v>
      </c>
      <c r="T178" s="84"/>
    </row>
    <row r="179" s="85" customFormat="true" ht="12.75" hidden="false" customHeight="true" outlineLevel="0" collapsed="false">
      <c r="A179" s="65" t="n">
        <f aca="false">A178+1</f>
        <v>9</v>
      </c>
      <c r="B179" s="68" t="s">
        <v>228</v>
      </c>
      <c r="C179" s="65" t="n">
        <v>1961</v>
      </c>
      <c r="D179" s="28"/>
      <c r="E179" s="65" t="s">
        <v>43</v>
      </c>
      <c r="F179" s="68" t="s">
        <v>202</v>
      </c>
      <c r="G179" s="65" t="n">
        <v>5</v>
      </c>
      <c r="H179" s="65" t="n">
        <v>2</v>
      </c>
      <c r="I179" s="70" t="n">
        <v>1735.9</v>
      </c>
      <c r="J179" s="70" t="n">
        <v>1735.9</v>
      </c>
      <c r="K179" s="70" t="n">
        <v>962.4</v>
      </c>
      <c r="L179" s="65" t="n">
        <v>26</v>
      </c>
      <c r="M179" s="70" t="n">
        <f aca="false">'Раздел 2'!C179</f>
        <v>9094286.92</v>
      </c>
      <c r="N179" s="70" t="n">
        <v>0</v>
      </c>
      <c r="O179" s="70" t="n">
        <v>0</v>
      </c>
      <c r="P179" s="70" t="n">
        <f aca="false">M179</f>
        <v>9094286.92</v>
      </c>
      <c r="Q179" s="74" t="n">
        <f aca="false">P179/J179</f>
        <v>5238.94632179273</v>
      </c>
      <c r="R179" s="65" t="n">
        <v>10477.1</v>
      </c>
      <c r="S179" s="65" t="n">
        <v>2020</v>
      </c>
      <c r="T179" s="84"/>
    </row>
    <row r="180" s="85" customFormat="true" ht="12.75" hidden="false" customHeight="true" outlineLevel="0" collapsed="false">
      <c r="A180" s="65" t="n">
        <f aca="false">A179+1</f>
        <v>10</v>
      </c>
      <c r="B180" s="68" t="s">
        <v>229</v>
      </c>
      <c r="C180" s="65" t="n">
        <v>1954</v>
      </c>
      <c r="D180" s="28"/>
      <c r="E180" s="65" t="s">
        <v>43</v>
      </c>
      <c r="F180" s="68" t="s">
        <v>79</v>
      </c>
      <c r="G180" s="65" t="n">
        <v>2</v>
      </c>
      <c r="H180" s="65" t="n">
        <v>2</v>
      </c>
      <c r="I180" s="70" t="n">
        <v>448</v>
      </c>
      <c r="J180" s="70" t="n">
        <v>374</v>
      </c>
      <c r="K180" s="70" t="n">
        <v>291.9</v>
      </c>
      <c r="L180" s="65" t="n">
        <v>8</v>
      </c>
      <c r="M180" s="70" t="n">
        <f aca="false">'Раздел 2'!C180</f>
        <v>121021.16</v>
      </c>
      <c r="N180" s="70" t="n">
        <v>0</v>
      </c>
      <c r="O180" s="70" t="n">
        <v>0</v>
      </c>
      <c r="P180" s="70" t="n">
        <f aca="false">M180</f>
        <v>121021.16</v>
      </c>
      <c r="Q180" s="74" t="n">
        <f aca="false">P180/J180</f>
        <v>323.585989304813</v>
      </c>
      <c r="R180" s="65" t="n">
        <v>15566.4</v>
      </c>
      <c r="S180" s="65" t="n">
        <v>2020</v>
      </c>
      <c r="T180" s="84"/>
    </row>
    <row r="181" s="85" customFormat="true" ht="12.75" hidden="false" customHeight="true" outlineLevel="0" collapsed="false">
      <c r="A181" s="65" t="n">
        <f aca="false">A180+1</f>
        <v>11</v>
      </c>
      <c r="B181" s="68" t="s">
        <v>230</v>
      </c>
      <c r="C181" s="65" t="s">
        <v>155</v>
      </c>
      <c r="D181" s="28"/>
      <c r="E181" s="65" t="s">
        <v>43</v>
      </c>
      <c r="F181" s="68" t="s">
        <v>202</v>
      </c>
      <c r="G181" s="65" t="n">
        <v>4</v>
      </c>
      <c r="H181" s="65" t="n">
        <v>5</v>
      </c>
      <c r="I181" s="70" t="n">
        <v>4228.4</v>
      </c>
      <c r="J181" s="70" t="n">
        <v>3766.1</v>
      </c>
      <c r="K181" s="70" t="n">
        <v>3637</v>
      </c>
      <c r="L181" s="65" t="n">
        <v>43</v>
      </c>
      <c r="M181" s="70" t="n">
        <f aca="false">'Раздел 2'!C181</f>
        <v>1138286</v>
      </c>
      <c r="N181" s="70" t="n">
        <v>0</v>
      </c>
      <c r="O181" s="70" t="n">
        <v>0</v>
      </c>
      <c r="P181" s="70" t="n">
        <f aca="false">M181</f>
        <v>1138286</v>
      </c>
      <c r="Q181" s="74" t="n">
        <f aca="false">P181/J181</f>
        <v>302.245293539736</v>
      </c>
      <c r="R181" s="65" t="n">
        <v>10477.1</v>
      </c>
      <c r="S181" s="65" t="n">
        <v>2020</v>
      </c>
      <c r="T181" s="84"/>
    </row>
    <row r="182" s="85" customFormat="true" ht="12.75" hidden="false" customHeight="true" outlineLevel="0" collapsed="false">
      <c r="A182" s="65" t="n">
        <f aca="false">A181+1</f>
        <v>12</v>
      </c>
      <c r="B182" s="68" t="s">
        <v>231</v>
      </c>
      <c r="C182" s="65" t="s">
        <v>232</v>
      </c>
      <c r="D182" s="28"/>
      <c r="E182" s="65" t="s">
        <v>43</v>
      </c>
      <c r="F182" s="68" t="s">
        <v>202</v>
      </c>
      <c r="G182" s="65" t="n">
        <v>5</v>
      </c>
      <c r="H182" s="65" t="n">
        <v>4</v>
      </c>
      <c r="I182" s="70" t="n">
        <v>6262.8</v>
      </c>
      <c r="J182" s="70" t="n">
        <v>5691.1</v>
      </c>
      <c r="K182" s="70" t="n">
        <v>4689.3</v>
      </c>
      <c r="L182" s="65" t="n">
        <v>74</v>
      </c>
      <c r="M182" s="70" t="n">
        <f aca="false">'Раздел 2'!C182</f>
        <v>8443843.93</v>
      </c>
      <c r="N182" s="70" t="n">
        <v>0</v>
      </c>
      <c r="O182" s="70" t="n">
        <v>0</v>
      </c>
      <c r="P182" s="70" t="n">
        <f aca="false">M182</f>
        <v>8443843.93</v>
      </c>
      <c r="Q182" s="74" t="n">
        <f aca="false">P182/J182</f>
        <v>1483.69277116902</v>
      </c>
      <c r="R182" s="65" t="n">
        <v>10477.1</v>
      </c>
      <c r="S182" s="65" t="n">
        <v>2020</v>
      </c>
      <c r="T182" s="84"/>
    </row>
    <row r="183" s="85" customFormat="true" ht="12.75" hidden="false" customHeight="true" outlineLevel="0" collapsed="false">
      <c r="A183" s="65" t="n">
        <f aca="false">A182+1</f>
        <v>13</v>
      </c>
      <c r="B183" s="68" t="s">
        <v>233</v>
      </c>
      <c r="C183" s="65" t="s">
        <v>153</v>
      </c>
      <c r="D183" s="28"/>
      <c r="E183" s="65" t="s">
        <v>43</v>
      </c>
      <c r="F183" s="68" t="s">
        <v>202</v>
      </c>
      <c r="G183" s="65" t="n">
        <v>4</v>
      </c>
      <c r="H183" s="65" t="n">
        <v>9</v>
      </c>
      <c r="I183" s="70" t="n">
        <v>7279.5</v>
      </c>
      <c r="J183" s="70" t="n">
        <v>6516</v>
      </c>
      <c r="K183" s="70" t="n">
        <v>5759.1</v>
      </c>
      <c r="L183" s="65" t="n">
        <v>98</v>
      </c>
      <c r="M183" s="70" t="n">
        <v>586436</v>
      </c>
      <c r="N183" s="70" t="n">
        <v>0</v>
      </c>
      <c r="O183" s="70" t="n">
        <v>0</v>
      </c>
      <c r="P183" s="70" t="n">
        <f aca="false">M183</f>
        <v>586436</v>
      </c>
      <c r="Q183" s="74" t="n">
        <f aca="false">P183/J183</f>
        <v>89.999386126458</v>
      </c>
      <c r="R183" s="65" t="n">
        <v>10477.1</v>
      </c>
      <c r="S183" s="65" t="n">
        <v>2020</v>
      </c>
      <c r="T183" s="84"/>
    </row>
    <row r="184" s="85" customFormat="true" ht="12.75" hidden="false" customHeight="true" outlineLevel="0" collapsed="false">
      <c r="A184" s="65" t="n">
        <f aca="false">A183+1</f>
        <v>14</v>
      </c>
      <c r="B184" s="68" t="s">
        <v>234</v>
      </c>
      <c r="C184" s="65" t="n">
        <v>1960</v>
      </c>
      <c r="D184" s="28"/>
      <c r="E184" s="65" t="s">
        <v>43</v>
      </c>
      <c r="F184" s="68" t="s">
        <v>235</v>
      </c>
      <c r="G184" s="65" t="n">
        <v>2</v>
      </c>
      <c r="H184" s="65" t="n">
        <v>1</v>
      </c>
      <c r="I184" s="70" t="n">
        <v>1056</v>
      </c>
      <c r="J184" s="70" t="n">
        <v>936.3</v>
      </c>
      <c r="K184" s="70" t="n">
        <v>930.9</v>
      </c>
      <c r="L184" s="65" t="n">
        <v>8</v>
      </c>
      <c r="M184" s="70" t="n">
        <f aca="false">'Раздел 2'!C184</f>
        <v>21038807.1698</v>
      </c>
      <c r="N184" s="70" t="n">
        <v>0</v>
      </c>
      <c r="O184" s="70" t="n">
        <v>0</v>
      </c>
      <c r="P184" s="70" t="n">
        <f aca="false">M184</f>
        <v>21038807.1698</v>
      </c>
      <c r="Q184" s="74" t="n">
        <f aca="false">P184/J184</f>
        <v>22470.1561142796</v>
      </c>
      <c r="R184" s="65" t="n">
        <v>10477.1</v>
      </c>
      <c r="S184" s="65" t="n">
        <v>2020</v>
      </c>
      <c r="T184" s="84"/>
    </row>
    <row r="185" s="2" customFormat="true" ht="12.75" hidden="false" customHeight="true" outlineLevel="0" collapsed="false">
      <c r="A185" s="65" t="n">
        <f aca="false">A184+1</f>
        <v>15</v>
      </c>
      <c r="B185" s="68" t="s">
        <v>99</v>
      </c>
      <c r="C185" s="65" t="n">
        <v>1958</v>
      </c>
      <c r="D185" s="65"/>
      <c r="E185" s="65" t="s">
        <v>43</v>
      </c>
      <c r="F185" s="68" t="s">
        <v>79</v>
      </c>
      <c r="G185" s="65" t="n">
        <v>3</v>
      </c>
      <c r="H185" s="65" t="n">
        <v>2</v>
      </c>
      <c r="I185" s="70" t="n">
        <v>1629.3</v>
      </c>
      <c r="J185" s="70" t="n">
        <v>1168.6</v>
      </c>
      <c r="K185" s="65" t="n">
        <v>1168.6</v>
      </c>
      <c r="L185" s="65" t="n">
        <v>17</v>
      </c>
      <c r="M185" s="70" t="n">
        <f aca="false">'Раздел 2'!C185</f>
        <v>6139511.22</v>
      </c>
      <c r="N185" s="70" t="n">
        <v>0</v>
      </c>
      <c r="O185" s="70" t="n">
        <v>0</v>
      </c>
      <c r="P185" s="70" t="n">
        <f aca="false">M185</f>
        <v>6139511.22</v>
      </c>
      <c r="Q185" s="74" t="n">
        <f aca="false">P185/J185</f>
        <v>5253.73200410748</v>
      </c>
      <c r="R185" s="65" t="n">
        <v>10477.1</v>
      </c>
      <c r="S185" s="65" t="n">
        <v>2020</v>
      </c>
      <c r="T185" s="77"/>
    </row>
    <row r="186" s="76" customFormat="true" ht="12.75" hidden="false" customHeight="true" outlineLevel="0" collapsed="false">
      <c r="A186" s="65" t="n">
        <f aca="false">A185+1</f>
        <v>16</v>
      </c>
      <c r="B186" s="68" t="s">
        <v>112</v>
      </c>
      <c r="C186" s="65" t="n">
        <v>1959</v>
      </c>
      <c r="D186" s="65"/>
      <c r="E186" s="65" t="s">
        <v>43</v>
      </c>
      <c r="F186" s="68" t="s">
        <v>79</v>
      </c>
      <c r="G186" s="65" t="n">
        <v>2</v>
      </c>
      <c r="H186" s="65" t="n">
        <v>2</v>
      </c>
      <c r="I186" s="70" t="n">
        <v>631.4</v>
      </c>
      <c r="J186" s="70" t="n">
        <v>570.2</v>
      </c>
      <c r="K186" s="65" t="n">
        <v>369.2</v>
      </c>
      <c r="L186" s="65" t="n">
        <v>12</v>
      </c>
      <c r="M186" s="70" t="n">
        <f aca="false">'Раздел 2'!C186</f>
        <v>2747820.7354</v>
      </c>
      <c r="N186" s="70" t="n">
        <v>0</v>
      </c>
      <c r="O186" s="70" t="n">
        <v>0</v>
      </c>
      <c r="P186" s="70" t="n">
        <f aca="false">M186</f>
        <v>2747820.7354</v>
      </c>
      <c r="Q186" s="74" t="n">
        <f aca="false">P186/J186</f>
        <v>4819.0472385128</v>
      </c>
      <c r="R186" s="65" t="n">
        <v>10477.1</v>
      </c>
      <c r="S186" s="65" t="n">
        <v>2020</v>
      </c>
      <c r="T186" s="75"/>
    </row>
    <row r="187" s="2" customFormat="true" ht="12.75" hidden="false" customHeight="true" outlineLevel="0" collapsed="false">
      <c r="A187" s="65" t="n">
        <f aca="false">A186+1</f>
        <v>17</v>
      </c>
      <c r="B187" s="68" t="s">
        <v>117</v>
      </c>
      <c r="C187" s="65" t="n">
        <v>1951</v>
      </c>
      <c r="D187" s="65"/>
      <c r="E187" s="65" t="s">
        <v>43</v>
      </c>
      <c r="F187" s="68" t="s">
        <v>79</v>
      </c>
      <c r="G187" s="65" t="n">
        <v>3</v>
      </c>
      <c r="H187" s="65" t="n">
        <v>3</v>
      </c>
      <c r="I187" s="70" t="n">
        <v>1314.2</v>
      </c>
      <c r="J187" s="70" t="n">
        <v>1219.4</v>
      </c>
      <c r="K187" s="65" t="n">
        <v>1050.5</v>
      </c>
      <c r="L187" s="65" t="n">
        <v>16</v>
      </c>
      <c r="M187" s="70" t="n">
        <f aca="false">'Раздел 2'!C187</f>
        <v>6861554.137904</v>
      </c>
      <c r="N187" s="70" t="n">
        <v>0</v>
      </c>
      <c r="O187" s="70" t="n">
        <v>0</v>
      </c>
      <c r="P187" s="70" t="n">
        <f aca="false">M187</f>
        <v>6861554.137904</v>
      </c>
      <c r="Q187" s="74" t="n">
        <f aca="false">P187/J187</f>
        <v>5626.9920763523</v>
      </c>
      <c r="R187" s="65" t="n">
        <v>9304.56</v>
      </c>
      <c r="S187" s="65" t="n">
        <v>2020</v>
      </c>
      <c r="T187" s="36"/>
    </row>
    <row r="188" s="2" customFormat="true" ht="12.75" hidden="false" customHeight="true" outlineLevel="0" collapsed="false">
      <c r="A188" s="65" t="n">
        <f aca="false">A187+1</f>
        <v>18</v>
      </c>
      <c r="B188" s="68" t="s">
        <v>81</v>
      </c>
      <c r="C188" s="65" t="n">
        <v>1956</v>
      </c>
      <c r="D188" s="65"/>
      <c r="E188" s="65" t="s">
        <v>43</v>
      </c>
      <c r="F188" s="68" t="s">
        <v>79</v>
      </c>
      <c r="G188" s="65" t="n">
        <v>2</v>
      </c>
      <c r="H188" s="65" t="n">
        <v>2</v>
      </c>
      <c r="I188" s="70" t="n">
        <v>782.8</v>
      </c>
      <c r="J188" s="70" t="n">
        <v>720.8</v>
      </c>
      <c r="K188" s="65" t="n">
        <v>536</v>
      </c>
      <c r="L188" s="65" t="n">
        <v>12</v>
      </c>
      <c r="M188" s="70" t="n">
        <f aca="false">'Раздел 2'!C188</f>
        <v>3578309.07</v>
      </c>
      <c r="N188" s="70" t="n">
        <v>0</v>
      </c>
      <c r="O188" s="70" t="n">
        <v>0</v>
      </c>
      <c r="P188" s="70" t="n">
        <f aca="false">M188</f>
        <v>3578309.07</v>
      </c>
      <c r="Q188" s="74" t="n">
        <f aca="false">P188/J188</f>
        <v>4964.35775527192</v>
      </c>
      <c r="R188" s="65" t="n">
        <v>10477.1</v>
      </c>
      <c r="S188" s="65" t="n">
        <v>2020</v>
      </c>
      <c r="T188" s="36"/>
    </row>
    <row r="189" s="76" customFormat="true" ht="12.75" hidden="false" customHeight="true" outlineLevel="0" collapsed="false">
      <c r="A189" s="65" t="n">
        <f aca="false">A188+1</f>
        <v>19</v>
      </c>
      <c r="B189" s="68" t="s">
        <v>157</v>
      </c>
      <c r="C189" s="65" t="s">
        <v>158</v>
      </c>
      <c r="D189" s="65"/>
      <c r="E189" s="65" t="s">
        <v>43</v>
      </c>
      <c r="F189" s="68" t="s">
        <v>79</v>
      </c>
      <c r="G189" s="65" t="n">
        <v>3</v>
      </c>
      <c r="H189" s="65" t="n">
        <v>2</v>
      </c>
      <c r="I189" s="70" t="n">
        <v>2185</v>
      </c>
      <c r="J189" s="70" t="n">
        <v>1745</v>
      </c>
      <c r="K189" s="65" t="n">
        <v>45.2</v>
      </c>
      <c r="L189" s="65" t="n">
        <v>30</v>
      </c>
      <c r="M189" s="70" t="n">
        <f aca="false">'Раздел 2'!C189</f>
        <v>6491886.89475</v>
      </c>
      <c r="N189" s="70" t="n">
        <v>0</v>
      </c>
      <c r="O189" s="70" t="n">
        <v>0</v>
      </c>
      <c r="P189" s="70" t="n">
        <f aca="false">M189</f>
        <v>6491886.89475</v>
      </c>
      <c r="Q189" s="74" t="n">
        <f aca="false">P189/J189</f>
        <v>3720.27902277937</v>
      </c>
      <c r="R189" s="65" t="n">
        <v>10477.1</v>
      </c>
      <c r="S189" s="65" t="n">
        <v>2020</v>
      </c>
      <c r="T189" s="75"/>
    </row>
    <row r="190" s="2" customFormat="true" ht="12.75" hidden="false" customHeight="true" outlineLevel="0" collapsed="false">
      <c r="A190" s="65" t="n">
        <f aca="false">A189+1</f>
        <v>20</v>
      </c>
      <c r="B190" s="68" t="s">
        <v>170</v>
      </c>
      <c r="C190" s="65" t="s">
        <v>171</v>
      </c>
      <c r="D190" s="65"/>
      <c r="E190" s="65" t="s">
        <v>43</v>
      </c>
      <c r="F190" s="68" t="s">
        <v>79</v>
      </c>
      <c r="G190" s="65" t="n">
        <v>2</v>
      </c>
      <c r="H190" s="65" t="n">
        <v>1</v>
      </c>
      <c r="I190" s="70" t="n">
        <v>514.6</v>
      </c>
      <c r="J190" s="70" t="n">
        <v>317.4</v>
      </c>
      <c r="K190" s="65" t="n">
        <v>179.1</v>
      </c>
      <c r="L190" s="65" t="n">
        <v>8</v>
      </c>
      <c r="M190" s="70" t="n">
        <f aca="false">'Раздел 2'!C190</f>
        <v>1954019.912</v>
      </c>
      <c r="N190" s="70" t="n">
        <v>0</v>
      </c>
      <c r="O190" s="70" t="n">
        <v>0</v>
      </c>
      <c r="P190" s="70" t="n">
        <f aca="false">M190</f>
        <v>1954019.912</v>
      </c>
      <c r="Q190" s="74" t="n">
        <f aca="false">P190/J190</f>
        <v>6156.33242596093</v>
      </c>
      <c r="R190" s="65" t="n">
        <v>15566.4</v>
      </c>
      <c r="S190" s="65" t="n">
        <v>2020</v>
      </c>
      <c r="T190" s="36"/>
    </row>
    <row r="191" s="2" customFormat="true" ht="12.75" hidden="false" customHeight="true" outlineLevel="0" collapsed="false">
      <c r="A191" s="65" t="n">
        <f aca="false">A190+1</f>
        <v>21</v>
      </c>
      <c r="B191" s="68" t="s">
        <v>180</v>
      </c>
      <c r="C191" s="65" t="n">
        <v>1957</v>
      </c>
      <c r="D191" s="65"/>
      <c r="E191" s="65" t="s">
        <v>43</v>
      </c>
      <c r="F191" s="68" t="s">
        <v>79</v>
      </c>
      <c r="G191" s="65" t="n">
        <v>2</v>
      </c>
      <c r="H191" s="65" t="n">
        <v>2</v>
      </c>
      <c r="I191" s="70" t="n">
        <v>627.5</v>
      </c>
      <c r="J191" s="70" t="n">
        <v>399.2</v>
      </c>
      <c r="K191" s="65" t="n">
        <v>61.9</v>
      </c>
      <c r="L191" s="65" t="n">
        <v>12</v>
      </c>
      <c r="M191" s="70" t="n">
        <f aca="false">'Раздел 2'!C191</f>
        <v>3764147.453574</v>
      </c>
      <c r="N191" s="70" t="n">
        <v>0</v>
      </c>
      <c r="O191" s="70" t="n">
        <v>0</v>
      </c>
      <c r="P191" s="70" t="n">
        <f aca="false">M191</f>
        <v>3764147.453574</v>
      </c>
      <c r="Q191" s="74" t="n">
        <f aca="false">P191/J191</f>
        <v>9429.22708811122</v>
      </c>
      <c r="R191" s="65" t="n">
        <v>15566.4</v>
      </c>
      <c r="S191" s="65" t="n">
        <v>2020</v>
      </c>
      <c r="T191" s="36"/>
    </row>
    <row r="192" s="76" customFormat="true" ht="12.75" hidden="false" customHeight="true" outlineLevel="0" collapsed="false">
      <c r="A192" s="65" t="n">
        <f aca="false">A191+1</f>
        <v>22</v>
      </c>
      <c r="B192" s="68" t="s">
        <v>78</v>
      </c>
      <c r="C192" s="65" t="n">
        <v>1954</v>
      </c>
      <c r="D192" s="65"/>
      <c r="E192" s="65" t="s">
        <v>43</v>
      </c>
      <c r="F192" s="68" t="s">
        <v>79</v>
      </c>
      <c r="G192" s="65" t="n">
        <v>2</v>
      </c>
      <c r="H192" s="65" t="n">
        <v>1</v>
      </c>
      <c r="I192" s="70" t="n">
        <v>508.3</v>
      </c>
      <c r="J192" s="70" t="n">
        <v>507.5</v>
      </c>
      <c r="K192" s="65" t="n">
        <v>433.6</v>
      </c>
      <c r="L192" s="65" t="n">
        <v>8</v>
      </c>
      <c r="M192" s="70" t="n">
        <f aca="false">'Раздел 2'!C192</f>
        <v>2570964.9186</v>
      </c>
      <c r="N192" s="70" t="n">
        <v>0</v>
      </c>
      <c r="O192" s="70" t="n">
        <v>0</v>
      </c>
      <c r="P192" s="70" t="n">
        <f aca="false">M192</f>
        <v>2570964.9186</v>
      </c>
      <c r="Q192" s="74" t="n">
        <f aca="false">P192/J192</f>
        <v>5065.94072630542</v>
      </c>
      <c r="R192" s="65" t="n">
        <v>10477.1</v>
      </c>
      <c r="S192" s="65" t="n">
        <v>2020</v>
      </c>
      <c r="T192" s="75"/>
    </row>
    <row r="193" s="85" customFormat="true" ht="12.75" hidden="false" customHeight="true" outlineLevel="0" collapsed="false">
      <c r="A193" s="65" t="n">
        <f aca="false">A192+1</f>
        <v>23</v>
      </c>
      <c r="B193" s="68" t="s">
        <v>236</v>
      </c>
      <c r="C193" s="65" t="n">
        <v>1933</v>
      </c>
      <c r="D193" s="28"/>
      <c r="E193" s="65" t="s">
        <v>43</v>
      </c>
      <c r="F193" s="68" t="s">
        <v>79</v>
      </c>
      <c r="G193" s="65" t="n">
        <v>2</v>
      </c>
      <c r="H193" s="65" t="n">
        <v>2</v>
      </c>
      <c r="I193" s="70" t="n">
        <v>463</v>
      </c>
      <c r="J193" s="70" t="n">
        <v>302.3</v>
      </c>
      <c r="K193" s="70" t="n">
        <v>115.5</v>
      </c>
      <c r="L193" s="65" t="n">
        <v>8</v>
      </c>
      <c r="M193" s="70" t="n">
        <f aca="false">'Раздел 2'!C193</f>
        <v>29346</v>
      </c>
      <c r="N193" s="70" t="n">
        <v>0</v>
      </c>
      <c r="O193" s="70" t="n">
        <v>0</v>
      </c>
      <c r="P193" s="70" t="n">
        <f aca="false">M193</f>
        <v>29346</v>
      </c>
      <c r="Q193" s="74" t="n">
        <f aca="false">P193/J193</f>
        <v>97.0757525636785</v>
      </c>
      <c r="R193" s="65" t="n">
        <v>10477.1</v>
      </c>
      <c r="S193" s="65" t="n">
        <v>2020</v>
      </c>
      <c r="T193" s="84"/>
    </row>
    <row r="194" s="85" customFormat="true" ht="12.75" hidden="false" customHeight="true" outlineLevel="0" collapsed="false">
      <c r="A194" s="65" t="n">
        <f aca="false">A193+1</f>
        <v>24</v>
      </c>
      <c r="B194" s="68" t="s">
        <v>237</v>
      </c>
      <c r="C194" s="65" t="n">
        <v>1933</v>
      </c>
      <c r="D194" s="28"/>
      <c r="E194" s="65" t="s">
        <v>43</v>
      </c>
      <c r="F194" s="68" t="s">
        <v>183</v>
      </c>
      <c r="G194" s="65" t="n">
        <v>2</v>
      </c>
      <c r="H194" s="65" t="n">
        <v>2</v>
      </c>
      <c r="I194" s="70" t="n">
        <v>480.13</v>
      </c>
      <c r="J194" s="70" t="n">
        <v>312.9</v>
      </c>
      <c r="K194" s="70" t="n">
        <v>159.2</v>
      </c>
      <c r="L194" s="65" t="n">
        <v>11</v>
      </c>
      <c r="M194" s="70" t="n">
        <f aca="false">'Раздел 2'!C194</f>
        <v>30375</v>
      </c>
      <c r="N194" s="70" t="n">
        <v>0</v>
      </c>
      <c r="O194" s="70" t="n">
        <v>0</v>
      </c>
      <c r="P194" s="70" t="n">
        <f aca="false">M194</f>
        <v>30375</v>
      </c>
      <c r="Q194" s="74" t="n">
        <f aca="false">P194/J194</f>
        <v>97.0757430488974</v>
      </c>
      <c r="R194" s="65" t="n">
        <v>10477.1</v>
      </c>
      <c r="S194" s="65" t="n">
        <v>2020</v>
      </c>
      <c r="T194" s="84"/>
    </row>
    <row r="195" s="85" customFormat="true" ht="12.75" hidden="false" customHeight="true" outlineLevel="0" collapsed="false">
      <c r="A195" s="65" t="n">
        <f aca="false">A194+1</f>
        <v>25</v>
      </c>
      <c r="B195" s="68" t="s">
        <v>238</v>
      </c>
      <c r="C195" s="65" t="n">
        <v>1957</v>
      </c>
      <c r="D195" s="28"/>
      <c r="E195" s="65" t="s">
        <v>43</v>
      </c>
      <c r="F195" s="68" t="s">
        <v>183</v>
      </c>
      <c r="G195" s="65" t="n">
        <v>2</v>
      </c>
      <c r="H195" s="65" t="n">
        <v>1</v>
      </c>
      <c r="I195" s="70" t="n">
        <v>646.7</v>
      </c>
      <c r="J195" s="70" t="n">
        <v>275.9</v>
      </c>
      <c r="K195" s="70" t="n">
        <v>0</v>
      </c>
      <c r="L195" s="65" t="n">
        <v>11</v>
      </c>
      <c r="M195" s="70" t="n">
        <f aca="false">'Раздел 2'!C195</f>
        <v>26768</v>
      </c>
      <c r="N195" s="70" t="n">
        <v>0</v>
      </c>
      <c r="O195" s="70" t="n">
        <v>0</v>
      </c>
      <c r="P195" s="70" t="n">
        <f aca="false">M195</f>
        <v>26768</v>
      </c>
      <c r="Q195" s="74" t="n">
        <f aca="false">P195/J195</f>
        <v>97.0206596592969</v>
      </c>
      <c r="R195" s="65" t="n">
        <v>10477.1</v>
      </c>
      <c r="S195" s="65" t="n">
        <v>2020</v>
      </c>
      <c r="T195" s="84"/>
    </row>
    <row r="196" s="85" customFormat="true" ht="12.75" hidden="false" customHeight="true" outlineLevel="0" collapsed="false">
      <c r="A196" s="65" t="n">
        <f aca="false">A195+1</f>
        <v>26</v>
      </c>
      <c r="B196" s="68" t="s">
        <v>239</v>
      </c>
      <c r="C196" s="65" t="s">
        <v>171</v>
      </c>
      <c r="D196" s="28"/>
      <c r="E196" s="65" t="s">
        <v>43</v>
      </c>
      <c r="F196" s="68" t="s">
        <v>202</v>
      </c>
      <c r="G196" s="65" t="n">
        <v>2</v>
      </c>
      <c r="H196" s="65" t="n">
        <v>2</v>
      </c>
      <c r="I196" s="70" t="n">
        <v>470.28</v>
      </c>
      <c r="J196" s="70" t="n">
        <v>391.9</v>
      </c>
      <c r="K196" s="70" t="n">
        <v>240.8</v>
      </c>
      <c r="L196" s="65" t="n">
        <v>9</v>
      </c>
      <c r="M196" s="70" t="n">
        <f aca="false">'Раздел 2'!C196</f>
        <v>38044</v>
      </c>
      <c r="N196" s="70" t="n">
        <v>0</v>
      </c>
      <c r="O196" s="70" t="n">
        <v>0</v>
      </c>
      <c r="P196" s="70" t="n">
        <f aca="false">M196</f>
        <v>38044</v>
      </c>
      <c r="Q196" s="74" t="n">
        <f aca="false">P196/J196</f>
        <v>97.0757846389385</v>
      </c>
      <c r="R196" s="65" t="n">
        <v>10477.1</v>
      </c>
      <c r="S196" s="65" t="n">
        <v>2020</v>
      </c>
      <c r="T196" s="84"/>
    </row>
    <row r="197" s="85" customFormat="true" ht="12.75" hidden="false" customHeight="true" outlineLevel="0" collapsed="false">
      <c r="A197" s="65" t="n">
        <f aca="false">A196+1</f>
        <v>27</v>
      </c>
      <c r="B197" s="68" t="s">
        <v>240</v>
      </c>
      <c r="C197" s="65" t="n">
        <v>1964</v>
      </c>
      <c r="D197" s="28"/>
      <c r="E197" s="65" t="s">
        <v>43</v>
      </c>
      <c r="F197" s="68" t="s">
        <v>202</v>
      </c>
      <c r="G197" s="65" t="n">
        <v>2</v>
      </c>
      <c r="H197" s="65" t="n">
        <v>2</v>
      </c>
      <c r="I197" s="70" t="n">
        <v>766.44</v>
      </c>
      <c r="J197" s="70" t="n">
        <v>640.2</v>
      </c>
      <c r="K197" s="70" t="n">
        <v>563.3</v>
      </c>
      <c r="L197" s="65" t="n">
        <v>16</v>
      </c>
      <c r="M197" s="70" t="n">
        <f aca="false">'Раздел 2'!C197</f>
        <v>2950588.844864</v>
      </c>
      <c r="N197" s="70" t="n">
        <v>0</v>
      </c>
      <c r="O197" s="70" t="n">
        <v>0</v>
      </c>
      <c r="P197" s="70" t="n">
        <f aca="false">M197</f>
        <v>2950588.844864</v>
      </c>
      <c r="Q197" s="74" t="n">
        <f aca="false">P197/J197</f>
        <v>4608.85480297407</v>
      </c>
      <c r="R197" s="65" t="n">
        <v>10477.1</v>
      </c>
      <c r="S197" s="65" t="n">
        <v>2020</v>
      </c>
      <c r="T197" s="84"/>
    </row>
    <row r="198" s="85" customFormat="true" ht="12.75" hidden="false" customHeight="true" outlineLevel="0" collapsed="false">
      <c r="A198" s="65" t="n">
        <f aca="false">A197+1</f>
        <v>28</v>
      </c>
      <c r="B198" s="68" t="s">
        <v>217</v>
      </c>
      <c r="C198" s="65" t="n">
        <v>1960</v>
      </c>
      <c r="D198" s="28"/>
      <c r="E198" s="65" t="s">
        <v>43</v>
      </c>
      <c r="F198" s="68" t="s">
        <v>202</v>
      </c>
      <c r="G198" s="65" t="n">
        <v>3</v>
      </c>
      <c r="H198" s="65" t="n">
        <v>2</v>
      </c>
      <c r="I198" s="70" t="n">
        <v>1485.36</v>
      </c>
      <c r="J198" s="70" t="n">
        <v>964.5</v>
      </c>
      <c r="K198" s="70" t="n">
        <v>887</v>
      </c>
      <c r="L198" s="65" t="n">
        <v>23</v>
      </c>
      <c r="M198" s="70" t="n">
        <f aca="false">'Раздел 2'!C198</f>
        <v>871797.717582</v>
      </c>
      <c r="N198" s="70" t="n">
        <v>0</v>
      </c>
      <c r="O198" s="70" t="n">
        <v>0</v>
      </c>
      <c r="P198" s="70" t="n">
        <f aca="false">M198</f>
        <v>871797.717582</v>
      </c>
      <c r="Q198" s="74" t="n">
        <f aca="false">P198/J198</f>
        <v>903.885658457232</v>
      </c>
      <c r="R198" s="65" t="n">
        <v>10477.1</v>
      </c>
      <c r="S198" s="65" t="n">
        <v>2020</v>
      </c>
      <c r="T198" s="84"/>
    </row>
    <row r="199" s="85" customFormat="true" ht="12.75" hidden="false" customHeight="true" outlineLevel="0" collapsed="false">
      <c r="A199" s="65" t="n">
        <f aca="false">A198+1</f>
        <v>29</v>
      </c>
      <c r="B199" s="68" t="s">
        <v>221</v>
      </c>
      <c r="C199" s="65" t="s">
        <v>222</v>
      </c>
      <c r="D199" s="28"/>
      <c r="E199" s="65" t="s">
        <v>43</v>
      </c>
      <c r="F199" s="68" t="s">
        <v>202</v>
      </c>
      <c r="G199" s="65" t="n">
        <v>4</v>
      </c>
      <c r="H199" s="65" t="n">
        <v>4</v>
      </c>
      <c r="I199" s="70" t="n">
        <v>2569.4</v>
      </c>
      <c r="J199" s="70" t="n">
        <v>2388.3</v>
      </c>
      <c r="K199" s="70" t="n">
        <v>2558.6</v>
      </c>
      <c r="L199" s="65" t="n">
        <v>36</v>
      </c>
      <c r="M199" s="70" t="n">
        <f aca="false">'Раздел 2'!C199</f>
        <v>997753.915876</v>
      </c>
      <c r="N199" s="70" t="n">
        <v>0</v>
      </c>
      <c r="O199" s="70" t="n">
        <v>0</v>
      </c>
      <c r="P199" s="70" t="n">
        <f aca="false">M199</f>
        <v>997753.915876</v>
      </c>
      <c r="Q199" s="74" t="n">
        <f aca="false">P199/J199</f>
        <v>417.767414426998</v>
      </c>
      <c r="R199" s="65" t="n">
        <v>10477.1</v>
      </c>
      <c r="S199" s="65" t="n">
        <v>2020</v>
      </c>
      <c r="T199" s="84"/>
    </row>
    <row r="200" s="85" customFormat="true" ht="12.75" hidden="false" customHeight="true" outlineLevel="0" collapsed="false">
      <c r="A200" s="65" t="n">
        <f aca="false">A199+1</f>
        <v>30</v>
      </c>
      <c r="B200" s="68" t="s">
        <v>218</v>
      </c>
      <c r="C200" s="65" t="n">
        <v>1950</v>
      </c>
      <c r="D200" s="28"/>
      <c r="E200" s="65" t="s">
        <v>43</v>
      </c>
      <c r="F200" s="68" t="s">
        <v>202</v>
      </c>
      <c r="G200" s="65" t="n">
        <v>4</v>
      </c>
      <c r="H200" s="65" t="n">
        <v>4</v>
      </c>
      <c r="I200" s="70" t="n">
        <v>3030.9</v>
      </c>
      <c r="J200" s="70" t="n">
        <v>2558.6</v>
      </c>
      <c r="K200" s="70" t="n">
        <v>2530.1</v>
      </c>
      <c r="L200" s="65" t="n">
        <v>36</v>
      </c>
      <c r="M200" s="70" t="n">
        <f aca="false">'Раздел 2'!C200</f>
        <v>13479860.92612</v>
      </c>
      <c r="N200" s="70" t="n">
        <v>0</v>
      </c>
      <c r="O200" s="70" t="n">
        <v>0</v>
      </c>
      <c r="P200" s="70" t="n">
        <f aca="false">M200</f>
        <v>13479860.92612</v>
      </c>
      <c r="Q200" s="74" t="n">
        <f aca="false">P200/J200</f>
        <v>5268.45185887595</v>
      </c>
      <c r="R200" s="65" t="n">
        <v>10477.1</v>
      </c>
      <c r="S200" s="65" t="n">
        <v>2020</v>
      </c>
      <c r="T200" s="84"/>
    </row>
    <row r="201" s="85" customFormat="true" ht="12.75" hidden="false" customHeight="true" outlineLevel="0" collapsed="false">
      <c r="A201" s="65" t="n">
        <f aca="false">A200+1</f>
        <v>31</v>
      </c>
      <c r="B201" s="68" t="s">
        <v>241</v>
      </c>
      <c r="C201" s="65" t="n">
        <v>1950</v>
      </c>
      <c r="D201" s="28"/>
      <c r="E201" s="65" t="s">
        <v>43</v>
      </c>
      <c r="F201" s="68" t="s">
        <v>202</v>
      </c>
      <c r="G201" s="65" t="n">
        <v>2</v>
      </c>
      <c r="H201" s="65" t="n">
        <v>2</v>
      </c>
      <c r="I201" s="70" t="n">
        <v>1300</v>
      </c>
      <c r="J201" s="70" t="n">
        <v>716.7</v>
      </c>
      <c r="K201" s="70" t="n">
        <v>680.6</v>
      </c>
      <c r="L201" s="65" t="n">
        <v>16</v>
      </c>
      <c r="M201" s="70" t="n">
        <f aca="false">'Раздел 2'!C201</f>
        <v>425019.543</v>
      </c>
      <c r="N201" s="70" t="n">
        <v>0</v>
      </c>
      <c r="O201" s="70" t="n">
        <v>0</v>
      </c>
      <c r="P201" s="70" t="n">
        <f aca="false">M201</f>
        <v>425019.543</v>
      </c>
      <c r="Q201" s="74" t="n">
        <f aca="false">P201/J201</f>
        <v>593.02294265383</v>
      </c>
      <c r="R201" s="65" t="n">
        <v>15566.4</v>
      </c>
      <c r="S201" s="65" t="n">
        <v>2020</v>
      </c>
      <c r="T201" s="84"/>
    </row>
    <row r="202" s="85" customFormat="true" ht="12.75" hidden="false" customHeight="true" outlineLevel="0" collapsed="false">
      <c r="A202" s="65" t="n">
        <f aca="false">A201+1</f>
        <v>32</v>
      </c>
      <c r="B202" s="68" t="s">
        <v>242</v>
      </c>
      <c r="C202" s="65" t="n">
        <v>1950</v>
      </c>
      <c r="D202" s="28"/>
      <c r="E202" s="65" t="s">
        <v>43</v>
      </c>
      <c r="F202" s="68" t="s">
        <v>202</v>
      </c>
      <c r="G202" s="65" t="n">
        <v>2</v>
      </c>
      <c r="H202" s="65" t="n">
        <v>2</v>
      </c>
      <c r="I202" s="70" t="n">
        <v>1299.22</v>
      </c>
      <c r="J202" s="70" t="n">
        <v>694.7</v>
      </c>
      <c r="K202" s="70" t="n">
        <v>694.7</v>
      </c>
      <c r="L202" s="65" t="n">
        <v>16</v>
      </c>
      <c r="M202" s="70" t="n">
        <f aca="false">'Раздел 2'!C202</f>
        <v>223671.02</v>
      </c>
      <c r="N202" s="70" t="n">
        <v>0</v>
      </c>
      <c r="O202" s="70" t="n">
        <v>0</v>
      </c>
      <c r="P202" s="70" t="n">
        <f aca="false">M202</f>
        <v>223671.02</v>
      </c>
      <c r="Q202" s="74" t="n">
        <f aca="false">P202/J202</f>
        <v>321.967784655247</v>
      </c>
      <c r="R202" s="65" t="n">
        <v>15566.4</v>
      </c>
      <c r="S202" s="65" t="n">
        <v>2020</v>
      </c>
      <c r="T202" s="84"/>
    </row>
    <row r="203" s="85" customFormat="true" ht="12.75" hidden="false" customHeight="true" outlineLevel="0" collapsed="false">
      <c r="A203" s="65" t="n">
        <f aca="false">A202+1</f>
        <v>33</v>
      </c>
      <c r="B203" s="68" t="s">
        <v>204</v>
      </c>
      <c r="C203" s="65" t="n">
        <v>1967</v>
      </c>
      <c r="D203" s="28"/>
      <c r="E203" s="65" t="s">
        <v>43</v>
      </c>
      <c r="F203" s="68" t="s">
        <v>163</v>
      </c>
      <c r="G203" s="65" t="n">
        <v>5</v>
      </c>
      <c r="H203" s="65" t="n">
        <v>3</v>
      </c>
      <c r="I203" s="70" t="n">
        <v>3498</v>
      </c>
      <c r="J203" s="70" t="n">
        <v>2568</v>
      </c>
      <c r="K203" s="70" t="n">
        <v>0</v>
      </c>
      <c r="L203" s="65" t="n">
        <v>61</v>
      </c>
      <c r="M203" s="70" t="n">
        <f aca="false">'Раздел 2'!C203</f>
        <v>6452561.57</v>
      </c>
      <c r="N203" s="70" t="n">
        <v>0</v>
      </c>
      <c r="O203" s="70" t="n">
        <v>0</v>
      </c>
      <c r="P203" s="70" t="n">
        <f aca="false">M203</f>
        <v>6452561.57</v>
      </c>
      <c r="Q203" s="74" t="n">
        <f aca="false">P203/J203</f>
        <v>2512.67973909657</v>
      </c>
      <c r="R203" s="65" t="n">
        <v>10477.1</v>
      </c>
      <c r="S203" s="65" t="n">
        <v>2020</v>
      </c>
      <c r="T203" s="84"/>
    </row>
    <row r="204" s="85" customFormat="true" ht="12.75" hidden="false" customHeight="true" outlineLevel="0" collapsed="false">
      <c r="A204" s="65" t="n">
        <f aca="false">A203+1</f>
        <v>34</v>
      </c>
      <c r="B204" s="68" t="s">
        <v>211</v>
      </c>
      <c r="C204" s="65" t="n">
        <v>1936</v>
      </c>
      <c r="D204" s="28"/>
      <c r="E204" s="65" t="s">
        <v>43</v>
      </c>
      <c r="F204" s="68" t="s">
        <v>163</v>
      </c>
      <c r="G204" s="65" t="n">
        <v>3</v>
      </c>
      <c r="H204" s="65" t="n">
        <v>3</v>
      </c>
      <c r="I204" s="70" t="n">
        <v>1043</v>
      </c>
      <c r="J204" s="70" t="n">
        <v>952</v>
      </c>
      <c r="K204" s="70" t="n">
        <v>958.8</v>
      </c>
      <c r="L204" s="65" t="n">
        <v>19</v>
      </c>
      <c r="M204" s="70" t="n">
        <f aca="false">'Раздел 2'!C204</f>
        <v>661899.9876592</v>
      </c>
      <c r="N204" s="70" t="n">
        <v>0</v>
      </c>
      <c r="O204" s="70" t="n">
        <v>0</v>
      </c>
      <c r="P204" s="70" t="n">
        <f aca="false">M204</f>
        <v>661899.9876592</v>
      </c>
      <c r="Q204" s="74" t="n">
        <f aca="false">P204/J204</f>
        <v>695.273096280672</v>
      </c>
      <c r="R204" s="65" t="n">
        <v>12180.6</v>
      </c>
      <c r="S204" s="65" t="n">
        <v>2020</v>
      </c>
      <c r="T204" s="84"/>
    </row>
    <row r="205" s="85" customFormat="true" ht="12.75" hidden="false" customHeight="true" outlineLevel="0" collapsed="false">
      <c r="A205" s="65" t="n">
        <f aca="false">A204+1</f>
        <v>35</v>
      </c>
      <c r="B205" s="68" t="s">
        <v>213</v>
      </c>
      <c r="C205" s="65" t="n">
        <v>1963</v>
      </c>
      <c r="D205" s="28"/>
      <c r="E205" s="65" t="s">
        <v>43</v>
      </c>
      <c r="F205" s="68" t="s">
        <v>202</v>
      </c>
      <c r="G205" s="65" t="n">
        <v>4</v>
      </c>
      <c r="H205" s="65" t="n">
        <v>2</v>
      </c>
      <c r="I205" s="70" t="n">
        <v>1374</v>
      </c>
      <c r="J205" s="70" t="n">
        <v>1278</v>
      </c>
      <c r="K205" s="70" t="n">
        <v>1106.6</v>
      </c>
      <c r="L205" s="65" t="n">
        <v>31</v>
      </c>
      <c r="M205" s="70" t="n">
        <f aca="false">'Раздел 2'!C205</f>
        <v>671805.79</v>
      </c>
      <c r="N205" s="70" t="n">
        <v>0</v>
      </c>
      <c r="O205" s="70" t="n">
        <v>0</v>
      </c>
      <c r="P205" s="70" t="n">
        <f aca="false">M205</f>
        <v>671805.79</v>
      </c>
      <c r="Q205" s="74" t="n">
        <f aca="false">P205/J205</f>
        <v>525.669632237872</v>
      </c>
      <c r="R205" s="65" t="n">
        <v>10477.1</v>
      </c>
      <c r="S205" s="65" t="n">
        <v>2020</v>
      </c>
      <c r="T205" s="84"/>
    </row>
    <row r="206" s="85" customFormat="true" ht="12.75" hidden="false" customHeight="true" outlineLevel="0" collapsed="false">
      <c r="A206" s="65" t="n">
        <f aca="false">A205+1</f>
        <v>36</v>
      </c>
      <c r="B206" s="68" t="s">
        <v>150</v>
      </c>
      <c r="C206" s="65" t="s">
        <v>151</v>
      </c>
      <c r="D206" s="28"/>
      <c r="E206" s="65" t="s">
        <v>43</v>
      </c>
      <c r="F206" s="68" t="s">
        <v>79</v>
      </c>
      <c r="G206" s="65" t="n">
        <v>3</v>
      </c>
      <c r="H206" s="65" t="n">
        <v>2</v>
      </c>
      <c r="I206" s="70" t="n">
        <v>1333.8</v>
      </c>
      <c r="J206" s="70" t="n">
        <v>461.2</v>
      </c>
      <c r="K206" s="70" t="n">
        <v>80.9</v>
      </c>
      <c r="L206" s="65" t="n">
        <v>25</v>
      </c>
      <c r="M206" s="70" t="n">
        <f aca="false">'Раздел 2'!C206</f>
        <v>325421.5146744</v>
      </c>
      <c r="N206" s="70" t="n">
        <v>0</v>
      </c>
      <c r="O206" s="70" t="n">
        <v>0</v>
      </c>
      <c r="P206" s="70" t="n">
        <f aca="false">M206</f>
        <v>325421.5146744</v>
      </c>
      <c r="Q206" s="74" t="n">
        <f aca="false">P206/J206</f>
        <v>705.597386544666</v>
      </c>
      <c r="R206" s="65" t="n">
        <v>10477.1</v>
      </c>
      <c r="S206" s="65" t="n">
        <v>2020</v>
      </c>
      <c r="T206" s="84"/>
    </row>
    <row r="207" s="85" customFormat="true" ht="12.75" hidden="false" customHeight="true" outlineLevel="0" collapsed="false">
      <c r="A207" s="65" t="n">
        <f aca="false">A206+1</f>
        <v>37</v>
      </c>
      <c r="B207" s="68" t="s">
        <v>154</v>
      </c>
      <c r="C207" s="65" t="s">
        <v>155</v>
      </c>
      <c r="D207" s="28"/>
      <c r="E207" s="65" t="s">
        <v>43</v>
      </c>
      <c r="F207" s="68" t="s">
        <v>79</v>
      </c>
      <c r="G207" s="65" t="n">
        <v>2</v>
      </c>
      <c r="H207" s="65" t="n">
        <v>3</v>
      </c>
      <c r="I207" s="70" t="n">
        <v>1408.8</v>
      </c>
      <c r="J207" s="70" t="n">
        <v>794</v>
      </c>
      <c r="K207" s="70" t="n">
        <v>288.7</v>
      </c>
      <c r="L207" s="65" t="n">
        <v>25</v>
      </c>
      <c r="M207" s="70" t="n">
        <f aca="false">'Раздел 2'!C207</f>
        <v>574032.8197268</v>
      </c>
      <c r="N207" s="70" t="n">
        <v>0</v>
      </c>
      <c r="O207" s="70" t="n">
        <v>0</v>
      </c>
      <c r="P207" s="70" t="n">
        <f aca="false">M207</f>
        <v>574032.8197268</v>
      </c>
      <c r="Q207" s="74" t="n">
        <f aca="false">P207/J207</f>
        <v>722.963249026196</v>
      </c>
      <c r="R207" s="65" t="n">
        <v>12180.6</v>
      </c>
      <c r="S207" s="65" t="n">
        <v>2020</v>
      </c>
      <c r="T207" s="84"/>
    </row>
    <row r="208" s="85" customFormat="true" ht="12.75" hidden="false" customHeight="true" outlineLevel="0" collapsed="false">
      <c r="A208" s="65" t="n">
        <f aca="false">A207+1</f>
        <v>38</v>
      </c>
      <c r="B208" s="68" t="s">
        <v>161</v>
      </c>
      <c r="C208" s="65" t="s">
        <v>162</v>
      </c>
      <c r="D208" s="28"/>
      <c r="E208" s="65" t="s">
        <v>43</v>
      </c>
      <c r="F208" s="68" t="s">
        <v>163</v>
      </c>
      <c r="G208" s="65" t="n">
        <v>3</v>
      </c>
      <c r="H208" s="65" t="n">
        <v>2</v>
      </c>
      <c r="I208" s="70" t="n">
        <v>1796.37</v>
      </c>
      <c r="J208" s="70" t="n">
        <v>1152.6</v>
      </c>
      <c r="K208" s="70" t="n">
        <v>46.1</v>
      </c>
      <c r="L208" s="65" t="n">
        <v>26</v>
      </c>
      <c r="M208" s="70" t="n">
        <f aca="false">'Раздел 2'!C208</f>
        <v>522953.802</v>
      </c>
      <c r="N208" s="70" t="n">
        <v>0</v>
      </c>
      <c r="O208" s="70" t="n">
        <v>0</v>
      </c>
      <c r="P208" s="70" t="n">
        <f aca="false">M208</f>
        <v>522953.802</v>
      </c>
      <c r="Q208" s="74" t="n">
        <f aca="false">P208/J208</f>
        <v>453.716642373764</v>
      </c>
      <c r="R208" s="65" t="n">
        <v>10477.1</v>
      </c>
      <c r="S208" s="65" t="n">
        <v>2020</v>
      </c>
      <c r="T208" s="84"/>
    </row>
    <row r="209" s="85" customFormat="true" ht="12.75" hidden="false" customHeight="true" outlineLevel="0" collapsed="false">
      <c r="A209" s="65" t="n">
        <f aca="false">A208+1</f>
        <v>39</v>
      </c>
      <c r="B209" s="68" t="s">
        <v>166</v>
      </c>
      <c r="C209" s="65" t="s">
        <v>167</v>
      </c>
      <c r="D209" s="28"/>
      <c r="E209" s="65" t="s">
        <v>43</v>
      </c>
      <c r="F209" s="68" t="s">
        <v>163</v>
      </c>
      <c r="G209" s="65" t="n">
        <v>3</v>
      </c>
      <c r="H209" s="65" t="n">
        <v>2</v>
      </c>
      <c r="I209" s="70" t="n">
        <v>1672</v>
      </c>
      <c r="J209" s="70" t="n">
        <v>1537</v>
      </c>
      <c r="K209" s="70" t="n">
        <v>78.17</v>
      </c>
      <c r="L209" s="65" t="n">
        <v>24</v>
      </c>
      <c r="M209" s="70" t="n">
        <f aca="false">'Раздел 2'!C209</f>
        <v>4018517.614936</v>
      </c>
      <c r="N209" s="70" t="n">
        <v>0</v>
      </c>
      <c r="O209" s="70" t="n">
        <v>0</v>
      </c>
      <c r="P209" s="70" t="n">
        <f aca="false">M209</f>
        <v>4018517.614936</v>
      </c>
      <c r="Q209" s="74" t="n">
        <f aca="false">P209/J209</f>
        <v>2614.52024394014</v>
      </c>
      <c r="R209" s="65" t="n">
        <v>10477.1</v>
      </c>
      <c r="S209" s="65" t="n">
        <v>2020</v>
      </c>
      <c r="T209" s="84"/>
    </row>
    <row r="210" s="85" customFormat="true" ht="12.75" hidden="false" customHeight="true" outlineLevel="0" collapsed="false">
      <c r="A210" s="65" t="n">
        <f aca="false">A209+1</f>
        <v>40</v>
      </c>
      <c r="B210" s="68" t="s">
        <v>181</v>
      </c>
      <c r="C210" s="65" t="n">
        <v>1956</v>
      </c>
      <c r="D210" s="28"/>
      <c r="E210" s="65" t="s">
        <v>43</v>
      </c>
      <c r="F210" s="68" t="s">
        <v>79</v>
      </c>
      <c r="G210" s="65" t="n">
        <v>2</v>
      </c>
      <c r="H210" s="65" t="n">
        <v>2</v>
      </c>
      <c r="I210" s="70" t="n">
        <v>442.9</v>
      </c>
      <c r="J210" s="70" t="n">
        <v>392.9</v>
      </c>
      <c r="K210" s="70" t="n">
        <v>107.3</v>
      </c>
      <c r="L210" s="65" t="n">
        <v>8</v>
      </c>
      <c r="M210" s="70" t="n">
        <f aca="false">'Раздел 2'!C210</f>
        <v>492136.1132198</v>
      </c>
      <c r="N210" s="70" t="n">
        <v>0</v>
      </c>
      <c r="O210" s="70" t="n">
        <v>0</v>
      </c>
      <c r="P210" s="70" t="n">
        <f aca="false">M210</f>
        <v>492136.1132198</v>
      </c>
      <c r="Q210" s="74" t="n">
        <f aca="false">P210/J210</f>
        <v>1252.573462</v>
      </c>
      <c r="R210" s="65" t="n">
        <v>15566.4</v>
      </c>
      <c r="S210" s="65" t="n">
        <v>2020</v>
      </c>
      <c r="T210" s="84"/>
    </row>
    <row r="211" s="85" customFormat="true" ht="12.75" hidden="false" customHeight="true" outlineLevel="0" collapsed="false">
      <c r="A211" s="65" t="n">
        <f aca="false">A210+1</f>
        <v>41</v>
      </c>
      <c r="B211" s="68" t="s">
        <v>88</v>
      </c>
      <c r="C211" s="65" t="n">
        <v>1958</v>
      </c>
      <c r="D211" s="28"/>
      <c r="E211" s="65" t="s">
        <v>43</v>
      </c>
      <c r="F211" s="68" t="s">
        <v>79</v>
      </c>
      <c r="G211" s="65" t="n">
        <v>3</v>
      </c>
      <c r="H211" s="65" t="n">
        <v>2</v>
      </c>
      <c r="I211" s="70" t="n">
        <v>1050.1</v>
      </c>
      <c r="J211" s="70" t="n">
        <v>960.1</v>
      </c>
      <c r="K211" s="70" t="n">
        <v>960.1</v>
      </c>
      <c r="L211" s="65" t="n">
        <v>18</v>
      </c>
      <c r="M211" s="70" t="n">
        <f aca="false">'Раздел 2'!C211</f>
        <v>548346.33</v>
      </c>
      <c r="N211" s="70" t="n">
        <v>0</v>
      </c>
      <c r="O211" s="70" t="n">
        <v>0</v>
      </c>
      <c r="P211" s="70" t="n">
        <f aca="false">M211</f>
        <v>548346.33</v>
      </c>
      <c r="Q211" s="74" t="n">
        <f aca="false">P211/J211</f>
        <v>571.134600562442</v>
      </c>
      <c r="R211" s="65" t="n">
        <v>15566.4</v>
      </c>
      <c r="S211" s="65" t="n">
        <v>2020</v>
      </c>
      <c r="T211" s="84"/>
    </row>
    <row r="212" s="85" customFormat="true" ht="12.75" hidden="false" customHeight="true" outlineLevel="0" collapsed="false">
      <c r="A212" s="65" t="n">
        <f aca="false">A211+1</f>
        <v>42</v>
      </c>
      <c r="B212" s="68" t="s">
        <v>160</v>
      </c>
      <c r="C212" s="65" t="n">
        <v>1957</v>
      </c>
      <c r="D212" s="28"/>
      <c r="E212" s="65" t="s">
        <v>43</v>
      </c>
      <c r="F212" s="68" t="s">
        <v>79</v>
      </c>
      <c r="G212" s="65" t="n">
        <v>3</v>
      </c>
      <c r="H212" s="65" t="n">
        <v>2</v>
      </c>
      <c r="I212" s="70" t="n">
        <v>1068</v>
      </c>
      <c r="J212" s="70" t="n">
        <v>977</v>
      </c>
      <c r="K212" s="70" t="n">
        <v>884.1</v>
      </c>
      <c r="L212" s="65" t="n">
        <v>20</v>
      </c>
      <c r="M212" s="70" t="n">
        <f aca="false">'Раздел 2'!C212</f>
        <v>609347.15</v>
      </c>
      <c r="N212" s="70" t="n">
        <v>0</v>
      </c>
      <c r="O212" s="70" t="n">
        <v>0</v>
      </c>
      <c r="P212" s="70" t="n">
        <f aca="false">M212</f>
        <v>609347.15</v>
      </c>
      <c r="Q212" s="74" t="n">
        <f aca="false">P212/J212</f>
        <v>623.692067553736</v>
      </c>
      <c r="R212" s="65" t="n">
        <v>15566.4</v>
      </c>
      <c r="S212" s="65" t="n">
        <v>2020</v>
      </c>
      <c r="T212" s="84"/>
    </row>
    <row r="213" s="85" customFormat="true" ht="12.75" hidden="false" customHeight="true" outlineLevel="0" collapsed="false">
      <c r="A213" s="65" t="n">
        <f aca="false">A212+1</f>
        <v>43</v>
      </c>
      <c r="B213" s="68" t="s">
        <v>191</v>
      </c>
      <c r="C213" s="65" t="s">
        <v>192</v>
      </c>
      <c r="D213" s="28"/>
      <c r="E213" s="65" t="s">
        <v>43</v>
      </c>
      <c r="F213" s="68" t="s">
        <v>79</v>
      </c>
      <c r="G213" s="65" t="n">
        <v>4</v>
      </c>
      <c r="H213" s="65" t="n">
        <v>3</v>
      </c>
      <c r="I213" s="70" t="n">
        <v>2087</v>
      </c>
      <c r="J213" s="70" t="n">
        <v>1849</v>
      </c>
      <c r="K213" s="70" t="n">
        <v>1847.2</v>
      </c>
      <c r="L213" s="65" t="n">
        <v>25</v>
      </c>
      <c r="M213" s="70" t="n">
        <f aca="false">'Раздел 2'!C213</f>
        <v>1167991.84</v>
      </c>
      <c r="N213" s="70" t="n">
        <v>0</v>
      </c>
      <c r="O213" s="70" t="n">
        <v>0</v>
      </c>
      <c r="P213" s="70" t="n">
        <f aca="false">M213</f>
        <v>1167991.84</v>
      </c>
      <c r="Q213" s="74" t="n">
        <f aca="false">P213/J213</f>
        <v>631.688393726339</v>
      </c>
      <c r="R213" s="65" t="n">
        <v>12180.6</v>
      </c>
      <c r="S213" s="65" t="n">
        <v>2020</v>
      </c>
      <c r="T213" s="84"/>
    </row>
    <row r="214" s="85" customFormat="true" ht="13.35" hidden="false" customHeight="true" outlineLevel="0" collapsed="false">
      <c r="A214" s="47" t="s">
        <v>243</v>
      </c>
      <c r="B214" s="47"/>
      <c r="C214" s="49" t="n">
        <v>43</v>
      </c>
      <c r="D214" s="49"/>
      <c r="E214" s="49"/>
      <c r="F214" s="47"/>
      <c r="G214" s="49"/>
      <c r="H214" s="50"/>
      <c r="I214" s="54" t="n">
        <f aca="false">SUM(I171:I213)</f>
        <v>75020.28</v>
      </c>
      <c r="J214" s="54" t="n">
        <f aca="false">SUM(J171:J213)</f>
        <v>61043.7</v>
      </c>
      <c r="K214" s="54" t="n">
        <f aca="false">SUM(K171:K213)</f>
        <v>50195.41</v>
      </c>
      <c r="L214" s="54" t="n">
        <f aca="false">SUM(L171:L213)</f>
        <v>1123</v>
      </c>
      <c r="M214" s="54" t="n">
        <f aca="false">SUM(M171:M213)</f>
        <v>164667077.041686</v>
      </c>
      <c r="N214" s="54" t="n">
        <f aca="false">SUM(N171:N213)</f>
        <v>0</v>
      </c>
      <c r="O214" s="54" t="n">
        <f aca="false">SUM(O171:O213)</f>
        <v>0</v>
      </c>
      <c r="P214" s="54" t="n">
        <f aca="false">SUM(P171:P213)</f>
        <v>164667077.041686</v>
      </c>
      <c r="Q214" s="86"/>
      <c r="R214" s="87"/>
      <c r="S214" s="49"/>
      <c r="T214" s="84"/>
    </row>
    <row r="215" s="85" customFormat="true" ht="12.75" hidden="false" customHeight="true" outlineLevel="0" collapsed="false">
      <c r="A215" s="65" t="n">
        <v>1</v>
      </c>
      <c r="B215" s="68" t="s">
        <v>244</v>
      </c>
      <c r="C215" s="65" t="s">
        <v>141</v>
      </c>
      <c r="D215" s="28"/>
      <c r="E215" s="65" t="s">
        <v>43</v>
      </c>
      <c r="F215" s="68" t="s">
        <v>202</v>
      </c>
      <c r="G215" s="65" t="n">
        <v>2</v>
      </c>
      <c r="H215" s="69" t="n">
        <v>2</v>
      </c>
      <c r="I215" s="70" t="n">
        <v>636.3</v>
      </c>
      <c r="J215" s="70" t="n">
        <v>568.5</v>
      </c>
      <c r="K215" s="70" t="n">
        <v>526.2</v>
      </c>
      <c r="L215" s="69" t="n">
        <v>16</v>
      </c>
      <c r="M215" s="70" t="n">
        <f aca="false">'Раздел 2'!C215</f>
        <v>128127.15</v>
      </c>
      <c r="N215" s="70" t="n">
        <v>0</v>
      </c>
      <c r="O215" s="70" t="n">
        <v>0</v>
      </c>
      <c r="P215" s="70" t="n">
        <f aca="false">M215</f>
        <v>128127.15</v>
      </c>
      <c r="Q215" s="74" t="n">
        <f aca="false">P215/J215</f>
        <v>225.377572559367</v>
      </c>
      <c r="R215" s="65" t="n">
        <v>10477.1</v>
      </c>
      <c r="S215" s="65" t="n">
        <v>2021</v>
      </c>
      <c r="T215" s="84"/>
    </row>
    <row r="216" s="85" customFormat="true" ht="12.75" hidden="false" customHeight="true" outlineLevel="0" collapsed="false">
      <c r="A216" s="65" t="n">
        <f aca="false">A215+1</f>
        <v>2</v>
      </c>
      <c r="B216" s="68" t="s">
        <v>245</v>
      </c>
      <c r="C216" s="65" t="n">
        <v>1941</v>
      </c>
      <c r="D216" s="28"/>
      <c r="E216" s="65" t="s">
        <v>43</v>
      </c>
      <c r="F216" s="68" t="s">
        <v>163</v>
      </c>
      <c r="G216" s="65" t="n">
        <v>3</v>
      </c>
      <c r="H216" s="69" t="n">
        <v>2</v>
      </c>
      <c r="I216" s="70" t="n">
        <v>654.5</v>
      </c>
      <c r="J216" s="70" t="n">
        <v>365.6</v>
      </c>
      <c r="K216" s="70" t="n">
        <v>635.1</v>
      </c>
      <c r="L216" s="69" t="n">
        <v>9</v>
      </c>
      <c r="M216" s="70" t="n">
        <f aca="false">'Раздел 2'!C216</f>
        <v>82813</v>
      </c>
      <c r="N216" s="70" t="n">
        <v>0</v>
      </c>
      <c r="O216" s="70" t="n">
        <v>0</v>
      </c>
      <c r="P216" s="70" t="n">
        <f aca="false">M216</f>
        <v>82813</v>
      </c>
      <c r="Q216" s="74" t="n">
        <f aca="false">P216/J216</f>
        <v>226.512582056893</v>
      </c>
      <c r="R216" s="65" t="n">
        <v>10477.1</v>
      </c>
      <c r="S216" s="65" t="n">
        <v>2021</v>
      </c>
      <c r="T216" s="84"/>
    </row>
    <row r="217" s="85" customFormat="true" ht="12.75" hidden="false" customHeight="true" outlineLevel="0" collapsed="false">
      <c r="A217" s="65" t="n">
        <f aca="false">A216+1</f>
        <v>3</v>
      </c>
      <c r="B217" s="68" t="s">
        <v>246</v>
      </c>
      <c r="C217" s="65" t="s">
        <v>158</v>
      </c>
      <c r="D217" s="28"/>
      <c r="E217" s="65" t="s">
        <v>43</v>
      </c>
      <c r="F217" s="68" t="s">
        <v>202</v>
      </c>
      <c r="G217" s="65" t="n">
        <v>2</v>
      </c>
      <c r="H217" s="69" t="n">
        <v>1</v>
      </c>
      <c r="I217" s="70" t="n">
        <v>418.9</v>
      </c>
      <c r="J217" s="70" t="n">
        <v>256.8</v>
      </c>
      <c r="K217" s="70" t="n">
        <v>309.9</v>
      </c>
      <c r="L217" s="69" t="n">
        <v>8</v>
      </c>
      <c r="M217" s="70" t="n">
        <f aca="false">'Раздел 2'!C217</f>
        <v>58168</v>
      </c>
      <c r="N217" s="70" t="n">
        <v>0</v>
      </c>
      <c r="O217" s="70" t="n">
        <v>0</v>
      </c>
      <c r="P217" s="70" t="n">
        <f aca="false">M217</f>
        <v>58168</v>
      </c>
      <c r="Q217" s="74" t="n">
        <f aca="false">P217/J217</f>
        <v>226.510903426791</v>
      </c>
      <c r="R217" s="65" t="n">
        <v>10477.1</v>
      </c>
      <c r="S217" s="65" t="n">
        <v>2021</v>
      </c>
      <c r="T217" s="84"/>
    </row>
    <row r="218" s="85" customFormat="true" ht="12.75" hidden="false" customHeight="true" outlineLevel="0" collapsed="false">
      <c r="A218" s="65" t="n">
        <f aca="false">A217+1</f>
        <v>4</v>
      </c>
      <c r="B218" s="68" t="s">
        <v>247</v>
      </c>
      <c r="C218" s="65" t="n">
        <v>1956</v>
      </c>
      <c r="D218" s="28"/>
      <c r="E218" s="65" t="s">
        <v>43</v>
      </c>
      <c r="F218" s="68" t="s">
        <v>202</v>
      </c>
      <c r="G218" s="65" t="n">
        <v>2</v>
      </c>
      <c r="H218" s="69" t="n">
        <v>2</v>
      </c>
      <c r="I218" s="70" t="n">
        <v>375.6</v>
      </c>
      <c r="J218" s="70" t="n">
        <v>254</v>
      </c>
      <c r="K218" s="70" t="n">
        <v>117.5</v>
      </c>
      <c r="L218" s="69" t="n">
        <v>11</v>
      </c>
      <c r="M218" s="70" t="n">
        <f aca="false">'Раздел 2'!C218</f>
        <v>57533</v>
      </c>
      <c r="N218" s="70" t="n">
        <v>0</v>
      </c>
      <c r="O218" s="70" t="n">
        <v>0</v>
      </c>
      <c r="P218" s="70" t="n">
        <f aca="false">M218</f>
        <v>57533</v>
      </c>
      <c r="Q218" s="74" t="n">
        <f aca="false">P218/J218</f>
        <v>226.507874015748</v>
      </c>
      <c r="R218" s="65" t="n">
        <v>10477.1</v>
      </c>
      <c r="S218" s="65" t="n">
        <v>2021</v>
      </c>
      <c r="T218" s="84"/>
    </row>
    <row r="219" s="85" customFormat="true" ht="12.75" hidden="false" customHeight="true" outlineLevel="0" collapsed="false">
      <c r="A219" s="65" t="n">
        <f aca="false">A218+1</f>
        <v>5</v>
      </c>
      <c r="B219" s="68" t="s">
        <v>248</v>
      </c>
      <c r="C219" s="65" t="n">
        <v>1959</v>
      </c>
      <c r="D219" s="28"/>
      <c r="E219" s="65" t="s">
        <v>43</v>
      </c>
      <c r="F219" s="68" t="s">
        <v>202</v>
      </c>
      <c r="G219" s="65" t="n">
        <v>2</v>
      </c>
      <c r="H219" s="69" t="n">
        <v>2</v>
      </c>
      <c r="I219" s="70" t="n">
        <v>675.2</v>
      </c>
      <c r="J219" s="70" t="n">
        <v>618.9</v>
      </c>
      <c r="K219" s="70" t="n">
        <v>513.4</v>
      </c>
      <c r="L219" s="69" t="n">
        <v>16</v>
      </c>
      <c r="M219" s="70" t="n">
        <f aca="false">'Раздел 2'!C219</f>
        <v>199265.67</v>
      </c>
      <c r="N219" s="70" t="n">
        <v>0</v>
      </c>
      <c r="O219" s="70" t="n">
        <v>0</v>
      </c>
      <c r="P219" s="70" t="n">
        <f aca="false">M219</f>
        <v>199265.67</v>
      </c>
      <c r="Q219" s="74" t="n">
        <f aca="false">P219/J219</f>
        <v>321.967474551624</v>
      </c>
      <c r="R219" s="65" t="n">
        <v>10477.1</v>
      </c>
      <c r="S219" s="65" t="n">
        <v>2021</v>
      </c>
      <c r="T219" s="84"/>
    </row>
    <row r="220" s="85" customFormat="true" ht="12.75" hidden="false" customHeight="true" outlineLevel="0" collapsed="false">
      <c r="A220" s="65" t="n">
        <f aca="false">A219+1</f>
        <v>6</v>
      </c>
      <c r="B220" s="68" t="s">
        <v>249</v>
      </c>
      <c r="C220" s="65" t="n">
        <v>1961</v>
      </c>
      <c r="D220" s="28"/>
      <c r="E220" s="65" t="s">
        <v>43</v>
      </c>
      <c r="F220" s="68" t="s">
        <v>202</v>
      </c>
      <c r="G220" s="65" t="n">
        <v>2</v>
      </c>
      <c r="H220" s="69" t="n">
        <v>1</v>
      </c>
      <c r="I220" s="70" t="n">
        <v>278</v>
      </c>
      <c r="J220" s="70" t="n">
        <v>189.4</v>
      </c>
      <c r="K220" s="70" t="n">
        <v>108.9</v>
      </c>
      <c r="L220" s="69" t="n">
        <v>9</v>
      </c>
      <c r="M220" s="70" t="n">
        <f aca="false">'Раздел 2'!C220</f>
        <v>42686.49</v>
      </c>
      <c r="N220" s="70" t="n">
        <v>0</v>
      </c>
      <c r="O220" s="70" t="n">
        <v>0</v>
      </c>
      <c r="P220" s="70" t="n">
        <f aca="false">M220</f>
        <v>42686.49</v>
      </c>
      <c r="Q220" s="74" t="n">
        <f aca="false">P220/J220</f>
        <v>225.377455121436</v>
      </c>
      <c r="R220" s="65" t="n">
        <v>10477.1</v>
      </c>
      <c r="S220" s="65" t="n">
        <v>2021</v>
      </c>
      <c r="T220" s="84"/>
    </row>
    <row r="221" s="85" customFormat="true" ht="12.75" hidden="false" customHeight="true" outlineLevel="0" collapsed="false">
      <c r="A221" s="65" t="n">
        <f aca="false">A220+1</f>
        <v>7</v>
      </c>
      <c r="B221" s="68" t="s">
        <v>250</v>
      </c>
      <c r="C221" s="65" t="n">
        <v>1952</v>
      </c>
      <c r="D221" s="28"/>
      <c r="E221" s="65" t="s">
        <v>43</v>
      </c>
      <c r="F221" s="68" t="s">
        <v>202</v>
      </c>
      <c r="G221" s="65" t="n">
        <v>2</v>
      </c>
      <c r="H221" s="69" t="n">
        <v>2</v>
      </c>
      <c r="I221" s="70" t="n">
        <v>598.44</v>
      </c>
      <c r="J221" s="70" t="n">
        <v>380</v>
      </c>
      <c r="K221" s="70" t="n">
        <v>492.24</v>
      </c>
      <c r="L221" s="69" t="n">
        <v>14</v>
      </c>
      <c r="M221" s="70" t="n">
        <f aca="false">'Раздел 2'!C221</f>
        <v>86074</v>
      </c>
      <c r="N221" s="70" t="n">
        <v>0</v>
      </c>
      <c r="O221" s="70" t="n">
        <v>0</v>
      </c>
      <c r="P221" s="70" t="n">
        <f aca="false">M221</f>
        <v>86074</v>
      </c>
      <c r="Q221" s="74" t="n">
        <f aca="false">P221/J221</f>
        <v>226.510526315789</v>
      </c>
      <c r="R221" s="65" t="n">
        <v>10477.1</v>
      </c>
      <c r="S221" s="65" t="n">
        <v>2021</v>
      </c>
      <c r="T221" s="84"/>
    </row>
    <row r="222" s="85" customFormat="true" ht="12.75" hidden="false" customHeight="true" outlineLevel="0" collapsed="false">
      <c r="A222" s="65" t="n">
        <f aca="false">A221+1</f>
        <v>8</v>
      </c>
      <c r="B222" s="68" t="s">
        <v>251</v>
      </c>
      <c r="C222" s="65" t="n">
        <v>1958</v>
      </c>
      <c r="D222" s="28"/>
      <c r="E222" s="65" t="s">
        <v>43</v>
      </c>
      <c r="F222" s="68" t="s">
        <v>202</v>
      </c>
      <c r="G222" s="65" t="n">
        <v>2</v>
      </c>
      <c r="H222" s="69" t="n">
        <v>2</v>
      </c>
      <c r="I222" s="70" t="n">
        <v>608</v>
      </c>
      <c r="J222" s="70" t="n">
        <v>561</v>
      </c>
      <c r="K222" s="70" t="n">
        <v>529.5</v>
      </c>
      <c r="L222" s="69" t="n">
        <v>16</v>
      </c>
      <c r="M222" s="70" t="n">
        <f aca="false">'Раздел 2'!C222</f>
        <v>127072</v>
      </c>
      <c r="N222" s="70" t="n">
        <v>0</v>
      </c>
      <c r="O222" s="70" t="n">
        <v>0</v>
      </c>
      <c r="P222" s="70" t="n">
        <f aca="false">M222</f>
        <v>127072</v>
      </c>
      <c r="Q222" s="74" t="n">
        <f aca="false">P222/J222</f>
        <v>226.509803921569</v>
      </c>
      <c r="R222" s="65" t="n">
        <v>10477.1</v>
      </c>
      <c r="S222" s="65" t="n">
        <v>2021</v>
      </c>
      <c r="T222" s="84"/>
    </row>
    <row r="223" s="89" customFormat="true" ht="12.75" hidden="false" customHeight="true" outlineLevel="0" collapsed="false">
      <c r="A223" s="65" t="n">
        <f aca="false">A222+1</f>
        <v>9</v>
      </c>
      <c r="B223" s="68" t="s">
        <v>252</v>
      </c>
      <c r="C223" s="65" t="s">
        <v>65</v>
      </c>
      <c r="D223" s="28"/>
      <c r="E223" s="65" t="s">
        <v>43</v>
      </c>
      <c r="F223" s="68" t="s">
        <v>202</v>
      </c>
      <c r="G223" s="65" t="n">
        <v>2</v>
      </c>
      <c r="H223" s="69" t="n">
        <v>1</v>
      </c>
      <c r="I223" s="70" t="n">
        <v>315.72</v>
      </c>
      <c r="J223" s="70" t="n">
        <v>263.1</v>
      </c>
      <c r="K223" s="70" t="n">
        <v>361.8</v>
      </c>
      <c r="L223" s="69" t="n">
        <v>10</v>
      </c>
      <c r="M223" s="70" t="n">
        <f aca="false">'Раздел 2'!C223</f>
        <v>85135</v>
      </c>
      <c r="N223" s="70" t="n">
        <v>0</v>
      </c>
      <c r="O223" s="70" t="n">
        <v>0</v>
      </c>
      <c r="P223" s="70" t="n">
        <f aca="false">M223</f>
        <v>85135</v>
      </c>
      <c r="Q223" s="74" t="n">
        <f aca="false">P223/J223</f>
        <v>323.584188521475</v>
      </c>
      <c r="R223" s="65" t="n">
        <v>10477.1</v>
      </c>
      <c r="S223" s="65" t="n">
        <v>2021</v>
      </c>
      <c r="T223" s="88"/>
    </row>
    <row r="224" s="89" customFormat="true" ht="12.75" hidden="false" customHeight="true" outlineLevel="0" collapsed="false">
      <c r="A224" s="65" t="n">
        <f aca="false">A223+1</f>
        <v>10</v>
      </c>
      <c r="B224" s="90" t="s">
        <v>253</v>
      </c>
      <c r="C224" s="65" t="s">
        <v>188</v>
      </c>
      <c r="D224" s="28"/>
      <c r="E224" s="28" t="s">
        <v>254</v>
      </c>
      <c r="F224" s="68" t="s">
        <v>163</v>
      </c>
      <c r="G224" s="65" t="n">
        <v>5</v>
      </c>
      <c r="H224" s="69" t="n">
        <v>2</v>
      </c>
      <c r="I224" s="70" t="n">
        <v>1925</v>
      </c>
      <c r="J224" s="70" t="n">
        <v>1592</v>
      </c>
      <c r="K224" s="70" t="n">
        <v>1592</v>
      </c>
      <c r="L224" s="69" t="n">
        <v>40</v>
      </c>
      <c r="M224" s="70" t="n">
        <f aca="false">'Раздел 2'!C224</f>
        <v>1467760.96033325</v>
      </c>
      <c r="N224" s="70" t="n">
        <v>0</v>
      </c>
      <c r="O224" s="70" t="n">
        <v>0</v>
      </c>
      <c r="P224" s="70" t="n">
        <f aca="false">M224</f>
        <v>1467760.96033325</v>
      </c>
      <c r="Q224" s="74" t="n">
        <f aca="false">P224/J224</f>
        <v>921.960402219377</v>
      </c>
      <c r="R224" s="65" t="n">
        <v>10477.1</v>
      </c>
      <c r="S224" s="65" t="n">
        <v>2021</v>
      </c>
      <c r="T224" s="88"/>
    </row>
    <row r="225" s="89" customFormat="true" ht="12.75" hidden="false" customHeight="true" outlineLevel="0" collapsed="false">
      <c r="A225" s="65" t="n">
        <f aca="false">A224+1</f>
        <v>11</v>
      </c>
      <c r="B225" s="68" t="s">
        <v>231</v>
      </c>
      <c r="C225" s="65" t="s">
        <v>232</v>
      </c>
      <c r="D225" s="28"/>
      <c r="E225" s="65" t="s">
        <v>43</v>
      </c>
      <c r="F225" s="68" t="s">
        <v>202</v>
      </c>
      <c r="G225" s="65" t="n">
        <v>5</v>
      </c>
      <c r="H225" s="69" t="n">
        <v>4</v>
      </c>
      <c r="I225" s="70" t="n">
        <v>6262.8</v>
      </c>
      <c r="J225" s="70" t="n">
        <v>5691.1</v>
      </c>
      <c r="K225" s="70" t="n">
        <v>4689.3</v>
      </c>
      <c r="L225" s="69" t="n">
        <v>74</v>
      </c>
      <c r="M225" s="70" t="n">
        <f aca="false">'Раздел 2'!C225</f>
        <v>13309002.85</v>
      </c>
      <c r="N225" s="70" t="n">
        <v>0</v>
      </c>
      <c r="O225" s="70" t="n">
        <v>0</v>
      </c>
      <c r="P225" s="70" t="n">
        <f aca="false">M225</f>
        <v>13309002.85</v>
      </c>
      <c r="Q225" s="74" t="n">
        <f aca="false">P225/J225</f>
        <v>2338.56422308517</v>
      </c>
      <c r="R225" s="65" t="n">
        <v>12180.6</v>
      </c>
      <c r="S225" s="65" t="n">
        <v>2021</v>
      </c>
      <c r="T225" s="88"/>
    </row>
    <row r="226" s="89" customFormat="true" ht="12.75" hidden="false" customHeight="true" outlineLevel="0" collapsed="false">
      <c r="A226" s="65" t="n">
        <f aca="false">A225+1</f>
        <v>12</v>
      </c>
      <c r="B226" s="68" t="s">
        <v>255</v>
      </c>
      <c r="C226" s="65" t="s">
        <v>256</v>
      </c>
      <c r="D226" s="28"/>
      <c r="E226" s="65" t="s">
        <v>43</v>
      </c>
      <c r="F226" s="68" t="s">
        <v>202</v>
      </c>
      <c r="G226" s="65" t="n">
        <v>2</v>
      </c>
      <c r="H226" s="69" t="n">
        <v>2</v>
      </c>
      <c r="I226" s="70" t="n">
        <v>991.7</v>
      </c>
      <c r="J226" s="70" t="n">
        <v>901.2</v>
      </c>
      <c r="K226" s="70" t="n">
        <v>880.3</v>
      </c>
      <c r="L226" s="69" t="n">
        <v>15</v>
      </c>
      <c r="M226" s="70" t="n">
        <f aca="false">'Раздел 2'!C226</f>
        <v>288698.85</v>
      </c>
      <c r="N226" s="70" t="n">
        <v>0</v>
      </c>
      <c r="O226" s="70" t="n">
        <v>0</v>
      </c>
      <c r="P226" s="70" t="n">
        <f aca="false">M226</f>
        <v>288698.85</v>
      </c>
      <c r="Q226" s="74" t="n">
        <f aca="false">P226/J226</f>
        <v>320.349367509987</v>
      </c>
      <c r="R226" s="65" t="n">
        <v>10477.1</v>
      </c>
      <c r="S226" s="65" t="n">
        <v>2021</v>
      </c>
      <c r="T226" s="88"/>
    </row>
    <row r="227" s="89" customFormat="true" ht="12.75" hidden="false" customHeight="true" outlineLevel="0" collapsed="false">
      <c r="A227" s="65" t="n">
        <f aca="false">A226+1</f>
        <v>13</v>
      </c>
      <c r="B227" s="68" t="s">
        <v>257</v>
      </c>
      <c r="C227" s="65" t="s">
        <v>232</v>
      </c>
      <c r="D227" s="28"/>
      <c r="E227" s="65" t="s">
        <v>43</v>
      </c>
      <c r="F227" s="68" t="s">
        <v>202</v>
      </c>
      <c r="G227" s="65" t="n">
        <v>2</v>
      </c>
      <c r="H227" s="69" t="n">
        <v>2</v>
      </c>
      <c r="I227" s="70" t="n">
        <v>812.2</v>
      </c>
      <c r="J227" s="70" t="n">
        <v>738.2</v>
      </c>
      <c r="K227" s="70" t="n">
        <v>738.2</v>
      </c>
      <c r="L227" s="69" t="n">
        <v>16</v>
      </c>
      <c r="M227" s="70" t="n">
        <f aca="false">'Раздел 2'!C227</f>
        <v>165537.9</v>
      </c>
      <c r="N227" s="70" t="n">
        <v>0</v>
      </c>
      <c r="O227" s="70" t="n">
        <v>0</v>
      </c>
      <c r="P227" s="70" t="n">
        <f aca="false">M227</f>
        <v>165537.9</v>
      </c>
      <c r="Q227" s="74" t="n">
        <f aca="false">P227/J227</f>
        <v>224.245326469791</v>
      </c>
      <c r="R227" s="65" t="n">
        <v>10477.1</v>
      </c>
      <c r="S227" s="65" t="n">
        <v>2021</v>
      </c>
      <c r="T227" s="88"/>
    </row>
    <row r="228" s="89" customFormat="true" ht="12.75" hidden="false" customHeight="true" outlineLevel="0" collapsed="false">
      <c r="A228" s="65" t="n">
        <f aca="false">A227+1</f>
        <v>14</v>
      </c>
      <c r="B228" s="68" t="s">
        <v>258</v>
      </c>
      <c r="C228" s="65" t="s">
        <v>155</v>
      </c>
      <c r="D228" s="28"/>
      <c r="E228" s="65" t="s">
        <v>43</v>
      </c>
      <c r="F228" s="68" t="s">
        <v>202</v>
      </c>
      <c r="G228" s="65" t="n">
        <v>4</v>
      </c>
      <c r="H228" s="69" t="n">
        <v>2</v>
      </c>
      <c r="I228" s="70" t="n">
        <v>2215.1</v>
      </c>
      <c r="J228" s="70" t="n">
        <v>1154.84</v>
      </c>
      <c r="K228" s="70" t="n">
        <v>1039.67</v>
      </c>
      <c r="L228" s="69" t="n">
        <v>19</v>
      </c>
      <c r="M228" s="70" t="n">
        <f aca="false">'Раздел 2'!C228</f>
        <v>12389781.84</v>
      </c>
      <c r="N228" s="70" t="n">
        <v>0</v>
      </c>
      <c r="O228" s="70" t="n">
        <v>0</v>
      </c>
      <c r="P228" s="70" t="n">
        <f aca="false">M228</f>
        <v>12389781.84</v>
      </c>
      <c r="Q228" s="74" t="n">
        <f aca="false">P228/J228</f>
        <v>10728.5700529944</v>
      </c>
      <c r="R228" s="65" t="n">
        <v>10477.1</v>
      </c>
      <c r="S228" s="65" t="n">
        <v>2021</v>
      </c>
      <c r="T228" s="88"/>
    </row>
    <row r="229" s="89" customFormat="true" ht="12.75" hidden="false" customHeight="true" outlineLevel="0" collapsed="false">
      <c r="A229" s="65" t="n">
        <f aca="false">A228+1</f>
        <v>15</v>
      </c>
      <c r="B229" s="68" t="s">
        <v>259</v>
      </c>
      <c r="C229" s="65" t="n">
        <v>1961</v>
      </c>
      <c r="D229" s="28"/>
      <c r="E229" s="65" t="s">
        <v>43</v>
      </c>
      <c r="F229" s="68" t="s">
        <v>202</v>
      </c>
      <c r="G229" s="65" t="n">
        <v>3</v>
      </c>
      <c r="H229" s="69" t="n">
        <v>2</v>
      </c>
      <c r="I229" s="70" t="n">
        <v>1483.78</v>
      </c>
      <c r="J229" s="70" t="n">
        <v>957.3</v>
      </c>
      <c r="K229" s="70" t="n">
        <v>860.6</v>
      </c>
      <c r="L229" s="69" t="n">
        <v>23</v>
      </c>
      <c r="M229" s="70" t="n">
        <f aca="false">'Раздел 2'!C229</f>
        <v>309768</v>
      </c>
      <c r="N229" s="70" t="n">
        <v>0</v>
      </c>
      <c r="O229" s="70" t="n">
        <v>0</v>
      </c>
      <c r="P229" s="70" t="n">
        <f aca="false">M229</f>
        <v>309768</v>
      </c>
      <c r="Q229" s="74" t="n">
        <f aca="false">P229/J229</f>
        <v>323.585083046067</v>
      </c>
      <c r="R229" s="65" t="n">
        <v>10478.1</v>
      </c>
      <c r="S229" s="65" t="n">
        <v>2021</v>
      </c>
      <c r="T229" s="88"/>
      <c r="U229" s="91"/>
    </row>
    <row r="230" s="89" customFormat="true" ht="12.75" hidden="false" customHeight="true" outlineLevel="0" collapsed="false">
      <c r="A230" s="65" t="n">
        <f aca="false">A229+1</f>
        <v>16</v>
      </c>
      <c r="B230" s="68" t="s">
        <v>260</v>
      </c>
      <c r="C230" s="65" t="n">
        <v>1956</v>
      </c>
      <c r="D230" s="28"/>
      <c r="E230" s="65" t="s">
        <v>43</v>
      </c>
      <c r="F230" s="68" t="s">
        <v>202</v>
      </c>
      <c r="G230" s="65" t="n">
        <v>3</v>
      </c>
      <c r="H230" s="69" t="n">
        <v>3</v>
      </c>
      <c r="I230" s="70" t="n">
        <v>1654.38</v>
      </c>
      <c r="J230" s="70" t="n">
        <v>1073.2</v>
      </c>
      <c r="K230" s="70" t="n">
        <v>836.3</v>
      </c>
      <c r="L230" s="69" t="n">
        <v>22</v>
      </c>
      <c r="M230" s="70" t="n">
        <f aca="false">'Раздел 2'!C230</f>
        <v>454607.91</v>
      </c>
      <c r="N230" s="70" t="n">
        <v>0</v>
      </c>
      <c r="O230" s="70" t="n">
        <v>0</v>
      </c>
      <c r="P230" s="70" t="n">
        <f aca="false">M230</f>
        <v>454607.91</v>
      </c>
      <c r="Q230" s="74" t="n">
        <f aca="false">P230/J230</f>
        <v>423.60036339918</v>
      </c>
      <c r="R230" s="65" t="n">
        <v>10479.1</v>
      </c>
      <c r="S230" s="65" t="n">
        <v>2021</v>
      </c>
      <c r="T230" s="88"/>
    </row>
    <row r="231" s="85" customFormat="true" ht="12.75" hidden="false" customHeight="true" outlineLevel="0" collapsed="false">
      <c r="A231" s="65" t="n">
        <f aca="false">A230+1</f>
        <v>17</v>
      </c>
      <c r="B231" s="68" t="s">
        <v>261</v>
      </c>
      <c r="C231" s="65" t="n">
        <v>1953</v>
      </c>
      <c r="D231" s="28"/>
      <c r="E231" s="65" t="s">
        <v>43</v>
      </c>
      <c r="F231" s="68" t="s">
        <v>202</v>
      </c>
      <c r="G231" s="65" t="n">
        <v>4</v>
      </c>
      <c r="H231" s="69" t="n">
        <v>3</v>
      </c>
      <c r="I231" s="70" t="n">
        <v>2096</v>
      </c>
      <c r="J231" s="70" t="n">
        <v>1982</v>
      </c>
      <c r="K231" s="70" t="n">
        <v>1668.8</v>
      </c>
      <c r="L231" s="69" t="n">
        <v>38</v>
      </c>
      <c r="M231" s="70" t="n">
        <f aca="false">'Раздел 2'!C231</f>
        <v>491347</v>
      </c>
      <c r="N231" s="70" t="n">
        <v>0</v>
      </c>
      <c r="O231" s="70" t="n">
        <v>0</v>
      </c>
      <c r="P231" s="70" t="n">
        <f aca="false">M231</f>
        <v>491347</v>
      </c>
      <c r="Q231" s="74" t="n">
        <f aca="false">P231/J231</f>
        <v>247.904641775984</v>
      </c>
      <c r="R231" s="65" t="n">
        <v>10480.1</v>
      </c>
      <c r="S231" s="65" t="n">
        <v>2021</v>
      </c>
      <c r="T231" s="84"/>
    </row>
    <row r="232" s="85" customFormat="true" ht="12.75" hidden="false" customHeight="true" outlineLevel="0" collapsed="false">
      <c r="A232" s="65" t="n">
        <f aca="false">A231+1</f>
        <v>18</v>
      </c>
      <c r="B232" s="68" t="s">
        <v>262</v>
      </c>
      <c r="C232" s="65" t="n">
        <v>1964</v>
      </c>
      <c r="D232" s="28"/>
      <c r="E232" s="65" t="s">
        <v>43</v>
      </c>
      <c r="F232" s="68" t="s">
        <v>163</v>
      </c>
      <c r="G232" s="65" t="n">
        <v>4</v>
      </c>
      <c r="H232" s="69" t="n">
        <v>4</v>
      </c>
      <c r="I232" s="70" t="n">
        <v>2787</v>
      </c>
      <c r="J232" s="70" t="n">
        <v>2594</v>
      </c>
      <c r="K232" s="70" t="n">
        <v>2520.47</v>
      </c>
      <c r="L232" s="69" t="n">
        <v>66</v>
      </c>
      <c r="M232" s="70" t="n">
        <f aca="false">'Раздел 2'!C232</f>
        <v>703556</v>
      </c>
      <c r="N232" s="70" t="n">
        <v>0</v>
      </c>
      <c r="O232" s="70" t="n">
        <v>0</v>
      </c>
      <c r="P232" s="70" t="n">
        <f aca="false">M232</f>
        <v>703556</v>
      </c>
      <c r="Q232" s="74" t="n">
        <f aca="false">P232/J232</f>
        <v>271.224363916731</v>
      </c>
      <c r="R232" s="65" t="n">
        <v>10481.1</v>
      </c>
      <c r="S232" s="65" t="n">
        <v>2021</v>
      </c>
      <c r="T232" s="84"/>
    </row>
    <row r="233" s="85" customFormat="true" ht="12.75" hidden="false" customHeight="true" outlineLevel="0" collapsed="false">
      <c r="A233" s="65" t="n">
        <f aca="false">A232+1</f>
        <v>19</v>
      </c>
      <c r="B233" s="68" t="s">
        <v>263</v>
      </c>
      <c r="C233" s="65" t="n">
        <v>1955</v>
      </c>
      <c r="D233" s="28"/>
      <c r="E233" s="65" t="s">
        <v>43</v>
      </c>
      <c r="F233" s="68" t="s">
        <v>202</v>
      </c>
      <c r="G233" s="65" t="n">
        <v>4</v>
      </c>
      <c r="H233" s="69" t="n">
        <v>3</v>
      </c>
      <c r="I233" s="70" t="n">
        <v>3605.1</v>
      </c>
      <c r="J233" s="70" t="n">
        <v>2358.9</v>
      </c>
      <c r="K233" s="70" t="n">
        <v>0</v>
      </c>
      <c r="L233" s="69" t="n">
        <v>28</v>
      </c>
      <c r="M233" s="70" t="n">
        <f aca="false">'Раздел 2'!C233</f>
        <v>22803721.86</v>
      </c>
      <c r="N233" s="70" t="n">
        <v>0</v>
      </c>
      <c r="O233" s="70" t="n">
        <v>0</v>
      </c>
      <c r="P233" s="70" t="n">
        <f aca="false">M233</f>
        <v>22803721.86</v>
      </c>
      <c r="Q233" s="74" t="n">
        <f aca="false">P233/J233</f>
        <v>9667.09986010429</v>
      </c>
      <c r="R233" s="65" t="n">
        <v>10477.1</v>
      </c>
      <c r="S233" s="65" t="n">
        <v>2021</v>
      </c>
      <c r="T233" s="84"/>
    </row>
    <row r="234" s="85" customFormat="true" ht="12.75" hidden="false" customHeight="true" outlineLevel="0" collapsed="false">
      <c r="A234" s="65" t="n">
        <f aca="false">A233+1</f>
        <v>20</v>
      </c>
      <c r="B234" s="68" t="s">
        <v>264</v>
      </c>
      <c r="C234" s="65" t="n">
        <v>1968</v>
      </c>
      <c r="D234" s="28"/>
      <c r="E234" s="65" t="s">
        <v>43</v>
      </c>
      <c r="F234" s="68" t="s">
        <v>202</v>
      </c>
      <c r="G234" s="65" t="n">
        <v>5</v>
      </c>
      <c r="H234" s="69" t="n">
        <v>4</v>
      </c>
      <c r="I234" s="70" t="n">
        <v>3547</v>
      </c>
      <c r="J234" s="70" t="n">
        <v>3335</v>
      </c>
      <c r="K234" s="70" t="n">
        <v>0</v>
      </c>
      <c r="L234" s="69" t="n">
        <v>71</v>
      </c>
      <c r="M234" s="70" t="n">
        <f aca="false">'Раздел 2'!C234</f>
        <v>1283741.55</v>
      </c>
      <c r="N234" s="70" t="n">
        <v>0</v>
      </c>
      <c r="O234" s="70" t="n">
        <v>0</v>
      </c>
      <c r="P234" s="70" t="n">
        <f aca="false">M234</f>
        <v>1283741.55</v>
      </c>
      <c r="Q234" s="74" t="n">
        <f aca="false">P234/J234</f>
        <v>384.93</v>
      </c>
      <c r="R234" s="65" t="n">
        <v>10477.1</v>
      </c>
      <c r="S234" s="65" t="n">
        <v>2021</v>
      </c>
      <c r="T234" s="84"/>
    </row>
    <row r="235" s="85" customFormat="true" ht="12.75" hidden="false" customHeight="true" outlineLevel="0" collapsed="false">
      <c r="A235" s="65" t="n">
        <f aca="false">A234+1</f>
        <v>21</v>
      </c>
      <c r="B235" s="68" t="s">
        <v>265</v>
      </c>
      <c r="C235" s="65" t="n">
        <v>1951</v>
      </c>
      <c r="D235" s="28"/>
      <c r="E235" s="65" t="s">
        <v>43</v>
      </c>
      <c r="F235" s="68" t="s">
        <v>266</v>
      </c>
      <c r="G235" s="65" t="n">
        <v>2</v>
      </c>
      <c r="H235" s="69" t="n">
        <v>2</v>
      </c>
      <c r="I235" s="70" t="n">
        <v>482.9</v>
      </c>
      <c r="J235" s="70" t="n">
        <v>443.9</v>
      </c>
      <c r="K235" s="70" t="n">
        <v>0</v>
      </c>
      <c r="L235" s="69" t="n">
        <v>8</v>
      </c>
      <c r="M235" s="70" t="n">
        <f aca="false">'Раздел 2'!C235</f>
        <v>170870.427</v>
      </c>
      <c r="N235" s="70" t="n">
        <v>0</v>
      </c>
      <c r="O235" s="70" t="n">
        <v>0</v>
      </c>
      <c r="P235" s="70" t="n">
        <f aca="false">M235</f>
        <v>170870.427</v>
      </c>
      <c r="Q235" s="74" t="n">
        <f aca="false">P235/J235</f>
        <v>384.93</v>
      </c>
      <c r="R235" s="65" t="n">
        <v>10477.1</v>
      </c>
      <c r="S235" s="65" t="n">
        <v>2021</v>
      </c>
      <c r="T235" s="84"/>
    </row>
    <row r="236" s="85" customFormat="true" ht="12.75" hidden="false" customHeight="true" outlineLevel="0" collapsed="false">
      <c r="A236" s="65" t="n">
        <f aca="false">A235+1</f>
        <v>22</v>
      </c>
      <c r="B236" s="68" t="s">
        <v>267</v>
      </c>
      <c r="C236" s="65" t="n">
        <v>1951</v>
      </c>
      <c r="D236" s="28"/>
      <c r="E236" s="65" t="s">
        <v>43</v>
      </c>
      <c r="F236" s="68" t="s">
        <v>266</v>
      </c>
      <c r="G236" s="65" t="n">
        <v>2</v>
      </c>
      <c r="H236" s="69" t="n">
        <v>2</v>
      </c>
      <c r="I236" s="70" t="n">
        <v>477.8</v>
      </c>
      <c r="J236" s="70" t="n">
        <v>439.2</v>
      </c>
      <c r="K236" s="70" t="n">
        <v>0</v>
      </c>
      <c r="L236" s="69" t="n">
        <v>8</v>
      </c>
      <c r="M236" s="70" t="n">
        <f aca="false">'Раздел 2'!C236</f>
        <v>169061.256</v>
      </c>
      <c r="N236" s="70" t="n">
        <v>0</v>
      </c>
      <c r="O236" s="70" t="n">
        <v>0</v>
      </c>
      <c r="P236" s="70" t="n">
        <f aca="false">M236</f>
        <v>169061.256</v>
      </c>
      <c r="Q236" s="74" t="n">
        <f aca="false">P236/J236</f>
        <v>384.93</v>
      </c>
      <c r="R236" s="65" t="n">
        <v>10477.1</v>
      </c>
      <c r="S236" s="65" t="n">
        <v>2021</v>
      </c>
      <c r="T236" s="84"/>
    </row>
    <row r="237" s="85" customFormat="true" ht="12.75" hidden="false" customHeight="true" outlineLevel="0" collapsed="false">
      <c r="A237" s="65" t="n">
        <f aca="false">A236+1</f>
        <v>23</v>
      </c>
      <c r="B237" s="68" t="s">
        <v>268</v>
      </c>
      <c r="C237" s="65" t="n">
        <v>1956</v>
      </c>
      <c r="D237" s="28"/>
      <c r="E237" s="65" t="s">
        <v>43</v>
      </c>
      <c r="F237" s="68" t="s">
        <v>266</v>
      </c>
      <c r="G237" s="65" t="n">
        <v>2</v>
      </c>
      <c r="H237" s="69" t="n">
        <v>2</v>
      </c>
      <c r="I237" s="70" t="n">
        <v>460.4</v>
      </c>
      <c r="J237" s="70" t="n">
        <v>418.9</v>
      </c>
      <c r="K237" s="70" t="n">
        <v>0</v>
      </c>
      <c r="L237" s="69" t="n">
        <v>8</v>
      </c>
      <c r="M237" s="70" t="n">
        <f aca="false">'Раздел 2'!C237</f>
        <v>161247.177</v>
      </c>
      <c r="N237" s="70" t="n">
        <v>0</v>
      </c>
      <c r="O237" s="70" t="n">
        <v>0</v>
      </c>
      <c r="P237" s="70" t="n">
        <f aca="false">M237</f>
        <v>161247.177</v>
      </c>
      <c r="Q237" s="74" t="n">
        <f aca="false">P237/J237</f>
        <v>384.93</v>
      </c>
      <c r="R237" s="65" t="n">
        <v>10477.1</v>
      </c>
      <c r="S237" s="65" t="n">
        <v>2021</v>
      </c>
      <c r="T237" s="84"/>
    </row>
    <row r="238" s="85" customFormat="true" ht="12.75" hidden="false" customHeight="true" outlineLevel="0" collapsed="false">
      <c r="A238" s="65" t="n">
        <f aca="false">A237+1</f>
        <v>24</v>
      </c>
      <c r="B238" s="68" t="s">
        <v>269</v>
      </c>
      <c r="C238" s="65" t="n">
        <v>1960</v>
      </c>
      <c r="D238" s="28"/>
      <c r="E238" s="65" t="s">
        <v>43</v>
      </c>
      <c r="F238" s="68" t="s">
        <v>266</v>
      </c>
      <c r="G238" s="65" t="n">
        <v>2</v>
      </c>
      <c r="H238" s="69" t="n">
        <v>1</v>
      </c>
      <c r="I238" s="70" t="n">
        <v>290.9</v>
      </c>
      <c r="J238" s="70" t="n">
        <v>271.5</v>
      </c>
      <c r="K238" s="70" t="n">
        <v>0</v>
      </c>
      <c r="L238" s="69" t="n">
        <v>8</v>
      </c>
      <c r="M238" s="70" t="n">
        <f aca="false">'Раздел 2'!C238</f>
        <v>104508.495</v>
      </c>
      <c r="N238" s="70" t="n">
        <v>0</v>
      </c>
      <c r="O238" s="70" t="n">
        <v>0</v>
      </c>
      <c r="P238" s="70" t="n">
        <f aca="false">M238</f>
        <v>104508.495</v>
      </c>
      <c r="Q238" s="74" t="n">
        <f aca="false">P238/J238</f>
        <v>384.93</v>
      </c>
      <c r="R238" s="65" t="n">
        <v>10477.1</v>
      </c>
      <c r="S238" s="65" t="n">
        <v>2021</v>
      </c>
      <c r="T238" s="84"/>
    </row>
    <row r="239" s="85" customFormat="true" ht="12.75" hidden="false" customHeight="true" outlineLevel="0" collapsed="false">
      <c r="A239" s="65" t="n">
        <f aca="false">A238+1</f>
        <v>25</v>
      </c>
      <c r="B239" s="68" t="s">
        <v>270</v>
      </c>
      <c r="C239" s="65" t="n">
        <v>1960</v>
      </c>
      <c r="D239" s="28"/>
      <c r="E239" s="65" t="s">
        <v>43</v>
      </c>
      <c r="F239" s="68" t="s">
        <v>266</v>
      </c>
      <c r="G239" s="65" t="n">
        <v>2</v>
      </c>
      <c r="H239" s="69" t="n">
        <v>1</v>
      </c>
      <c r="I239" s="70" t="n">
        <v>292.1</v>
      </c>
      <c r="J239" s="70" t="n">
        <v>273.4</v>
      </c>
      <c r="K239" s="70" t="n">
        <v>0</v>
      </c>
      <c r="L239" s="69" t="n">
        <v>8</v>
      </c>
      <c r="M239" s="70" t="n">
        <f aca="false">'Раздел 2'!C239</f>
        <v>105239.862</v>
      </c>
      <c r="N239" s="70" t="n">
        <v>0</v>
      </c>
      <c r="O239" s="70" t="n">
        <v>0</v>
      </c>
      <c r="P239" s="70" t="n">
        <f aca="false">M239</f>
        <v>105239.862</v>
      </c>
      <c r="Q239" s="74" t="n">
        <f aca="false">P239/J239</f>
        <v>384.93</v>
      </c>
      <c r="R239" s="65" t="n">
        <v>10477.1</v>
      </c>
      <c r="S239" s="65" t="n">
        <v>2021</v>
      </c>
      <c r="T239" s="84"/>
    </row>
    <row r="240" s="85" customFormat="true" ht="12.75" hidden="false" customHeight="true" outlineLevel="0" collapsed="false">
      <c r="A240" s="65" t="n">
        <f aca="false">A239+1</f>
        <v>26</v>
      </c>
      <c r="B240" s="68" t="s">
        <v>241</v>
      </c>
      <c r="C240" s="65" t="n">
        <v>1950</v>
      </c>
      <c r="D240" s="28"/>
      <c r="E240" s="65" t="s">
        <v>43</v>
      </c>
      <c r="F240" s="68" t="s">
        <v>202</v>
      </c>
      <c r="G240" s="65" t="n">
        <v>2</v>
      </c>
      <c r="H240" s="69" t="n">
        <v>2</v>
      </c>
      <c r="I240" s="70" t="n">
        <v>1300</v>
      </c>
      <c r="J240" s="70" t="n">
        <v>716.7</v>
      </c>
      <c r="K240" s="70" t="n">
        <v>680.6</v>
      </c>
      <c r="L240" s="69" t="n">
        <v>16</v>
      </c>
      <c r="M240" s="70" t="n">
        <f aca="false">'Раздел 2'!C240</f>
        <v>5430977.78</v>
      </c>
      <c r="N240" s="70" t="n">
        <v>0</v>
      </c>
      <c r="O240" s="70" t="n">
        <v>0</v>
      </c>
      <c r="P240" s="70" t="n">
        <f aca="false">M240</f>
        <v>5430977.78</v>
      </c>
      <c r="Q240" s="74" t="n">
        <f aca="false">P240/J240</f>
        <v>7577.75607646156</v>
      </c>
      <c r="R240" s="65" t="n">
        <v>15566.4</v>
      </c>
      <c r="S240" s="65" t="n">
        <v>2021</v>
      </c>
      <c r="T240" s="84"/>
    </row>
    <row r="241" s="85" customFormat="true" ht="12.75" hidden="false" customHeight="true" outlineLevel="0" collapsed="false">
      <c r="A241" s="65" t="n">
        <f aca="false">A240+1</f>
        <v>27</v>
      </c>
      <c r="B241" s="68" t="s">
        <v>204</v>
      </c>
      <c r="C241" s="65" t="n">
        <v>1967</v>
      </c>
      <c r="D241" s="28"/>
      <c r="E241" s="65" t="s">
        <v>43</v>
      </c>
      <c r="F241" s="68" t="s">
        <v>163</v>
      </c>
      <c r="G241" s="65" t="n">
        <v>5</v>
      </c>
      <c r="H241" s="69" t="n">
        <v>3</v>
      </c>
      <c r="I241" s="70" t="n">
        <v>3498</v>
      </c>
      <c r="J241" s="70" t="n">
        <v>2568</v>
      </c>
      <c r="K241" s="70" t="n">
        <v>0</v>
      </c>
      <c r="L241" s="69" t="n">
        <v>61</v>
      </c>
      <c r="M241" s="70" t="n">
        <f aca="false">'Раздел 2'!C241</f>
        <v>12297189.65</v>
      </c>
      <c r="N241" s="70" t="n">
        <v>0</v>
      </c>
      <c r="O241" s="70" t="n">
        <v>0</v>
      </c>
      <c r="P241" s="70" t="n">
        <f aca="false">M241</f>
        <v>12297189.65</v>
      </c>
      <c r="Q241" s="74" t="n">
        <f aca="false">P241/J241</f>
        <v>4788.62525311527</v>
      </c>
      <c r="R241" s="65" t="n">
        <v>10477.1</v>
      </c>
      <c r="S241" s="65" t="n">
        <v>2021</v>
      </c>
      <c r="T241" s="84"/>
    </row>
    <row r="242" s="85" customFormat="true" ht="12.75" hidden="false" customHeight="true" outlineLevel="0" collapsed="false">
      <c r="A242" s="65" t="n">
        <f aca="false">A241+1</f>
        <v>28</v>
      </c>
      <c r="B242" s="68" t="s">
        <v>211</v>
      </c>
      <c r="C242" s="65" t="n">
        <v>1936</v>
      </c>
      <c r="D242" s="28"/>
      <c r="E242" s="65" t="s">
        <v>43</v>
      </c>
      <c r="F242" s="68" t="s">
        <v>163</v>
      </c>
      <c r="G242" s="65" t="n">
        <v>3</v>
      </c>
      <c r="H242" s="69" t="n">
        <v>3</v>
      </c>
      <c r="I242" s="70" t="n">
        <v>1043</v>
      </c>
      <c r="J242" s="70" t="n">
        <v>952</v>
      </c>
      <c r="K242" s="70" t="n">
        <v>958.8</v>
      </c>
      <c r="L242" s="69" t="n">
        <v>19</v>
      </c>
      <c r="M242" s="70" t="n">
        <f aca="false">'Раздел 2'!C242</f>
        <v>10760932.2223408</v>
      </c>
      <c r="N242" s="70" t="n">
        <v>0</v>
      </c>
      <c r="O242" s="70" t="n">
        <v>0</v>
      </c>
      <c r="P242" s="70" t="n">
        <f aca="false">M242</f>
        <v>10760932.2223408</v>
      </c>
      <c r="Q242" s="74" t="n">
        <f aca="false">P242/J242</f>
        <v>11303.5002335513</v>
      </c>
      <c r="R242" s="65" t="n">
        <v>12180.6</v>
      </c>
      <c r="S242" s="65" t="n">
        <v>2021</v>
      </c>
      <c r="T242" s="84"/>
    </row>
    <row r="243" s="85" customFormat="true" ht="12.75" hidden="false" customHeight="true" outlineLevel="0" collapsed="false">
      <c r="A243" s="65" t="n">
        <f aca="false">A242+1</f>
        <v>29</v>
      </c>
      <c r="B243" s="68" t="s">
        <v>212</v>
      </c>
      <c r="C243" s="65" t="n">
        <v>1964</v>
      </c>
      <c r="D243" s="28"/>
      <c r="E243" s="65" t="s">
        <v>43</v>
      </c>
      <c r="F243" s="68" t="s">
        <v>163</v>
      </c>
      <c r="G243" s="65" t="n">
        <v>5</v>
      </c>
      <c r="H243" s="69" t="n">
        <v>3</v>
      </c>
      <c r="I243" s="70" t="n">
        <v>2293.68</v>
      </c>
      <c r="J243" s="70" t="n">
        <v>1727.3</v>
      </c>
      <c r="K243" s="70" t="n">
        <v>1727.6</v>
      </c>
      <c r="L243" s="69" t="n">
        <v>41</v>
      </c>
      <c r="M243" s="70" t="n">
        <f aca="false">'Раздел 2'!C243</f>
        <v>9722223.48</v>
      </c>
      <c r="N243" s="70" t="n">
        <v>0</v>
      </c>
      <c r="O243" s="70" t="n">
        <v>0</v>
      </c>
      <c r="P243" s="70" t="n">
        <f aca="false">M243</f>
        <v>9722223.48</v>
      </c>
      <c r="Q243" s="74" t="n">
        <f aca="false">P243/J243</f>
        <v>5628.56682683958</v>
      </c>
      <c r="R243" s="65" t="n">
        <v>10477.1</v>
      </c>
      <c r="S243" s="65" t="n">
        <v>2021</v>
      </c>
      <c r="T243" s="84"/>
    </row>
    <row r="244" s="85" customFormat="true" ht="12.75" hidden="false" customHeight="true" outlineLevel="0" collapsed="false">
      <c r="A244" s="65" t="n">
        <f aca="false">A243+1</f>
        <v>30</v>
      </c>
      <c r="B244" s="68" t="s">
        <v>213</v>
      </c>
      <c r="C244" s="65" t="n">
        <v>1963</v>
      </c>
      <c r="D244" s="28"/>
      <c r="E244" s="65" t="s">
        <v>43</v>
      </c>
      <c r="F244" s="68" t="s">
        <v>202</v>
      </c>
      <c r="G244" s="65" t="n">
        <v>4</v>
      </c>
      <c r="H244" s="69" t="n">
        <v>2</v>
      </c>
      <c r="I244" s="70" t="n">
        <v>1374</v>
      </c>
      <c r="J244" s="70" t="n">
        <v>1278</v>
      </c>
      <c r="K244" s="70" t="n">
        <v>1106.6</v>
      </c>
      <c r="L244" s="69" t="n">
        <v>31</v>
      </c>
      <c r="M244" s="70" t="n">
        <f aca="false">'Раздел 2'!C244</f>
        <v>10595121.73</v>
      </c>
      <c r="N244" s="70" t="n">
        <v>0</v>
      </c>
      <c r="O244" s="70" t="n">
        <v>0</v>
      </c>
      <c r="P244" s="70" t="n">
        <f aca="false">M244</f>
        <v>10595121.73</v>
      </c>
      <c r="Q244" s="74" t="n">
        <f aca="false">P244/J244</f>
        <v>8290.39258998435</v>
      </c>
      <c r="R244" s="65" t="n">
        <v>10477.1</v>
      </c>
      <c r="S244" s="65" t="n">
        <v>2021</v>
      </c>
      <c r="T244" s="84"/>
    </row>
    <row r="245" s="85" customFormat="true" ht="12.75" hidden="false" customHeight="true" outlineLevel="0" collapsed="false">
      <c r="A245" s="65" t="n">
        <f aca="false">A244+1</f>
        <v>31</v>
      </c>
      <c r="B245" s="68" t="s">
        <v>229</v>
      </c>
      <c r="C245" s="65" t="n">
        <v>1954</v>
      </c>
      <c r="D245" s="28"/>
      <c r="E245" s="65" t="s">
        <v>43</v>
      </c>
      <c r="F245" s="68" t="s">
        <v>79</v>
      </c>
      <c r="G245" s="65" t="n">
        <v>2</v>
      </c>
      <c r="H245" s="69" t="n">
        <v>2</v>
      </c>
      <c r="I245" s="70" t="n">
        <v>448</v>
      </c>
      <c r="J245" s="70" t="n">
        <v>374</v>
      </c>
      <c r="K245" s="70" t="n">
        <v>291.9</v>
      </c>
      <c r="L245" s="69" t="n">
        <v>8</v>
      </c>
      <c r="M245" s="70" t="n">
        <f aca="false">'Раздел 2'!C245</f>
        <v>1913661.72</v>
      </c>
      <c r="N245" s="70" t="n">
        <v>0</v>
      </c>
      <c r="O245" s="70" t="n">
        <v>0</v>
      </c>
      <c r="P245" s="70" t="n">
        <f aca="false">M245</f>
        <v>1913661.72</v>
      </c>
      <c r="Q245" s="74" t="n">
        <f aca="false">P245/J245</f>
        <v>5116.74256684492</v>
      </c>
      <c r="R245" s="65" t="n">
        <v>15566.4</v>
      </c>
      <c r="S245" s="65" t="n">
        <v>2021</v>
      </c>
      <c r="T245" s="84"/>
    </row>
    <row r="246" s="2" customFormat="true" ht="12.75" hidden="false" customHeight="true" outlineLevel="0" collapsed="false">
      <c r="A246" s="65" t="n">
        <f aca="false">A245+1</f>
        <v>32</v>
      </c>
      <c r="B246" s="68" t="s">
        <v>150</v>
      </c>
      <c r="C246" s="65" t="s">
        <v>151</v>
      </c>
      <c r="D246" s="65"/>
      <c r="E246" s="65" t="s">
        <v>43</v>
      </c>
      <c r="F246" s="68" t="s">
        <v>79</v>
      </c>
      <c r="G246" s="65" t="n">
        <v>3</v>
      </c>
      <c r="H246" s="69" t="n">
        <v>2</v>
      </c>
      <c r="I246" s="70" t="n">
        <v>1333.8</v>
      </c>
      <c r="J246" s="70" t="n">
        <v>461.2</v>
      </c>
      <c r="K246" s="65" t="n">
        <v>80.9</v>
      </c>
      <c r="L246" s="69" t="n">
        <v>25</v>
      </c>
      <c r="M246" s="70" t="n">
        <f aca="false">'Раздел 2'!C246</f>
        <v>6375990.04</v>
      </c>
      <c r="N246" s="70" t="n">
        <v>0</v>
      </c>
      <c r="O246" s="70" t="n">
        <v>0</v>
      </c>
      <c r="P246" s="70" t="n">
        <f aca="false">M246</f>
        <v>6375990.04</v>
      </c>
      <c r="Q246" s="74" t="n">
        <f aca="false">P246/J246</f>
        <v>13824.7832610581</v>
      </c>
      <c r="R246" s="65" t="n">
        <v>10477.1</v>
      </c>
      <c r="S246" s="65" t="n">
        <v>2021</v>
      </c>
      <c r="T246" s="36"/>
    </row>
    <row r="247" s="2" customFormat="true" ht="12.75" hidden="false" customHeight="true" outlineLevel="0" collapsed="false">
      <c r="A247" s="65" t="n">
        <f aca="false">A246+1</f>
        <v>33</v>
      </c>
      <c r="B247" s="68" t="s">
        <v>154</v>
      </c>
      <c r="C247" s="65" t="s">
        <v>155</v>
      </c>
      <c r="D247" s="65"/>
      <c r="E247" s="65" t="s">
        <v>43</v>
      </c>
      <c r="F247" s="68" t="s">
        <v>79</v>
      </c>
      <c r="G247" s="65" t="n">
        <v>2</v>
      </c>
      <c r="H247" s="69" t="n">
        <v>3</v>
      </c>
      <c r="I247" s="70" t="n">
        <v>1408.8</v>
      </c>
      <c r="J247" s="70" t="n">
        <v>794</v>
      </c>
      <c r="K247" s="65" t="n">
        <v>288.7</v>
      </c>
      <c r="L247" s="69" t="n">
        <v>25</v>
      </c>
      <c r="M247" s="70" t="n">
        <f aca="false">'Раздел 2'!C247</f>
        <v>17321654.075</v>
      </c>
      <c r="N247" s="70" t="n">
        <v>0</v>
      </c>
      <c r="O247" s="70" t="n">
        <v>0</v>
      </c>
      <c r="P247" s="70" t="n">
        <f aca="false">M247</f>
        <v>17321654.075</v>
      </c>
      <c r="Q247" s="74" t="n">
        <f aca="false">P247/J247</f>
        <v>21815.6852329975</v>
      </c>
      <c r="R247" s="65" t="n">
        <v>12180.6</v>
      </c>
      <c r="S247" s="65" t="n">
        <v>2021</v>
      </c>
      <c r="T247" s="36"/>
    </row>
    <row r="248" s="76" customFormat="true" ht="12.75" hidden="false" customHeight="true" outlineLevel="0" collapsed="false">
      <c r="A248" s="65" t="n">
        <f aca="false">A247+1</f>
        <v>34</v>
      </c>
      <c r="B248" s="68" t="s">
        <v>157</v>
      </c>
      <c r="C248" s="65" t="s">
        <v>158</v>
      </c>
      <c r="D248" s="65"/>
      <c r="E248" s="65" t="s">
        <v>43</v>
      </c>
      <c r="F248" s="68" t="s">
        <v>79</v>
      </c>
      <c r="G248" s="65" t="n">
        <v>3</v>
      </c>
      <c r="H248" s="69" t="n">
        <v>2</v>
      </c>
      <c r="I248" s="70" t="n">
        <v>2185</v>
      </c>
      <c r="J248" s="70" t="n">
        <v>1745</v>
      </c>
      <c r="K248" s="65" t="n">
        <v>45.2</v>
      </c>
      <c r="L248" s="69" t="n">
        <v>30</v>
      </c>
      <c r="M248" s="70" t="n">
        <f aca="false">'Раздел 2'!C248</f>
        <v>4130721.662606</v>
      </c>
      <c r="N248" s="70" t="n">
        <v>0</v>
      </c>
      <c r="O248" s="70" t="n">
        <v>0</v>
      </c>
      <c r="P248" s="70" t="n">
        <f aca="false">M248</f>
        <v>4130721.662606</v>
      </c>
      <c r="Q248" s="74" t="n">
        <f aca="false">P248/J248</f>
        <v>2367.17573788309</v>
      </c>
      <c r="R248" s="65" t="n">
        <v>10477.1</v>
      </c>
      <c r="S248" s="65" t="n">
        <v>2021</v>
      </c>
      <c r="T248" s="75"/>
    </row>
    <row r="249" s="76" customFormat="true" ht="12.75" hidden="false" customHeight="true" outlineLevel="0" collapsed="false">
      <c r="A249" s="65" t="n">
        <f aca="false">A248+1</f>
        <v>35</v>
      </c>
      <c r="B249" s="68" t="s">
        <v>161</v>
      </c>
      <c r="C249" s="65" t="s">
        <v>162</v>
      </c>
      <c r="D249" s="65"/>
      <c r="E249" s="65" t="s">
        <v>43</v>
      </c>
      <c r="F249" s="68" t="s">
        <v>163</v>
      </c>
      <c r="G249" s="65" t="n">
        <v>3</v>
      </c>
      <c r="H249" s="69" t="n">
        <v>2</v>
      </c>
      <c r="I249" s="70" t="n">
        <v>1796.37</v>
      </c>
      <c r="J249" s="70" t="n">
        <v>1152.6</v>
      </c>
      <c r="K249" s="65" t="n">
        <v>46.1</v>
      </c>
      <c r="L249" s="65" t="n">
        <v>26</v>
      </c>
      <c r="M249" s="70" t="n">
        <f aca="false">'Раздел 2'!C249</f>
        <v>10041115.79</v>
      </c>
      <c r="N249" s="70" t="n">
        <v>0</v>
      </c>
      <c r="O249" s="70" t="n">
        <v>0</v>
      </c>
      <c r="P249" s="70" t="n">
        <f aca="false">M249</f>
        <v>10041115.79</v>
      </c>
      <c r="Q249" s="74" t="n">
        <f aca="false">P249/J249</f>
        <v>8711.70899705015</v>
      </c>
      <c r="R249" s="65" t="n">
        <v>10477.1</v>
      </c>
      <c r="S249" s="65" t="n">
        <v>2021</v>
      </c>
      <c r="T249" s="75"/>
    </row>
    <row r="250" s="76" customFormat="true" ht="12.75" hidden="false" customHeight="true" outlineLevel="0" collapsed="false">
      <c r="A250" s="65" t="n">
        <f aca="false">A249+1</f>
        <v>36</v>
      </c>
      <c r="B250" s="68" t="s">
        <v>166</v>
      </c>
      <c r="C250" s="65" t="s">
        <v>167</v>
      </c>
      <c r="D250" s="65"/>
      <c r="E250" s="65" t="s">
        <v>43</v>
      </c>
      <c r="F250" s="68" t="s">
        <v>163</v>
      </c>
      <c r="G250" s="65" t="n">
        <v>3</v>
      </c>
      <c r="H250" s="69" t="n">
        <v>2</v>
      </c>
      <c r="I250" s="70" t="n">
        <v>1672</v>
      </c>
      <c r="J250" s="70" t="n">
        <v>1537</v>
      </c>
      <c r="K250" s="65" t="n">
        <v>78.17</v>
      </c>
      <c r="L250" s="65" t="n">
        <v>24</v>
      </c>
      <c r="M250" s="70" t="n">
        <f aca="false">'Раздел 2'!C250</f>
        <v>5668583.945064</v>
      </c>
      <c r="N250" s="70" t="n">
        <v>0</v>
      </c>
      <c r="O250" s="70" t="n">
        <v>0</v>
      </c>
      <c r="P250" s="70" t="n">
        <f aca="false">M250</f>
        <v>5668583.945064</v>
      </c>
      <c r="Q250" s="74" t="n">
        <f aca="false">P250/J250</f>
        <v>3688.0832433728</v>
      </c>
      <c r="R250" s="65" t="n">
        <v>10477.1</v>
      </c>
      <c r="S250" s="65" t="n">
        <v>2021</v>
      </c>
      <c r="T250" s="75"/>
    </row>
    <row r="251" s="2" customFormat="true" ht="12.75" hidden="false" customHeight="true" outlineLevel="0" collapsed="false">
      <c r="A251" s="65" t="n">
        <f aca="false">A250+1</f>
        <v>37</v>
      </c>
      <c r="B251" s="68" t="s">
        <v>170</v>
      </c>
      <c r="C251" s="65" t="s">
        <v>171</v>
      </c>
      <c r="D251" s="65"/>
      <c r="E251" s="65" t="s">
        <v>43</v>
      </c>
      <c r="F251" s="68" t="s">
        <v>79</v>
      </c>
      <c r="G251" s="65" t="n">
        <v>2</v>
      </c>
      <c r="H251" s="69" t="n">
        <v>1</v>
      </c>
      <c r="I251" s="70" t="n">
        <v>514.6</v>
      </c>
      <c r="J251" s="70" t="n">
        <v>317.4</v>
      </c>
      <c r="K251" s="65" t="n">
        <v>179.1</v>
      </c>
      <c r="L251" s="69" t="n">
        <v>8</v>
      </c>
      <c r="M251" s="70" t="n">
        <f aca="false">'Раздел 2'!C251</f>
        <v>2949851.21</v>
      </c>
      <c r="N251" s="70" t="n">
        <v>0</v>
      </c>
      <c r="O251" s="70" t="n">
        <v>0</v>
      </c>
      <c r="P251" s="70" t="n">
        <f aca="false">M251</f>
        <v>2949851.21</v>
      </c>
      <c r="Q251" s="74" t="n">
        <f aca="false">P251/J251</f>
        <v>9293.79713295526</v>
      </c>
      <c r="R251" s="65" t="n">
        <v>15566.4</v>
      </c>
      <c r="S251" s="65" t="n">
        <v>2021</v>
      </c>
      <c r="T251" s="36"/>
    </row>
    <row r="252" s="2" customFormat="true" ht="12.75" hidden="false" customHeight="true" outlineLevel="0" collapsed="false">
      <c r="A252" s="65" t="n">
        <f aca="false">A251+1</f>
        <v>38</v>
      </c>
      <c r="B252" s="68" t="s">
        <v>180</v>
      </c>
      <c r="C252" s="65" t="n">
        <v>1957</v>
      </c>
      <c r="D252" s="65"/>
      <c r="E252" s="65" t="s">
        <v>43</v>
      </c>
      <c r="F252" s="68" t="s">
        <v>79</v>
      </c>
      <c r="G252" s="65" t="n">
        <v>2</v>
      </c>
      <c r="H252" s="65" t="n">
        <v>2</v>
      </c>
      <c r="I252" s="70" t="n">
        <v>627.5</v>
      </c>
      <c r="J252" s="70" t="n">
        <v>399.2</v>
      </c>
      <c r="K252" s="65" t="n">
        <v>61.9</v>
      </c>
      <c r="L252" s="65" t="n">
        <v>12</v>
      </c>
      <c r="M252" s="70" t="n">
        <f aca="false">'Раздел 2'!C252</f>
        <v>2253519.508226</v>
      </c>
      <c r="N252" s="70" t="n">
        <v>0</v>
      </c>
      <c r="O252" s="70" t="n">
        <v>0</v>
      </c>
      <c r="P252" s="70" t="n">
        <f aca="false">M252</f>
        <v>2253519.508226</v>
      </c>
      <c r="Q252" s="74" t="n">
        <f aca="false">P252/J252</f>
        <v>5645.08894846192</v>
      </c>
      <c r="R252" s="65" t="n">
        <v>15566.4</v>
      </c>
      <c r="S252" s="65" t="n">
        <v>2021</v>
      </c>
      <c r="T252" s="36"/>
    </row>
    <row r="253" s="2" customFormat="true" ht="12.75" hidden="false" customHeight="true" outlineLevel="0" collapsed="false">
      <c r="A253" s="65" t="n">
        <f aca="false">A252+1</f>
        <v>39</v>
      </c>
      <c r="B253" s="68" t="s">
        <v>181</v>
      </c>
      <c r="C253" s="65" t="n">
        <v>1956</v>
      </c>
      <c r="D253" s="65"/>
      <c r="E253" s="65" t="s">
        <v>43</v>
      </c>
      <c r="F253" s="68" t="s">
        <v>79</v>
      </c>
      <c r="G253" s="65" t="n">
        <v>2</v>
      </c>
      <c r="H253" s="65" t="n">
        <v>2</v>
      </c>
      <c r="I253" s="70" t="n">
        <v>442.9</v>
      </c>
      <c r="J253" s="70" t="n">
        <v>392.9</v>
      </c>
      <c r="K253" s="65" t="n">
        <v>107.3</v>
      </c>
      <c r="L253" s="65" t="n">
        <v>8</v>
      </c>
      <c r="M253" s="70" t="n">
        <f aca="false">'Раздел 2'!C253</f>
        <v>4895047.16</v>
      </c>
      <c r="N253" s="70" t="n">
        <v>0</v>
      </c>
      <c r="O253" s="70" t="n">
        <v>0</v>
      </c>
      <c r="P253" s="70" t="n">
        <f aca="false">M253</f>
        <v>4895047.16</v>
      </c>
      <c r="Q253" s="74" t="n">
        <f aca="false">P253/J253</f>
        <v>12458.760906083</v>
      </c>
      <c r="R253" s="65" t="n">
        <v>15566.4</v>
      </c>
      <c r="S253" s="65" t="n">
        <v>2021</v>
      </c>
      <c r="T253" s="36"/>
    </row>
    <row r="254" s="2" customFormat="true" ht="12.75" hidden="false" customHeight="true" outlineLevel="0" collapsed="false">
      <c r="A254" s="65" t="n">
        <f aca="false">A253+1</f>
        <v>40</v>
      </c>
      <c r="B254" s="68" t="s">
        <v>191</v>
      </c>
      <c r="C254" s="65" t="s">
        <v>192</v>
      </c>
      <c r="D254" s="65"/>
      <c r="E254" s="65" t="s">
        <v>43</v>
      </c>
      <c r="F254" s="68" t="s">
        <v>79</v>
      </c>
      <c r="G254" s="65" t="n">
        <v>4</v>
      </c>
      <c r="H254" s="65" t="n">
        <v>3</v>
      </c>
      <c r="I254" s="70" t="n">
        <v>2087</v>
      </c>
      <c r="J254" s="70" t="n">
        <v>1849</v>
      </c>
      <c r="K254" s="65" t="n">
        <v>1847.2</v>
      </c>
      <c r="L254" s="65" t="n">
        <v>25</v>
      </c>
      <c r="M254" s="70" t="n">
        <f aca="false">'Раздел 2'!C254</f>
        <v>14561277.15</v>
      </c>
      <c r="N254" s="70" t="n">
        <v>0</v>
      </c>
      <c r="O254" s="70" t="n">
        <v>0</v>
      </c>
      <c r="P254" s="70" t="n">
        <f aca="false">M254</f>
        <v>14561277.15</v>
      </c>
      <c r="Q254" s="74" t="n">
        <f aca="false">P254/J254</f>
        <v>7875.21749594375</v>
      </c>
      <c r="R254" s="65" t="n">
        <v>12180.6</v>
      </c>
      <c r="S254" s="65" t="n">
        <v>2021</v>
      </c>
      <c r="T254" s="36"/>
    </row>
    <row r="255" s="85" customFormat="true" ht="12.75" hidden="false" customHeight="true" outlineLevel="0" collapsed="false">
      <c r="A255" s="65" t="n">
        <f aca="false">A254+1</f>
        <v>41</v>
      </c>
      <c r="B255" s="68" t="s">
        <v>217</v>
      </c>
      <c r="C255" s="65" t="n">
        <v>1960</v>
      </c>
      <c r="D255" s="28"/>
      <c r="E255" s="65" t="s">
        <v>43</v>
      </c>
      <c r="F255" s="68" t="s">
        <v>202</v>
      </c>
      <c r="G255" s="65" t="n">
        <v>3</v>
      </c>
      <c r="H255" s="69" t="n">
        <v>2</v>
      </c>
      <c r="I255" s="70" t="n">
        <v>1485.36</v>
      </c>
      <c r="J255" s="70" t="n">
        <v>964.5</v>
      </c>
      <c r="K255" s="70" t="n">
        <v>887</v>
      </c>
      <c r="L255" s="69" t="n">
        <v>23</v>
      </c>
      <c r="M255" s="70" t="n">
        <f aca="false">'Раздел 2'!C255</f>
        <v>4926376.063202</v>
      </c>
      <c r="N255" s="70" t="n">
        <v>0</v>
      </c>
      <c r="O255" s="70" t="n">
        <v>0</v>
      </c>
      <c r="P255" s="70" t="n">
        <f aca="false">M255</f>
        <v>4926376.063202</v>
      </c>
      <c r="Q255" s="74" t="n">
        <f aca="false">P255/J255</f>
        <v>5107.69939160394</v>
      </c>
      <c r="R255" s="65" t="n">
        <v>10477.1</v>
      </c>
      <c r="S255" s="65" t="n">
        <v>2021</v>
      </c>
      <c r="T255" s="84"/>
    </row>
    <row r="256" s="85" customFormat="true" ht="12.75" hidden="false" customHeight="true" outlineLevel="0" collapsed="false">
      <c r="A256" s="65" t="n">
        <f aca="false">A255+1</f>
        <v>42</v>
      </c>
      <c r="B256" s="68" t="s">
        <v>221</v>
      </c>
      <c r="C256" s="65" t="s">
        <v>222</v>
      </c>
      <c r="D256" s="28"/>
      <c r="E256" s="65" t="s">
        <v>43</v>
      </c>
      <c r="F256" s="68" t="s">
        <v>202</v>
      </c>
      <c r="G256" s="65" t="n">
        <v>4</v>
      </c>
      <c r="H256" s="69" t="n">
        <v>4</v>
      </c>
      <c r="I256" s="70" t="n">
        <v>2569.4</v>
      </c>
      <c r="J256" s="70" t="n">
        <v>2388.3</v>
      </c>
      <c r="K256" s="70" t="n">
        <v>2558.6</v>
      </c>
      <c r="L256" s="69" t="n">
        <v>36</v>
      </c>
      <c r="M256" s="70" t="n">
        <f aca="false">'Раздел 2'!C256</f>
        <v>12277599.79</v>
      </c>
      <c r="N256" s="70" t="n">
        <v>0</v>
      </c>
      <c r="O256" s="70" t="n">
        <v>0</v>
      </c>
      <c r="P256" s="70" t="n">
        <f aca="false">M256</f>
        <v>12277599.79</v>
      </c>
      <c r="Q256" s="74" t="n">
        <f aca="false">P256/J256</f>
        <v>5140.7276263451</v>
      </c>
      <c r="R256" s="65" t="n">
        <v>10477.1</v>
      </c>
      <c r="S256" s="65" t="n">
        <v>2021</v>
      </c>
      <c r="T256" s="84"/>
    </row>
    <row r="257" s="85" customFormat="true" ht="12.75" hidden="false" customHeight="true" outlineLevel="0" collapsed="false">
      <c r="A257" s="65" t="n">
        <f aca="false">A256+1</f>
        <v>43</v>
      </c>
      <c r="B257" s="68" t="s">
        <v>205</v>
      </c>
      <c r="C257" s="65" t="n">
        <v>1940</v>
      </c>
      <c r="D257" s="28"/>
      <c r="E257" s="65" t="s">
        <v>43</v>
      </c>
      <c r="F257" s="68" t="s">
        <v>202</v>
      </c>
      <c r="G257" s="65" t="n">
        <v>4</v>
      </c>
      <c r="H257" s="69" t="n">
        <v>2</v>
      </c>
      <c r="I257" s="70" t="n">
        <v>1249.9</v>
      </c>
      <c r="J257" s="70" t="n">
        <v>827.9</v>
      </c>
      <c r="K257" s="70" t="n">
        <v>0</v>
      </c>
      <c r="L257" s="69" t="n">
        <v>16</v>
      </c>
      <c r="M257" s="70" t="n">
        <f aca="false">'Раздел 2'!C257</f>
        <v>22469694.235</v>
      </c>
      <c r="N257" s="70" t="n">
        <v>0</v>
      </c>
      <c r="O257" s="70" t="n">
        <v>0</v>
      </c>
      <c r="P257" s="70" t="n">
        <f aca="false">M257</f>
        <v>22469694.235</v>
      </c>
      <c r="Q257" s="74" t="n">
        <f aca="false">P257/J257</f>
        <v>27140.5897270202</v>
      </c>
      <c r="R257" s="65" t="n">
        <v>12180.6</v>
      </c>
      <c r="S257" s="65" t="n">
        <v>2021</v>
      </c>
      <c r="T257" s="84"/>
    </row>
    <row r="258" s="85" customFormat="true" ht="12.75" hidden="false" customHeight="true" outlineLevel="0" collapsed="false">
      <c r="A258" s="65" t="n">
        <f aca="false">A257+1</f>
        <v>44</v>
      </c>
      <c r="B258" s="68" t="s">
        <v>210</v>
      </c>
      <c r="C258" s="65" t="n">
        <v>1936</v>
      </c>
      <c r="D258" s="28"/>
      <c r="E258" s="65" t="s">
        <v>43</v>
      </c>
      <c r="F258" s="68" t="s">
        <v>202</v>
      </c>
      <c r="G258" s="65" t="n">
        <v>4</v>
      </c>
      <c r="H258" s="69" t="n">
        <v>7</v>
      </c>
      <c r="I258" s="70" t="n">
        <v>4482</v>
      </c>
      <c r="J258" s="70" t="n">
        <v>4297</v>
      </c>
      <c r="K258" s="70" t="n">
        <v>4163.7</v>
      </c>
      <c r="L258" s="69" t="n">
        <v>57</v>
      </c>
      <c r="M258" s="70" t="n">
        <f aca="false">'Раздел 2'!C258</f>
        <v>40239004.94</v>
      </c>
      <c r="N258" s="70" t="n">
        <v>0</v>
      </c>
      <c r="O258" s="70" t="n">
        <v>0</v>
      </c>
      <c r="P258" s="70" t="n">
        <f aca="false">M258</f>
        <v>40239004.94</v>
      </c>
      <c r="Q258" s="74" t="n">
        <f aca="false">P258/J258</f>
        <v>9364.44145683035</v>
      </c>
      <c r="R258" s="65" t="n">
        <v>10477.1</v>
      </c>
      <c r="S258" s="65" t="n">
        <v>2021</v>
      </c>
      <c r="T258" s="84"/>
    </row>
    <row r="259" s="76" customFormat="true" ht="12.75" hidden="false" customHeight="true" outlineLevel="0" collapsed="false">
      <c r="A259" s="65" t="n">
        <f aca="false">A258+1</f>
        <v>45</v>
      </c>
      <c r="B259" s="68" t="s">
        <v>164</v>
      </c>
      <c r="C259" s="65" t="s">
        <v>165</v>
      </c>
      <c r="D259" s="65"/>
      <c r="E259" s="65" t="s">
        <v>43</v>
      </c>
      <c r="F259" s="68" t="s">
        <v>163</v>
      </c>
      <c r="G259" s="65" t="n">
        <v>3</v>
      </c>
      <c r="H259" s="69" t="n">
        <v>2</v>
      </c>
      <c r="I259" s="70" t="n">
        <v>1672</v>
      </c>
      <c r="J259" s="70" t="n">
        <v>1174.73</v>
      </c>
      <c r="K259" s="65" t="n">
        <v>51.28</v>
      </c>
      <c r="L259" s="65" t="n">
        <v>25</v>
      </c>
      <c r="M259" s="70" t="n">
        <f aca="false">'Раздел 2'!C259</f>
        <v>13311791.8</v>
      </c>
      <c r="N259" s="70" t="n">
        <v>0</v>
      </c>
      <c r="O259" s="70" t="n">
        <v>0</v>
      </c>
      <c r="P259" s="70" t="n">
        <f aca="false">M259</f>
        <v>13311791.8</v>
      </c>
      <c r="Q259" s="74" t="n">
        <f aca="false">P259/J259</f>
        <v>11331.788410954</v>
      </c>
      <c r="R259" s="65" t="n">
        <v>10477.1</v>
      </c>
      <c r="S259" s="65" t="n">
        <v>2021</v>
      </c>
      <c r="T259" s="75"/>
    </row>
    <row r="260" s="2" customFormat="true" ht="12.75" hidden="false" customHeight="true" outlineLevel="0" collapsed="false">
      <c r="A260" s="65" t="n">
        <f aca="false">A259+1</f>
        <v>46</v>
      </c>
      <c r="B260" s="68" t="s">
        <v>48</v>
      </c>
      <c r="C260" s="65" t="n">
        <v>1961</v>
      </c>
      <c r="D260" s="65"/>
      <c r="E260" s="65" t="s">
        <v>43</v>
      </c>
      <c r="F260" s="68" t="s">
        <v>49</v>
      </c>
      <c r="G260" s="65" t="n">
        <v>4</v>
      </c>
      <c r="H260" s="69" t="n">
        <v>2</v>
      </c>
      <c r="I260" s="70" t="n">
        <v>2316</v>
      </c>
      <c r="J260" s="70" t="n">
        <v>1359</v>
      </c>
      <c r="K260" s="65" t="n">
        <v>1270.7</v>
      </c>
      <c r="L260" s="69" t="n">
        <v>32</v>
      </c>
      <c r="M260" s="70" t="n">
        <f aca="false">'Раздел 2'!C260</f>
        <v>16014858.22</v>
      </c>
      <c r="N260" s="70" t="n">
        <v>0</v>
      </c>
      <c r="O260" s="70" t="n">
        <v>0</v>
      </c>
      <c r="P260" s="70" t="n">
        <f aca="false">M260</f>
        <v>16014858.22</v>
      </c>
      <c r="Q260" s="74" t="n">
        <f aca="false">P260/J260</f>
        <v>11784.2959676233</v>
      </c>
      <c r="R260" s="65" t="n">
        <v>10477.1</v>
      </c>
      <c r="S260" s="65" t="n">
        <v>2021</v>
      </c>
      <c r="T260" s="36"/>
    </row>
    <row r="261" s="2" customFormat="true" ht="12.75" hidden="false" customHeight="true" outlineLevel="0" collapsed="false">
      <c r="A261" s="65" t="n">
        <f aca="false">A260+1</f>
        <v>47</v>
      </c>
      <c r="B261" s="68" t="s">
        <v>160</v>
      </c>
      <c r="C261" s="65" t="n">
        <v>1957</v>
      </c>
      <c r="D261" s="65"/>
      <c r="E261" s="65" t="s">
        <v>43</v>
      </c>
      <c r="F261" s="68" t="s">
        <v>79</v>
      </c>
      <c r="G261" s="65" t="n">
        <v>3</v>
      </c>
      <c r="H261" s="69" t="n">
        <v>2</v>
      </c>
      <c r="I261" s="70" t="n">
        <v>1068</v>
      </c>
      <c r="J261" s="70" t="n">
        <v>977</v>
      </c>
      <c r="K261" s="65" t="n">
        <v>884.1</v>
      </c>
      <c r="L261" s="65" t="n">
        <v>20</v>
      </c>
      <c r="M261" s="70" t="n">
        <f aca="false">'Раздел 2'!C261</f>
        <v>8434131.86</v>
      </c>
      <c r="N261" s="70" t="n">
        <v>0</v>
      </c>
      <c r="O261" s="70" t="n">
        <v>0</v>
      </c>
      <c r="P261" s="70" t="n">
        <f aca="false">M261</f>
        <v>8434131.86</v>
      </c>
      <c r="Q261" s="74" t="n">
        <f aca="false">P261/J261</f>
        <v>8632.68358239509</v>
      </c>
      <c r="R261" s="65" t="n">
        <v>15566.4</v>
      </c>
      <c r="S261" s="65" t="n">
        <v>2021</v>
      </c>
      <c r="T261" s="36"/>
    </row>
    <row r="262" s="2" customFormat="true" ht="12.75" hidden="false" customHeight="true" outlineLevel="0" collapsed="false">
      <c r="A262" s="65" t="n">
        <f aca="false">A261+1</f>
        <v>48</v>
      </c>
      <c r="B262" s="68" t="s">
        <v>88</v>
      </c>
      <c r="C262" s="65" t="n">
        <v>1958</v>
      </c>
      <c r="D262" s="28"/>
      <c r="E262" s="65" t="s">
        <v>43</v>
      </c>
      <c r="F262" s="68" t="s">
        <v>79</v>
      </c>
      <c r="G262" s="65" t="n">
        <v>3</v>
      </c>
      <c r="H262" s="69" t="n">
        <v>2</v>
      </c>
      <c r="I262" s="70" t="n">
        <v>1050.1</v>
      </c>
      <c r="J262" s="70" t="n">
        <v>960.1</v>
      </c>
      <c r="K262" s="70" t="n">
        <v>960.1</v>
      </c>
      <c r="L262" s="69" t="n">
        <v>18</v>
      </c>
      <c r="M262" s="70" t="n">
        <f aca="false">'Раздел 2'!C262</f>
        <v>8706634.09</v>
      </c>
      <c r="N262" s="70" t="n">
        <v>0</v>
      </c>
      <c r="O262" s="70" t="n">
        <v>0</v>
      </c>
      <c r="P262" s="70" t="n">
        <f aca="false">M262</f>
        <v>8706634.09</v>
      </c>
      <c r="Q262" s="74" t="n">
        <f aca="false">P262/J262</f>
        <v>9068.46587855431</v>
      </c>
      <c r="R262" s="65" t="n">
        <v>18972.7</v>
      </c>
      <c r="S262" s="65" t="n">
        <v>2021</v>
      </c>
      <c r="T262" s="36"/>
      <c r="U262" s="83"/>
    </row>
    <row r="263" s="85" customFormat="true" ht="13.35" hidden="false" customHeight="true" outlineLevel="0" collapsed="false">
      <c r="A263" s="47" t="s">
        <v>271</v>
      </c>
      <c r="B263" s="47"/>
      <c r="C263" s="49" t="n">
        <v>48</v>
      </c>
      <c r="D263" s="49"/>
      <c r="E263" s="49"/>
      <c r="F263" s="47"/>
      <c r="G263" s="49"/>
      <c r="H263" s="50"/>
      <c r="I263" s="54" t="n">
        <f aca="false">SUM(I215:I262)</f>
        <v>71862.23</v>
      </c>
      <c r="J263" s="54" t="n">
        <f aca="false">SUM(J215:J262)</f>
        <v>56894.77</v>
      </c>
      <c r="K263" s="54" t="n">
        <f aca="false">SUM(K215:K262)</f>
        <v>36695.73</v>
      </c>
      <c r="L263" s="54" t="n">
        <f aca="false">SUM(L215:L262)</f>
        <v>1147</v>
      </c>
      <c r="M263" s="54" t="n">
        <f aca="false">SUM(M215:M262)</f>
        <v>300543284.368772</v>
      </c>
      <c r="N263" s="54" t="n">
        <f aca="false">SUM(N215:N262)</f>
        <v>0</v>
      </c>
      <c r="O263" s="54" t="n">
        <f aca="false">SUM(O215:O262)</f>
        <v>0</v>
      </c>
      <c r="P263" s="54" t="n">
        <f aca="false">M263</f>
        <v>300543284.368772</v>
      </c>
      <c r="Q263" s="86"/>
      <c r="R263" s="87"/>
      <c r="S263" s="49"/>
      <c r="T263" s="84"/>
    </row>
    <row r="264" s="85" customFormat="true" ht="13.35" hidden="false" customHeight="true" outlineLevel="0" collapsed="false">
      <c r="A264" s="31" t="s">
        <v>272</v>
      </c>
      <c r="B264" s="31"/>
      <c r="C264" s="33" t="n">
        <f aca="false">C263+C214+C170</f>
        <v>242</v>
      </c>
      <c r="D264" s="33"/>
      <c r="E264" s="33"/>
      <c r="F264" s="31"/>
      <c r="G264" s="33"/>
      <c r="H264" s="33"/>
      <c r="I264" s="34" t="n">
        <f aca="false">I263+I214+I170</f>
        <v>281372.26</v>
      </c>
      <c r="J264" s="34" t="n">
        <f aca="false">J263+J214+J170</f>
        <v>228033.32</v>
      </c>
      <c r="K264" s="34" t="n">
        <f aca="false">K263+K214+K170</f>
        <v>163347.3</v>
      </c>
      <c r="L264" s="33" t="n">
        <f aca="false">L263+L214+L170</f>
        <v>4720</v>
      </c>
      <c r="M264" s="34" t="n">
        <f aca="false">M170+M214+M263</f>
        <v>502915111.353694</v>
      </c>
      <c r="N264" s="33"/>
      <c r="O264" s="33"/>
      <c r="P264" s="34" t="n">
        <f aca="false">P170+P214+P263</f>
        <v>502915111.353694</v>
      </c>
      <c r="Q264" s="92"/>
      <c r="R264" s="92"/>
      <c r="S264" s="33"/>
      <c r="T264" s="84"/>
    </row>
    <row r="265" s="2" customFormat="true" ht="13.35" hidden="false" customHeight="true" outlineLevel="0" collapsed="false">
      <c r="A265" s="65"/>
      <c r="B265" s="66" t="s">
        <v>273</v>
      </c>
      <c r="C265" s="67"/>
      <c r="D265" s="65"/>
      <c r="E265" s="65"/>
      <c r="F265" s="68"/>
      <c r="G265" s="65"/>
      <c r="H265" s="69"/>
      <c r="I265" s="70"/>
      <c r="J265" s="70"/>
      <c r="K265" s="70"/>
      <c r="L265" s="69"/>
      <c r="M265" s="65"/>
      <c r="N265" s="65"/>
      <c r="O265" s="65"/>
      <c r="P265" s="73"/>
      <c r="Q265" s="74"/>
      <c r="R265" s="73"/>
      <c r="S265" s="65"/>
      <c r="T265" s="36"/>
    </row>
    <row r="266" s="2" customFormat="true" ht="12.75" hidden="false" customHeight="true" outlineLevel="0" collapsed="false">
      <c r="A266" s="65" t="n">
        <v>1</v>
      </c>
      <c r="B266" s="68" t="s">
        <v>274</v>
      </c>
      <c r="C266" s="65" t="n">
        <v>1963</v>
      </c>
      <c r="D266" s="65"/>
      <c r="E266" s="65" t="s">
        <v>43</v>
      </c>
      <c r="F266" s="68" t="s">
        <v>54</v>
      </c>
      <c r="G266" s="65" t="n">
        <v>2</v>
      </c>
      <c r="H266" s="69" t="n">
        <v>1</v>
      </c>
      <c r="I266" s="70" t="n">
        <v>352.8</v>
      </c>
      <c r="J266" s="70" t="n">
        <v>327.8</v>
      </c>
      <c r="K266" s="70" t="n">
        <v>0</v>
      </c>
      <c r="L266" s="69" t="n">
        <v>8</v>
      </c>
      <c r="M266" s="70" t="n">
        <v>21216</v>
      </c>
      <c r="N266" s="70" t="n">
        <v>0</v>
      </c>
      <c r="O266" s="70" t="n">
        <v>0</v>
      </c>
      <c r="P266" s="70" t="n">
        <f aca="false">M266</f>
        <v>21216</v>
      </c>
      <c r="Q266" s="74" t="n">
        <f aca="false">P266/J266</f>
        <v>64.7223917022575</v>
      </c>
      <c r="R266" s="65" t="n">
        <v>12882.22</v>
      </c>
      <c r="S266" s="65" t="n">
        <v>2019</v>
      </c>
      <c r="T266" s="36"/>
    </row>
    <row r="267" s="2" customFormat="true" ht="12.75" hidden="false" customHeight="true" outlineLevel="0" collapsed="false">
      <c r="A267" s="65" t="n">
        <v>2</v>
      </c>
      <c r="B267" s="68" t="s">
        <v>275</v>
      </c>
      <c r="C267" s="65" t="n">
        <v>1959</v>
      </c>
      <c r="D267" s="65" t="n">
        <v>1973</v>
      </c>
      <c r="E267" s="65" t="s">
        <v>43</v>
      </c>
      <c r="F267" s="68" t="s">
        <v>54</v>
      </c>
      <c r="G267" s="65" t="n">
        <v>2</v>
      </c>
      <c r="H267" s="69" t="n">
        <v>1</v>
      </c>
      <c r="I267" s="70" t="n">
        <v>363.2</v>
      </c>
      <c r="J267" s="70" t="n">
        <v>329.4</v>
      </c>
      <c r="K267" s="65" t="n">
        <v>291</v>
      </c>
      <c r="L267" s="69" t="n">
        <v>8</v>
      </c>
      <c r="M267" s="70" t="n">
        <v>27637</v>
      </c>
      <c r="N267" s="70" t="n">
        <v>0</v>
      </c>
      <c r="O267" s="70" t="n">
        <v>0</v>
      </c>
      <c r="P267" s="70" t="n">
        <f aca="false">M267</f>
        <v>27637</v>
      </c>
      <c r="Q267" s="74" t="n">
        <f aca="false">P267/J267</f>
        <v>83.9010321797207</v>
      </c>
      <c r="R267" s="65" t="n">
        <v>12882.22</v>
      </c>
      <c r="S267" s="65" t="n">
        <v>2019</v>
      </c>
      <c r="T267" s="36"/>
    </row>
    <row r="268" s="2" customFormat="true" ht="12.75" hidden="false" customHeight="true" outlineLevel="0" collapsed="false">
      <c r="A268" s="65" t="n">
        <v>3</v>
      </c>
      <c r="B268" s="68" t="s">
        <v>276</v>
      </c>
      <c r="C268" s="65" t="n">
        <v>1966</v>
      </c>
      <c r="D268" s="65"/>
      <c r="E268" s="65" t="s">
        <v>43</v>
      </c>
      <c r="F268" s="68" t="s">
        <v>54</v>
      </c>
      <c r="G268" s="65" t="n">
        <v>2</v>
      </c>
      <c r="H268" s="69" t="n">
        <v>1</v>
      </c>
      <c r="I268" s="70" t="n">
        <v>367.8</v>
      </c>
      <c r="J268" s="70" t="n">
        <v>340.8</v>
      </c>
      <c r="K268" s="65" t="n">
        <v>171.6</v>
      </c>
      <c r="L268" s="69" t="n">
        <v>8</v>
      </c>
      <c r="M268" s="70" t="n">
        <v>22056</v>
      </c>
      <c r="N268" s="70" t="n">
        <v>0</v>
      </c>
      <c r="O268" s="70" t="n">
        <v>0</v>
      </c>
      <c r="P268" s="70" t="n">
        <f aca="false">M268</f>
        <v>22056</v>
      </c>
      <c r="Q268" s="74" t="n">
        <f aca="false">P268/J268</f>
        <v>64.7183098591549</v>
      </c>
      <c r="R268" s="65" t="n">
        <v>12882.22</v>
      </c>
      <c r="S268" s="65" t="n">
        <v>2019</v>
      </c>
      <c r="T268" s="36"/>
    </row>
    <row r="269" s="2" customFormat="true" ht="12.75" hidden="false" customHeight="true" outlineLevel="0" collapsed="false">
      <c r="A269" s="65" t="n">
        <v>4</v>
      </c>
      <c r="B269" s="68" t="s">
        <v>277</v>
      </c>
      <c r="C269" s="65" t="n">
        <v>1963</v>
      </c>
      <c r="D269" s="65"/>
      <c r="E269" s="65" t="s">
        <v>43</v>
      </c>
      <c r="F269" s="68" t="s">
        <v>54</v>
      </c>
      <c r="G269" s="65" t="n">
        <v>2</v>
      </c>
      <c r="H269" s="69" t="n">
        <v>1</v>
      </c>
      <c r="I269" s="70" t="n">
        <v>374.3</v>
      </c>
      <c r="J269" s="70" t="n">
        <v>347.3</v>
      </c>
      <c r="K269" s="65" t="n">
        <v>265.3</v>
      </c>
      <c r="L269" s="69" t="n">
        <v>8</v>
      </c>
      <c r="M269" s="70" t="n">
        <v>27637</v>
      </c>
      <c r="N269" s="70" t="n">
        <v>0</v>
      </c>
      <c r="O269" s="70" t="n">
        <v>0</v>
      </c>
      <c r="P269" s="70" t="n">
        <f aca="false">M269</f>
        <v>27637</v>
      </c>
      <c r="Q269" s="74" t="n">
        <f aca="false">P269/J269</f>
        <v>79.5767348114022</v>
      </c>
      <c r="R269" s="65" t="n">
        <v>12882.22</v>
      </c>
      <c r="S269" s="65" t="n">
        <v>2019</v>
      </c>
      <c r="T269" s="36"/>
    </row>
    <row r="270" s="2" customFormat="true" ht="12.75" hidden="false" customHeight="true" outlineLevel="0" collapsed="false">
      <c r="A270" s="65" t="n">
        <v>5</v>
      </c>
      <c r="B270" s="68" t="s">
        <v>278</v>
      </c>
      <c r="C270" s="65" t="n">
        <v>1954</v>
      </c>
      <c r="D270" s="65"/>
      <c r="E270" s="65" t="s">
        <v>43</v>
      </c>
      <c r="F270" s="68" t="s">
        <v>54</v>
      </c>
      <c r="G270" s="65" t="n">
        <v>2</v>
      </c>
      <c r="H270" s="69" t="n">
        <v>1</v>
      </c>
      <c r="I270" s="70" t="n">
        <v>420.9</v>
      </c>
      <c r="J270" s="70" t="n">
        <v>378.7</v>
      </c>
      <c r="K270" s="65" t="n">
        <v>235.1</v>
      </c>
      <c r="L270" s="69" t="n">
        <v>7</v>
      </c>
      <c r="M270" s="70" t="n">
        <v>24600</v>
      </c>
      <c r="N270" s="70" t="n">
        <v>0</v>
      </c>
      <c r="O270" s="70" t="n">
        <v>0</v>
      </c>
      <c r="P270" s="70" t="n">
        <f aca="false">M270</f>
        <v>24600</v>
      </c>
      <c r="Q270" s="74" t="n">
        <f aca="false">P270/J270</f>
        <v>64.959070504357</v>
      </c>
      <c r="R270" s="65" t="n">
        <v>12882.22</v>
      </c>
      <c r="S270" s="65" t="n">
        <v>2019</v>
      </c>
      <c r="T270" s="36"/>
    </row>
    <row r="271" s="2" customFormat="true" ht="12.75" hidden="false" customHeight="true" outlineLevel="0" collapsed="false">
      <c r="A271" s="65" t="n">
        <v>6</v>
      </c>
      <c r="B271" s="68" t="s">
        <v>279</v>
      </c>
      <c r="C271" s="65" t="n">
        <v>1961</v>
      </c>
      <c r="D271" s="65"/>
      <c r="E271" s="65" t="s">
        <v>43</v>
      </c>
      <c r="F271" s="68" t="s">
        <v>79</v>
      </c>
      <c r="G271" s="65" t="n">
        <v>2</v>
      </c>
      <c r="H271" s="69" t="n">
        <v>1</v>
      </c>
      <c r="I271" s="70" t="n">
        <v>299.4</v>
      </c>
      <c r="J271" s="70" t="n">
        <v>278</v>
      </c>
      <c r="K271" s="65" t="n">
        <v>209</v>
      </c>
      <c r="L271" s="69" t="n">
        <v>8</v>
      </c>
      <c r="M271" s="70" t="n">
        <v>26987</v>
      </c>
      <c r="N271" s="70" t="n">
        <v>0</v>
      </c>
      <c r="O271" s="70" t="n">
        <v>0</v>
      </c>
      <c r="P271" s="70" t="n">
        <f aca="false">M271</f>
        <v>26987</v>
      </c>
      <c r="Q271" s="74" t="n">
        <f aca="false">P271/J271</f>
        <v>97.0755395683453</v>
      </c>
      <c r="R271" s="65" t="n">
        <v>12882.22</v>
      </c>
      <c r="S271" s="65" t="n">
        <v>2019</v>
      </c>
      <c r="T271" s="36"/>
    </row>
    <row r="272" s="2" customFormat="true" ht="12.75" hidden="false" customHeight="true" outlineLevel="0" collapsed="false">
      <c r="A272" s="65" t="n">
        <v>7</v>
      </c>
      <c r="B272" s="68" t="s">
        <v>280</v>
      </c>
      <c r="C272" s="65" t="n">
        <v>1960</v>
      </c>
      <c r="D272" s="65"/>
      <c r="E272" s="65" t="s">
        <v>43</v>
      </c>
      <c r="F272" s="68" t="s">
        <v>281</v>
      </c>
      <c r="G272" s="65" t="n">
        <v>2</v>
      </c>
      <c r="H272" s="69" t="n">
        <v>3</v>
      </c>
      <c r="I272" s="70" t="n">
        <v>332.6</v>
      </c>
      <c r="J272" s="70" t="n">
        <v>311.6</v>
      </c>
      <c r="K272" s="65" t="n">
        <v>73.1</v>
      </c>
      <c r="L272" s="69" t="n">
        <v>18</v>
      </c>
      <c r="M272" s="70" t="n">
        <v>29919</v>
      </c>
      <c r="N272" s="70" t="n">
        <v>0</v>
      </c>
      <c r="O272" s="70" t="n">
        <v>0</v>
      </c>
      <c r="P272" s="70" t="n">
        <f aca="false">M272</f>
        <v>29919</v>
      </c>
      <c r="Q272" s="74" t="n">
        <f aca="false">P272/J272</f>
        <v>96.0173299101412</v>
      </c>
      <c r="R272" s="65" t="n">
        <v>12882.22</v>
      </c>
      <c r="S272" s="65" t="n">
        <v>2019</v>
      </c>
      <c r="T272" s="36"/>
    </row>
    <row r="273" s="2" customFormat="true" ht="12.75" hidden="false" customHeight="true" outlineLevel="0" collapsed="false">
      <c r="A273" s="65" t="n">
        <v>8</v>
      </c>
      <c r="B273" s="68" t="s">
        <v>282</v>
      </c>
      <c r="C273" s="65" t="n">
        <v>1958</v>
      </c>
      <c r="D273" s="65"/>
      <c r="E273" s="65" t="s">
        <v>43</v>
      </c>
      <c r="F273" s="68" t="s">
        <v>54</v>
      </c>
      <c r="G273" s="65" t="n">
        <v>2</v>
      </c>
      <c r="H273" s="69" t="n">
        <v>2</v>
      </c>
      <c r="I273" s="70" t="n">
        <v>535</v>
      </c>
      <c r="J273" s="70" t="n">
        <v>462.3</v>
      </c>
      <c r="K273" s="65" t="n">
        <v>199.1</v>
      </c>
      <c r="L273" s="69" t="n">
        <v>16</v>
      </c>
      <c r="M273" s="70" t="n">
        <v>14040</v>
      </c>
      <c r="N273" s="70" t="n">
        <v>0</v>
      </c>
      <c r="O273" s="70" t="n">
        <v>0</v>
      </c>
      <c r="P273" s="70" t="n">
        <f aca="false">M273</f>
        <v>14040</v>
      </c>
      <c r="Q273" s="74" t="n">
        <f aca="false">P273/J273</f>
        <v>30.3698896820247</v>
      </c>
      <c r="R273" s="65" t="n">
        <v>12882.22</v>
      </c>
      <c r="S273" s="65" t="n">
        <v>2019</v>
      </c>
      <c r="T273" s="36"/>
    </row>
    <row r="274" s="2" customFormat="true" ht="12.75" hidden="false" customHeight="true" outlineLevel="0" collapsed="false">
      <c r="A274" s="65" t="n">
        <v>9</v>
      </c>
      <c r="B274" s="68" t="s">
        <v>283</v>
      </c>
      <c r="C274" s="65" t="n">
        <v>1963</v>
      </c>
      <c r="D274" s="65" t="n">
        <v>1980</v>
      </c>
      <c r="E274" s="65" t="s">
        <v>43</v>
      </c>
      <c r="F274" s="68" t="s">
        <v>54</v>
      </c>
      <c r="G274" s="65" t="n">
        <v>1</v>
      </c>
      <c r="H274" s="69" t="n">
        <v>2</v>
      </c>
      <c r="I274" s="70" t="n">
        <v>243</v>
      </c>
      <c r="J274" s="70" t="n">
        <v>217.1</v>
      </c>
      <c r="K274" s="70" t="n">
        <v>0</v>
      </c>
      <c r="L274" s="69" t="n">
        <v>6</v>
      </c>
      <c r="M274" s="70" t="n">
        <v>21792</v>
      </c>
      <c r="N274" s="70" t="n">
        <v>0</v>
      </c>
      <c r="O274" s="70" t="n">
        <v>0</v>
      </c>
      <c r="P274" s="70" t="n">
        <f aca="false">M274</f>
        <v>21792</v>
      </c>
      <c r="Q274" s="74" t="n">
        <f aca="false">P274/J274</f>
        <v>100.377706126209</v>
      </c>
      <c r="R274" s="65" t="n">
        <v>12882.22</v>
      </c>
      <c r="S274" s="65" t="n">
        <v>2019</v>
      </c>
      <c r="T274" s="36"/>
    </row>
    <row r="275" s="2" customFormat="true" ht="12.75" hidden="false" customHeight="true" outlineLevel="0" collapsed="false">
      <c r="A275" s="65" t="n">
        <v>10</v>
      </c>
      <c r="B275" s="68" t="s">
        <v>284</v>
      </c>
      <c r="C275" s="65" t="n">
        <v>1962</v>
      </c>
      <c r="D275" s="65"/>
      <c r="E275" s="65" t="s">
        <v>43</v>
      </c>
      <c r="F275" s="68" t="s">
        <v>79</v>
      </c>
      <c r="G275" s="65" t="n">
        <v>2</v>
      </c>
      <c r="H275" s="69" t="n">
        <v>1</v>
      </c>
      <c r="I275" s="70" t="n">
        <v>289.1</v>
      </c>
      <c r="J275" s="70" t="n">
        <v>269.2</v>
      </c>
      <c r="K275" s="65" t="n">
        <v>202.2</v>
      </c>
      <c r="L275" s="69" t="n">
        <v>8</v>
      </c>
      <c r="M275" s="70" t="n">
        <v>26590</v>
      </c>
      <c r="N275" s="70" t="n">
        <v>0</v>
      </c>
      <c r="O275" s="70" t="n">
        <v>0</v>
      </c>
      <c r="P275" s="70" t="n">
        <f aca="false">M275</f>
        <v>26590</v>
      </c>
      <c r="Q275" s="74" t="n">
        <f aca="false">P275/J275</f>
        <v>98.7741456166419</v>
      </c>
      <c r="R275" s="65" t="n">
        <v>12882.22</v>
      </c>
      <c r="S275" s="65" t="n">
        <v>2019</v>
      </c>
      <c r="T275" s="36"/>
    </row>
    <row r="276" s="2" customFormat="true" ht="12.75" hidden="false" customHeight="true" outlineLevel="0" collapsed="false">
      <c r="A276" s="65" t="n">
        <v>11</v>
      </c>
      <c r="B276" s="68" t="s">
        <v>285</v>
      </c>
      <c r="C276" s="65" t="n">
        <v>1961</v>
      </c>
      <c r="D276" s="65"/>
      <c r="E276" s="65" t="s">
        <v>43</v>
      </c>
      <c r="F276" s="68" t="s">
        <v>54</v>
      </c>
      <c r="G276" s="65" t="n">
        <v>2</v>
      </c>
      <c r="H276" s="69" t="n">
        <v>2</v>
      </c>
      <c r="I276" s="70" t="n">
        <v>362.7</v>
      </c>
      <c r="J276" s="70" t="n">
        <v>336.7</v>
      </c>
      <c r="K276" s="65" t="n">
        <v>207.1</v>
      </c>
      <c r="L276" s="69" t="n">
        <v>8</v>
      </c>
      <c r="M276" s="70" t="n">
        <v>21792</v>
      </c>
      <c r="N276" s="70" t="n">
        <v>0</v>
      </c>
      <c r="O276" s="70" t="n">
        <v>0</v>
      </c>
      <c r="P276" s="70" t="n">
        <f aca="false">M276</f>
        <v>21792</v>
      </c>
      <c r="Q276" s="74" t="n">
        <f aca="false">P276/J276</f>
        <v>64.7223047223047</v>
      </c>
      <c r="R276" s="65" t="n">
        <v>12882.22</v>
      </c>
      <c r="S276" s="65" t="n">
        <v>2019</v>
      </c>
      <c r="T276" s="36"/>
    </row>
    <row r="277" s="2" customFormat="true" ht="12.75" hidden="false" customHeight="true" outlineLevel="0" collapsed="false">
      <c r="A277" s="65" t="n">
        <v>12</v>
      </c>
      <c r="B277" s="68" t="s">
        <v>286</v>
      </c>
      <c r="C277" s="65" t="n">
        <v>1965</v>
      </c>
      <c r="D277" s="65"/>
      <c r="E277" s="65" t="s">
        <v>43</v>
      </c>
      <c r="F277" s="68" t="s">
        <v>54</v>
      </c>
      <c r="G277" s="65" t="n">
        <v>2</v>
      </c>
      <c r="H277" s="69" t="n">
        <v>2</v>
      </c>
      <c r="I277" s="70" t="n">
        <v>371.4</v>
      </c>
      <c r="J277" s="70" t="n">
        <v>333.1</v>
      </c>
      <c r="K277" s="65" t="n">
        <v>200.4</v>
      </c>
      <c r="L277" s="69" t="n">
        <v>8</v>
      </c>
      <c r="M277" s="70" t="n">
        <v>28381</v>
      </c>
      <c r="N277" s="70" t="n">
        <v>0</v>
      </c>
      <c r="O277" s="70" t="n">
        <v>0</v>
      </c>
      <c r="P277" s="70" t="n">
        <f aca="false">M277</f>
        <v>28381</v>
      </c>
      <c r="Q277" s="74" t="n">
        <f aca="false">P277/J277</f>
        <v>85.2026418492945</v>
      </c>
      <c r="R277" s="65" t="n">
        <v>12882.22</v>
      </c>
      <c r="S277" s="65" t="n">
        <v>2019</v>
      </c>
      <c r="T277" s="36"/>
    </row>
    <row r="278" s="2" customFormat="true" ht="12.75" hidden="false" customHeight="true" outlineLevel="0" collapsed="false">
      <c r="A278" s="65" t="n">
        <v>13</v>
      </c>
      <c r="B278" s="68" t="s">
        <v>287</v>
      </c>
      <c r="C278" s="65" t="n">
        <v>1961</v>
      </c>
      <c r="D278" s="65"/>
      <c r="E278" s="65" t="s">
        <v>43</v>
      </c>
      <c r="F278" s="68" t="s">
        <v>54</v>
      </c>
      <c r="G278" s="65" t="n">
        <v>2</v>
      </c>
      <c r="H278" s="69" t="n">
        <v>2</v>
      </c>
      <c r="I278" s="70" t="n">
        <v>357.8</v>
      </c>
      <c r="J278" s="70" t="n">
        <v>331.8</v>
      </c>
      <c r="K278" s="65" t="n">
        <v>156.5</v>
      </c>
      <c r="L278" s="69" t="n">
        <v>8</v>
      </c>
      <c r="M278" s="70" t="n">
        <v>21473</v>
      </c>
      <c r="N278" s="70" t="n">
        <v>0</v>
      </c>
      <c r="O278" s="70" t="n">
        <v>0</v>
      </c>
      <c r="P278" s="70" t="n">
        <f aca="false">M278</f>
        <v>21473</v>
      </c>
      <c r="Q278" s="74" t="n">
        <f aca="false">P278/J278</f>
        <v>64.7166968053044</v>
      </c>
      <c r="R278" s="65" t="n">
        <v>12882.22</v>
      </c>
      <c r="S278" s="65" t="n">
        <v>2019</v>
      </c>
      <c r="T278" s="36"/>
    </row>
    <row r="279" s="2" customFormat="true" ht="12.75" hidden="false" customHeight="true" outlineLevel="0" collapsed="false">
      <c r="A279" s="65" t="n">
        <v>14</v>
      </c>
      <c r="B279" s="68" t="s">
        <v>288</v>
      </c>
      <c r="C279" s="65" t="n">
        <v>1963</v>
      </c>
      <c r="D279" s="65"/>
      <c r="E279" s="65" t="s">
        <v>43</v>
      </c>
      <c r="F279" s="68" t="s">
        <v>289</v>
      </c>
      <c r="G279" s="65" t="n">
        <v>2</v>
      </c>
      <c r="H279" s="69" t="n">
        <v>2</v>
      </c>
      <c r="I279" s="70" t="n">
        <v>421.5</v>
      </c>
      <c r="J279" s="70" t="n">
        <v>380.8</v>
      </c>
      <c r="K279" s="65" t="n">
        <v>284.9</v>
      </c>
      <c r="L279" s="69" t="n">
        <v>8</v>
      </c>
      <c r="M279" s="70" t="n">
        <v>31923</v>
      </c>
      <c r="N279" s="70" t="n">
        <v>0</v>
      </c>
      <c r="O279" s="70" t="n">
        <v>0</v>
      </c>
      <c r="P279" s="70" t="n">
        <f aca="false">M279</f>
        <v>31923</v>
      </c>
      <c r="Q279" s="74" t="n">
        <f aca="false">P279/J279</f>
        <v>83.8314075630252</v>
      </c>
      <c r="R279" s="65" t="n">
        <v>12882.22</v>
      </c>
      <c r="S279" s="65" t="n">
        <v>2019</v>
      </c>
      <c r="T279" s="36"/>
    </row>
    <row r="280" s="2" customFormat="true" ht="12.75" hidden="false" customHeight="true" outlineLevel="0" collapsed="false">
      <c r="A280" s="65" t="n">
        <v>15</v>
      </c>
      <c r="B280" s="68" t="s">
        <v>290</v>
      </c>
      <c r="C280" s="65" t="n">
        <v>1963</v>
      </c>
      <c r="D280" s="65"/>
      <c r="E280" s="65" t="s">
        <v>43</v>
      </c>
      <c r="F280" s="68" t="s">
        <v>289</v>
      </c>
      <c r="G280" s="65" t="n">
        <v>2</v>
      </c>
      <c r="H280" s="69" t="n">
        <v>2</v>
      </c>
      <c r="I280" s="70" t="n">
        <v>422.5</v>
      </c>
      <c r="J280" s="70" t="n">
        <v>380.4</v>
      </c>
      <c r="K280" s="70" t="n">
        <v>0</v>
      </c>
      <c r="L280" s="69" t="n">
        <v>8</v>
      </c>
      <c r="M280" s="70" t="n">
        <v>31923</v>
      </c>
      <c r="N280" s="70" t="n">
        <v>0</v>
      </c>
      <c r="O280" s="70" t="n">
        <v>0</v>
      </c>
      <c r="P280" s="70" t="n">
        <f aca="false">M280</f>
        <v>31923</v>
      </c>
      <c r="Q280" s="74" t="n">
        <f aca="false">P280/J280</f>
        <v>83.9195583596215</v>
      </c>
      <c r="R280" s="65" t="n">
        <v>12882.22</v>
      </c>
      <c r="S280" s="65" t="n">
        <v>2019</v>
      </c>
      <c r="T280" s="36"/>
    </row>
    <row r="281" s="2" customFormat="true" ht="12.75" hidden="false" customHeight="true" outlineLevel="0" collapsed="false">
      <c r="A281" s="65" t="n">
        <v>16</v>
      </c>
      <c r="B281" s="68" t="s">
        <v>291</v>
      </c>
      <c r="C281" s="65" t="n">
        <v>1963</v>
      </c>
      <c r="D281" s="65"/>
      <c r="E281" s="65" t="s">
        <v>43</v>
      </c>
      <c r="F281" s="68" t="s">
        <v>289</v>
      </c>
      <c r="G281" s="65" t="n">
        <v>2</v>
      </c>
      <c r="H281" s="69" t="n">
        <v>2</v>
      </c>
      <c r="I281" s="70" t="n">
        <v>422.7</v>
      </c>
      <c r="J281" s="70" t="n">
        <v>380.4</v>
      </c>
      <c r="K281" s="70" t="n">
        <v>0</v>
      </c>
      <c r="L281" s="69" t="n">
        <v>8</v>
      </c>
      <c r="M281" s="70" t="n">
        <v>31923</v>
      </c>
      <c r="N281" s="70" t="n">
        <v>0</v>
      </c>
      <c r="O281" s="70" t="n">
        <v>0</v>
      </c>
      <c r="P281" s="70" t="n">
        <f aca="false">M281</f>
        <v>31923</v>
      </c>
      <c r="Q281" s="74" t="n">
        <f aca="false">P281/J281</f>
        <v>83.9195583596215</v>
      </c>
      <c r="R281" s="65" t="n">
        <v>12882.22</v>
      </c>
      <c r="S281" s="65" t="n">
        <v>2019</v>
      </c>
      <c r="T281" s="36"/>
    </row>
    <row r="282" s="2" customFormat="true" ht="12.75" hidden="false" customHeight="true" outlineLevel="0" collapsed="false">
      <c r="A282" s="65" t="n">
        <v>17</v>
      </c>
      <c r="B282" s="68" t="s">
        <v>292</v>
      </c>
      <c r="C282" s="65" t="n">
        <v>1963</v>
      </c>
      <c r="D282" s="65"/>
      <c r="E282" s="65" t="s">
        <v>43</v>
      </c>
      <c r="F282" s="68" t="s">
        <v>289</v>
      </c>
      <c r="G282" s="65" t="n">
        <v>2</v>
      </c>
      <c r="H282" s="69" t="n">
        <v>2</v>
      </c>
      <c r="I282" s="70" t="n">
        <v>404</v>
      </c>
      <c r="J282" s="70" t="n">
        <v>382.3</v>
      </c>
      <c r="K282" s="65" t="n">
        <v>94.8</v>
      </c>
      <c r="L282" s="69" t="n">
        <v>8</v>
      </c>
      <c r="M282" s="70" t="n">
        <v>31923</v>
      </c>
      <c r="N282" s="70" t="n">
        <v>0</v>
      </c>
      <c r="O282" s="70" t="n">
        <v>0</v>
      </c>
      <c r="P282" s="70" t="n">
        <f aca="false">M282</f>
        <v>31923</v>
      </c>
      <c r="Q282" s="74" t="n">
        <f aca="false">P282/J282</f>
        <v>83.5024849594559</v>
      </c>
      <c r="R282" s="65" t="n">
        <v>12882.22</v>
      </c>
      <c r="S282" s="65" t="n">
        <v>2019</v>
      </c>
      <c r="T282" s="36"/>
    </row>
    <row r="283" s="2" customFormat="true" ht="12.75" hidden="false" customHeight="true" outlineLevel="0" collapsed="false">
      <c r="A283" s="65" t="n">
        <v>18</v>
      </c>
      <c r="B283" s="68" t="s">
        <v>293</v>
      </c>
      <c r="C283" s="65" t="n">
        <v>1963</v>
      </c>
      <c r="D283" s="65"/>
      <c r="E283" s="65" t="s">
        <v>43</v>
      </c>
      <c r="F283" s="68" t="s">
        <v>289</v>
      </c>
      <c r="G283" s="65" t="n">
        <v>2</v>
      </c>
      <c r="H283" s="69" t="n">
        <v>2</v>
      </c>
      <c r="I283" s="70" t="n">
        <v>401.9</v>
      </c>
      <c r="J283" s="70" t="n">
        <v>379.9</v>
      </c>
      <c r="K283" s="65" t="n">
        <v>147.6</v>
      </c>
      <c r="L283" s="69" t="n">
        <v>8</v>
      </c>
      <c r="M283" s="70" t="n">
        <v>31278</v>
      </c>
      <c r="N283" s="70" t="n">
        <v>0</v>
      </c>
      <c r="O283" s="70" t="n">
        <v>0</v>
      </c>
      <c r="P283" s="70" t="n">
        <f aca="false">M283</f>
        <v>31278</v>
      </c>
      <c r="Q283" s="74" t="n">
        <f aca="false">P283/J283</f>
        <v>82.3321926822848</v>
      </c>
      <c r="R283" s="65" t="n">
        <v>12882.22</v>
      </c>
      <c r="S283" s="65" t="n">
        <v>2019</v>
      </c>
      <c r="T283" s="36"/>
    </row>
    <row r="284" s="2" customFormat="true" ht="12.75" hidden="false" customHeight="true" outlineLevel="0" collapsed="false">
      <c r="A284" s="65" t="n">
        <v>19</v>
      </c>
      <c r="B284" s="68" t="s">
        <v>294</v>
      </c>
      <c r="C284" s="65" t="n">
        <v>1964</v>
      </c>
      <c r="D284" s="65"/>
      <c r="E284" s="65" t="s">
        <v>43</v>
      </c>
      <c r="F284" s="68" t="s">
        <v>289</v>
      </c>
      <c r="G284" s="65" t="n">
        <v>2</v>
      </c>
      <c r="H284" s="69" t="n">
        <v>2</v>
      </c>
      <c r="I284" s="70" t="n">
        <v>382.6</v>
      </c>
      <c r="J284" s="70" t="n">
        <v>382.4</v>
      </c>
      <c r="K284" s="65" t="n">
        <v>42.5</v>
      </c>
      <c r="L284" s="69" t="n">
        <v>8</v>
      </c>
      <c r="M284" s="70" t="n">
        <v>30989</v>
      </c>
      <c r="N284" s="70" t="n">
        <v>0</v>
      </c>
      <c r="O284" s="70" t="n">
        <v>0</v>
      </c>
      <c r="P284" s="70" t="n">
        <f aca="false">M284</f>
        <v>30989</v>
      </c>
      <c r="Q284" s="74" t="n">
        <f aca="false">P284/J284</f>
        <v>81.038179916318</v>
      </c>
      <c r="R284" s="65" t="n">
        <v>12882.22</v>
      </c>
      <c r="S284" s="65" t="n">
        <v>2019</v>
      </c>
      <c r="T284" s="36"/>
    </row>
    <row r="285" s="2" customFormat="true" ht="12.75" hidden="false" customHeight="true" outlineLevel="0" collapsed="false">
      <c r="A285" s="65" t="n">
        <v>20</v>
      </c>
      <c r="B285" s="68" t="s">
        <v>295</v>
      </c>
      <c r="C285" s="65" t="n">
        <v>1955</v>
      </c>
      <c r="D285" s="65"/>
      <c r="E285" s="65" t="s">
        <v>43</v>
      </c>
      <c r="F285" s="68" t="s">
        <v>79</v>
      </c>
      <c r="G285" s="65" t="n">
        <v>2</v>
      </c>
      <c r="H285" s="69" t="n">
        <v>2</v>
      </c>
      <c r="I285" s="70" t="n">
        <v>375.1</v>
      </c>
      <c r="J285" s="70" t="n">
        <v>331.4</v>
      </c>
      <c r="K285" s="65" t="n">
        <v>93.5</v>
      </c>
      <c r="L285" s="69" t="n">
        <v>8</v>
      </c>
      <c r="M285" s="70" t="n">
        <v>24285</v>
      </c>
      <c r="N285" s="70" t="n">
        <v>0</v>
      </c>
      <c r="O285" s="70" t="n">
        <v>0</v>
      </c>
      <c r="P285" s="70" t="n">
        <f aca="false">M285</f>
        <v>24285</v>
      </c>
      <c r="Q285" s="74" t="n">
        <f aca="false">P285/J285</f>
        <v>73.2800241400121</v>
      </c>
      <c r="R285" s="65" t="n">
        <v>12882.22</v>
      </c>
      <c r="S285" s="65" t="n">
        <v>2019</v>
      </c>
      <c r="T285" s="36"/>
    </row>
    <row r="286" s="2" customFormat="true" ht="12.75" hidden="false" customHeight="true" outlineLevel="0" collapsed="false">
      <c r="A286" s="65" t="n">
        <v>21</v>
      </c>
      <c r="B286" s="68" t="s">
        <v>296</v>
      </c>
      <c r="C286" s="65" t="n">
        <v>1955</v>
      </c>
      <c r="D286" s="65"/>
      <c r="E286" s="65" t="s">
        <v>43</v>
      </c>
      <c r="F286" s="68" t="s">
        <v>79</v>
      </c>
      <c r="G286" s="65" t="n">
        <v>2</v>
      </c>
      <c r="H286" s="69" t="n">
        <v>2</v>
      </c>
      <c r="I286" s="70" t="n">
        <v>422</v>
      </c>
      <c r="J286" s="70" t="n">
        <v>367.7</v>
      </c>
      <c r="K286" s="65" t="n">
        <v>133.7</v>
      </c>
      <c r="L286" s="69" t="n">
        <v>8</v>
      </c>
      <c r="M286" s="70" t="n">
        <v>25155</v>
      </c>
      <c r="N286" s="70" t="n">
        <v>0</v>
      </c>
      <c r="O286" s="70" t="n">
        <v>0</v>
      </c>
      <c r="P286" s="70" t="n">
        <f aca="false">M286</f>
        <v>25155</v>
      </c>
      <c r="Q286" s="74" t="n">
        <f aca="false">P286/J286</f>
        <v>68.411748708186</v>
      </c>
      <c r="R286" s="65" t="n">
        <v>12882.22</v>
      </c>
      <c r="S286" s="65" t="n">
        <v>2019</v>
      </c>
      <c r="T286" s="36"/>
    </row>
    <row r="287" s="2" customFormat="true" ht="12.75" hidden="false" customHeight="true" outlineLevel="0" collapsed="false">
      <c r="A287" s="65" t="n">
        <v>22</v>
      </c>
      <c r="B287" s="68" t="s">
        <v>297</v>
      </c>
      <c r="C287" s="65" t="n">
        <v>1965</v>
      </c>
      <c r="D287" s="65"/>
      <c r="E287" s="65" t="s">
        <v>43</v>
      </c>
      <c r="F287" s="68" t="s">
        <v>289</v>
      </c>
      <c r="G287" s="65" t="n">
        <v>2</v>
      </c>
      <c r="H287" s="69" t="n">
        <v>2</v>
      </c>
      <c r="I287" s="70" t="n">
        <v>419.4</v>
      </c>
      <c r="J287" s="70" t="n">
        <v>378.4</v>
      </c>
      <c r="K287" s="65" t="n">
        <v>106.1</v>
      </c>
      <c r="L287" s="69" t="n">
        <v>8</v>
      </c>
      <c r="M287" s="70" t="n">
        <v>31923</v>
      </c>
      <c r="N287" s="70" t="n">
        <v>0</v>
      </c>
      <c r="O287" s="70" t="n">
        <v>0</v>
      </c>
      <c r="P287" s="70" t="n">
        <f aca="false">M287</f>
        <v>31923</v>
      </c>
      <c r="Q287" s="74" t="n">
        <f aca="false">P287/J287</f>
        <v>84.3631078224102</v>
      </c>
      <c r="R287" s="65" t="n">
        <v>12882.22</v>
      </c>
      <c r="S287" s="65" t="n">
        <v>2019</v>
      </c>
      <c r="T287" s="36"/>
    </row>
    <row r="288" s="2" customFormat="true" ht="12.75" hidden="false" customHeight="true" outlineLevel="0" collapsed="false">
      <c r="A288" s="65" t="n">
        <v>23</v>
      </c>
      <c r="B288" s="68" t="s">
        <v>298</v>
      </c>
      <c r="C288" s="65" t="n">
        <v>1958</v>
      </c>
      <c r="D288" s="65"/>
      <c r="E288" s="65" t="s">
        <v>43</v>
      </c>
      <c r="F288" s="68" t="s">
        <v>79</v>
      </c>
      <c r="G288" s="65" t="n">
        <v>2</v>
      </c>
      <c r="H288" s="69" t="n">
        <v>2</v>
      </c>
      <c r="I288" s="70" t="n">
        <v>380.3</v>
      </c>
      <c r="J288" s="70" t="n">
        <v>336</v>
      </c>
      <c r="K288" s="65" t="n">
        <v>52.8</v>
      </c>
      <c r="L288" s="69" t="n">
        <v>8</v>
      </c>
      <c r="M288" s="70" t="n">
        <v>24285</v>
      </c>
      <c r="N288" s="70" t="n">
        <v>0</v>
      </c>
      <c r="O288" s="70" t="n">
        <v>0</v>
      </c>
      <c r="P288" s="70" t="n">
        <f aca="false">M288</f>
        <v>24285</v>
      </c>
      <c r="Q288" s="74" t="n">
        <f aca="false">P288/J288</f>
        <v>72.2767857142857</v>
      </c>
      <c r="R288" s="65" t="n">
        <v>12882.22</v>
      </c>
      <c r="S288" s="65" t="n">
        <v>2019</v>
      </c>
      <c r="T288" s="36"/>
    </row>
    <row r="289" s="2" customFormat="true" ht="12.75" hidden="false" customHeight="true" outlineLevel="0" collapsed="false">
      <c r="A289" s="65" t="n">
        <v>24</v>
      </c>
      <c r="B289" s="68" t="s">
        <v>299</v>
      </c>
      <c r="C289" s="65" t="n">
        <v>1961</v>
      </c>
      <c r="D289" s="65"/>
      <c r="E289" s="65" t="s">
        <v>43</v>
      </c>
      <c r="F289" s="68" t="s">
        <v>79</v>
      </c>
      <c r="G289" s="65" t="n">
        <v>2</v>
      </c>
      <c r="H289" s="69" t="n">
        <v>2</v>
      </c>
      <c r="I289" s="70" t="n">
        <v>492.6</v>
      </c>
      <c r="J289" s="70" t="n">
        <v>449.8</v>
      </c>
      <c r="K289" s="65" t="n">
        <v>417.2</v>
      </c>
      <c r="L289" s="69" t="n">
        <v>12</v>
      </c>
      <c r="M289" s="70" t="n">
        <v>145548.98</v>
      </c>
      <c r="N289" s="70" t="n">
        <v>0</v>
      </c>
      <c r="O289" s="70" t="n">
        <v>0</v>
      </c>
      <c r="P289" s="70" t="n">
        <f aca="false">M289</f>
        <v>145548.98</v>
      </c>
      <c r="Q289" s="74" t="n">
        <f aca="false">P289/J289</f>
        <v>323.585993775011</v>
      </c>
      <c r="R289" s="65" t="n">
        <v>12882.22</v>
      </c>
      <c r="S289" s="65" t="n">
        <v>2019</v>
      </c>
      <c r="T289" s="36"/>
    </row>
    <row r="290" s="2" customFormat="true" ht="12.75" hidden="false" customHeight="true" outlineLevel="0" collapsed="false">
      <c r="A290" s="65" t="n">
        <v>25</v>
      </c>
      <c r="B290" s="68" t="s">
        <v>300</v>
      </c>
      <c r="C290" s="65" t="n">
        <v>1959</v>
      </c>
      <c r="D290" s="65"/>
      <c r="E290" s="65" t="s">
        <v>43</v>
      </c>
      <c r="F290" s="68" t="s">
        <v>54</v>
      </c>
      <c r="G290" s="65" t="n">
        <v>2</v>
      </c>
      <c r="H290" s="69" t="n">
        <v>1</v>
      </c>
      <c r="I290" s="70" t="n">
        <v>442.03</v>
      </c>
      <c r="J290" s="70" t="n">
        <v>407.5</v>
      </c>
      <c r="K290" s="65" t="n">
        <v>360.6</v>
      </c>
      <c r="L290" s="69" t="n">
        <v>8</v>
      </c>
      <c r="M290" s="70" t="n">
        <v>32961</v>
      </c>
      <c r="N290" s="70" t="n">
        <v>0</v>
      </c>
      <c r="O290" s="70" t="n">
        <v>0</v>
      </c>
      <c r="P290" s="70" t="n">
        <f aca="false">M290</f>
        <v>32961</v>
      </c>
      <c r="Q290" s="74" t="n">
        <f aca="false">P290/J290</f>
        <v>80.8858895705522</v>
      </c>
      <c r="R290" s="65" t="n">
        <v>12882.22</v>
      </c>
      <c r="S290" s="65" t="n">
        <v>2019</v>
      </c>
      <c r="T290" s="36"/>
    </row>
    <row r="291" s="2" customFormat="true" ht="12.75" hidden="false" customHeight="true" outlineLevel="0" collapsed="false">
      <c r="A291" s="65" t="n">
        <v>26</v>
      </c>
      <c r="B291" s="68" t="s">
        <v>301</v>
      </c>
      <c r="C291" s="65" t="n">
        <v>1962</v>
      </c>
      <c r="D291" s="65"/>
      <c r="E291" s="65" t="s">
        <v>43</v>
      </c>
      <c r="F291" s="68" t="s">
        <v>79</v>
      </c>
      <c r="G291" s="65" t="n">
        <v>3</v>
      </c>
      <c r="H291" s="69" t="n">
        <v>2</v>
      </c>
      <c r="I291" s="70" t="n">
        <v>946.9</v>
      </c>
      <c r="J291" s="70" t="n">
        <v>866</v>
      </c>
      <c r="K291" s="70" t="n">
        <v>866</v>
      </c>
      <c r="L291" s="69" t="n">
        <v>18</v>
      </c>
      <c r="M291" s="70" t="n">
        <v>280225.476</v>
      </c>
      <c r="N291" s="70" t="n">
        <v>0</v>
      </c>
      <c r="O291" s="70" t="n">
        <v>0</v>
      </c>
      <c r="P291" s="70" t="n">
        <f aca="false">M291</f>
        <v>280225.476</v>
      </c>
      <c r="Q291" s="74" t="n">
        <f aca="false">P291/J291</f>
        <v>323.586</v>
      </c>
      <c r="R291" s="65" t="n">
        <v>12882.22</v>
      </c>
      <c r="S291" s="65" t="n">
        <v>2019</v>
      </c>
      <c r="T291" s="36"/>
    </row>
    <row r="292" s="2" customFormat="true" ht="12.75" hidden="false" customHeight="true" outlineLevel="0" collapsed="false">
      <c r="A292" s="47" t="s">
        <v>302</v>
      </c>
      <c r="B292" s="47"/>
      <c r="C292" s="49" t="n">
        <v>26</v>
      </c>
      <c r="D292" s="49"/>
      <c r="E292" s="49"/>
      <c r="F292" s="47"/>
      <c r="G292" s="49"/>
      <c r="H292" s="50"/>
      <c r="I292" s="54" t="n">
        <f aca="false">SUM(I266:I291)</f>
        <v>10603.53</v>
      </c>
      <c r="J292" s="54" t="n">
        <f aca="false">SUM(J266:J291)</f>
        <v>9686.8</v>
      </c>
      <c r="K292" s="54" t="n">
        <f aca="false">SUM(K266:K291)</f>
        <v>4810.1</v>
      </c>
      <c r="L292" s="49" t="n">
        <f aca="false">SUM(L266:L291)</f>
        <v>237</v>
      </c>
      <c r="M292" s="54" t="n">
        <f aca="false">SUM(M266:M291)</f>
        <v>1068462.456</v>
      </c>
      <c r="N292" s="54"/>
      <c r="O292" s="54"/>
      <c r="P292" s="54" t="n">
        <f aca="false">SUM(P266:P291)</f>
        <v>1068462.456</v>
      </c>
      <c r="Q292" s="86"/>
      <c r="R292" s="86"/>
      <c r="S292" s="49"/>
      <c r="T292" s="36"/>
    </row>
    <row r="293" s="2" customFormat="true" ht="12.75" hidden="false" customHeight="true" outlineLevel="0" collapsed="false">
      <c r="A293" s="65" t="n">
        <v>1</v>
      </c>
      <c r="B293" s="68" t="s">
        <v>303</v>
      </c>
      <c r="C293" s="65" t="n">
        <v>1957</v>
      </c>
      <c r="D293" s="28"/>
      <c r="E293" s="65" t="s">
        <v>43</v>
      </c>
      <c r="F293" s="68" t="s">
        <v>304</v>
      </c>
      <c r="G293" s="65" t="n">
        <v>2</v>
      </c>
      <c r="H293" s="65" t="n">
        <v>2</v>
      </c>
      <c r="I293" s="70" t="n">
        <v>468.4</v>
      </c>
      <c r="J293" s="70" t="n">
        <v>422.2</v>
      </c>
      <c r="K293" s="70" t="n">
        <v>246.3</v>
      </c>
      <c r="L293" s="65" t="n">
        <v>8</v>
      </c>
      <c r="M293" s="70" t="n">
        <v>40985</v>
      </c>
      <c r="N293" s="70" t="n">
        <v>0</v>
      </c>
      <c r="O293" s="70" t="n">
        <v>0</v>
      </c>
      <c r="P293" s="70" t="n">
        <f aca="false">M293</f>
        <v>40985</v>
      </c>
      <c r="Q293" s="74" t="n">
        <f aca="false">P293/J293</f>
        <v>97.0748460445287</v>
      </c>
      <c r="R293" s="65" t="n">
        <v>12882.22</v>
      </c>
      <c r="S293" s="65" t="n">
        <v>2020</v>
      </c>
      <c r="T293" s="36"/>
    </row>
    <row r="294" s="2" customFormat="true" ht="12.75" hidden="false" customHeight="true" outlineLevel="0" collapsed="false">
      <c r="A294" s="65" t="n">
        <v>2</v>
      </c>
      <c r="B294" s="68" t="s">
        <v>305</v>
      </c>
      <c r="C294" s="65" t="n">
        <v>1959</v>
      </c>
      <c r="D294" s="28"/>
      <c r="E294" s="65" t="s">
        <v>43</v>
      </c>
      <c r="F294" s="68" t="s">
        <v>306</v>
      </c>
      <c r="G294" s="65" t="n">
        <v>2</v>
      </c>
      <c r="H294" s="65" t="n">
        <v>1</v>
      </c>
      <c r="I294" s="70" t="n">
        <v>399.7</v>
      </c>
      <c r="J294" s="70" t="n">
        <v>360.5</v>
      </c>
      <c r="K294" s="70" t="n">
        <v>315.2</v>
      </c>
      <c r="L294" s="65" t="n">
        <v>8</v>
      </c>
      <c r="M294" s="70" t="n">
        <v>34995</v>
      </c>
      <c r="N294" s="70" t="n">
        <v>0</v>
      </c>
      <c r="O294" s="70" t="n">
        <v>0</v>
      </c>
      <c r="P294" s="70" t="n">
        <f aca="false">M294</f>
        <v>34995</v>
      </c>
      <c r="Q294" s="74" t="n">
        <f aca="false">P294/J294</f>
        <v>97.0735090152566</v>
      </c>
      <c r="R294" s="65" t="n">
        <v>12882.22</v>
      </c>
      <c r="S294" s="65" t="n">
        <v>2020</v>
      </c>
      <c r="T294" s="36"/>
    </row>
    <row r="295" s="2" customFormat="true" ht="12.75" hidden="false" customHeight="true" outlineLevel="0" collapsed="false">
      <c r="A295" s="65" t="n">
        <v>3</v>
      </c>
      <c r="B295" s="68" t="s">
        <v>307</v>
      </c>
      <c r="C295" s="65" t="n">
        <v>1962</v>
      </c>
      <c r="D295" s="28"/>
      <c r="E295" s="65" t="s">
        <v>43</v>
      </c>
      <c r="F295" s="68" t="s">
        <v>79</v>
      </c>
      <c r="G295" s="65" t="n">
        <v>2</v>
      </c>
      <c r="H295" s="65" t="n">
        <v>2</v>
      </c>
      <c r="I295" s="70" t="n">
        <v>592.9</v>
      </c>
      <c r="J295" s="70" t="n">
        <v>545</v>
      </c>
      <c r="K295" s="70" t="n">
        <v>409.3</v>
      </c>
      <c r="L295" s="65" t="n">
        <v>15</v>
      </c>
      <c r="M295" s="70" t="n">
        <v>52906</v>
      </c>
      <c r="N295" s="70" t="n">
        <v>0</v>
      </c>
      <c r="O295" s="70" t="n">
        <v>0</v>
      </c>
      <c r="P295" s="70" t="n">
        <f aca="false">M295</f>
        <v>52906</v>
      </c>
      <c r="Q295" s="74" t="n">
        <f aca="false">P295/J295</f>
        <v>97.0752293577982</v>
      </c>
      <c r="R295" s="65" t="n">
        <v>12882.22</v>
      </c>
      <c r="S295" s="65" t="n">
        <v>2020</v>
      </c>
      <c r="T295" s="36"/>
    </row>
    <row r="296" s="76" customFormat="true" ht="12.75" hidden="false" customHeight="true" outlineLevel="0" collapsed="false">
      <c r="A296" s="65" t="n">
        <v>4</v>
      </c>
      <c r="B296" s="68" t="s">
        <v>299</v>
      </c>
      <c r="C296" s="65" t="n">
        <v>1961</v>
      </c>
      <c r="D296" s="65"/>
      <c r="E296" s="65" t="s">
        <v>43</v>
      </c>
      <c r="F296" s="68" t="s">
        <v>79</v>
      </c>
      <c r="G296" s="65" t="n">
        <v>2</v>
      </c>
      <c r="H296" s="65" t="n">
        <v>2</v>
      </c>
      <c r="I296" s="70" t="n">
        <v>492.6</v>
      </c>
      <c r="J296" s="70" t="n">
        <v>449.8</v>
      </c>
      <c r="K296" s="65" t="n">
        <v>417.2</v>
      </c>
      <c r="L296" s="65" t="n">
        <v>12</v>
      </c>
      <c r="M296" s="70" t="n">
        <v>2441817.06</v>
      </c>
      <c r="N296" s="70" t="n">
        <v>0</v>
      </c>
      <c r="O296" s="70" t="n">
        <v>0</v>
      </c>
      <c r="P296" s="70" t="n">
        <f aca="false">M296</f>
        <v>2441817.06</v>
      </c>
      <c r="Q296" s="74" t="n">
        <f aca="false">P296/J296</f>
        <v>5428.67287683415</v>
      </c>
      <c r="R296" s="65" t="n">
        <v>12882.22</v>
      </c>
      <c r="S296" s="65" t="n">
        <v>2020</v>
      </c>
      <c r="T296" s="75"/>
    </row>
    <row r="297" s="2" customFormat="true" ht="12.75" hidden="false" customHeight="true" outlineLevel="0" collapsed="false">
      <c r="A297" s="65" t="n">
        <v>5</v>
      </c>
      <c r="B297" s="68" t="s">
        <v>308</v>
      </c>
      <c r="C297" s="65" t="n">
        <v>1959</v>
      </c>
      <c r="D297" s="28"/>
      <c r="E297" s="65" t="s">
        <v>43</v>
      </c>
      <c r="F297" s="68" t="s">
        <v>79</v>
      </c>
      <c r="G297" s="65" t="n">
        <v>2</v>
      </c>
      <c r="H297" s="65" t="n">
        <v>2</v>
      </c>
      <c r="I297" s="70" t="n">
        <v>625.9</v>
      </c>
      <c r="J297" s="70" t="n">
        <v>561.9</v>
      </c>
      <c r="K297" s="70" t="n">
        <v>518.2</v>
      </c>
      <c r="L297" s="65" t="n">
        <v>15</v>
      </c>
      <c r="M297" s="70" t="n">
        <v>54547</v>
      </c>
      <c r="N297" s="70" t="n">
        <v>0</v>
      </c>
      <c r="O297" s="70" t="n">
        <v>0</v>
      </c>
      <c r="P297" s="70" t="n">
        <f aca="false">M297</f>
        <v>54547</v>
      </c>
      <c r="Q297" s="74" t="n">
        <f aca="false">P297/J297</f>
        <v>97.0759921694252</v>
      </c>
      <c r="R297" s="65" t="n">
        <v>12882.22</v>
      </c>
      <c r="S297" s="65" t="n">
        <v>2020</v>
      </c>
      <c r="T297" s="36"/>
    </row>
    <row r="298" s="2" customFormat="true" ht="12.75" hidden="false" customHeight="true" outlineLevel="0" collapsed="false">
      <c r="A298" s="65" t="n">
        <v>6</v>
      </c>
      <c r="B298" s="68" t="s">
        <v>309</v>
      </c>
      <c r="C298" s="65" t="n">
        <v>1955</v>
      </c>
      <c r="D298" s="28"/>
      <c r="E298" s="65" t="s">
        <v>43</v>
      </c>
      <c r="F298" s="68" t="s">
        <v>304</v>
      </c>
      <c r="G298" s="65" t="n">
        <v>2</v>
      </c>
      <c r="H298" s="65" t="n">
        <v>2</v>
      </c>
      <c r="I298" s="70" t="n">
        <v>413.6</v>
      </c>
      <c r="J298" s="70" t="n">
        <v>384.6</v>
      </c>
      <c r="K298" s="70" t="n">
        <v>191.6</v>
      </c>
      <c r="L298" s="65" t="n">
        <v>7</v>
      </c>
      <c r="M298" s="70" t="n">
        <v>37335</v>
      </c>
      <c r="N298" s="70" t="n">
        <v>0</v>
      </c>
      <c r="O298" s="70" t="n">
        <v>0</v>
      </c>
      <c r="P298" s="70" t="n">
        <f aca="false">M298</f>
        <v>37335</v>
      </c>
      <c r="Q298" s="74" t="n">
        <f aca="false">P298/J298</f>
        <v>97.0748829953198</v>
      </c>
      <c r="R298" s="65" t="n">
        <v>12882.22</v>
      </c>
      <c r="S298" s="65" t="n">
        <v>2020</v>
      </c>
      <c r="T298" s="36"/>
    </row>
    <row r="299" s="2" customFormat="true" ht="12.75" hidden="false" customHeight="true" outlineLevel="0" collapsed="false">
      <c r="A299" s="65" t="n">
        <v>7</v>
      </c>
      <c r="B299" s="68" t="s">
        <v>310</v>
      </c>
      <c r="C299" s="65" t="n">
        <v>1961</v>
      </c>
      <c r="D299" s="28"/>
      <c r="E299" s="65" t="s">
        <v>43</v>
      </c>
      <c r="F299" s="68" t="s">
        <v>311</v>
      </c>
      <c r="G299" s="65" t="n">
        <v>2</v>
      </c>
      <c r="H299" s="65" t="n">
        <v>1</v>
      </c>
      <c r="I299" s="70" t="n">
        <v>333.5</v>
      </c>
      <c r="J299" s="70" t="n">
        <v>224.3</v>
      </c>
      <c r="K299" s="70" t="n">
        <v>0</v>
      </c>
      <c r="L299" s="65" t="n">
        <v>8</v>
      </c>
      <c r="M299" s="70" t="n">
        <v>21774</v>
      </c>
      <c r="N299" s="70" t="n">
        <v>0</v>
      </c>
      <c r="O299" s="70" t="n">
        <v>0</v>
      </c>
      <c r="P299" s="70" t="n">
        <f aca="false">M299</f>
        <v>21774</v>
      </c>
      <c r="Q299" s="74" t="n">
        <f aca="false">P299/J299</f>
        <v>97.0753455193937</v>
      </c>
      <c r="R299" s="65" t="n">
        <v>12882.22</v>
      </c>
      <c r="S299" s="65" t="n">
        <v>2020</v>
      </c>
      <c r="T299" s="36"/>
    </row>
    <row r="300" s="2" customFormat="true" ht="12.75" hidden="false" customHeight="true" outlineLevel="0" collapsed="false">
      <c r="A300" s="47" t="s">
        <v>312</v>
      </c>
      <c r="B300" s="47"/>
      <c r="C300" s="49" t="n">
        <v>7</v>
      </c>
      <c r="D300" s="49"/>
      <c r="E300" s="49"/>
      <c r="F300" s="47"/>
      <c r="G300" s="49"/>
      <c r="H300" s="50"/>
      <c r="I300" s="54" t="n">
        <f aca="false">SUM(I293:I299)</f>
        <v>3326.6</v>
      </c>
      <c r="J300" s="54" t="n">
        <f aca="false">SUM(J293:J299)</f>
        <v>2948.3</v>
      </c>
      <c r="K300" s="54" t="n">
        <f aca="false">SUM(K293:K299)</f>
        <v>2097.8</v>
      </c>
      <c r="L300" s="49" t="n">
        <f aca="false">SUM(L293:L299)</f>
        <v>73</v>
      </c>
      <c r="M300" s="54" t="n">
        <f aca="false">SUM(M293:M299)</f>
        <v>2684359.06</v>
      </c>
      <c r="N300" s="54"/>
      <c r="O300" s="54"/>
      <c r="P300" s="54" t="n">
        <f aca="false">SUM(P293:P299)</f>
        <v>2684359.06</v>
      </c>
      <c r="Q300" s="86"/>
      <c r="R300" s="86"/>
      <c r="S300" s="49"/>
      <c r="T300" s="36"/>
    </row>
    <row r="301" s="2" customFormat="true" ht="12.75" hidden="false" customHeight="true" outlineLevel="0" collapsed="false">
      <c r="A301" s="65" t="n">
        <v>1</v>
      </c>
      <c r="B301" s="68" t="s">
        <v>313</v>
      </c>
      <c r="C301" s="65" t="n">
        <v>1962</v>
      </c>
      <c r="D301" s="28"/>
      <c r="E301" s="65" t="s">
        <v>43</v>
      </c>
      <c r="F301" s="68" t="s">
        <v>79</v>
      </c>
      <c r="G301" s="65" t="n">
        <v>3</v>
      </c>
      <c r="H301" s="69" t="n">
        <v>2</v>
      </c>
      <c r="I301" s="70" t="n">
        <v>839.6</v>
      </c>
      <c r="J301" s="70" t="n">
        <v>792.6</v>
      </c>
      <c r="K301" s="70" t="n">
        <v>600.1</v>
      </c>
      <c r="L301" s="69" t="n">
        <v>24</v>
      </c>
      <c r="M301" s="70" t="n">
        <v>119687</v>
      </c>
      <c r="N301" s="70" t="n">
        <v>0</v>
      </c>
      <c r="O301" s="70" t="n">
        <v>0</v>
      </c>
      <c r="P301" s="70" t="n">
        <f aca="false">M301</f>
        <v>119687</v>
      </c>
      <c r="Q301" s="74" t="n">
        <f aca="false">P301/J301</f>
        <v>151.005551349987</v>
      </c>
      <c r="R301" s="65" t="n">
        <v>12882.22</v>
      </c>
      <c r="S301" s="65" t="n">
        <v>2021</v>
      </c>
      <c r="T301" s="36"/>
    </row>
    <row r="302" s="76" customFormat="true" ht="12.75" hidden="false" customHeight="true" outlineLevel="0" collapsed="false">
      <c r="A302" s="65" t="n">
        <v>2</v>
      </c>
      <c r="B302" s="68" t="s">
        <v>299</v>
      </c>
      <c r="C302" s="65" t="n">
        <v>1961</v>
      </c>
      <c r="D302" s="65"/>
      <c r="E302" s="65" t="s">
        <v>43</v>
      </c>
      <c r="F302" s="68" t="s">
        <v>79</v>
      </c>
      <c r="G302" s="65" t="n">
        <v>2</v>
      </c>
      <c r="H302" s="69" t="n">
        <v>2</v>
      </c>
      <c r="I302" s="70" t="n">
        <v>492.6</v>
      </c>
      <c r="J302" s="70" t="n">
        <v>449.8</v>
      </c>
      <c r="K302" s="65" t="n">
        <v>417.2</v>
      </c>
      <c r="L302" s="69" t="n">
        <v>12</v>
      </c>
      <c r="M302" s="70" t="n">
        <v>1394342.76</v>
      </c>
      <c r="N302" s="70" t="n">
        <v>0</v>
      </c>
      <c r="O302" s="70" t="n">
        <v>0</v>
      </c>
      <c r="P302" s="70" t="n">
        <f aca="false">M302</f>
        <v>1394342.76</v>
      </c>
      <c r="Q302" s="74" t="n">
        <f aca="false">P302/J302</f>
        <v>3099.91720764784</v>
      </c>
      <c r="R302" s="65" t="n">
        <v>12882.22</v>
      </c>
      <c r="S302" s="65" t="n">
        <v>2021</v>
      </c>
      <c r="T302" s="75"/>
    </row>
    <row r="303" s="2" customFormat="true" ht="12.75" hidden="false" customHeight="true" outlineLevel="0" collapsed="false">
      <c r="A303" s="47" t="s">
        <v>314</v>
      </c>
      <c r="B303" s="47"/>
      <c r="C303" s="49" t="n">
        <v>2</v>
      </c>
      <c r="D303" s="49"/>
      <c r="E303" s="49"/>
      <c r="F303" s="47"/>
      <c r="G303" s="49"/>
      <c r="H303" s="50"/>
      <c r="I303" s="54" t="n">
        <f aca="false">SUM(I301:I302)</f>
        <v>1332.2</v>
      </c>
      <c r="J303" s="54" t="n">
        <f aca="false">SUM(J301:J302)</f>
        <v>1242.4</v>
      </c>
      <c r="K303" s="54" t="n">
        <f aca="false">SUM(K301:K302)</f>
        <v>1017.3</v>
      </c>
      <c r="L303" s="49" t="n">
        <f aca="false">SUM(L301:L302)</f>
        <v>36</v>
      </c>
      <c r="M303" s="54" t="n">
        <f aca="false">SUM(M301:M302)</f>
        <v>1514029.76</v>
      </c>
      <c r="N303" s="49"/>
      <c r="O303" s="49"/>
      <c r="P303" s="54" t="n">
        <f aca="false">SUM(P301:P302)</f>
        <v>1514029.76</v>
      </c>
      <c r="Q303" s="93"/>
      <c r="R303" s="86"/>
      <c r="S303" s="49"/>
      <c r="T303" s="36"/>
    </row>
    <row r="304" s="85" customFormat="true" ht="13.35" hidden="false" customHeight="true" outlineLevel="0" collapsed="false">
      <c r="A304" s="31" t="s">
        <v>315</v>
      </c>
      <c r="B304" s="31"/>
      <c r="C304" s="33" t="n">
        <f aca="false">C303+C300+C292</f>
        <v>35</v>
      </c>
      <c r="D304" s="33"/>
      <c r="E304" s="33"/>
      <c r="F304" s="31"/>
      <c r="G304" s="33"/>
      <c r="H304" s="33"/>
      <c r="I304" s="34" t="n">
        <f aca="false">I303+I300+I292</f>
        <v>15262.33</v>
      </c>
      <c r="J304" s="34" t="n">
        <f aca="false">J303+J300+J292</f>
        <v>13877.5</v>
      </c>
      <c r="K304" s="34" t="n">
        <f aca="false">K303+K300+K292</f>
        <v>7925.2</v>
      </c>
      <c r="L304" s="33" t="n">
        <f aca="false">L303+L300+L292</f>
        <v>346</v>
      </c>
      <c r="M304" s="34" t="n">
        <f aca="false">M303+M300+M292</f>
        <v>5266851.276</v>
      </c>
      <c r="N304" s="33"/>
      <c r="O304" s="33"/>
      <c r="P304" s="34" t="n">
        <f aca="false">P303+P300+P292</f>
        <v>5266851.276</v>
      </c>
      <c r="Q304" s="92"/>
      <c r="R304" s="92"/>
      <c r="S304" s="33"/>
      <c r="T304" s="84"/>
    </row>
    <row r="305" s="2" customFormat="true" ht="13.35" hidden="false" customHeight="true" outlineLevel="0" collapsed="false">
      <c r="A305" s="65"/>
      <c r="B305" s="66" t="s">
        <v>316</v>
      </c>
      <c r="C305" s="67"/>
      <c r="D305" s="65"/>
      <c r="E305" s="65"/>
      <c r="F305" s="68"/>
      <c r="G305" s="65"/>
      <c r="H305" s="69"/>
      <c r="I305" s="70"/>
      <c r="J305" s="70"/>
      <c r="K305" s="70"/>
      <c r="L305" s="69"/>
      <c r="M305" s="70"/>
      <c r="N305" s="70"/>
      <c r="O305" s="70"/>
      <c r="P305" s="71"/>
      <c r="Q305" s="74"/>
      <c r="R305" s="73"/>
      <c r="S305" s="65"/>
      <c r="T305" s="36"/>
    </row>
    <row r="306" s="2" customFormat="true" ht="12.75" hidden="false" customHeight="true" outlineLevel="0" collapsed="false">
      <c r="A306" s="65" t="n">
        <v>1</v>
      </c>
      <c r="B306" s="68" t="s">
        <v>317</v>
      </c>
      <c r="C306" s="78" t="n">
        <v>1966</v>
      </c>
      <c r="D306" s="65"/>
      <c r="E306" s="65" t="s">
        <v>43</v>
      </c>
      <c r="F306" s="68" t="s">
        <v>54</v>
      </c>
      <c r="G306" s="65" t="n">
        <v>2</v>
      </c>
      <c r="H306" s="69" t="n">
        <v>3</v>
      </c>
      <c r="I306" s="70" t="n">
        <v>536.1</v>
      </c>
      <c r="J306" s="70" t="n">
        <v>504.7</v>
      </c>
      <c r="K306" s="70" t="n">
        <v>0</v>
      </c>
      <c r="L306" s="69" t="n">
        <v>12</v>
      </c>
      <c r="M306" s="70" t="n">
        <v>32664</v>
      </c>
      <c r="N306" s="70" t="n">
        <v>0</v>
      </c>
      <c r="O306" s="70" t="n">
        <v>0</v>
      </c>
      <c r="P306" s="70" t="n">
        <f aca="false">M306</f>
        <v>32664</v>
      </c>
      <c r="Q306" s="74" t="n">
        <f aca="false">P306/J306</f>
        <v>64.7196354269863</v>
      </c>
      <c r="R306" s="65" t="n">
        <v>12882.22</v>
      </c>
      <c r="S306" s="65" t="n">
        <v>2019</v>
      </c>
      <c r="T306" s="36"/>
    </row>
    <row r="307" s="2" customFormat="true" ht="12.75" hidden="false" customHeight="true" outlineLevel="0" collapsed="false">
      <c r="A307" s="65" t="n">
        <v>2</v>
      </c>
      <c r="B307" s="68" t="s">
        <v>318</v>
      </c>
      <c r="C307" s="78" t="n">
        <v>1965</v>
      </c>
      <c r="D307" s="65"/>
      <c r="E307" s="65" t="s">
        <v>43</v>
      </c>
      <c r="F307" s="68" t="s">
        <v>44</v>
      </c>
      <c r="G307" s="65" t="n">
        <v>2</v>
      </c>
      <c r="H307" s="69" t="n">
        <v>1</v>
      </c>
      <c r="I307" s="70" t="n">
        <v>360</v>
      </c>
      <c r="J307" s="70" t="n">
        <v>330.1</v>
      </c>
      <c r="K307" s="70" t="n">
        <v>0</v>
      </c>
      <c r="L307" s="69" t="n">
        <v>8</v>
      </c>
      <c r="M307" s="70" t="n">
        <v>31060.25</v>
      </c>
      <c r="N307" s="70" t="n">
        <v>0</v>
      </c>
      <c r="O307" s="70" t="n">
        <v>0</v>
      </c>
      <c r="P307" s="70" t="n">
        <f aca="false">M307</f>
        <v>31060.25</v>
      </c>
      <c r="Q307" s="74" t="n">
        <f aca="false">P307/J307</f>
        <v>94.0934565283247</v>
      </c>
      <c r="R307" s="65" t="n">
        <v>12882.22</v>
      </c>
      <c r="S307" s="65" t="n">
        <v>2019</v>
      </c>
      <c r="T307" s="36"/>
    </row>
    <row r="308" s="2" customFormat="true" ht="12.75" hidden="false" customHeight="true" outlineLevel="0" collapsed="false">
      <c r="A308" s="65" t="n">
        <v>3</v>
      </c>
      <c r="B308" s="68" t="s">
        <v>319</v>
      </c>
      <c r="C308" s="78" t="n">
        <v>1965</v>
      </c>
      <c r="D308" s="65"/>
      <c r="E308" s="65" t="s">
        <v>43</v>
      </c>
      <c r="F308" s="68" t="s">
        <v>44</v>
      </c>
      <c r="G308" s="65" t="n">
        <v>2</v>
      </c>
      <c r="H308" s="69" t="n">
        <v>1</v>
      </c>
      <c r="I308" s="70" t="n">
        <v>353.7</v>
      </c>
      <c r="J308" s="70" t="n">
        <v>326.7</v>
      </c>
      <c r="K308" s="70" t="n">
        <v>0</v>
      </c>
      <c r="L308" s="69" t="n">
        <v>8</v>
      </c>
      <c r="M308" s="70" t="n">
        <v>30571.48</v>
      </c>
      <c r="N308" s="70" t="n">
        <v>0</v>
      </c>
      <c r="O308" s="70" t="n">
        <v>0</v>
      </c>
      <c r="P308" s="70" t="n">
        <f aca="false">M308</f>
        <v>30571.48</v>
      </c>
      <c r="Q308" s="74" t="n">
        <f aca="false">P308/J308</f>
        <v>93.5766146311601</v>
      </c>
      <c r="R308" s="65" t="n">
        <v>12882.22</v>
      </c>
      <c r="S308" s="65" t="n">
        <v>2019</v>
      </c>
      <c r="T308" s="36"/>
    </row>
    <row r="309" s="2" customFormat="true" ht="12.75" hidden="false" customHeight="true" outlineLevel="0" collapsed="false">
      <c r="A309" s="65" t="n">
        <v>4</v>
      </c>
      <c r="B309" s="68" t="s">
        <v>320</v>
      </c>
      <c r="C309" s="78" t="n">
        <v>1965</v>
      </c>
      <c r="D309" s="65"/>
      <c r="E309" s="65" t="s">
        <v>43</v>
      </c>
      <c r="F309" s="68" t="s">
        <v>44</v>
      </c>
      <c r="G309" s="65" t="n">
        <v>2</v>
      </c>
      <c r="H309" s="69" t="n">
        <v>1</v>
      </c>
      <c r="I309" s="70" t="n">
        <v>337.9</v>
      </c>
      <c r="J309" s="70" t="n">
        <v>324.6</v>
      </c>
      <c r="K309" s="65" t="n">
        <v>38.2</v>
      </c>
      <c r="L309" s="69" t="n">
        <v>8</v>
      </c>
      <c r="M309" s="70" t="n">
        <v>30504.25</v>
      </c>
      <c r="N309" s="70" t="n">
        <v>0</v>
      </c>
      <c r="O309" s="70" t="n">
        <v>0</v>
      </c>
      <c r="P309" s="70" t="n">
        <f aca="false">M309</f>
        <v>30504.25</v>
      </c>
      <c r="Q309" s="74" t="n">
        <f aca="false">P309/J309</f>
        <v>93.9748921749846</v>
      </c>
      <c r="R309" s="65" t="n">
        <v>12882.22</v>
      </c>
      <c r="S309" s="65" t="n">
        <v>2019</v>
      </c>
      <c r="T309" s="36"/>
    </row>
    <row r="310" s="2" customFormat="true" ht="12.75" hidden="false" customHeight="true" outlineLevel="0" collapsed="false">
      <c r="A310" s="65" t="n">
        <v>5</v>
      </c>
      <c r="B310" s="68" t="s">
        <v>321</v>
      </c>
      <c r="C310" s="78" t="n">
        <v>1966</v>
      </c>
      <c r="D310" s="65"/>
      <c r="E310" s="65" t="s">
        <v>43</v>
      </c>
      <c r="F310" s="68" t="s">
        <v>54</v>
      </c>
      <c r="G310" s="65" t="n">
        <v>2</v>
      </c>
      <c r="H310" s="69" t="n">
        <v>1</v>
      </c>
      <c r="I310" s="70" t="n">
        <v>346.3</v>
      </c>
      <c r="J310" s="70" t="n">
        <v>333</v>
      </c>
      <c r="K310" s="65" t="n">
        <v>38.9</v>
      </c>
      <c r="L310" s="69" t="n">
        <v>8</v>
      </c>
      <c r="M310" s="70" t="n">
        <v>40985</v>
      </c>
      <c r="N310" s="70" t="n">
        <v>0</v>
      </c>
      <c r="O310" s="70" t="n">
        <v>0</v>
      </c>
      <c r="P310" s="70" t="n">
        <f aca="false">M310</f>
        <v>40985</v>
      </c>
      <c r="Q310" s="74" t="n">
        <f aca="false">P310/J310</f>
        <v>123.078078078078</v>
      </c>
      <c r="R310" s="65" t="n">
        <v>12882.22</v>
      </c>
      <c r="S310" s="65" t="n">
        <v>2019</v>
      </c>
      <c r="T310" s="36"/>
    </row>
    <row r="311" s="2" customFormat="true" ht="12.75" hidden="false" customHeight="true" outlineLevel="0" collapsed="false">
      <c r="A311" s="65" t="n">
        <v>6</v>
      </c>
      <c r="B311" s="68" t="s">
        <v>322</v>
      </c>
      <c r="C311" s="78" t="n">
        <v>2008</v>
      </c>
      <c r="D311" s="65"/>
      <c r="E311" s="65" t="s">
        <v>43</v>
      </c>
      <c r="F311" s="68" t="s">
        <v>54</v>
      </c>
      <c r="G311" s="65" t="n">
        <v>2</v>
      </c>
      <c r="H311" s="69" t="n">
        <v>1</v>
      </c>
      <c r="I311" s="70" t="n">
        <v>333</v>
      </c>
      <c r="J311" s="70" t="n">
        <v>329</v>
      </c>
      <c r="K311" s="70" t="n">
        <v>0</v>
      </c>
      <c r="L311" s="69" t="n">
        <v>8</v>
      </c>
      <c r="M311" s="70" t="n">
        <v>40985</v>
      </c>
      <c r="N311" s="70" t="n">
        <v>0</v>
      </c>
      <c r="O311" s="70" t="n">
        <v>0</v>
      </c>
      <c r="P311" s="70" t="n">
        <f aca="false">M311</f>
        <v>40985</v>
      </c>
      <c r="Q311" s="74" t="n">
        <f aca="false">P311/J311</f>
        <v>124.574468085106</v>
      </c>
      <c r="R311" s="65" t="n">
        <v>12882.22</v>
      </c>
      <c r="S311" s="65" t="n">
        <v>2019</v>
      </c>
      <c r="T311" s="36"/>
    </row>
    <row r="312" s="2" customFormat="true" ht="12.75" hidden="false" customHeight="true" outlineLevel="0" collapsed="false">
      <c r="A312" s="47" t="s">
        <v>323</v>
      </c>
      <c r="B312" s="47"/>
      <c r="C312" s="49" t="n">
        <v>6</v>
      </c>
      <c r="D312" s="49"/>
      <c r="E312" s="49"/>
      <c r="F312" s="47"/>
      <c r="G312" s="49"/>
      <c r="H312" s="50"/>
      <c r="I312" s="54" t="n">
        <f aca="false">SUM(I306:I311)</f>
        <v>2267</v>
      </c>
      <c r="J312" s="54" t="n">
        <f aca="false">SUM(J306:J311)</f>
        <v>2148.1</v>
      </c>
      <c r="K312" s="49" t="n">
        <f aca="false">SUM(K306:K311)</f>
        <v>77.1</v>
      </c>
      <c r="L312" s="49" t="n">
        <f aca="false">SUM(L306:L311)</f>
        <v>52</v>
      </c>
      <c r="M312" s="54" t="n">
        <f aca="false">SUM(M306:M311)</f>
        <v>206769.98</v>
      </c>
      <c r="N312" s="49"/>
      <c r="O312" s="49"/>
      <c r="P312" s="54" t="n">
        <f aca="false">SUM(P306:P311)</f>
        <v>206769.98</v>
      </c>
      <c r="Q312" s="86"/>
      <c r="R312" s="49"/>
      <c r="S312" s="54"/>
      <c r="T312" s="36"/>
    </row>
    <row r="313" s="2" customFormat="true" ht="12.75" hidden="false" customHeight="true" outlineLevel="0" collapsed="false">
      <c r="A313" s="65" t="n">
        <v>1</v>
      </c>
      <c r="B313" s="68" t="s">
        <v>324</v>
      </c>
      <c r="C313" s="65" t="n">
        <v>1962</v>
      </c>
      <c r="D313" s="28"/>
      <c r="E313" s="65" t="s">
        <v>43</v>
      </c>
      <c r="F313" s="68" t="s">
        <v>325</v>
      </c>
      <c r="G313" s="65" t="n">
        <v>2</v>
      </c>
      <c r="H313" s="65" t="n">
        <v>1</v>
      </c>
      <c r="I313" s="70" t="n">
        <v>402.4</v>
      </c>
      <c r="J313" s="70" t="n">
        <v>354.8</v>
      </c>
      <c r="K313" s="70" t="n">
        <v>135.9</v>
      </c>
      <c r="L313" s="65" t="n">
        <v>8</v>
      </c>
      <c r="M313" s="70" t="n">
        <v>34442</v>
      </c>
      <c r="N313" s="94" t="n">
        <v>0</v>
      </c>
      <c r="O313" s="94" t="n">
        <v>0</v>
      </c>
      <c r="P313" s="70" t="n">
        <f aca="false">M313</f>
        <v>34442</v>
      </c>
      <c r="Q313" s="74" t="n">
        <f aca="false">P313/J313</f>
        <v>97.0744081172492</v>
      </c>
      <c r="R313" s="65" t="n">
        <v>15029.02</v>
      </c>
      <c r="S313" s="65" t="n">
        <v>2020</v>
      </c>
      <c r="T313" s="36"/>
    </row>
    <row r="314" s="2" customFormat="true" ht="12.75" hidden="false" customHeight="true" outlineLevel="0" collapsed="false">
      <c r="A314" s="65" t="n">
        <v>2</v>
      </c>
      <c r="B314" s="68" t="s">
        <v>326</v>
      </c>
      <c r="C314" s="65" t="n">
        <v>1961</v>
      </c>
      <c r="D314" s="28"/>
      <c r="E314" s="65" t="s">
        <v>43</v>
      </c>
      <c r="F314" s="68" t="s">
        <v>325</v>
      </c>
      <c r="G314" s="65" t="n">
        <v>2</v>
      </c>
      <c r="H314" s="65" t="n">
        <v>1</v>
      </c>
      <c r="I314" s="70" t="n">
        <v>355.9</v>
      </c>
      <c r="J314" s="70" t="n">
        <v>332</v>
      </c>
      <c r="K314" s="70" t="n">
        <v>127.4</v>
      </c>
      <c r="L314" s="65" t="n">
        <v>8</v>
      </c>
      <c r="M314" s="70" t="n">
        <v>32229</v>
      </c>
      <c r="N314" s="94" t="n">
        <v>0</v>
      </c>
      <c r="O314" s="94" t="n">
        <v>0</v>
      </c>
      <c r="P314" s="70" t="n">
        <f aca="false">M314</f>
        <v>32229</v>
      </c>
      <c r="Q314" s="74" t="n">
        <f aca="false">P314/J314</f>
        <v>97.0753012048193</v>
      </c>
      <c r="R314" s="65" t="n">
        <v>15029.02</v>
      </c>
      <c r="S314" s="65" t="n">
        <v>2020</v>
      </c>
      <c r="T314" s="36"/>
    </row>
    <row r="315" s="2" customFormat="true" ht="12.75" hidden="false" customHeight="true" outlineLevel="0" collapsed="false">
      <c r="A315" s="65" t="n">
        <v>3</v>
      </c>
      <c r="B315" s="68" t="s">
        <v>327</v>
      </c>
      <c r="C315" s="65" t="n">
        <v>1962</v>
      </c>
      <c r="D315" s="28"/>
      <c r="E315" s="65" t="s">
        <v>43</v>
      </c>
      <c r="F315" s="68" t="s">
        <v>325</v>
      </c>
      <c r="G315" s="65" t="n">
        <v>2</v>
      </c>
      <c r="H315" s="65" t="n">
        <v>1</v>
      </c>
      <c r="I315" s="70" t="n">
        <v>357.1</v>
      </c>
      <c r="J315" s="70" t="n">
        <v>330.7</v>
      </c>
      <c r="K315" s="70" t="n">
        <v>330.6</v>
      </c>
      <c r="L315" s="65" t="n">
        <v>8</v>
      </c>
      <c r="M315" s="70" t="n">
        <v>32102</v>
      </c>
      <c r="N315" s="94" t="n">
        <v>0</v>
      </c>
      <c r="O315" s="94" t="n">
        <v>0</v>
      </c>
      <c r="P315" s="70" t="n">
        <f aca="false">M315</f>
        <v>32102</v>
      </c>
      <c r="Q315" s="74"/>
      <c r="R315" s="65" t="n">
        <v>15029.02</v>
      </c>
      <c r="S315" s="65" t="n">
        <v>2020</v>
      </c>
      <c r="T315" s="36"/>
    </row>
    <row r="316" s="2" customFormat="true" ht="12.75" hidden="false" customHeight="true" outlineLevel="0" collapsed="false">
      <c r="A316" s="47" t="s">
        <v>328</v>
      </c>
      <c r="B316" s="47"/>
      <c r="C316" s="49" t="n">
        <v>3</v>
      </c>
      <c r="D316" s="49"/>
      <c r="E316" s="49"/>
      <c r="F316" s="47"/>
      <c r="G316" s="49"/>
      <c r="H316" s="50"/>
      <c r="I316" s="54" t="n">
        <f aca="false">SUM(I313:I315)</f>
        <v>1115.4</v>
      </c>
      <c r="J316" s="54" t="n">
        <f aca="false">SUM(J313:J315)</f>
        <v>1017.5</v>
      </c>
      <c r="K316" s="54" t="n">
        <f aca="false">SUM(K313:K315)</f>
        <v>593.9</v>
      </c>
      <c r="L316" s="49" t="n">
        <f aca="false">SUM(L313:L315)</f>
        <v>24</v>
      </c>
      <c r="M316" s="54" t="n">
        <f aca="false">SUM(M313:M315)</f>
        <v>98773</v>
      </c>
      <c r="N316" s="54"/>
      <c r="O316" s="54"/>
      <c r="P316" s="54" t="n">
        <f aca="false">SUM(P313:P315)</f>
        <v>98773</v>
      </c>
      <c r="Q316" s="86"/>
      <c r="R316" s="49"/>
      <c r="S316" s="95"/>
      <c r="T316" s="36"/>
    </row>
    <row r="317" s="2" customFormat="true" ht="12.75" hidden="false" customHeight="true" outlineLevel="0" collapsed="false">
      <c r="A317" s="65" t="n">
        <v>1</v>
      </c>
      <c r="B317" s="68" t="s">
        <v>329</v>
      </c>
      <c r="C317" s="65" t="n">
        <v>1977</v>
      </c>
      <c r="D317" s="65"/>
      <c r="E317" s="65" t="s">
        <v>43</v>
      </c>
      <c r="F317" s="68" t="s">
        <v>79</v>
      </c>
      <c r="G317" s="65" t="n">
        <v>2</v>
      </c>
      <c r="H317" s="69" t="n">
        <v>2</v>
      </c>
      <c r="I317" s="70" t="n">
        <v>568.4</v>
      </c>
      <c r="J317" s="70" t="n">
        <v>556.5</v>
      </c>
      <c r="K317" s="65" t="n">
        <v>487.8</v>
      </c>
      <c r="L317" s="65" t="n">
        <v>12</v>
      </c>
      <c r="M317" s="70" t="n">
        <v>169271.07246</v>
      </c>
      <c r="N317" s="70" t="n">
        <v>0</v>
      </c>
      <c r="O317" s="70" t="n">
        <v>0</v>
      </c>
      <c r="P317" s="70" t="n">
        <v>169271.07246</v>
      </c>
      <c r="Q317" s="65" t="n">
        <v>5393.1</v>
      </c>
      <c r="R317" s="65" t="n">
        <v>15029.02</v>
      </c>
      <c r="S317" s="65" t="n">
        <v>2021</v>
      </c>
      <c r="U317" s="6"/>
      <c r="X317" s="36"/>
    </row>
    <row r="318" s="2" customFormat="true" ht="12.75" hidden="false" customHeight="true" outlineLevel="0" collapsed="false">
      <c r="A318" s="47" t="s">
        <v>330</v>
      </c>
      <c r="B318" s="47"/>
      <c r="C318" s="49" t="n">
        <v>1</v>
      </c>
      <c r="D318" s="49"/>
      <c r="E318" s="49"/>
      <c r="F318" s="47"/>
      <c r="G318" s="49"/>
      <c r="H318" s="50"/>
      <c r="I318" s="54" t="n">
        <f aca="false">SUM(I317)</f>
        <v>568.4</v>
      </c>
      <c r="J318" s="54" t="n">
        <f aca="false">SUM(J317)</f>
        <v>556.5</v>
      </c>
      <c r="K318" s="54" t="n">
        <f aca="false">SUM(K317)</f>
        <v>487.8</v>
      </c>
      <c r="L318" s="54" t="n">
        <f aca="false">SUM(L317)</f>
        <v>12</v>
      </c>
      <c r="M318" s="54" t="n">
        <f aca="false">SUM(M317)</f>
        <v>169271.07246</v>
      </c>
      <c r="N318" s="54" t="n">
        <f aca="false">SUM(N317)</f>
        <v>0</v>
      </c>
      <c r="O318" s="54" t="n">
        <f aca="false">SUM(O317)</f>
        <v>0</v>
      </c>
      <c r="P318" s="54" t="n">
        <f aca="false">SUM(P317)</f>
        <v>169271.07246</v>
      </c>
      <c r="Q318" s="54"/>
      <c r="R318" s="54"/>
      <c r="S318" s="54"/>
      <c r="T318" s="36"/>
    </row>
    <row r="319" s="85" customFormat="true" ht="13.35" hidden="false" customHeight="true" outlineLevel="0" collapsed="false">
      <c r="A319" s="31" t="s">
        <v>331</v>
      </c>
      <c r="B319" s="31"/>
      <c r="C319" s="96" t="n">
        <f aca="false">C318+C316+C312</f>
        <v>10</v>
      </c>
      <c r="D319" s="96"/>
      <c r="E319" s="96"/>
      <c r="F319" s="97"/>
      <c r="G319" s="96"/>
      <c r="H319" s="96"/>
      <c r="I319" s="98" t="n">
        <f aca="false">I318+I316+I312</f>
        <v>3950.8</v>
      </c>
      <c r="J319" s="98" t="n">
        <f aca="false">J318+J316+J312</f>
        <v>3722.1</v>
      </c>
      <c r="K319" s="96" t="n">
        <f aca="false">K318+K316+K312</f>
        <v>1158.8</v>
      </c>
      <c r="L319" s="96" t="n">
        <f aca="false">L318+L316+L312</f>
        <v>88</v>
      </c>
      <c r="M319" s="98" t="n">
        <f aca="false">M312+M316+M318</f>
        <v>474814.05246</v>
      </c>
      <c r="N319" s="96"/>
      <c r="O319" s="96"/>
      <c r="P319" s="98" t="n">
        <f aca="false">P318+P316+P312</f>
        <v>474814.05246</v>
      </c>
      <c r="Q319" s="92"/>
      <c r="R319" s="92"/>
      <c r="S319" s="33"/>
      <c r="T319" s="84"/>
    </row>
    <row r="320" s="2" customFormat="true" ht="13.35" hidden="false" customHeight="true" outlineLevel="0" collapsed="false">
      <c r="A320" s="65"/>
      <c r="B320" s="66" t="s">
        <v>332</v>
      </c>
      <c r="C320" s="67"/>
      <c r="D320" s="65"/>
      <c r="E320" s="65"/>
      <c r="F320" s="68"/>
      <c r="G320" s="65"/>
      <c r="H320" s="69"/>
      <c r="I320" s="70"/>
      <c r="J320" s="70"/>
      <c r="K320" s="70"/>
      <c r="L320" s="69"/>
      <c r="M320" s="70"/>
      <c r="N320" s="70"/>
      <c r="O320" s="70"/>
      <c r="P320" s="71"/>
      <c r="Q320" s="74"/>
      <c r="R320" s="73"/>
      <c r="S320" s="65"/>
      <c r="T320" s="36"/>
    </row>
    <row r="321" s="2" customFormat="true" ht="12.75" hidden="false" customHeight="true" outlineLevel="0" collapsed="false">
      <c r="A321" s="65" t="n">
        <v>1</v>
      </c>
      <c r="B321" s="68" t="s">
        <v>333</v>
      </c>
      <c r="C321" s="65" t="n">
        <v>1961</v>
      </c>
      <c r="D321" s="65"/>
      <c r="E321" s="65" t="s">
        <v>43</v>
      </c>
      <c r="F321" s="68" t="s">
        <v>334</v>
      </c>
      <c r="G321" s="65" t="n">
        <v>4</v>
      </c>
      <c r="H321" s="69" t="n">
        <v>2</v>
      </c>
      <c r="I321" s="70" t="n">
        <v>1322.86</v>
      </c>
      <c r="J321" s="70" t="n">
        <v>1322.86</v>
      </c>
      <c r="K321" s="65" t="n">
        <v>1322.86</v>
      </c>
      <c r="L321" s="69" t="n">
        <v>32</v>
      </c>
      <c r="M321" s="70" t="n">
        <v>428058.97596</v>
      </c>
      <c r="N321" s="70" t="n">
        <v>0</v>
      </c>
      <c r="O321" s="70" t="n">
        <v>0</v>
      </c>
      <c r="P321" s="70" t="n">
        <f aca="false">M321</f>
        <v>428058.97596</v>
      </c>
      <c r="Q321" s="74" t="n">
        <f aca="false">P321/J321</f>
        <v>323.586</v>
      </c>
      <c r="R321" s="65" t="n">
        <v>12882.22</v>
      </c>
      <c r="S321" s="65" t="n">
        <v>2019</v>
      </c>
      <c r="T321" s="36"/>
    </row>
    <row r="322" s="2" customFormat="true" ht="12.75" hidden="false" customHeight="true" outlineLevel="0" collapsed="false">
      <c r="A322" s="65" t="n">
        <v>2</v>
      </c>
      <c r="B322" s="68" t="s">
        <v>335</v>
      </c>
      <c r="C322" s="65" t="n">
        <v>1961</v>
      </c>
      <c r="D322" s="65"/>
      <c r="E322" s="65" t="s">
        <v>43</v>
      </c>
      <c r="F322" s="68" t="s">
        <v>334</v>
      </c>
      <c r="G322" s="65" t="n">
        <v>4</v>
      </c>
      <c r="H322" s="69" t="n">
        <v>2</v>
      </c>
      <c r="I322" s="70" t="n">
        <v>1291.18</v>
      </c>
      <c r="J322" s="70" t="n">
        <v>1291.18</v>
      </c>
      <c r="K322" s="65" t="n">
        <v>1291.18</v>
      </c>
      <c r="L322" s="69" t="n">
        <v>32</v>
      </c>
      <c r="M322" s="70" t="n">
        <v>417807.77148</v>
      </c>
      <c r="N322" s="70" t="n">
        <v>0</v>
      </c>
      <c r="O322" s="70" t="n">
        <v>0</v>
      </c>
      <c r="P322" s="70" t="n">
        <f aca="false">M322</f>
        <v>417807.77148</v>
      </c>
      <c r="Q322" s="74" t="n">
        <f aca="false">P322/J322</f>
        <v>323.586</v>
      </c>
      <c r="R322" s="65" t="n">
        <v>12882.22</v>
      </c>
      <c r="S322" s="65" t="n">
        <v>2019</v>
      </c>
      <c r="T322" s="36"/>
    </row>
    <row r="323" s="2" customFormat="true" ht="12.75" hidden="false" customHeight="true" outlineLevel="0" collapsed="false">
      <c r="A323" s="65" t="n">
        <v>3</v>
      </c>
      <c r="B323" s="68" t="s">
        <v>336</v>
      </c>
      <c r="C323" s="65" t="n">
        <v>1957</v>
      </c>
      <c r="D323" s="65" t="n">
        <v>1963</v>
      </c>
      <c r="E323" s="65" t="s">
        <v>43</v>
      </c>
      <c r="F323" s="68" t="s">
        <v>337</v>
      </c>
      <c r="G323" s="65" t="n">
        <v>2</v>
      </c>
      <c r="H323" s="69" t="n">
        <v>1</v>
      </c>
      <c r="I323" s="70" t="n">
        <v>340</v>
      </c>
      <c r="J323" s="70" t="n">
        <v>336.4</v>
      </c>
      <c r="K323" s="65" t="n">
        <v>218.9</v>
      </c>
      <c r="L323" s="69" t="n">
        <v>8</v>
      </c>
      <c r="M323" s="70" t="n">
        <v>21771</v>
      </c>
      <c r="N323" s="70" t="n">
        <v>0</v>
      </c>
      <c r="O323" s="70" t="n">
        <v>0</v>
      </c>
      <c r="P323" s="70" t="n">
        <v>21771</v>
      </c>
      <c r="Q323" s="74" t="n">
        <f aca="false">P323/J323</f>
        <v>64.717598097503</v>
      </c>
      <c r="R323" s="65" t="n">
        <v>12882.22</v>
      </c>
      <c r="S323" s="65" t="n">
        <v>2019</v>
      </c>
      <c r="T323" s="36"/>
    </row>
    <row r="324" s="2" customFormat="true" ht="12.75" hidden="false" customHeight="true" outlineLevel="0" collapsed="false">
      <c r="A324" s="65" t="n">
        <v>4</v>
      </c>
      <c r="B324" s="68" t="s">
        <v>338</v>
      </c>
      <c r="C324" s="65" t="n">
        <v>1926</v>
      </c>
      <c r="D324" s="65" t="n">
        <v>1963</v>
      </c>
      <c r="E324" s="65" t="s">
        <v>43</v>
      </c>
      <c r="F324" s="68" t="s">
        <v>54</v>
      </c>
      <c r="G324" s="65" t="n">
        <v>2</v>
      </c>
      <c r="H324" s="69" t="n">
        <v>1</v>
      </c>
      <c r="I324" s="70" t="n">
        <v>247</v>
      </c>
      <c r="J324" s="70" t="n">
        <v>247</v>
      </c>
      <c r="K324" s="65" t="n">
        <v>247</v>
      </c>
      <c r="L324" s="69" t="n">
        <v>8</v>
      </c>
      <c r="M324" s="70" t="n">
        <v>15985</v>
      </c>
      <c r="N324" s="70" t="n">
        <v>0</v>
      </c>
      <c r="O324" s="70" t="n">
        <v>0</v>
      </c>
      <c r="P324" s="70" t="n">
        <v>15985</v>
      </c>
      <c r="Q324" s="74" t="n">
        <f aca="false">P324/J324</f>
        <v>64.7165991902834</v>
      </c>
      <c r="R324" s="65" t="n">
        <v>12882.22</v>
      </c>
      <c r="S324" s="65" t="n">
        <v>2019</v>
      </c>
      <c r="T324" s="36"/>
    </row>
    <row r="325" s="2" customFormat="true" ht="12.75" hidden="false" customHeight="true" outlineLevel="0" collapsed="false">
      <c r="A325" s="65" t="n">
        <v>5</v>
      </c>
      <c r="B325" s="68" t="s">
        <v>339</v>
      </c>
      <c r="C325" s="65" t="n">
        <v>1924</v>
      </c>
      <c r="D325" s="65" t="n">
        <v>1965</v>
      </c>
      <c r="E325" s="65" t="s">
        <v>43</v>
      </c>
      <c r="F325" s="68" t="s">
        <v>337</v>
      </c>
      <c r="G325" s="65" t="n">
        <v>2</v>
      </c>
      <c r="H325" s="69" t="n">
        <v>2</v>
      </c>
      <c r="I325" s="70" t="n">
        <v>511</v>
      </c>
      <c r="J325" s="70" t="n">
        <v>450.9</v>
      </c>
      <c r="K325" s="65" t="n">
        <v>351.5</v>
      </c>
      <c r="L325" s="69" t="n">
        <v>8</v>
      </c>
      <c r="M325" s="70" t="n">
        <v>29184</v>
      </c>
      <c r="N325" s="70" t="n">
        <v>0</v>
      </c>
      <c r="O325" s="70" t="n">
        <v>0</v>
      </c>
      <c r="P325" s="70" t="n">
        <f aca="false">M325</f>
        <v>29184</v>
      </c>
      <c r="Q325" s="74" t="n">
        <f aca="false">P325/J325</f>
        <v>64.7238855622089</v>
      </c>
      <c r="R325" s="65" t="n">
        <v>12882.22</v>
      </c>
      <c r="S325" s="65" t="n">
        <v>2019</v>
      </c>
      <c r="T325" s="36"/>
    </row>
    <row r="326" s="2" customFormat="true" ht="12.75" hidden="false" customHeight="true" outlineLevel="0" collapsed="false">
      <c r="A326" s="65" t="n">
        <v>6</v>
      </c>
      <c r="B326" s="68" t="s">
        <v>340</v>
      </c>
      <c r="C326" s="65" t="n">
        <v>1965</v>
      </c>
      <c r="D326" s="65"/>
      <c r="E326" s="65" t="s">
        <v>43</v>
      </c>
      <c r="F326" s="68" t="s">
        <v>337</v>
      </c>
      <c r="G326" s="65" t="n">
        <v>2</v>
      </c>
      <c r="H326" s="69" t="n">
        <v>1</v>
      </c>
      <c r="I326" s="70" t="n">
        <v>448</v>
      </c>
      <c r="J326" s="70" t="n">
        <v>357.5</v>
      </c>
      <c r="K326" s="65" t="n">
        <v>357.5</v>
      </c>
      <c r="L326" s="69" t="n">
        <v>8</v>
      </c>
      <c r="M326" s="70" t="n">
        <v>23160</v>
      </c>
      <c r="N326" s="70" t="n">
        <v>0</v>
      </c>
      <c r="O326" s="70" t="n">
        <v>0</v>
      </c>
      <c r="P326" s="70" t="n">
        <v>23160</v>
      </c>
      <c r="Q326" s="74" t="n">
        <f aca="false">M326/J326</f>
        <v>64.7832167832168</v>
      </c>
      <c r="R326" s="65" t="n">
        <v>12882.22</v>
      </c>
      <c r="S326" s="65" t="n">
        <v>2019</v>
      </c>
      <c r="T326" s="36"/>
    </row>
    <row r="327" s="2" customFormat="true" ht="12.75" hidden="false" customHeight="true" outlineLevel="0" collapsed="false">
      <c r="A327" s="65" t="n">
        <v>7</v>
      </c>
      <c r="B327" s="68" t="s">
        <v>341</v>
      </c>
      <c r="C327" s="65" t="n">
        <v>1926</v>
      </c>
      <c r="D327" s="65" t="n">
        <v>1964</v>
      </c>
      <c r="E327" s="65" t="s">
        <v>43</v>
      </c>
      <c r="F327" s="68" t="s">
        <v>337</v>
      </c>
      <c r="G327" s="65" t="n">
        <v>2</v>
      </c>
      <c r="H327" s="69" t="n">
        <v>1</v>
      </c>
      <c r="I327" s="70" t="n">
        <v>258.6</v>
      </c>
      <c r="J327" s="70" t="n">
        <v>246.3</v>
      </c>
      <c r="K327" s="65" t="n">
        <v>246.3</v>
      </c>
      <c r="L327" s="69" t="n">
        <v>8</v>
      </c>
      <c r="M327" s="70" t="n">
        <v>15942</v>
      </c>
      <c r="N327" s="70" t="n">
        <v>0</v>
      </c>
      <c r="O327" s="70" t="n">
        <v>0</v>
      </c>
      <c r="P327" s="70" t="n">
        <v>15942</v>
      </c>
      <c r="Q327" s="74" t="n">
        <f aca="false">M327/J327</f>
        <v>64.7259439707674</v>
      </c>
      <c r="R327" s="65" t="n">
        <v>12882.22</v>
      </c>
      <c r="S327" s="65" t="n">
        <v>2019</v>
      </c>
      <c r="T327" s="36"/>
    </row>
    <row r="328" s="2" customFormat="true" ht="12.75" hidden="false" customHeight="true" outlineLevel="0" collapsed="false">
      <c r="A328" s="65" t="n">
        <v>8</v>
      </c>
      <c r="B328" s="68" t="s">
        <v>342</v>
      </c>
      <c r="C328" s="65" t="n">
        <v>1917</v>
      </c>
      <c r="D328" s="65" t="n">
        <v>1991</v>
      </c>
      <c r="E328" s="65" t="s">
        <v>43</v>
      </c>
      <c r="F328" s="68" t="s">
        <v>337</v>
      </c>
      <c r="G328" s="65" t="n">
        <v>2</v>
      </c>
      <c r="H328" s="69" t="n">
        <v>2</v>
      </c>
      <c r="I328" s="70" t="n">
        <v>695.1</v>
      </c>
      <c r="J328" s="70" t="n">
        <v>633.9</v>
      </c>
      <c r="K328" s="65" t="n">
        <v>560.7</v>
      </c>
      <c r="L328" s="69" t="n">
        <v>16</v>
      </c>
      <c r="M328" s="70" t="n">
        <v>41024</v>
      </c>
      <c r="N328" s="70" t="n">
        <v>0</v>
      </c>
      <c r="O328" s="70" t="n">
        <v>0</v>
      </c>
      <c r="P328" s="70" t="n">
        <v>41024</v>
      </c>
      <c r="Q328" s="74" t="n">
        <f aca="false">M328/J328</f>
        <v>64.716832307935</v>
      </c>
      <c r="R328" s="65" t="n">
        <v>12882.22</v>
      </c>
      <c r="S328" s="65" t="n">
        <v>2019</v>
      </c>
      <c r="T328" s="36"/>
    </row>
    <row r="329" s="2" customFormat="true" ht="12.75" hidden="false" customHeight="true" outlineLevel="0" collapsed="false">
      <c r="A329" s="65" t="n">
        <v>9</v>
      </c>
      <c r="B329" s="68" t="s">
        <v>343</v>
      </c>
      <c r="C329" s="65" t="n">
        <v>1966</v>
      </c>
      <c r="D329" s="65"/>
      <c r="E329" s="65" t="s">
        <v>43</v>
      </c>
      <c r="F329" s="68" t="s">
        <v>79</v>
      </c>
      <c r="G329" s="65" t="n">
        <v>2</v>
      </c>
      <c r="H329" s="69" t="n">
        <v>1</v>
      </c>
      <c r="I329" s="70" t="n">
        <v>310</v>
      </c>
      <c r="J329" s="70" t="n">
        <v>310</v>
      </c>
      <c r="K329" s="65" t="n">
        <v>264.6</v>
      </c>
      <c r="L329" s="69" t="n">
        <v>8</v>
      </c>
      <c r="M329" s="70" t="n">
        <v>20064</v>
      </c>
      <c r="N329" s="70" t="n">
        <v>0</v>
      </c>
      <c r="O329" s="70" t="n">
        <v>0</v>
      </c>
      <c r="P329" s="70" t="n">
        <f aca="false">M329</f>
        <v>20064</v>
      </c>
      <c r="Q329" s="74" t="n">
        <f aca="false">P329/J329</f>
        <v>64.7225806451613</v>
      </c>
      <c r="R329" s="65" t="n">
        <v>12882.22</v>
      </c>
      <c r="S329" s="65" t="n">
        <v>2019</v>
      </c>
      <c r="T329" s="36"/>
    </row>
    <row r="330" s="2" customFormat="true" ht="12.75" hidden="false" customHeight="true" outlineLevel="0" collapsed="false">
      <c r="A330" s="65" t="n">
        <v>10</v>
      </c>
      <c r="B330" s="68" t="s">
        <v>344</v>
      </c>
      <c r="C330" s="65" t="n">
        <v>1962</v>
      </c>
      <c r="D330" s="65"/>
      <c r="E330" s="65" t="s">
        <v>43</v>
      </c>
      <c r="F330" s="68" t="s">
        <v>44</v>
      </c>
      <c r="G330" s="65" t="n">
        <v>2</v>
      </c>
      <c r="H330" s="69" t="n">
        <v>1</v>
      </c>
      <c r="I330" s="70" t="n">
        <v>328</v>
      </c>
      <c r="J330" s="70" t="n">
        <v>323.4</v>
      </c>
      <c r="K330" s="65" t="n">
        <v>246.3</v>
      </c>
      <c r="L330" s="69" t="n">
        <v>8</v>
      </c>
      <c r="M330" s="70" t="n">
        <v>20930</v>
      </c>
      <c r="N330" s="70" t="n">
        <v>0</v>
      </c>
      <c r="O330" s="70" t="n">
        <v>0</v>
      </c>
      <c r="P330" s="70" t="n">
        <v>20930</v>
      </c>
      <c r="Q330" s="74" t="n">
        <f aca="false">P330/J330</f>
        <v>64.7186147186147</v>
      </c>
      <c r="R330" s="65" t="n">
        <v>12882.22</v>
      </c>
      <c r="S330" s="65" t="n">
        <v>2019</v>
      </c>
      <c r="T330" s="36"/>
    </row>
    <row r="331" s="2" customFormat="true" ht="12.75" hidden="false" customHeight="true" outlineLevel="0" collapsed="false">
      <c r="A331" s="65" t="n">
        <v>11</v>
      </c>
      <c r="B331" s="68" t="s">
        <v>345</v>
      </c>
      <c r="C331" s="65" t="n">
        <v>1961</v>
      </c>
      <c r="D331" s="65"/>
      <c r="E331" s="65" t="s">
        <v>43</v>
      </c>
      <c r="F331" s="68" t="s">
        <v>334</v>
      </c>
      <c r="G331" s="65" t="n">
        <v>2</v>
      </c>
      <c r="H331" s="69" t="n">
        <v>2</v>
      </c>
      <c r="I331" s="70" t="n">
        <v>490.9</v>
      </c>
      <c r="J331" s="70" t="n">
        <v>430.7</v>
      </c>
      <c r="K331" s="70" t="n">
        <v>0</v>
      </c>
      <c r="L331" s="69" t="n">
        <v>12</v>
      </c>
      <c r="M331" s="70" t="n">
        <v>29154</v>
      </c>
      <c r="N331" s="70" t="n">
        <v>0</v>
      </c>
      <c r="O331" s="70" t="n">
        <v>0</v>
      </c>
      <c r="P331" s="70" t="n">
        <f aca="false">M331</f>
        <v>29154</v>
      </c>
      <c r="Q331" s="74" t="n">
        <f aca="false">P331/J331</f>
        <v>67.6898072904574</v>
      </c>
      <c r="R331" s="65" t="n">
        <v>14619.8</v>
      </c>
      <c r="S331" s="65" t="n">
        <v>2019</v>
      </c>
      <c r="T331" s="36"/>
    </row>
    <row r="332" s="2" customFormat="true" ht="12.75" hidden="false" customHeight="true" outlineLevel="0" collapsed="false">
      <c r="A332" s="65" t="n">
        <v>12</v>
      </c>
      <c r="B332" s="68" t="s">
        <v>346</v>
      </c>
      <c r="C332" s="65" t="n">
        <v>1957</v>
      </c>
      <c r="D332" s="65"/>
      <c r="E332" s="65" t="s">
        <v>43</v>
      </c>
      <c r="F332" s="68" t="s">
        <v>337</v>
      </c>
      <c r="G332" s="65" t="n">
        <v>2</v>
      </c>
      <c r="H332" s="69" t="n">
        <v>1</v>
      </c>
      <c r="I332" s="70" t="n">
        <v>425.3</v>
      </c>
      <c r="J332" s="70" t="n">
        <v>392.6</v>
      </c>
      <c r="K332" s="65" t="n">
        <v>256.3</v>
      </c>
      <c r="L332" s="69" t="n">
        <v>8</v>
      </c>
      <c r="M332" s="70" t="n">
        <v>26894</v>
      </c>
      <c r="N332" s="70" t="n">
        <v>0</v>
      </c>
      <c r="O332" s="70" t="n">
        <v>0</v>
      </c>
      <c r="P332" s="70" t="n">
        <f aca="false">M332</f>
        <v>26894</v>
      </c>
      <c r="Q332" s="74" t="n">
        <f aca="false">P332/J332</f>
        <v>68.5022924095772</v>
      </c>
      <c r="R332" s="65" t="n">
        <v>12882.22</v>
      </c>
      <c r="S332" s="65" t="n">
        <v>2019</v>
      </c>
      <c r="T332" s="36"/>
    </row>
    <row r="333" s="2" customFormat="true" ht="12.75" hidden="false" customHeight="true" outlineLevel="0" collapsed="false">
      <c r="A333" s="65" t="n">
        <v>13</v>
      </c>
      <c r="B333" s="68" t="s">
        <v>347</v>
      </c>
      <c r="C333" s="65" t="n">
        <v>1964</v>
      </c>
      <c r="D333" s="65"/>
      <c r="E333" s="65" t="s">
        <v>43</v>
      </c>
      <c r="F333" s="68" t="s">
        <v>337</v>
      </c>
      <c r="G333" s="65" t="n">
        <v>2</v>
      </c>
      <c r="H333" s="69" t="n">
        <v>1</v>
      </c>
      <c r="I333" s="70" t="n">
        <v>355</v>
      </c>
      <c r="J333" s="70" t="n">
        <v>327.3</v>
      </c>
      <c r="K333" s="65" t="n">
        <v>192.4</v>
      </c>
      <c r="L333" s="69" t="n">
        <v>8</v>
      </c>
      <c r="M333" s="70" t="n">
        <v>24285</v>
      </c>
      <c r="N333" s="70" t="n">
        <v>0</v>
      </c>
      <c r="O333" s="70" t="n">
        <v>0</v>
      </c>
      <c r="P333" s="70" t="n">
        <f aca="false">M333</f>
        <v>24285</v>
      </c>
      <c r="Q333" s="74" t="n">
        <f aca="false">P333/J333</f>
        <v>74.1979835013749</v>
      </c>
      <c r="R333" s="65" t="n">
        <v>12882.22</v>
      </c>
      <c r="S333" s="65" t="n">
        <v>2019</v>
      </c>
      <c r="T333" s="36"/>
    </row>
    <row r="334" s="2" customFormat="true" ht="12.75" hidden="false" customHeight="true" outlineLevel="0" collapsed="false">
      <c r="A334" s="65" t="n">
        <v>14</v>
      </c>
      <c r="B334" s="68" t="s">
        <v>348</v>
      </c>
      <c r="C334" s="65" t="n">
        <v>1957</v>
      </c>
      <c r="D334" s="65"/>
      <c r="E334" s="65" t="s">
        <v>43</v>
      </c>
      <c r="F334" s="68" t="s">
        <v>337</v>
      </c>
      <c r="G334" s="65" t="n">
        <v>2</v>
      </c>
      <c r="H334" s="69" t="n">
        <v>1</v>
      </c>
      <c r="I334" s="70" t="n">
        <v>356.5</v>
      </c>
      <c r="J334" s="70" t="n">
        <v>327.2</v>
      </c>
      <c r="K334" s="65" t="n">
        <v>289.9</v>
      </c>
      <c r="L334" s="69" t="n">
        <v>9</v>
      </c>
      <c r="M334" s="70" t="n">
        <v>24285</v>
      </c>
      <c r="N334" s="70" t="n">
        <v>0</v>
      </c>
      <c r="O334" s="70" t="n">
        <v>0</v>
      </c>
      <c r="P334" s="70" t="n">
        <f aca="false">M334</f>
        <v>24285</v>
      </c>
      <c r="Q334" s="74" t="n">
        <f aca="false">P334/J334</f>
        <v>74.2206601466993</v>
      </c>
      <c r="R334" s="65" t="n">
        <v>12882.22</v>
      </c>
      <c r="S334" s="65" t="n">
        <v>2019</v>
      </c>
      <c r="T334" s="36"/>
    </row>
    <row r="335" s="2" customFormat="true" ht="12.75" hidden="false" customHeight="true" outlineLevel="0" collapsed="false">
      <c r="A335" s="65" t="n">
        <v>15</v>
      </c>
      <c r="B335" s="68" t="s">
        <v>349</v>
      </c>
      <c r="C335" s="65" t="n">
        <v>1931</v>
      </c>
      <c r="D335" s="65" t="n">
        <v>1978</v>
      </c>
      <c r="E335" s="65" t="s">
        <v>43</v>
      </c>
      <c r="F335" s="68" t="s">
        <v>337</v>
      </c>
      <c r="G335" s="65" t="n">
        <v>2</v>
      </c>
      <c r="H335" s="69" t="n">
        <v>2</v>
      </c>
      <c r="I335" s="70" t="n">
        <v>366.8</v>
      </c>
      <c r="J335" s="70" t="n">
        <v>332.1</v>
      </c>
      <c r="K335" s="65" t="n">
        <v>21.7</v>
      </c>
      <c r="L335" s="69" t="n">
        <v>8</v>
      </c>
      <c r="M335" s="70" t="n">
        <v>24460</v>
      </c>
      <c r="N335" s="70" t="n">
        <v>0</v>
      </c>
      <c r="O335" s="70" t="n">
        <v>0</v>
      </c>
      <c r="P335" s="70" t="n">
        <f aca="false">M335</f>
        <v>24460</v>
      </c>
      <c r="Q335" s="74" t="n">
        <f aca="false">P335/J335</f>
        <v>73.6525143029208</v>
      </c>
      <c r="R335" s="65" t="n">
        <v>12882.22</v>
      </c>
      <c r="S335" s="65" t="n">
        <v>2019</v>
      </c>
      <c r="T335" s="36"/>
    </row>
    <row r="336" s="2" customFormat="true" ht="12.75" hidden="false" customHeight="true" outlineLevel="0" collapsed="false">
      <c r="A336" s="65" t="n">
        <v>16</v>
      </c>
      <c r="B336" s="68" t="s">
        <v>350</v>
      </c>
      <c r="C336" s="65" t="s">
        <v>158</v>
      </c>
      <c r="D336" s="65"/>
      <c r="E336" s="65" t="s">
        <v>43</v>
      </c>
      <c r="F336" s="68" t="s">
        <v>54</v>
      </c>
      <c r="G336" s="65" t="n">
        <v>2</v>
      </c>
      <c r="H336" s="69" t="n">
        <v>1</v>
      </c>
      <c r="I336" s="70" t="n">
        <v>359</v>
      </c>
      <c r="J336" s="70" t="n">
        <v>330</v>
      </c>
      <c r="K336" s="65" t="n">
        <v>253.6</v>
      </c>
      <c r="L336" s="69" t="n">
        <v>8</v>
      </c>
      <c r="M336" s="70" t="n">
        <v>24285</v>
      </c>
      <c r="N336" s="70" t="n">
        <v>0</v>
      </c>
      <c r="O336" s="70" t="n">
        <v>0</v>
      </c>
      <c r="P336" s="70" t="n">
        <f aca="false">M336</f>
        <v>24285</v>
      </c>
      <c r="Q336" s="74" t="n">
        <f aca="false">P336/J336</f>
        <v>73.5909090909091</v>
      </c>
      <c r="R336" s="65" t="n">
        <v>12882.22</v>
      </c>
      <c r="S336" s="65" t="n">
        <v>2019</v>
      </c>
      <c r="T336" s="36"/>
    </row>
    <row r="337" s="2" customFormat="true" ht="12.75" hidden="false" customHeight="true" outlineLevel="0" collapsed="false">
      <c r="A337" s="65" t="n">
        <v>17</v>
      </c>
      <c r="B337" s="68" t="s">
        <v>351</v>
      </c>
      <c r="C337" s="65" t="s">
        <v>352</v>
      </c>
      <c r="D337" s="65"/>
      <c r="E337" s="65" t="s">
        <v>43</v>
      </c>
      <c r="F337" s="68" t="s">
        <v>289</v>
      </c>
      <c r="G337" s="65" t="n">
        <v>2</v>
      </c>
      <c r="H337" s="69" t="n">
        <v>1</v>
      </c>
      <c r="I337" s="70" t="n">
        <v>419.9</v>
      </c>
      <c r="J337" s="70" t="n">
        <v>378.9</v>
      </c>
      <c r="K337" s="65" t="n">
        <v>244.6</v>
      </c>
      <c r="L337" s="69" t="n">
        <v>8</v>
      </c>
      <c r="M337" s="70" t="n">
        <v>26459</v>
      </c>
      <c r="N337" s="70" t="n">
        <v>0</v>
      </c>
      <c r="O337" s="70" t="n">
        <v>0</v>
      </c>
      <c r="P337" s="70" t="n">
        <f aca="false">M337</f>
        <v>26459</v>
      </c>
      <c r="Q337" s="74" t="n">
        <f aca="false">P337/J337</f>
        <v>69.8310899973608</v>
      </c>
      <c r="R337" s="65" t="n">
        <v>12882.22</v>
      </c>
      <c r="S337" s="65" t="n">
        <v>2019</v>
      </c>
      <c r="T337" s="36"/>
    </row>
    <row r="338" s="2" customFormat="true" ht="12.75" hidden="false" customHeight="true" outlineLevel="0" collapsed="false">
      <c r="A338" s="65" t="n">
        <v>18</v>
      </c>
      <c r="B338" s="68" t="s">
        <v>353</v>
      </c>
      <c r="C338" s="65" t="n">
        <v>1959</v>
      </c>
      <c r="D338" s="65"/>
      <c r="E338" s="65" t="s">
        <v>43</v>
      </c>
      <c r="F338" s="68" t="s">
        <v>289</v>
      </c>
      <c r="G338" s="65" t="n">
        <v>2</v>
      </c>
      <c r="H338" s="69" t="n">
        <v>1</v>
      </c>
      <c r="I338" s="70" t="n">
        <v>423.1</v>
      </c>
      <c r="J338" s="70" t="n">
        <v>381.1</v>
      </c>
      <c r="K338" s="65" t="n">
        <v>190.2</v>
      </c>
      <c r="L338" s="69" t="n">
        <v>8</v>
      </c>
      <c r="M338" s="70" t="n">
        <v>26894</v>
      </c>
      <c r="N338" s="70" t="n">
        <v>0</v>
      </c>
      <c r="O338" s="70" t="n">
        <v>0</v>
      </c>
      <c r="P338" s="70" t="n">
        <f aca="false">M338</f>
        <v>26894</v>
      </c>
      <c r="Q338" s="74" t="n">
        <f aca="false">P338/J338</f>
        <v>70.5694043558121</v>
      </c>
      <c r="R338" s="65" t="n">
        <v>12882.22</v>
      </c>
      <c r="S338" s="65" t="n">
        <v>2019</v>
      </c>
      <c r="T338" s="36"/>
    </row>
    <row r="339" s="2" customFormat="true" ht="12.75" hidden="false" customHeight="true" outlineLevel="0" collapsed="false">
      <c r="A339" s="65" t="n">
        <v>19</v>
      </c>
      <c r="B339" s="68" t="s">
        <v>354</v>
      </c>
      <c r="C339" s="65" t="n">
        <v>1952</v>
      </c>
      <c r="D339" s="65"/>
      <c r="E339" s="65" t="s">
        <v>43</v>
      </c>
      <c r="F339" s="68" t="s">
        <v>337</v>
      </c>
      <c r="G339" s="65" t="n">
        <v>2</v>
      </c>
      <c r="H339" s="69" t="n">
        <v>2</v>
      </c>
      <c r="I339" s="70" t="n">
        <v>509.5</v>
      </c>
      <c r="J339" s="70" t="n">
        <v>436.5</v>
      </c>
      <c r="K339" s="65" t="n">
        <v>326.9</v>
      </c>
      <c r="L339" s="69" t="n">
        <v>8</v>
      </c>
      <c r="M339" s="70" t="n">
        <v>29502</v>
      </c>
      <c r="N339" s="70" t="n">
        <v>0</v>
      </c>
      <c r="O339" s="70" t="n">
        <v>0</v>
      </c>
      <c r="P339" s="70" t="n">
        <f aca="false">M339</f>
        <v>29502</v>
      </c>
      <c r="Q339" s="74" t="n">
        <f aca="false">P339/J339</f>
        <v>67.5876288659794</v>
      </c>
      <c r="R339" s="65" t="n">
        <v>12882.22</v>
      </c>
      <c r="S339" s="65" t="n">
        <v>2019</v>
      </c>
      <c r="T339" s="36"/>
    </row>
    <row r="340" s="2" customFormat="true" ht="12.75" hidden="false" customHeight="true" outlineLevel="0" collapsed="false">
      <c r="A340" s="65" t="n">
        <v>20</v>
      </c>
      <c r="B340" s="68" t="s">
        <v>355</v>
      </c>
      <c r="C340" s="65" t="n">
        <v>1950</v>
      </c>
      <c r="D340" s="65"/>
      <c r="E340" s="65" t="s">
        <v>43</v>
      </c>
      <c r="F340" s="68" t="s">
        <v>337</v>
      </c>
      <c r="G340" s="65" t="n">
        <v>2</v>
      </c>
      <c r="H340" s="69" t="n">
        <v>2</v>
      </c>
      <c r="I340" s="70" t="n">
        <v>779.3</v>
      </c>
      <c r="J340" s="70" t="n">
        <v>692.3</v>
      </c>
      <c r="K340" s="65" t="n">
        <v>454.2</v>
      </c>
      <c r="L340" s="69" t="n">
        <v>12</v>
      </c>
      <c r="M340" s="70" t="n">
        <v>29785</v>
      </c>
      <c r="N340" s="70" t="n">
        <v>0</v>
      </c>
      <c r="O340" s="70" t="n">
        <v>0</v>
      </c>
      <c r="P340" s="70" t="n">
        <f aca="false">M340</f>
        <v>29785</v>
      </c>
      <c r="Q340" s="74" t="n">
        <f aca="false">P340/J340</f>
        <v>43.0232558139535</v>
      </c>
      <c r="R340" s="65" t="n">
        <v>12882.22</v>
      </c>
      <c r="S340" s="65" t="n">
        <v>2019</v>
      </c>
      <c r="T340" s="36"/>
    </row>
    <row r="341" s="2" customFormat="true" ht="12.75" hidden="false" customHeight="true" outlineLevel="0" collapsed="false">
      <c r="A341" s="65" t="n">
        <v>21</v>
      </c>
      <c r="B341" s="68" t="s">
        <v>356</v>
      </c>
      <c r="C341" s="65" t="n">
        <v>1955</v>
      </c>
      <c r="D341" s="65"/>
      <c r="E341" s="65" t="s">
        <v>43</v>
      </c>
      <c r="F341" s="68" t="s">
        <v>337</v>
      </c>
      <c r="G341" s="65" t="n">
        <v>2</v>
      </c>
      <c r="H341" s="69" t="n">
        <v>1</v>
      </c>
      <c r="I341" s="70" t="n">
        <v>282.5</v>
      </c>
      <c r="J341" s="70" t="n">
        <v>251.5</v>
      </c>
      <c r="K341" s="65" t="n">
        <v>125.8</v>
      </c>
      <c r="L341" s="69" t="n">
        <v>4</v>
      </c>
      <c r="M341" s="70" t="n">
        <v>22112</v>
      </c>
      <c r="N341" s="70" t="n">
        <v>0</v>
      </c>
      <c r="O341" s="70" t="n">
        <v>0</v>
      </c>
      <c r="P341" s="70" t="n">
        <f aca="false">M341</f>
        <v>22112</v>
      </c>
      <c r="Q341" s="74" t="n">
        <f aca="false">P341/J341</f>
        <v>87.920477137177</v>
      </c>
      <c r="R341" s="65" t="n">
        <v>12882.22</v>
      </c>
      <c r="S341" s="65" t="n">
        <v>2019</v>
      </c>
      <c r="T341" s="36"/>
    </row>
    <row r="342" s="2" customFormat="true" ht="12.75" hidden="false" customHeight="true" outlineLevel="0" collapsed="false">
      <c r="A342" s="65" t="n">
        <v>22</v>
      </c>
      <c r="B342" s="68" t="s">
        <v>357</v>
      </c>
      <c r="C342" s="65" t="n">
        <v>1955</v>
      </c>
      <c r="D342" s="65"/>
      <c r="E342" s="65" t="s">
        <v>43</v>
      </c>
      <c r="F342" s="68" t="s">
        <v>337</v>
      </c>
      <c r="G342" s="65" t="n">
        <v>2</v>
      </c>
      <c r="H342" s="69" t="n">
        <v>1</v>
      </c>
      <c r="I342" s="70" t="n">
        <v>281.4</v>
      </c>
      <c r="J342" s="70" t="n">
        <v>250.4</v>
      </c>
      <c r="K342" s="65" t="n">
        <v>125.2</v>
      </c>
      <c r="L342" s="69" t="n">
        <v>4</v>
      </c>
      <c r="M342" s="70" t="n">
        <v>22112</v>
      </c>
      <c r="N342" s="70" t="n">
        <v>0</v>
      </c>
      <c r="O342" s="70" t="n">
        <v>0</v>
      </c>
      <c r="P342" s="70" t="n">
        <f aca="false">M342</f>
        <v>22112</v>
      </c>
      <c r="Q342" s="74" t="n">
        <f aca="false">P342/J342</f>
        <v>88.3067092651757</v>
      </c>
      <c r="R342" s="65" t="n">
        <v>12882.22</v>
      </c>
      <c r="S342" s="65" t="n">
        <v>2019</v>
      </c>
      <c r="T342" s="36"/>
    </row>
    <row r="343" s="2" customFormat="true" ht="12.75" hidden="false" customHeight="true" outlineLevel="0" collapsed="false">
      <c r="A343" s="65" t="n">
        <v>23</v>
      </c>
      <c r="B343" s="68" t="s">
        <v>358</v>
      </c>
      <c r="C343" s="65" t="s">
        <v>188</v>
      </c>
      <c r="D343" s="65"/>
      <c r="E343" s="65" t="s">
        <v>43</v>
      </c>
      <c r="F343" s="68" t="s">
        <v>202</v>
      </c>
      <c r="G343" s="65" t="n">
        <v>3</v>
      </c>
      <c r="H343" s="69" t="n">
        <v>3</v>
      </c>
      <c r="I343" s="70" t="n">
        <v>1531.46</v>
      </c>
      <c r="J343" s="70" t="n">
        <v>1464</v>
      </c>
      <c r="K343" s="65" t="n">
        <v>1531.46</v>
      </c>
      <c r="L343" s="69" t="n">
        <v>36</v>
      </c>
      <c r="M343" s="70" t="n">
        <v>473729.904</v>
      </c>
      <c r="N343" s="70" t="n">
        <v>0</v>
      </c>
      <c r="O343" s="70" t="n">
        <v>0</v>
      </c>
      <c r="P343" s="70" t="n">
        <f aca="false">M343</f>
        <v>473729.904</v>
      </c>
      <c r="Q343" s="74" t="n">
        <f aca="false">P343/J343</f>
        <v>323.586</v>
      </c>
      <c r="R343" s="65" t="n">
        <v>19673.11</v>
      </c>
      <c r="S343" s="65" t="n">
        <v>2019</v>
      </c>
      <c r="T343" s="36"/>
    </row>
    <row r="344" s="2" customFormat="true" ht="12.75" hidden="false" customHeight="true" outlineLevel="0" collapsed="false">
      <c r="A344" s="65" t="n">
        <v>24</v>
      </c>
      <c r="B344" s="68" t="s">
        <v>359</v>
      </c>
      <c r="C344" s="65" t="s">
        <v>222</v>
      </c>
      <c r="D344" s="65"/>
      <c r="E344" s="65" t="s">
        <v>43</v>
      </c>
      <c r="F344" s="68" t="s">
        <v>337</v>
      </c>
      <c r="G344" s="65" t="n">
        <v>2</v>
      </c>
      <c r="H344" s="69" t="n">
        <v>2</v>
      </c>
      <c r="I344" s="70" t="n">
        <v>480.3</v>
      </c>
      <c r="J344" s="70" t="n">
        <v>445</v>
      </c>
      <c r="K344" s="65" t="n">
        <v>418.4</v>
      </c>
      <c r="L344" s="69" t="n">
        <v>14</v>
      </c>
      <c r="M344" s="70" t="n">
        <v>43199</v>
      </c>
      <c r="N344" s="70" t="n">
        <v>0</v>
      </c>
      <c r="O344" s="70" t="n">
        <v>0</v>
      </c>
      <c r="P344" s="70" t="n">
        <f aca="false">M344</f>
        <v>43199</v>
      </c>
      <c r="Q344" s="74" t="n">
        <f aca="false">P344/J344</f>
        <v>97.076404494382</v>
      </c>
      <c r="R344" s="65" t="n">
        <v>15029.02</v>
      </c>
      <c r="S344" s="65" t="n">
        <v>2019</v>
      </c>
      <c r="T344" s="36"/>
    </row>
    <row r="345" s="2" customFormat="true" ht="12.75" hidden="false" customHeight="true" outlineLevel="0" collapsed="false">
      <c r="A345" s="65" t="n">
        <v>25</v>
      </c>
      <c r="B345" s="68" t="s">
        <v>360</v>
      </c>
      <c r="C345" s="65" t="s">
        <v>256</v>
      </c>
      <c r="D345" s="65"/>
      <c r="E345" s="65" t="s">
        <v>43</v>
      </c>
      <c r="F345" s="68" t="s">
        <v>337</v>
      </c>
      <c r="G345" s="65" t="n">
        <v>2</v>
      </c>
      <c r="H345" s="69" t="n">
        <v>2</v>
      </c>
      <c r="I345" s="70" t="n">
        <v>456</v>
      </c>
      <c r="J345" s="70" t="n">
        <v>424</v>
      </c>
      <c r="K345" s="65" t="n">
        <v>369.8</v>
      </c>
      <c r="L345" s="69" t="n">
        <v>10</v>
      </c>
      <c r="M345" s="70" t="n">
        <v>41160</v>
      </c>
      <c r="N345" s="70" t="n">
        <v>0</v>
      </c>
      <c r="O345" s="70" t="n">
        <v>0</v>
      </c>
      <c r="P345" s="70" t="n">
        <f aca="false">M345</f>
        <v>41160</v>
      </c>
      <c r="Q345" s="74" t="n">
        <f aca="false">P345/J345</f>
        <v>97.0754716981132</v>
      </c>
      <c r="R345" s="65" t="n">
        <v>15029.02</v>
      </c>
      <c r="S345" s="65" t="n">
        <v>2019</v>
      </c>
      <c r="T345" s="36"/>
    </row>
    <row r="346" s="2" customFormat="true" ht="12.75" hidden="false" customHeight="true" outlineLevel="0" collapsed="false">
      <c r="A346" s="65" t="n">
        <v>26</v>
      </c>
      <c r="B346" s="68" t="s">
        <v>361</v>
      </c>
      <c r="C346" s="65" t="n">
        <v>1957</v>
      </c>
      <c r="D346" s="65"/>
      <c r="E346" s="65" t="s">
        <v>43</v>
      </c>
      <c r="F346" s="68" t="s">
        <v>325</v>
      </c>
      <c r="G346" s="65" t="n">
        <v>2</v>
      </c>
      <c r="H346" s="69" t="n">
        <v>1</v>
      </c>
      <c r="I346" s="70" t="n">
        <v>353.5</v>
      </c>
      <c r="J346" s="70" t="n">
        <v>326</v>
      </c>
      <c r="K346" s="65" t="n">
        <v>202.9</v>
      </c>
      <c r="L346" s="69" t="n">
        <v>11</v>
      </c>
      <c r="M346" s="70" t="n">
        <v>70326</v>
      </c>
      <c r="N346" s="70" t="n">
        <v>0</v>
      </c>
      <c r="O346" s="70" t="n">
        <v>0</v>
      </c>
      <c r="P346" s="70" t="n">
        <v>70326</v>
      </c>
      <c r="Q346" s="74" t="n">
        <f aca="false">P346/J346</f>
        <v>215.723926380368</v>
      </c>
      <c r="R346" s="65" t="n">
        <v>15029.02</v>
      </c>
      <c r="S346" s="65" t="n">
        <v>2019</v>
      </c>
      <c r="T346" s="36"/>
    </row>
    <row r="347" s="2" customFormat="true" ht="12.75" hidden="false" customHeight="true" outlineLevel="0" collapsed="false">
      <c r="A347" s="65" t="n">
        <v>27</v>
      </c>
      <c r="B347" s="68" t="s">
        <v>362</v>
      </c>
      <c r="C347" s="65" t="n">
        <v>1964</v>
      </c>
      <c r="D347" s="65"/>
      <c r="E347" s="65" t="s">
        <v>43</v>
      </c>
      <c r="F347" s="68" t="s">
        <v>325</v>
      </c>
      <c r="G347" s="65" t="n">
        <v>2</v>
      </c>
      <c r="H347" s="69" t="n">
        <v>1</v>
      </c>
      <c r="I347" s="70" t="n">
        <v>348.5</v>
      </c>
      <c r="J347" s="70" t="n">
        <v>320.6</v>
      </c>
      <c r="K347" s="65" t="n">
        <v>171.5</v>
      </c>
      <c r="L347" s="69" t="n">
        <v>12</v>
      </c>
      <c r="M347" s="70" t="n">
        <v>69161</v>
      </c>
      <c r="N347" s="70" t="n">
        <v>0</v>
      </c>
      <c r="O347" s="70" t="n">
        <v>0</v>
      </c>
      <c r="P347" s="70" t="n">
        <v>69161</v>
      </c>
      <c r="Q347" s="74" t="n">
        <f aca="false">P347/J347</f>
        <v>215.723643169058</v>
      </c>
      <c r="R347" s="65" t="n">
        <v>15029.02</v>
      </c>
      <c r="S347" s="65" t="n">
        <v>2019</v>
      </c>
      <c r="T347" s="36"/>
    </row>
    <row r="348" s="2" customFormat="true" ht="12.75" hidden="false" customHeight="true" outlineLevel="0" collapsed="false">
      <c r="A348" s="65" t="n">
        <v>28</v>
      </c>
      <c r="B348" s="68" t="s">
        <v>363</v>
      </c>
      <c r="C348" s="65" t="s">
        <v>364</v>
      </c>
      <c r="D348" s="65"/>
      <c r="E348" s="65" t="s">
        <v>43</v>
      </c>
      <c r="F348" s="68" t="s">
        <v>325</v>
      </c>
      <c r="G348" s="65" t="n">
        <v>2</v>
      </c>
      <c r="H348" s="69" t="n">
        <v>1</v>
      </c>
      <c r="I348" s="70" t="n">
        <v>341.4</v>
      </c>
      <c r="J348" s="70" t="n">
        <v>327.4</v>
      </c>
      <c r="K348" s="65" t="n">
        <v>115</v>
      </c>
      <c r="L348" s="69" t="n">
        <v>13</v>
      </c>
      <c r="M348" s="70" t="n">
        <v>21188</v>
      </c>
      <c r="N348" s="70" t="n">
        <v>0</v>
      </c>
      <c r="O348" s="70" t="n">
        <v>0</v>
      </c>
      <c r="P348" s="70" t="n">
        <v>21188</v>
      </c>
      <c r="Q348" s="74" t="n">
        <f aca="false">P348/J348</f>
        <v>64.7159437996335</v>
      </c>
      <c r="R348" s="65" t="n">
        <v>15029.02</v>
      </c>
      <c r="S348" s="65" t="n">
        <v>2019</v>
      </c>
      <c r="T348" s="36"/>
    </row>
    <row r="349" s="2" customFormat="true" ht="12.75" hidden="false" customHeight="true" outlineLevel="0" collapsed="false">
      <c r="A349" s="65" t="n">
        <v>29</v>
      </c>
      <c r="B349" s="68" t="s">
        <v>365</v>
      </c>
      <c r="C349" s="65" t="s">
        <v>151</v>
      </c>
      <c r="D349" s="65"/>
      <c r="E349" s="65" t="s">
        <v>43</v>
      </c>
      <c r="F349" s="68" t="s">
        <v>325</v>
      </c>
      <c r="G349" s="65" t="n">
        <v>2</v>
      </c>
      <c r="H349" s="69" t="n">
        <v>1</v>
      </c>
      <c r="I349" s="70" t="n">
        <v>282.6</v>
      </c>
      <c r="J349" s="70" t="n">
        <v>251.4</v>
      </c>
      <c r="K349" s="65" t="n">
        <v>125.5</v>
      </c>
      <c r="L349" s="69" t="n">
        <v>6</v>
      </c>
      <c r="M349" s="70" t="n">
        <v>16270</v>
      </c>
      <c r="N349" s="70" t="n">
        <v>0</v>
      </c>
      <c r="O349" s="70" t="n">
        <v>0</v>
      </c>
      <c r="P349" s="70" t="n">
        <v>16270</v>
      </c>
      <c r="Q349" s="74" t="n">
        <f aca="false">P349/J349</f>
        <v>64.7175815433572</v>
      </c>
      <c r="R349" s="65" t="n">
        <v>15029.02</v>
      </c>
      <c r="S349" s="65" t="n">
        <v>2019</v>
      </c>
      <c r="T349" s="36"/>
    </row>
    <row r="350" s="83" customFormat="true" ht="12.75" hidden="false" customHeight="true" outlineLevel="0" collapsed="false">
      <c r="A350" s="78" t="n">
        <v>30</v>
      </c>
      <c r="B350" s="79" t="s">
        <v>366</v>
      </c>
      <c r="C350" s="78" t="n">
        <v>1935</v>
      </c>
      <c r="D350" s="78"/>
      <c r="E350" s="78" t="s">
        <v>43</v>
      </c>
      <c r="F350" s="79" t="s">
        <v>79</v>
      </c>
      <c r="G350" s="78" t="n">
        <v>4</v>
      </c>
      <c r="H350" s="99" t="n">
        <v>3</v>
      </c>
      <c r="I350" s="80" t="n">
        <v>2102</v>
      </c>
      <c r="J350" s="80" t="n">
        <v>2015.03</v>
      </c>
      <c r="K350" s="78" t="n">
        <v>1921.63</v>
      </c>
      <c r="L350" s="99" t="n">
        <v>34</v>
      </c>
      <c r="M350" s="80" t="n">
        <v>3535749</v>
      </c>
      <c r="N350" s="80" t="n">
        <v>0</v>
      </c>
      <c r="O350" s="80" t="n">
        <v>0</v>
      </c>
      <c r="P350" s="80" t="n">
        <v>3535749</v>
      </c>
      <c r="Q350" s="81" t="n">
        <v>5393.1</v>
      </c>
      <c r="R350" s="78" t="n">
        <v>15029.02</v>
      </c>
      <c r="S350" s="78" t="s">
        <v>195</v>
      </c>
      <c r="T350" s="82"/>
    </row>
    <row r="351" s="2" customFormat="true" ht="12.75" hidden="false" customHeight="true" outlineLevel="0" collapsed="false">
      <c r="A351" s="65" t="n">
        <v>31</v>
      </c>
      <c r="B351" s="68" t="s">
        <v>367</v>
      </c>
      <c r="C351" s="65" t="n">
        <v>1956</v>
      </c>
      <c r="D351" s="65"/>
      <c r="E351" s="65" t="s">
        <v>43</v>
      </c>
      <c r="F351" s="68" t="s">
        <v>202</v>
      </c>
      <c r="G351" s="65" t="n">
        <v>2</v>
      </c>
      <c r="H351" s="69" t="n">
        <v>3</v>
      </c>
      <c r="I351" s="70" t="n">
        <v>1841.5</v>
      </c>
      <c r="J351" s="70" t="n">
        <v>1436</v>
      </c>
      <c r="K351" s="70" t="n">
        <v>1409.7</v>
      </c>
      <c r="L351" s="69" t="n">
        <v>22</v>
      </c>
      <c r="M351" s="70" t="n">
        <v>387265</v>
      </c>
      <c r="N351" s="70" t="n">
        <v>0</v>
      </c>
      <c r="O351" s="70" t="n">
        <v>0</v>
      </c>
      <c r="P351" s="70" t="n">
        <v>387265</v>
      </c>
      <c r="Q351" s="74" t="n">
        <v>5393.1</v>
      </c>
      <c r="R351" s="65" t="n">
        <v>15029.02</v>
      </c>
      <c r="S351" s="65" t="n">
        <v>2019</v>
      </c>
      <c r="T351" s="36"/>
    </row>
    <row r="352" s="2" customFormat="true" ht="12.75" hidden="false" customHeight="true" outlineLevel="0" collapsed="false">
      <c r="A352" s="65" t="n">
        <v>32</v>
      </c>
      <c r="B352" s="68" t="s">
        <v>368</v>
      </c>
      <c r="C352" s="65" t="n">
        <v>1984</v>
      </c>
      <c r="D352" s="65"/>
      <c r="E352" s="65" t="s">
        <v>43</v>
      </c>
      <c r="F352" s="68" t="s">
        <v>235</v>
      </c>
      <c r="G352" s="65" t="n">
        <v>5</v>
      </c>
      <c r="H352" s="69" t="n">
        <v>2</v>
      </c>
      <c r="I352" s="70" t="n">
        <v>2252.3</v>
      </c>
      <c r="J352" s="70" t="n">
        <v>1218</v>
      </c>
      <c r="K352" s="65" t="n">
        <v>1194.5</v>
      </c>
      <c r="L352" s="69" t="n">
        <v>56</v>
      </c>
      <c r="M352" s="70" t="n">
        <v>394127.748</v>
      </c>
      <c r="N352" s="70" t="n">
        <v>0</v>
      </c>
      <c r="O352" s="70" t="n">
        <v>0</v>
      </c>
      <c r="P352" s="70" t="n">
        <v>394127.748</v>
      </c>
      <c r="Q352" s="74" t="n">
        <v>5393.1</v>
      </c>
      <c r="R352" s="65" t="n">
        <v>15029.02</v>
      </c>
      <c r="S352" s="65" t="n">
        <v>2019</v>
      </c>
      <c r="T352" s="36"/>
    </row>
    <row r="353" s="2" customFormat="true" ht="12.75" hidden="false" customHeight="true" outlineLevel="0" collapsed="false">
      <c r="A353" s="47" t="s">
        <v>369</v>
      </c>
      <c r="B353" s="47"/>
      <c r="C353" s="49" t="n">
        <v>32</v>
      </c>
      <c r="D353" s="49"/>
      <c r="E353" s="49"/>
      <c r="F353" s="47"/>
      <c r="G353" s="49"/>
      <c r="H353" s="50"/>
      <c r="I353" s="54" t="n">
        <f aca="false">SUM(I321:I352)</f>
        <v>20790.5</v>
      </c>
      <c r="J353" s="54" t="n">
        <f aca="false">SUM(J321:J352)</f>
        <v>18277.47</v>
      </c>
      <c r="K353" s="54" t="n">
        <f aca="false">SUM(K321:K352)</f>
        <v>15048.03</v>
      </c>
      <c r="L353" s="49" t="n">
        <f aca="false">SUM(L321:L352)</f>
        <v>447</v>
      </c>
      <c r="M353" s="54" t="n">
        <f aca="false">SUM(M321:M352)</f>
        <v>6396329.39944</v>
      </c>
      <c r="N353" s="54"/>
      <c r="O353" s="54"/>
      <c r="P353" s="54" t="n">
        <f aca="false">SUM(P321:P352)</f>
        <v>6396329.39944</v>
      </c>
      <c r="Q353" s="86"/>
      <c r="R353" s="86"/>
      <c r="S353" s="49"/>
      <c r="T353" s="36"/>
    </row>
    <row r="354" s="2" customFormat="true" ht="12.75" hidden="false" customHeight="true" outlineLevel="0" collapsed="false">
      <c r="A354" s="65" t="n">
        <v>1</v>
      </c>
      <c r="B354" s="68" t="s">
        <v>367</v>
      </c>
      <c r="C354" s="65" t="n">
        <v>1956</v>
      </c>
      <c r="D354" s="28"/>
      <c r="E354" s="65" t="s">
        <v>43</v>
      </c>
      <c r="F354" s="68" t="s">
        <v>202</v>
      </c>
      <c r="G354" s="65" t="n">
        <v>2</v>
      </c>
      <c r="H354" s="65" t="n">
        <v>3</v>
      </c>
      <c r="I354" s="70" t="n">
        <v>1841.5</v>
      </c>
      <c r="J354" s="70" t="n">
        <v>1436</v>
      </c>
      <c r="K354" s="70" t="n">
        <v>1409.7</v>
      </c>
      <c r="L354" s="65" t="n">
        <v>22</v>
      </c>
      <c r="M354" s="70" t="n">
        <f aca="false">'Раздел 2'!C354</f>
        <v>3773317.164</v>
      </c>
      <c r="N354" s="70" t="n">
        <v>0</v>
      </c>
      <c r="O354" s="70" t="n">
        <v>0</v>
      </c>
      <c r="P354" s="70" t="n">
        <f aca="false">M354</f>
        <v>3773317.164</v>
      </c>
      <c r="Q354" s="74" t="n">
        <f aca="false">P354/J354</f>
        <v>2627.65819220056</v>
      </c>
      <c r="R354" s="65" t="n">
        <v>15029.02</v>
      </c>
      <c r="S354" s="65" t="n">
        <v>2020</v>
      </c>
      <c r="T354" s="36"/>
    </row>
    <row r="355" s="2" customFormat="true" ht="12.75" hidden="false" customHeight="true" outlineLevel="0" collapsed="false">
      <c r="A355" s="65" t="n">
        <v>2</v>
      </c>
      <c r="B355" s="68" t="s">
        <v>370</v>
      </c>
      <c r="C355" s="65" t="s">
        <v>151</v>
      </c>
      <c r="D355" s="28"/>
      <c r="E355" s="65" t="s">
        <v>43</v>
      </c>
      <c r="F355" s="68" t="s">
        <v>325</v>
      </c>
      <c r="G355" s="65" t="n">
        <v>2</v>
      </c>
      <c r="H355" s="65" t="n">
        <v>3</v>
      </c>
      <c r="I355" s="70" t="n">
        <v>786</v>
      </c>
      <c r="J355" s="70" t="n">
        <v>668.2</v>
      </c>
      <c r="K355" s="70" t="n">
        <v>399</v>
      </c>
      <c r="L355" s="65" t="n">
        <v>17</v>
      </c>
      <c r="M355" s="70" t="n">
        <f aca="false">'Раздел 2'!C355</f>
        <v>64866</v>
      </c>
      <c r="N355" s="70" t="n">
        <v>0</v>
      </c>
      <c r="O355" s="70" t="n">
        <v>0</v>
      </c>
      <c r="P355" s="70" t="n">
        <f aca="false">M355</f>
        <v>64866</v>
      </c>
      <c r="Q355" s="74" t="n">
        <f aca="false">P355/J355</f>
        <v>97.0757258305896</v>
      </c>
      <c r="R355" s="65" t="n">
        <v>15029.02</v>
      </c>
      <c r="S355" s="65" t="n">
        <v>2020</v>
      </c>
      <c r="T355" s="36"/>
    </row>
    <row r="356" s="2" customFormat="true" ht="12.75" hidden="false" customHeight="true" outlineLevel="0" collapsed="false">
      <c r="A356" s="65" t="n">
        <v>3</v>
      </c>
      <c r="B356" s="68" t="s">
        <v>371</v>
      </c>
      <c r="C356" s="65" t="s">
        <v>171</v>
      </c>
      <c r="D356" s="28"/>
      <c r="E356" s="65" t="s">
        <v>43</v>
      </c>
      <c r="F356" s="68" t="s">
        <v>325</v>
      </c>
      <c r="G356" s="65" t="n">
        <v>2</v>
      </c>
      <c r="H356" s="65" t="n">
        <v>1</v>
      </c>
      <c r="I356" s="70" t="n">
        <v>437.6</v>
      </c>
      <c r="J356" s="70" t="n">
        <v>400</v>
      </c>
      <c r="K356" s="70" t="n">
        <v>353.9</v>
      </c>
      <c r="L356" s="65" t="n">
        <v>9</v>
      </c>
      <c r="M356" s="70" t="n">
        <f aca="false">'Раздел 2'!C356</f>
        <v>38830</v>
      </c>
      <c r="N356" s="70" t="n">
        <v>0</v>
      </c>
      <c r="O356" s="70" t="n">
        <v>0</v>
      </c>
      <c r="P356" s="70" t="n">
        <f aca="false">M356</f>
        <v>38830</v>
      </c>
      <c r="Q356" s="74" t="n">
        <f aca="false">P356/J356</f>
        <v>97.075</v>
      </c>
      <c r="R356" s="65" t="n">
        <v>15029.02</v>
      </c>
      <c r="S356" s="65" t="n">
        <v>2020</v>
      </c>
      <c r="T356" s="36"/>
    </row>
    <row r="357" s="2" customFormat="true" ht="12.75" hidden="false" customHeight="true" outlineLevel="0" collapsed="false">
      <c r="A357" s="65" t="n">
        <v>4</v>
      </c>
      <c r="B357" s="68" t="s">
        <v>372</v>
      </c>
      <c r="C357" s="65" t="s">
        <v>171</v>
      </c>
      <c r="D357" s="28"/>
      <c r="E357" s="65" t="s">
        <v>43</v>
      </c>
      <c r="F357" s="68" t="s">
        <v>325</v>
      </c>
      <c r="G357" s="65" t="n">
        <v>2</v>
      </c>
      <c r="H357" s="65" t="n">
        <v>1</v>
      </c>
      <c r="I357" s="70" t="n">
        <v>279.2</v>
      </c>
      <c r="J357" s="70" t="n">
        <v>247.3</v>
      </c>
      <c r="K357" s="70" t="n">
        <v>0</v>
      </c>
      <c r="L357" s="65" t="n">
        <v>8</v>
      </c>
      <c r="M357" s="70" t="n">
        <f aca="false">'Раздел 2'!C357</f>
        <v>24000</v>
      </c>
      <c r="N357" s="70" t="n">
        <v>0</v>
      </c>
      <c r="O357" s="70" t="n">
        <v>0</v>
      </c>
      <c r="P357" s="70" t="n">
        <f aca="false">M357</f>
        <v>24000</v>
      </c>
      <c r="Q357" s="74" t="n">
        <f aca="false">P357/J357</f>
        <v>97.048119692681</v>
      </c>
      <c r="R357" s="65" t="n">
        <v>15029.02</v>
      </c>
      <c r="S357" s="65" t="n">
        <v>2020</v>
      </c>
      <c r="T357" s="36"/>
    </row>
    <row r="358" s="2" customFormat="true" ht="12.75" hidden="false" customHeight="true" outlineLevel="0" collapsed="false">
      <c r="A358" s="65" t="n">
        <v>5</v>
      </c>
      <c r="B358" s="68" t="s">
        <v>373</v>
      </c>
      <c r="C358" s="65" t="n">
        <v>1956</v>
      </c>
      <c r="D358" s="28"/>
      <c r="E358" s="65" t="s">
        <v>43</v>
      </c>
      <c r="F358" s="68" t="s">
        <v>325</v>
      </c>
      <c r="G358" s="65" t="n">
        <v>2</v>
      </c>
      <c r="H358" s="65" t="n">
        <v>1</v>
      </c>
      <c r="I358" s="70" t="n">
        <v>281.2</v>
      </c>
      <c r="J358" s="70" t="n">
        <v>249.5</v>
      </c>
      <c r="K358" s="70" t="n">
        <v>186.8</v>
      </c>
      <c r="L358" s="65" t="n">
        <v>5</v>
      </c>
      <c r="M358" s="70" t="n">
        <f aca="false">'Раздел 2'!C358</f>
        <v>24000</v>
      </c>
      <c r="N358" s="70" t="n">
        <v>0</v>
      </c>
      <c r="O358" s="70" t="n">
        <v>0</v>
      </c>
      <c r="P358" s="70" t="n">
        <f aca="false">M358</f>
        <v>24000</v>
      </c>
      <c r="Q358" s="74" t="n">
        <f aca="false">P358/J358</f>
        <v>96.1923847695391</v>
      </c>
      <c r="R358" s="65" t="n">
        <v>15029.02</v>
      </c>
      <c r="S358" s="65" t="n">
        <v>2020</v>
      </c>
      <c r="T358" s="36"/>
    </row>
    <row r="359" s="2" customFormat="true" ht="12.75" hidden="false" customHeight="true" outlineLevel="0" collapsed="false">
      <c r="A359" s="65" t="n">
        <v>6</v>
      </c>
      <c r="B359" s="68" t="s">
        <v>374</v>
      </c>
      <c r="C359" s="65" t="s">
        <v>151</v>
      </c>
      <c r="D359" s="28"/>
      <c r="E359" s="65" t="s">
        <v>43</v>
      </c>
      <c r="F359" s="68" t="s">
        <v>325</v>
      </c>
      <c r="G359" s="65" t="n">
        <v>2</v>
      </c>
      <c r="H359" s="65" t="n">
        <v>1</v>
      </c>
      <c r="I359" s="70" t="n">
        <v>278.7</v>
      </c>
      <c r="J359" s="70" t="n">
        <v>247.3</v>
      </c>
      <c r="K359" s="70" t="n">
        <v>243.3</v>
      </c>
      <c r="L359" s="65" t="n">
        <v>4</v>
      </c>
      <c r="M359" s="70" t="n">
        <f aca="false">'Раздел 2'!C359</f>
        <v>24000</v>
      </c>
      <c r="N359" s="70" t="n">
        <v>0</v>
      </c>
      <c r="O359" s="70" t="n">
        <v>0</v>
      </c>
      <c r="P359" s="70" t="n">
        <f aca="false">M359</f>
        <v>24000</v>
      </c>
      <c r="Q359" s="74" t="n">
        <f aca="false">P359/J359</f>
        <v>97.048119692681</v>
      </c>
      <c r="R359" s="65" t="n">
        <v>15029.02</v>
      </c>
      <c r="S359" s="65" t="n">
        <v>2020</v>
      </c>
      <c r="T359" s="36"/>
    </row>
    <row r="360" s="2" customFormat="true" ht="12.75" hidden="false" customHeight="true" outlineLevel="0" collapsed="false">
      <c r="A360" s="65" t="n">
        <v>7</v>
      </c>
      <c r="B360" s="68" t="s">
        <v>375</v>
      </c>
      <c r="C360" s="65" t="s">
        <v>151</v>
      </c>
      <c r="D360" s="28"/>
      <c r="E360" s="65" t="s">
        <v>43</v>
      </c>
      <c r="F360" s="68" t="s">
        <v>325</v>
      </c>
      <c r="G360" s="65" t="n">
        <v>2</v>
      </c>
      <c r="H360" s="65" t="n">
        <v>1</v>
      </c>
      <c r="I360" s="70" t="n">
        <v>280.4</v>
      </c>
      <c r="J360" s="70" t="n">
        <v>249.4</v>
      </c>
      <c r="K360" s="70" t="n">
        <v>187.4</v>
      </c>
      <c r="L360" s="65" t="n">
        <v>5</v>
      </c>
      <c r="M360" s="70" t="n">
        <f aca="false">'Раздел 2'!C360</f>
        <v>24000</v>
      </c>
      <c r="N360" s="70" t="n">
        <v>0</v>
      </c>
      <c r="O360" s="70" t="n">
        <v>0</v>
      </c>
      <c r="P360" s="70" t="n">
        <f aca="false">M360</f>
        <v>24000</v>
      </c>
      <c r="Q360" s="74" t="n">
        <f aca="false">P360/J360</f>
        <v>96.2309542902967</v>
      </c>
      <c r="R360" s="65" t="n">
        <v>15029.02</v>
      </c>
      <c r="S360" s="65" t="n">
        <v>2020</v>
      </c>
      <c r="T360" s="36"/>
    </row>
    <row r="361" s="2" customFormat="true" ht="12.75" hidden="false" customHeight="true" outlineLevel="0" collapsed="false">
      <c r="A361" s="65" t="n">
        <v>8</v>
      </c>
      <c r="B361" s="68" t="s">
        <v>376</v>
      </c>
      <c r="C361" s="65" t="s">
        <v>151</v>
      </c>
      <c r="D361" s="28"/>
      <c r="E361" s="65" t="s">
        <v>43</v>
      </c>
      <c r="F361" s="68" t="s">
        <v>325</v>
      </c>
      <c r="G361" s="65" t="n">
        <v>2</v>
      </c>
      <c r="H361" s="65" t="n">
        <v>1</v>
      </c>
      <c r="I361" s="70" t="n">
        <v>277.7</v>
      </c>
      <c r="J361" s="70" t="n">
        <v>247.1</v>
      </c>
      <c r="K361" s="70" t="n">
        <v>124.3</v>
      </c>
      <c r="L361" s="65" t="n">
        <v>6</v>
      </c>
      <c r="M361" s="70" t="n">
        <f aca="false">'Раздел 2'!C361</f>
        <v>24000</v>
      </c>
      <c r="N361" s="70" t="n">
        <v>0</v>
      </c>
      <c r="O361" s="70" t="n">
        <v>0</v>
      </c>
      <c r="P361" s="70" t="n">
        <f aca="false">M361</f>
        <v>24000</v>
      </c>
      <c r="Q361" s="74" t="n">
        <f aca="false">P361/J361</f>
        <v>97.1266693646297</v>
      </c>
      <c r="R361" s="65" t="n">
        <v>15029.02</v>
      </c>
      <c r="S361" s="65" t="n">
        <v>2020</v>
      </c>
      <c r="T361" s="36"/>
    </row>
    <row r="362" s="2" customFormat="true" ht="12.75" hidden="false" customHeight="true" outlineLevel="0" collapsed="false">
      <c r="A362" s="65" t="n">
        <v>9</v>
      </c>
      <c r="B362" s="68" t="s">
        <v>377</v>
      </c>
      <c r="C362" s="65" t="s">
        <v>232</v>
      </c>
      <c r="D362" s="28"/>
      <c r="E362" s="65" t="s">
        <v>43</v>
      </c>
      <c r="F362" s="68" t="s">
        <v>325</v>
      </c>
      <c r="G362" s="65" t="n">
        <v>2</v>
      </c>
      <c r="H362" s="65" t="n">
        <v>1</v>
      </c>
      <c r="I362" s="70" t="n">
        <v>280.2</v>
      </c>
      <c r="J362" s="70" t="n">
        <v>249.8</v>
      </c>
      <c r="K362" s="70" t="n">
        <v>61.9</v>
      </c>
      <c r="L362" s="65" t="n">
        <v>7</v>
      </c>
      <c r="M362" s="70" t="n">
        <f aca="false">'Раздел 2'!C362</f>
        <v>24000</v>
      </c>
      <c r="N362" s="70" t="n">
        <v>0</v>
      </c>
      <c r="O362" s="70" t="n">
        <v>0</v>
      </c>
      <c r="P362" s="70" t="n">
        <f aca="false">M362</f>
        <v>24000</v>
      </c>
      <c r="Q362" s="74" t="n">
        <f aca="false">P362/J362</f>
        <v>96.0768614891913</v>
      </c>
      <c r="R362" s="65" t="n">
        <v>15029.02</v>
      </c>
      <c r="S362" s="65" t="n">
        <v>2020</v>
      </c>
      <c r="T362" s="36"/>
    </row>
    <row r="363" s="2" customFormat="true" ht="12.75" hidden="false" customHeight="true" outlineLevel="0" collapsed="false">
      <c r="A363" s="65" t="n">
        <v>10</v>
      </c>
      <c r="B363" s="68" t="s">
        <v>333</v>
      </c>
      <c r="C363" s="65" t="n">
        <v>1961</v>
      </c>
      <c r="D363" s="28"/>
      <c r="E363" s="65" t="s">
        <v>43</v>
      </c>
      <c r="F363" s="68" t="s">
        <v>334</v>
      </c>
      <c r="G363" s="65" t="n">
        <v>4</v>
      </c>
      <c r="H363" s="65" t="n">
        <v>2</v>
      </c>
      <c r="I363" s="70" t="n">
        <v>1322.86</v>
      </c>
      <c r="J363" s="70" t="n">
        <v>1322.86</v>
      </c>
      <c r="K363" s="70" t="n">
        <v>1322.86</v>
      </c>
      <c r="L363" s="65" t="n">
        <v>32</v>
      </c>
      <c r="M363" s="70" t="n">
        <f aca="false">'Раздел 2'!C363</f>
        <v>1301569.95</v>
      </c>
      <c r="N363" s="70" t="n">
        <v>0</v>
      </c>
      <c r="O363" s="70" t="n">
        <v>0</v>
      </c>
      <c r="P363" s="70" t="n">
        <f aca="false">M363</f>
        <v>1301569.95</v>
      </c>
      <c r="Q363" s="74" t="n">
        <f aca="false">P363/J363</f>
        <v>983.906044479386</v>
      </c>
      <c r="R363" s="65" t="n">
        <v>12882.22</v>
      </c>
      <c r="S363" s="65" t="n">
        <v>2020</v>
      </c>
      <c r="T363" s="36"/>
    </row>
    <row r="364" s="2" customFormat="true" ht="12.75" hidden="false" customHeight="true" outlineLevel="0" collapsed="false">
      <c r="A364" s="65" t="n">
        <v>11</v>
      </c>
      <c r="B364" s="68" t="s">
        <v>335</v>
      </c>
      <c r="C364" s="65" t="n">
        <v>1961</v>
      </c>
      <c r="D364" s="28"/>
      <c r="E364" s="65" t="s">
        <v>43</v>
      </c>
      <c r="F364" s="68" t="s">
        <v>334</v>
      </c>
      <c r="G364" s="65" t="n">
        <v>4</v>
      </c>
      <c r="H364" s="65" t="n">
        <v>2</v>
      </c>
      <c r="I364" s="70" t="n">
        <v>1291.18</v>
      </c>
      <c r="J364" s="70" t="n">
        <v>1291.18</v>
      </c>
      <c r="K364" s="70" t="n">
        <v>1291.18</v>
      </c>
      <c r="L364" s="65" t="n">
        <v>32</v>
      </c>
      <c r="M364" s="70" t="n">
        <f aca="false">'Раздел 2'!C364</f>
        <v>978677.8</v>
      </c>
      <c r="N364" s="70" t="n">
        <v>0</v>
      </c>
      <c r="O364" s="70" t="n">
        <v>0</v>
      </c>
      <c r="P364" s="70" t="n">
        <f aca="false">M364</f>
        <v>978677.8</v>
      </c>
      <c r="Q364" s="74" t="n">
        <f aca="false">P364/J364</f>
        <v>757.971622856612</v>
      </c>
      <c r="R364" s="65" t="n">
        <v>12964.12</v>
      </c>
      <c r="S364" s="65" t="n">
        <v>2020</v>
      </c>
      <c r="T364" s="36"/>
    </row>
    <row r="365" s="2" customFormat="true" ht="12.75" hidden="false" customHeight="true" outlineLevel="0" collapsed="false">
      <c r="A365" s="47" t="s">
        <v>378</v>
      </c>
      <c r="B365" s="47"/>
      <c r="C365" s="49" t="n">
        <v>11</v>
      </c>
      <c r="D365" s="49"/>
      <c r="E365" s="49"/>
      <c r="F365" s="100"/>
      <c r="G365" s="95"/>
      <c r="H365" s="101"/>
      <c r="I365" s="54" t="n">
        <f aca="false">SUM(I354:I364)</f>
        <v>7356.54</v>
      </c>
      <c r="J365" s="54" t="n">
        <f aca="false">SUM(J354:J364)</f>
        <v>6608.64</v>
      </c>
      <c r="K365" s="54" t="n">
        <f aca="false">SUM(K354:K364)</f>
        <v>5580.34</v>
      </c>
      <c r="L365" s="54" t="n">
        <f aca="false">SUM(L354:L364)</f>
        <v>147</v>
      </c>
      <c r="M365" s="54" t="n">
        <f aca="false">SUM(M354:M364)</f>
        <v>6301260.914</v>
      </c>
      <c r="N365" s="54" t="n">
        <f aca="false">SUM(N354:N364)</f>
        <v>0</v>
      </c>
      <c r="O365" s="54" t="n">
        <f aca="false">SUM(O354:O364)</f>
        <v>0</v>
      </c>
      <c r="P365" s="54" t="n">
        <f aca="false">SUM(P354:P364)</f>
        <v>6301260.914</v>
      </c>
      <c r="Q365" s="54"/>
      <c r="R365" s="54"/>
      <c r="S365" s="49"/>
      <c r="T365" s="36"/>
    </row>
    <row r="366" s="2" customFormat="true" ht="12.75" hidden="false" customHeight="true" outlineLevel="0" collapsed="false">
      <c r="A366" s="65" t="n">
        <v>1</v>
      </c>
      <c r="B366" s="68" t="s">
        <v>333</v>
      </c>
      <c r="C366" s="65" t="n">
        <v>1961</v>
      </c>
      <c r="D366" s="65"/>
      <c r="E366" s="65" t="s">
        <v>43</v>
      </c>
      <c r="F366" s="68" t="s">
        <v>334</v>
      </c>
      <c r="G366" s="65" t="n">
        <v>4</v>
      </c>
      <c r="H366" s="69" t="n">
        <v>2</v>
      </c>
      <c r="I366" s="70" t="n">
        <v>1322.86</v>
      </c>
      <c r="J366" s="70" t="n">
        <v>1322.86</v>
      </c>
      <c r="K366" s="65" t="n">
        <v>1322.86</v>
      </c>
      <c r="L366" s="69" t="n">
        <v>32</v>
      </c>
      <c r="M366" s="70" t="n">
        <f aca="false">'Раздел 2'!C366</f>
        <v>15814395.51</v>
      </c>
      <c r="N366" s="70" t="n">
        <v>0</v>
      </c>
      <c r="O366" s="70" t="n">
        <v>0</v>
      </c>
      <c r="P366" s="70" t="n">
        <f aca="false">M366</f>
        <v>15814395.51</v>
      </c>
      <c r="Q366" s="74" t="n">
        <f aca="false">M366/J366</f>
        <v>11954.7008073417</v>
      </c>
      <c r="R366" s="65" t="n">
        <v>12882.22</v>
      </c>
      <c r="S366" s="65" t="n">
        <v>2021</v>
      </c>
      <c r="T366" s="36"/>
    </row>
    <row r="367" s="2" customFormat="true" ht="12.75" hidden="false" customHeight="true" outlineLevel="0" collapsed="false">
      <c r="A367" s="65" t="n">
        <v>2</v>
      </c>
      <c r="B367" s="68" t="s">
        <v>335</v>
      </c>
      <c r="C367" s="65" t="n">
        <v>1961</v>
      </c>
      <c r="D367" s="65"/>
      <c r="E367" s="65" t="s">
        <v>43</v>
      </c>
      <c r="F367" s="68" t="s">
        <v>334</v>
      </c>
      <c r="G367" s="65" t="n">
        <v>4</v>
      </c>
      <c r="H367" s="69" t="n">
        <v>2</v>
      </c>
      <c r="I367" s="70" t="n">
        <v>1291.18</v>
      </c>
      <c r="J367" s="70" t="n">
        <v>1291.18</v>
      </c>
      <c r="K367" s="65" t="n">
        <v>1291.18</v>
      </c>
      <c r="L367" s="69" t="n">
        <v>32</v>
      </c>
      <c r="M367" s="70" t="n">
        <f aca="false">'Раздел 2'!C367</f>
        <v>15609238.16</v>
      </c>
      <c r="N367" s="70" t="n">
        <v>0</v>
      </c>
      <c r="O367" s="70" t="n">
        <v>0</v>
      </c>
      <c r="P367" s="70" t="n">
        <f aca="false">M367</f>
        <v>15609238.16</v>
      </c>
      <c r="Q367" s="74" t="n">
        <f aca="false">M367/J367</f>
        <v>12089.1263495407</v>
      </c>
      <c r="R367" s="65" t="n">
        <v>12882.22</v>
      </c>
      <c r="S367" s="65" t="n">
        <v>2021</v>
      </c>
      <c r="T367" s="36"/>
    </row>
    <row r="368" s="2" customFormat="true" ht="12.75" hidden="false" customHeight="true" outlineLevel="0" collapsed="false">
      <c r="A368" s="65" t="n">
        <v>3</v>
      </c>
      <c r="B368" s="68" t="s">
        <v>368</v>
      </c>
      <c r="C368" s="65" t="n">
        <v>1984</v>
      </c>
      <c r="D368" s="65"/>
      <c r="E368" s="65" t="s">
        <v>43</v>
      </c>
      <c r="F368" s="68" t="s">
        <v>235</v>
      </c>
      <c r="G368" s="65" t="n">
        <v>5</v>
      </c>
      <c r="H368" s="69" t="n">
        <v>2</v>
      </c>
      <c r="I368" s="70" t="n">
        <v>2252.3</v>
      </c>
      <c r="J368" s="70" t="n">
        <v>1218</v>
      </c>
      <c r="K368" s="65" t="n">
        <v>1194.5</v>
      </c>
      <c r="L368" s="69" t="n">
        <v>56</v>
      </c>
      <c r="M368" s="70" t="n">
        <f aca="false">'Раздел 2'!C368</f>
        <v>2396598.6604</v>
      </c>
      <c r="N368" s="70" t="n">
        <v>0</v>
      </c>
      <c r="O368" s="70" t="n">
        <v>0</v>
      </c>
      <c r="P368" s="70" t="n">
        <v>2396598.6604</v>
      </c>
      <c r="Q368" s="74" t="n">
        <v>5393.1</v>
      </c>
      <c r="R368" s="65" t="n">
        <v>15029.02</v>
      </c>
      <c r="S368" s="65" t="n">
        <v>2021</v>
      </c>
      <c r="T368" s="36"/>
    </row>
    <row r="369" s="2" customFormat="true" ht="12.75" hidden="false" customHeight="true" outlineLevel="0" collapsed="false">
      <c r="A369" s="65" t="n">
        <v>4</v>
      </c>
      <c r="B369" s="68" t="s">
        <v>366</v>
      </c>
      <c r="C369" s="65" t="n">
        <v>1935</v>
      </c>
      <c r="D369" s="65"/>
      <c r="E369" s="65" t="s">
        <v>43</v>
      </c>
      <c r="F369" s="68" t="s">
        <v>79</v>
      </c>
      <c r="G369" s="65" t="n">
        <v>4</v>
      </c>
      <c r="H369" s="69" t="n">
        <v>3</v>
      </c>
      <c r="I369" s="70" t="n">
        <v>2102</v>
      </c>
      <c r="J369" s="70" t="n">
        <v>2015.03</v>
      </c>
      <c r="K369" s="65" t="n">
        <v>1921.63</v>
      </c>
      <c r="L369" s="69" t="n">
        <v>34</v>
      </c>
      <c r="M369" s="70" t="n">
        <f aca="false">'Раздел 2'!C369</f>
        <v>6369092.6</v>
      </c>
      <c r="N369" s="70" t="n">
        <v>0</v>
      </c>
      <c r="O369" s="70" t="n">
        <v>0</v>
      </c>
      <c r="P369" s="70" t="n">
        <f aca="false">M369</f>
        <v>6369092.6</v>
      </c>
      <c r="Q369" s="74" t="n">
        <f aca="false">M369/J369</f>
        <v>3160.79294104802</v>
      </c>
      <c r="R369" s="65" t="n">
        <v>15768.54</v>
      </c>
      <c r="S369" s="65" t="n">
        <v>2021</v>
      </c>
      <c r="T369" s="36"/>
      <c r="U369" s="83"/>
    </row>
    <row r="370" s="2" customFormat="true" ht="12.75" hidden="false" customHeight="true" outlineLevel="0" collapsed="false">
      <c r="A370" s="47" t="s">
        <v>379</v>
      </c>
      <c r="B370" s="47"/>
      <c r="C370" s="49" t="n">
        <v>4</v>
      </c>
      <c r="D370" s="49"/>
      <c r="E370" s="49"/>
      <c r="F370" s="47"/>
      <c r="G370" s="49"/>
      <c r="H370" s="50"/>
      <c r="I370" s="54" t="n">
        <f aca="false">SUM(I366:I369)</f>
        <v>6968.34</v>
      </c>
      <c r="J370" s="54" t="n">
        <f aca="false">SUM(J366:J369)</f>
        <v>5847.07</v>
      </c>
      <c r="K370" s="54" t="n">
        <f aca="false">SUM(K366:K369)</f>
        <v>5730.17</v>
      </c>
      <c r="L370" s="54" t="n">
        <f aca="false">SUM(L366:L369)</f>
        <v>154</v>
      </c>
      <c r="M370" s="54" t="n">
        <f aca="false">SUM(M366:M369)</f>
        <v>40189324.9304</v>
      </c>
      <c r="N370" s="54" t="n">
        <f aca="false">SUM(N366:N369)</f>
        <v>0</v>
      </c>
      <c r="O370" s="54" t="n">
        <f aca="false">SUM(O366:O369)</f>
        <v>0</v>
      </c>
      <c r="P370" s="54" t="n">
        <f aca="false">SUM(P366:P369)</f>
        <v>40189324.9304</v>
      </c>
      <c r="Q370" s="86"/>
      <c r="R370" s="86"/>
      <c r="S370" s="49"/>
      <c r="T370" s="36"/>
    </row>
    <row r="371" s="85" customFormat="true" ht="13.35" hidden="false" customHeight="true" outlineLevel="0" collapsed="false">
      <c r="A371" s="31" t="s">
        <v>380</v>
      </c>
      <c r="B371" s="31"/>
      <c r="C371" s="33" t="n">
        <f aca="false">C370+C365+C353</f>
        <v>47</v>
      </c>
      <c r="D371" s="33"/>
      <c r="E371" s="33"/>
      <c r="F371" s="31"/>
      <c r="G371" s="33"/>
      <c r="H371" s="33"/>
      <c r="I371" s="34" t="n">
        <f aca="false">I370+I365+I353</f>
        <v>35115.38</v>
      </c>
      <c r="J371" s="34" t="n">
        <f aca="false">J370+J365+J353</f>
        <v>30733.18</v>
      </c>
      <c r="K371" s="33" t="n">
        <f aca="false">K370+K365+K353</f>
        <v>26358.54</v>
      </c>
      <c r="L371" s="33" t="n">
        <f aca="false">L370+L365+L353</f>
        <v>748</v>
      </c>
      <c r="M371" s="34" t="n">
        <f aca="false">M353+M365+M370</f>
        <v>52886915.24384</v>
      </c>
      <c r="N371" s="33"/>
      <c r="O371" s="33"/>
      <c r="P371" s="34" t="n">
        <f aca="false">P370+P365+P353</f>
        <v>52886915.24384</v>
      </c>
      <c r="Q371" s="92"/>
      <c r="R371" s="92"/>
      <c r="S371" s="33"/>
      <c r="T371" s="84"/>
    </row>
    <row r="372" s="2" customFormat="true" ht="13.35" hidden="false" customHeight="true" outlineLevel="0" collapsed="false">
      <c r="A372" s="65"/>
      <c r="B372" s="66" t="s">
        <v>381</v>
      </c>
      <c r="C372" s="67"/>
      <c r="D372" s="65"/>
      <c r="E372" s="65"/>
      <c r="F372" s="68"/>
      <c r="G372" s="65"/>
      <c r="H372" s="69"/>
      <c r="I372" s="70"/>
      <c r="J372" s="70"/>
      <c r="K372" s="70"/>
      <c r="L372" s="69"/>
      <c r="M372" s="70"/>
      <c r="N372" s="70"/>
      <c r="O372" s="70"/>
      <c r="P372" s="71"/>
      <c r="Q372" s="74"/>
      <c r="R372" s="73"/>
      <c r="S372" s="65"/>
      <c r="T372" s="36"/>
    </row>
    <row r="373" s="2" customFormat="true" ht="12.75" hidden="false" customHeight="true" outlineLevel="0" collapsed="false">
      <c r="A373" s="65" t="n">
        <v>1</v>
      </c>
      <c r="B373" s="68" t="s">
        <v>382</v>
      </c>
      <c r="C373" s="65" t="n">
        <v>1954</v>
      </c>
      <c r="D373" s="65"/>
      <c r="E373" s="65" t="s">
        <v>43</v>
      </c>
      <c r="F373" s="68" t="s">
        <v>289</v>
      </c>
      <c r="G373" s="65" t="n">
        <v>2</v>
      </c>
      <c r="H373" s="69" t="n">
        <v>2</v>
      </c>
      <c r="I373" s="70" t="n">
        <v>434</v>
      </c>
      <c r="J373" s="70" t="n">
        <v>390</v>
      </c>
      <c r="K373" s="65" t="n">
        <v>129.8</v>
      </c>
      <c r="L373" s="69" t="n">
        <v>8</v>
      </c>
      <c r="M373" s="70" t="n">
        <v>24940</v>
      </c>
      <c r="N373" s="70" t="n">
        <v>0</v>
      </c>
      <c r="O373" s="70" t="n">
        <v>0</v>
      </c>
      <c r="P373" s="70" t="n">
        <f aca="false">M373</f>
        <v>24940</v>
      </c>
      <c r="Q373" s="74" t="n">
        <f aca="false">P373/J373</f>
        <v>63.948717948718</v>
      </c>
      <c r="R373" s="65" t="n">
        <v>11111.76</v>
      </c>
      <c r="S373" s="65" t="n">
        <v>2019</v>
      </c>
      <c r="T373" s="36"/>
    </row>
    <row r="374" s="2" customFormat="true" ht="12.75" hidden="false" customHeight="true" outlineLevel="0" collapsed="false">
      <c r="A374" s="65" t="n">
        <f aca="false">A373+1</f>
        <v>2</v>
      </c>
      <c r="B374" s="68" t="s">
        <v>383</v>
      </c>
      <c r="C374" s="65" t="n">
        <v>1954</v>
      </c>
      <c r="D374" s="65"/>
      <c r="E374" s="65" t="s">
        <v>43</v>
      </c>
      <c r="F374" s="68" t="s">
        <v>289</v>
      </c>
      <c r="G374" s="65" t="n">
        <v>8</v>
      </c>
      <c r="H374" s="69" t="n">
        <v>8</v>
      </c>
      <c r="I374" s="70" t="n">
        <v>434.6</v>
      </c>
      <c r="J374" s="70" t="n">
        <v>389.2</v>
      </c>
      <c r="K374" s="65" t="n">
        <v>131</v>
      </c>
      <c r="L374" s="69" t="n">
        <v>8</v>
      </c>
      <c r="M374" s="70" t="n">
        <v>24940</v>
      </c>
      <c r="N374" s="70" t="n">
        <v>0</v>
      </c>
      <c r="O374" s="70" t="n">
        <v>0</v>
      </c>
      <c r="P374" s="70" t="n">
        <f aca="false">M374</f>
        <v>24940</v>
      </c>
      <c r="Q374" s="74" t="n">
        <f aca="false">P374/J374</f>
        <v>64.0801644398767</v>
      </c>
      <c r="R374" s="65" t="n">
        <v>11111.76</v>
      </c>
      <c r="S374" s="65" t="n">
        <v>2019</v>
      </c>
      <c r="T374" s="36"/>
    </row>
    <row r="375" s="2" customFormat="true" ht="12.75" hidden="false" customHeight="true" outlineLevel="0" collapsed="false">
      <c r="A375" s="65" t="n">
        <f aca="false">A374+1</f>
        <v>3</v>
      </c>
      <c r="B375" s="68" t="s">
        <v>384</v>
      </c>
      <c r="C375" s="65" t="n">
        <v>1949</v>
      </c>
      <c r="D375" s="65"/>
      <c r="E375" s="65" t="s">
        <v>43</v>
      </c>
      <c r="F375" s="68" t="s">
        <v>44</v>
      </c>
      <c r="G375" s="65" t="n">
        <v>2</v>
      </c>
      <c r="H375" s="69" t="n">
        <v>1</v>
      </c>
      <c r="I375" s="70" t="n">
        <v>562.1</v>
      </c>
      <c r="J375" s="70" t="n">
        <v>497.02</v>
      </c>
      <c r="K375" s="65" t="n">
        <v>410.8</v>
      </c>
      <c r="L375" s="69" t="n">
        <v>8</v>
      </c>
      <c r="M375" s="70" t="n">
        <v>33207</v>
      </c>
      <c r="N375" s="70" t="n">
        <v>0</v>
      </c>
      <c r="O375" s="70" t="n">
        <v>0</v>
      </c>
      <c r="P375" s="70" t="n">
        <v>33207</v>
      </c>
      <c r="Q375" s="74" t="n">
        <f aca="false">P375/J375</f>
        <v>66.812200716269</v>
      </c>
      <c r="R375" s="65" t="n">
        <v>11111.76</v>
      </c>
      <c r="S375" s="65" t="n">
        <v>2019</v>
      </c>
      <c r="T375" s="36"/>
    </row>
    <row r="376" s="2" customFormat="true" ht="12.75" hidden="false" customHeight="true" outlineLevel="0" collapsed="false">
      <c r="A376" s="65" t="n">
        <f aca="false">A375+1</f>
        <v>4</v>
      </c>
      <c r="B376" s="68" t="s">
        <v>385</v>
      </c>
      <c r="C376" s="65" t="n">
        <v>1950</v>
      </c>
      <c r="D376" s="65"/>
      <c r="E376" s="65" t="s">
        <v>43</v>
      </c>
      <c r="F376" s="68" t="s">
        <v>337</v>
      </c>
      <c r="G376" s="65" t="n">
        <v>2</v>
      </c>
      <c r="H376" s="69" t="n">
        <v>1</v>
      </c>
      <c r="I376" s="70" t="n">
        <v>577.2</v>
      </c>
      <c r="J376" s="70" t="n">
        <v>492.04</v>
      </c>
      <c r="K376" s="65" t="n">
        <v>335.1</v>
      </c>
      <c r="L376" s="69" t="n">
        <v>8</v>
      </c>
      <c r="M376" s="70" t="n">
        <v>31848</v>
      </c>
      <c r="N376" s="70" t="n">
        <v>0</v>
      </c>
      <c r="O376" s="70" t="n">
        <v>0</v>
      </c>
      <c r="P376" s="70" t="n">
        <f aca="false">M376</f>
        <v>31848</v>
      </c>
      <c r="Q376" s="74" t="n">
        <f aca="false">P376/J376</f>
        <v>64.7264450044712</v>
      </c>
      <c r="R376" s="65" t="n">
        <v>11111.76</v>
      </c>
      <c r="S376" s="65" t="n">
        <v>2019</v>
      </c>
      <c r="T376" s="36"/>
    </row>
    <row r="377" s="2" customFormat="true" ht="12.75" hidden="false" customHeight="true" outlineLevel="0" collapsed="false">
      <c r="A377" s="65" t="n">
        <f aca="false">A376+1</f>
        <v>5</v>
      </c>
      <c r="B377" s="68" t="s">
        <v>386</v>
      </c>
      <c r="C377" s="65" t="n">
        <v>1950</v>
      </c>
      <c r="D377" s="65"/>
      <c r="E377" s="65" t="s">
        <v>43</v>
      </c>
      <c r="F377" s="68" t="s">
        <v>44</v>
      </c>
      <c r="G377" s="65" t="n">
        <v>2</v>
      </c>
      <c r="H377" s="69" t="n">
        <v>2</v>
      </c>
      <c r="I377" s="70" t="n">
        <v>528.7</v>
      </c>
      <c r="J377" s="70" t="n">
        <v>482.7</v>
      </c>
      <c r="K377" s="65" t="n">
        <v>362</v>
      </c>
      <c r="L377" s="69" t="n">
        <v>8</v>
      </c>
      <c r="M377" s="70" t="n">
        <v>31240</v>
      </c>
      <c r="N377" s="70" t="n">
        <v>0</v>
      </c>
      <c r="O377" s="70" t="n">
        <v>0</v>
      </c>
      <c r="P377" s="70" t="n">
        <v>31240</v>
      </c>
      <c r="Q377" s="74" t="n">
        <f aca="false">P377/J377</f>
        <v>64.7192873420344</v>
      </c>
      <c r="R377" s="65" t="n">
        <v>11111.76</v>
      </c>
      <c r="S377" s="65" t="n">
        <v>2019</v>
      </c>
      <c r="T377" s="36"/>
    </row>
    <row r="378" s="2" customFormat="true" ht="12.75" hidden="false" customHeight="true" outlineLevel="0" collapsed="false">
      <c r="A378" s="65" t="n">
        <f aca="false">A377+1</f>
        <v>6</v>
      </c>
      <c r="B378" s="68" t="s">
        <v>387</v>
      </c>
      <c r="C378" s="65" t="n">
        <v>1953</v>
      </c>
      <c r="D378" s="65"/>
      <c r="E378" s="65" t="s">
        <v>43</v>
      </c>
      <c r="F378" s="68" t="s">
        <v>44</v>
      </c>
      <c r="G378" s="65" t="n">
        <v>2</v>
      </c>
      <c r="H378" s="69" t="n">
        <v>1</v>
      </c>
      <c r="I378" s="70" t="n">
        <v>433.8</v>
      </c>
      <c r="J378" s="70" t="n">
        <v>400.3</v>
      </c>
      <c r="K378" s="65" t="n">
        <v>352.7</v>
      </c>
      <c r="L378" s="69" t="n">
        <v>8</v>
      </c>
      <c r="M378" s="70" t="n">
        <v>25906</v>
      </c>
      <c r="N378" s="70" t="n">
        <v>0</v>
      </c>
      <c r="O378" s="70" t="n">
        <v>0</v>
      </c>
      <c r="P378" s="70" t="n">
        <v>25906</v>
      </c>
      <c r="Q378" s="74" t="n">
        <f aca="false">P378/J378</f>
        <v>64.7164626530102</v>
      </c>
      <c r="R378" s="65" t="n">
        <v>11111.76</v>
      </c>
      <c r="S378" s="65" t="n">
        <v>2019</v>
      </c>
      <c r="T378" s="36"/>
    </row>
    <row r="379" s="2" customFormat="true" ht="12.75" hidden="false" customHeight="true" outlineLevel="0" collapsed="false">
      <c r="A379" s="65" t="n">
        <f aca="false">A378+1</f>
        <v>7</v>
      </c>
      <c r="B379" s="68" t="s">
        <v>388</v>
      </c>
      <c r="C379" s="65" t="n">
        <v>1957</v>
      </c>
      <c r="D379" s="65"/>
      <c r="E379" s="65" t="s">
        <v>43</v>
      </c>
      <c r="F379" s="68" t="s">
        <v>44</v>
      </c>
      <c r="G379" s="65" t="n">
        <v>2</v>
      </c>
      <c r="H379" s="69" t="n">
        <v>1</v>
      </c>
      <c r="I379" s="70" t="n">
        <v>412.7</v>
      </c>
      <c r="J379" s="70" t="n">
        <v>372.04</v>
      </c>
      <c r="K379" s="65" t="n">
        <v>289.25</v>
      </c>
      <c r="L379" s="69" t="n">
        <v>8</v>
      </c>
      <c r="M379" s="70" t="n">
        <v>24077</v>
      </c>
      <c r="N379" s="70" t="n">
        <v>0</v>
      </c>
      <c r="O379" s="70" t="n">
        <v>0</v>
      </c>
      <c r="P379" s="70" t="n">
        <v>24077</v>
      </c>
      <c r="Q379" s="74" t="n">
        <f aca="false">P379/J379</f>
        <v>64.7161595527363</v>
      </c>
      <c r="R379" s="65" t="n">
        <v>11111.76</v>
      </c>
      <c r="S379" s="65" t="n">
        <v>2019</v>
      </c>
      <c r="T379" s="36"/>
    </row>
    <row r="380" s="2" customFormat="true" ht="12.75" hidden="false" customHeight="true" outlineLevel="0" collapsed="false">
      <c r="A380" s="65" t="n">
        <f aca="false">A379+1</f>
        <v>8</v>
      </c>
      <c r="B380" s="68" t="s">
        <v>389</v>
      </c>
      <c r="C380" s="65" t="n">
        <v>1948</v>
      </c>
      <c r="D380" s="65"/>
      <c r="E380" s="65" t="s">
        <v>43</v>
      </c>
      <c r="F380" s="68" t="s">
        <v>79</v>
      </c>
      <c r="G380" s="65" t="n">
        <v>2</v>
      </c>
      <c r="H380" s="69" t="n">
        <v>2</v>
      </c>
      <c r="I380" s="70" t="n">
        <v>729.1</v>
      </c>
      <c r="J380" s="70" t="n">
        <v>663.8</v>
      </c>
      <c r="K380" s="65" t="n">
        <v>623.7</v>
      </c>
      <c r="L380" s="69" t="n">
        <v>16</v>
      </c>
      <c r="M380" s="70" t="n">
        <v>214796.3868</v>
      </c>
      <c r="N380" s="70" t="n">
        <v>0</v>
      </c>
      <c r="O380" s="70" t="n">
        <v>0</v>
      </c>
      <c r="P380" s="70" t="n">
        <v>214796.3868</v>
      </c>
      <c r="Q380" s="74" t="n">
        <f aca="false">P380/J380</f>
        <v>323.586</v>
      </c>
      <c r="R380" s="65" t="n">
        <v>11111.76</v>
      </c>
      <c r="S380" s="65" t="n">
        <v>2019</v>
      </c>
      <c r="T380" s="36"/>
    </row>
    <row r="381" s="2" customFormat="true" ht="12.75" hidden="false" customHeight="true" outlineLevel="0" collapsed="false">
      <c r="A381" s="65" t="n">
        <f aca="false">A380+1</f>
        <v>9</v>
      </c>
      <c r="B381" s="68" t="s">
        <v>390</v>
      </c>
      <c r="C381" s="65" t="n">
        <v>1948</v>
      </c>
      <c r="D381" s="65"/>
      <c r="E381" s="65" t="s">
        <v>43</v>
      </c>
      <c r="F381" s="68" t="s">
        <v>79</v>
      </c>
      <c r="G381" s="65" t="n">
        <v>2</v>
      </c>
      <c r="H381" s="69" t="n">
        <v>2</v>
      </c>
      <c r="I381" s="70" t="n">
        <v>737.4</v>
      </c>
      <c r="J381" s="70" t="n">
        <v>662.82</v>
      </c>
      <c r="K381" s="65" t="n">
        <v>647.82</v>
      </c>
      <c r="L381" s="69" t="n">
        <v>16</v>
      </c>
      <c r="M381" s="70" t="n">
        <v>143000</v>
      </c>
      <c r="N381" s="70" t="n">
        <v>0</v>
      </c>
      <c r="O381" s="70" t="n">
        <v>0</v>
      </c>
      <c r="P381" s="70" t="n">
        <f aca="false">M381</f>
        <v>143000</v>
      </c>
      <c r="Q381" s="74" t="n">
        <f aca="false">P381/J381</f>
        <v>215.744847771642</v>
      </c>
      <c r="R381" s="65" t="n">
        <v>11111.76</v>
      </c>
      <c r="S381" s="65" t="n">
        <v>2019</v>
      </c>
      <c r="T381" s="36"/>
    </row>
    <row r="382" s="2" customFormat="true" ht="12.75" hidden="false" customHeight="true" outlineLevel="0" collapsed="false">
      <c r="A382" s="65" t="n">
        <f aca="false">A381+1</f>
        <v>10</v>
      </c>
      <c r="B382" s="68" t="s">
        <v>391</v>
      </c>
      <c r="C382" s="65" t="n">
        <v>1954</v>
      </c>
      <c r="D382" s="65"/>
      <c r="E382" s="65" t="s">
        <v>43</v>
      </c>
      <c r="F382" s="68" t="s">
        <v>79</v>
      </c>
      <c r="G382" s="65" t="n">
        <v>3</v>
      </c>
      <c r="H382" s="69" t="n">
        <v>3</v>
      </c>
      <c r="I382" s="70" t="n">
        <v>1999.2</v>
      </c>
      <c r="J382" s="70" t="n">
        <v>1819.38</v>
      </c>
      <c r="K382" s="65" t="n">
        <v>1607.9</v>
      </c>
      <c r="L382" s="69" t="n">
        <v>20</v>
      </c>
      <c r="M382" s="70" t="n">
        <v>199891</v>
      </c>
      <c r="N382" s="70" t="n">
        <v>0</v>
      </c>
      <c r="O382" s="70" t="n">
        <v>0</v>
      </c>
      <c r="P382" s="70" t="n">
        <f aca="false">M382</f>
        <v>199891</v>
      </c>
      <c r="Q382" s="74" t="n">
        <f aca="false">P382/J382</f>
        <v>109.867647220482</v>
      </c>
      <c r="R382" s="65" t="n">
        <v>12423.45</v>
      </c>
      <c r="S382" s="65" t="n">
        <v>2019</v>
      </c>
      <c r="T382" s="36"/>
    </row>
    <row r="383" s="2" customFormat="true" ht="12.75" hidden="false" customHeight="true" outlineLevel="0" collapsed="false">
      <c r="A383" s="65" t="n">
        <f aca="false">A382+1</f>
        <v>11</v>
      </c>
      <c r="B383" s="68" t="s">
        <v>392</v>
      </c>
      <c r="C383" s="65" t="n">
        <v>1947</v>
      </c>
      <c r="D383" s="65"/>
      <c r="E383" s="65" t="s">
        <v>43</v>
      </c>
      <c r="F383" s="68" t="s">
        <v>44</v>
      </c>
      <c r="G383" s="65" t="n">
        <v>2</v>
      </c>
      <c r="H383" s="69" t="n">
        <v>2</v>
      </c>
      <c r="I383" s="70" t="n">
        <v>289.7</v>
      </c>
      <c r="J383" s="70" t="n">
        <v>211.2</v>
      </c>
      <c r="K383" s="65" t="n">
        <v>159.2</v>
      </c>
      <c r="L383" s="69" t="n">
        <v>4</v>
      </c>
      <c r="M383" s="70" t="n">
        <v>13668</v>
      </c>
      <c r="N383" s="70" t="n">
        <v>0</v>
      </c>
      <c r="O383" s="70" t="n">
        <v>0</v>
      </c>
      <c r="P383" s="70" t="n">
        <v>13668</v>
      </c>
      <c r="Q383" s="74" t="n">
        <f aca="false">P383/J383</f>
        <v>64.7159090909091</v>
      </c>
      <c r="R383" s="65" t="n">
        <v>11111.76</v>
      </c>
      <c r="S383" s="65" t="n">
        <v>2019</v>
      </c>
      <c r="T383" s="36"/>
    </row>
    <row r="384" s="2" customFormat="true" ht="12.75" hidden="false" customHeight="true" outlineLevel="0" collapsed="false">
      <c r="A384" s="65" t="n">
        <f aca="false">A383+1</f>
        <v>12</v>
      </c>
      <c r="B384" s="68" t="s">
        <v>393</v>
      </c>
      <c r="C384" s="65" t="n">
        <v>1948</v>
      </c>
      <c r="D384" s="65" t="n">
        <v>1984</v>
      </c>
      <c r="E384" s="65" t="s">
        <v>43</v>
      </c>
      <c r="F384" s="68" t="s">
        <v>44</v>
      </c>
      <c r="G384" s="65" t="n">
        <v>2</v>
      </c>
      <c r="H384" s="69" t="n">
        <v>2</v>
      </c>
      <c r="I384" s="70" t="n">
        <v>456.6</v>
      </c>
      <c r="J384" s="70" t="n">
        <v>412.6</v>
      </c>
      <c r="K384" s="65" t="n">
        <v>165.4</v>
      </c>
      <c r="L384" s="69" t="n">
        <v>13</v>
      </c>
      <c r="M384" s="70" t="n">
        <v>26702</v>
      </c>
      <c r="N384" s="70" t="n">
        <v>0</v>
      </c>
      <c r="O384" s="70" t="n">
        <v>0</v>
      </c>
      <c r="P384" s="70" t="n">
        <v>26702</v>
      </c>
      <c r="Q384" s="74" t="n">
        <f aca="false">P384/J384</f>
        <v>64.7164323800291</v>
      </c>
      <c r="R384" s="65" t="n">
        <v>11111.76</v>
      </c>
      <c r="S384" s="65" t="n">
        <v>2019</v>
      </c>
      <c r="T384" s="36"/>
    </row>
    <row r="385" s="2" customFormat="true" ht="12.75" hidden="false" customHeight="true" outlineLevel="0" collapsed="false">
      <c r="A385" s="65" t="n">
        <f aca="false">A384+1</f>
        <v>13</v>
      </c>
      <c r="B385" s="68" t="s">
        <v>394</v>
      </c>
      <c r="C385" s="65" t="n">
        <v>1934</v>
      </c>
      <c r="D385" s="65"/>
      <c r="E385" s="65" t="s">
        <v>43</v>
      </c>
      <c r="F385" s="68" t="s">
        <v>44</v>
      </c>
      <c r="G385" s="65" t="n">
        <v>2</v>
      </c>
      <c r="H385" s="69" t="n">
        <v>4</v>
      </c>
      <c r="I385" s="70" t="n">
        <v>340</v>
      </c>
      <c r="J385" s="70" t="n">
        <v>252</v>
      </c>
      <c r="K385" s="65" t="n">
        <v>207.4</v>
      </c>
      <c r="L385" s="69" t="n">
        <v>7</v>
      </c>
      <c r="M385" s="70" t="n">
        <v>16320</v>
      </c>
      <c r="N385" s="70" t="n">
        <v>0</v>
      </c>
      <c r="O385" s="70" t="n">
        <v>0</v>
      </c>
      <c r="P385" s="70" t="n">
        <v>16320</v>
      </c>
      <c r="Q385" s="74" t="n">
        <f aca="false">P385/J385</f>
        <v>64.7619047619048</v>
      </c>
      <c r="R385" s="65" t="n">
        <v>11111.76</v>
      </c>
      <c r="S385" s="65" t="n">
        <v>2019</v>
      </c>
      <c r="T385" s="36"/>
    </row>
    <row r="386" s="2" customFormat="true" ht="12.75" hidden="false" customHeight="true" outlineLevel="0" collapsed="false">
      <c r="A386" s="65" t="n">
        <f aca="false">A385+1</f>
        <v>14</v>
      </c>
      <c r="B386" s="68" t="s">
        <v>395</v>
      </c>
      <c r="C386" s="65" t="n">
        <v>1937</v>
      </c>
      <c r="D386" s="65"/>
      <c r="E386" s="65" t="s">
        <v>43</v>
      </c>
      <c r="F386" s="68" t="s">
        <v>79</v>
      </c>
      <c r="G386" s="65" t="n">
        <v>4</v>
      </c>
      <c r="H386" s="69" t="n">
        <v>4</v>
      </c>
      <c r="I386" s="70" t="n">
        <v>2090.9</v>
      </c>
      <c r="J386" s="70" t="n">
        <v>1842.1</v>
      </c>
      <c r="K386" s="65" t="n">
        <v>1484.3</v>
      </c>
      <c r="L386" s="69" t="n">
        <v>38</v>
      </c>
      <c r="M386" s="70" t="n">
        <v>596077.7706</v>
      </c>
      <c r="N386" s="70" t="n">
        <v>0</v>
      </c>
      <c r="O386" s="70" t="n">
        <v>0</v>
      </c>
      <c r="P386" s="70" t="n">
        <f aca="false">M386</f>
        <v>596077.7706</v>
      </c>
      <c r="Q386" s="74" t="n">
        <f aca="false">P386/J386</f>
        <v>323.586</v>
      </c>
      <c r="R386" s="65" t="n">
        <v>11111.76</v>
      </c>
      <c r="S386" s="65" t="n">
        <v>2019</v>
      </c>
      <c r="T386" s="36"/>
    </row>
    <row r="387" s="2" customFormat="true" ht="12.75" hidden="false" customHeight="true" outlineLevel="0" collapsed="false">
      <c r="A387" s="65" t="n">
        <f aca="false">A386+1</f>
        <v>15</v>
      </c>
      <c r="B387" s="68" t="s">
        <v>396</v>
      </c>
      <c r="C387" s="65" t="n">
        <v>1954</v>
      </c>
      <c r="D387" s="65"/>
      <c r="E387" s="65" t="s">
        <v>43</v>
      </c>
      <c r="F387" s="68" t="s">
        <v>79</v>
      </c>
      <c r="G387" s="65" t="n">
        <v>2</v>
      </c>
      <c r="H387" s="69" t="n">
        <v>2</v>
      </c>
      <c r="I387" s="70" t="n">
        <v>840.4</v>
      </c>
      <c r="J387" s="70" t="n">
        <v>777.9</v>
      </c>
      <c r="K387" s="65" t="n">
        <v>337.8</v>
      </c>
      <c r="L387" s="69" t="n">
        <v>13</v>
      </c>
      <c r="M387" s="70" t="n">
        <v>75515</v>
      </c>
      <c r="N387" s="70" t="n">
        <v>0</v>
      </c>
      <c r="O387" s="70" t="n">
        <v>0</v>
      </c>
      <c r="P387" s="70" t="n">
        <f aca="false">M387</f>
        <v>75515</v>
      </c>
      <c r="Q387" s="74" t="n">
        <f aca="false">P387/J387</f>
        <v>97.0754595706389</v>
      </c>
      <c r="R387" s="65" t="n">
        <v>11111.76</v>
      </c>
      <c r="S387" s="65" t="n">
        <v>2019</v>
      </c>
      <c r="T387" s="36"/>
    </row>
    <row r="388" s="2" customFormat="true" ht="12.75" hidden="false" customHeight="true" outlineLevel="0" collapsed="false">
      <c r="A388" s="65" t="n">
        <f aca="false">A387+1</f>
        <v>16</v>
      </c>
      <c r="B388" s="68" t="s">
        <v>397</v>
      </c>
      <c r="C388" s="65" t="n">
        <v>1946</v>
      </c>
      <c r="D388" s="65"/>
      <c r="E388" s="65" t="s">
        <v>43</v>
      </c>
      <c r="F388" s="68" t="s">
        <v>79</v>
      </c>
      <c r="G388" s="65" t="n">
        <v>2</v>
      </c>
      <c r="H388" s="69" t="n">
        <v>4</v>
      </c>
      <c r="I388" s="70" t="n">
        <v>1292.7</v>
      </c>
      <c r="J388" s="70" t="n">
        <v>1194</v>
      </c>
      <c r="K388" s="70" t="n">
        <v>1137.65</v>
      </c>
      <c r="L388" s="69" t="n">
        <v>11</v>
      </c>
      <c r="M388" s="70" t="n">
        <v>48392</v>
      </c>
      <c r="N388" s="70" t="n">
        <v>0</v>
      </c>
      <c r="O388" s="70" t="n">
        <v>0</v>
      </c>
      <c r="P388" s="70" t="n">
        <f aca="false">M388</f>
        <v>48392</v>
      </c>
      <c r="Q388" s="74" t="n">
        <f aca="false">P388/J388</f>
        <v>40.5293132328308</v>
      </c>
      <c r="R388" s="65" t="n">
        <v>11111.76</v>
      </c>
      <c r="S388" s="65" t="n">
        <v>2019</v>
      </c>
      <c r="T388" s="36"/>
    </row>
    <row r="389" s="2" customFormat="true" ht="12.75" hidden="false" customHeight="true" outlineLevel="0" collapsed="false">
      <c r="A389" s="47" t="s">
        <v>398</v>
      </c>
      <c r="B389" s="47"/>
      <c r="C389" s="49" t="n">
        <v>16</v>
      </c>
      <c r="D389" s="49"/>
      <c r="E389" s="49"/>
      <c r="F389" s="47"/>
      <c r="G389" s="49"/>
      <c r="H389" s="50"/>
      <c r="I389" s="54" t="n">
        <f aca="false">SUM(I373:I388)</f>
        <v>12159.1</v>
      </c>
      <c r="J389" s="54" t="n">
        <f aca="false">SUM(J373:J388)</f>
        <v>10859.1</v>
      </c>
      <c r="K389" s="54" t="n">
        <f aca="false">SUM(K373:K388)</f>
        <v>8381.82</v>
      </c>
      <c r="L389" s="49" t="n">
        <f aca="false">SUM(L373:L388)</f>
        <v>194</v>
      </c>
      <c r="M389" s="54" t="n">
        <f aca="false">SUM(M373:M388)</f>
        <v>1530520.1574</v>
      </c>
      <c r="N389" s="54"/>
      <c r="O389" s="54"/>
      <c r="P389" s="54" t="n">
        <f aca="false">SUM(P373:P388)</f>
        <v>1530520.1574</v>
      </c>
      <c r="Q389" s="86"/>
      <c r="R389" s="86"/>
      <c r="S389" s="49"/>
      <c r="T389" s="36"/>
    </row>
    <row r="390" s="83" customFormat="true" ht="12.75" hidden="false" customHeight="true" outlineLevel="0" collapsed="false">
      <c r="A390" s="78" t="n">
        <v>1</v>
      </c>
      <c r="B390" s="79" t="s">
        <v>399</v>
      </c>
      <c r="C390" s="99" t="n">
        <v>1953</v>
      </c>
      <c r="D390" s="78"/>
      <c r="E390" s="78" t="s">
        <v>43</v>
      </c>
      <c r="F390" s="79" t="s">
        <v>79</v>
      </c>
      <c r="G390" s="78" t="n">
        <v>2</v>
      </c>
      <c r="H390" s="78" t="n">
        <v>2</v>
      </c>
      <c r="I390" s="80" t="n">
        <v>543.3</v>
      </c>
      <c r="J390" s="80" t="n">
        <v>498.5</v>
      </c>
      <c r="K390" s="78" t="n">
        <v>346.1</v>
      </c>
      <c r="L390" s="78" t="n">
        <v>8</v>
      </c>
      <c r="M390" s="80" t="n">
        <f aca="false">'Раздел 2'!C390</f>
        <v>8956455.75</v>
      </c>
      <c r="N390" s="80" t="n">
        <v>0</v>
      </c>
      <c r="O390" s="80" t="n">
        <v>0</v>
      </c>
      <c r="P390" s="80" t="n">
        <f aca="false">M390</f>
        <v>8956455.75</v>
      </c>
      <c r="Q390" s="81" t="n">
        <f aca="false">P390/J390</f>
        <v>17966.8119358074</v>
      </c>
      <c r="R390" s="78" t="n">
        <v>16488.59</v>
      </c>
      <c r="S390" s="78" t="n">
        <v>2020</v>
      </c>
      <c r="T390" s="82"/>
    </row>
    <row r="391" s="83" customFormat="true" ht="12.75" hidden="false" customHeight="true" outlineLevel="0" collapsed="false">
      <c r="A391" s="78" t="n">
        <v>2</v>
      </c>
      <c r="B391" s="79" t="s">
        <v>396</v>
      </c>
      <c r="C391" s="78" t="n">
        <v>1954</v>
      </c>
      <c r="D391" s="78"/>
      <c r="E391" s="78" t="s">
        <v>43</v>
      </c>
      <c r="F391" s="79" t="s">
        <v>79</v>
      </c>
      <c r="G391" s="78" t="n">
        <v>2</v>
      </c>
      <c r="H391" s="78" t="n">
        <v>2</v>
      </c>
      <c r="I391" s="80" t="n">
        <v>840.4</v>
      </c>
      <c r="J391" s="80" t="n">
        <v>777.9</v>
      </c>
      <c r="K391" s="78" t="n">
        <v>337.8</v>
      </c>
      <c r="L391" s="78" t="n">
        <v>13</v>
      </c>
      <c r="M391" s="80" t="n">
        <f aca="false">'Раздел 2'!C391</f>
        <v>10573871.17</v>
      </c>
      <c r="N391" s="80" t="n">
        <v>0</v>
      </c>
      <c r="O391" s="80" t="n">
        <v>0</v>
      </c>
      <c r="P391" s="80" t="n">
        <f aca="false">M391</f>
        <v>10573871.17</v>
      </c>
      <c r="Q391" s="81" t="n">
        <f aca="false">P391/J391</f>
        <v>13592.8412006685</v>
      </c>
      <c r="R391" s="78" t="n">
        <v>11111.76</v>
      </c>
      <c r="S391" s="78" t="n">
        <v>2020</v>
      </c>
      <c r="T391" s="82"/>
    </row>
    <row r="392" s="83" customFormat="true" ht="12.75" hidden="false" customHeight="true" outlineLevel="0" collapsed="false">
      <c r="A392" s="78" t="n">
        <v>3</v>
      </c>
      <c r="B392" s="79" t="s">
        <v>400</v>
      </c>
      <c r="C392" s="99" t="n">
        <v>1955</v>
      </c>
      <c r="D392" s="102"/>
      <c r="E392" s="78" t="s">
        <v>43</v>
      </c>
      <c r="F392" s="79" t="s">
        <v>79</v>
      </c>
      <c r="G392" s="78" t="n">
        <v>2</v>
      </c>
      <c r="H392" s="78" t="n">
        <v>1</v>
      </c>
      <c r="I392" s="80" t="n">
        <v>326.7</v>
      </c>
      <c r="J392" s="80" t="n">
        <v>298.4</v>
      </c>
      <c r="K392" s="78" t="n">
        <v>122.8</v>
      </c>
      <c r="L392" s="78" t="n">
        <v>9</v>
      </c>
      <c r="M392" s="80" t="n">
        <f aca="false">'Раздел 2'!C392</f>
        <v>5408682.7882</v>
      </c>
      <c r="N392" s="80" t="n">
        <v>0</v>
      </c>
      <c r="O392" s="80" t="n">
        <v>0</v>
      </c>
      <c r="P392" s="80" t="n">
        <f aca="false">M392</f>
        <v>5408682.7882</v>
      </c>
      <c r="Q392" s="81" t="n">
        <f aca="false">P392/J392</f>
        <v>18125.612560992</v>
      </c>
      <c r="R392" s="78" t="n">
        <v>12005.77</v>
      </c>
      <c r="S392" s="78" t="n">
        <v>2020</v>
      </c>
      <c r="T392" s="82"/>
      <c r="U392" s="82"/>
    </row>
    <row r="393" s="83" customFormat="true" ht="12.75" hidden="false" customHeight="true" outlineLevel="0" collapsed="false">
      <c r="A393" s="78" t="n">
        <v>4</v>
      </c>
      <c r="B393" s="79" t="s">
        <v>390</v>
      </c>
      <c r="C393" s="78" t="n">
        <v>1948</v>
      </c>
      <c r="D393" s="78"/>
      <c r="E393" s="78" t="s">
        <v>43</v>
      </c>
      <c r="F393" s="79" t="s">
        <v>79</v>
      </c>
      <c r="G393" s="78" t="n">
        <v>2</v>
      </c>
      <c r="H393" s="78" t="n">
        <v>2</v>
      </c>
      <c r="I393" s="80" t="n">
        <v>737.4</v>
      </c>
      <c r="J393" s="80" t="n">
        <v>662.82</v>
      </c>
      <c r="K393" s="78" t="n">
        <v>647.82</v>
      </c>
      <c r="L393" s="78" t="n">
        <v>16</v>
      </c>
      <c r="M393" s="80" t="n">
        <f aca="false">'Раздел 2'!C393</f>
        <v>13114978.898</v>
      </c>
      <c r="N393" s="80" t="n">
        <v>0</v>
      </c>
      <c r="O393" s="80" t="n">
        <v>0</v>
      </c>
      <c r="P393" s="80" t="n">
        <f aca="false">M393</f>
        <v>13114978.898</v>
      </c>
      <c r="Q393" s="81" t="n">
        <f aca="false">P393/J393</f>
        <v>19786.6372438973</v>
      </c>
      <c r="R393" s="78" t="n">
        <v>12005.77</v>
      </c>
      <c r="S393" s="78" t="n">
        <v>2020</v>
      </c>
      <c r="T393" s="82"/>
    </row>
    <row r="394" s="83" customFormat="true" ht="12.75" hidden="false" customHeight="true" outlineLevel="0" collapsed="false">
      <c r="A394" s="78" t="n">
        <v>5</v>
      </c>
      <c r="B394" s="79" t="s">
        <v>389</v>
      </c>
      <c r="C394" s="78" t="n">
        <v>1948</v>
      </c>
      <c r="D394" s="78"/>
      <c r="E394" s="78" t="s">
        <v>43</v>
      </c>
      <c r="F394" s="79" t="s">
        <v>79</v>
      </c>
      <c r="G394" s="78" t="n">
        <v>2</v>
      </c>
      <c r="H394" s="78" t="n">
        <v>2</v>
      </c>
      <c r="I394" s="80" t="n">
        <v>729.1</v>
      </c>
      <c r="J394" s="80" t="n">
        <v>663.8</v>
      </c>
      <c r="K394" s="78" t="n">
        <v>623.7</v>
      </c>
      <c r="L394" s="78" t="n">
        <v>16</v>
      </c>
      <c r="M394" s="80" t="n">
        <f aca="false">'Раздел 2'!C394</f>
        <v>12981467.6852</v>
      </c>
      <c r="N394" s="80" t="n">
        <v>0</v>
      </c>
      <c r="O394" s="80" t="n">
        <v>0</v>
      </c>
      <c r="P394" s="80" t="n">
        <f aca="false">M394</f>
        <v>12981467.6852</v>
      </c>
      <c r="Q394" s="81" t="n">
        <f aca="false">P394/J394</f>
        <v>19556.293590238</v>
      </c>
      <c r="R394" s="78" t="n">
        <v>12005.77</v>
      </c>
      <c r="S394" s="78" t="n">
        <v>2020</v>
      </c>
      <c r="T394" s="82"/>
    </row>
    <row r="395" s="83" customFormat="true" ht="12.75" hidden="false" customHeight="true" outlineLevel="0" collapsed="false">
      <c r="A395" s="78" t="n">
        <v>6</v>
      </c>
      <c r="B395" s="79" t="s">
        <v>401</v>
      </c>
      <c r="C395" s="78" t="s">
        <v>402</v>
      </c>
      <c r="D395" s="102"/>
      <c r="E395" s="78" t="s">
        <v>43</v>
      </c>
      <c r="F395" s="79" t="s">
        <v>79</v>
      </c>
      <c r="G395" s="78" t="n">
        <v>2</v>
      </c>
      <c r="H395" s="78" t="n">
        <v>3</v>
      </c>
      <c r="I395" s="80" t="n">
        <v>1318</v>
      </c>
      <c r="J395" s="80" t="n">
        <v>1184.5</v>
      </c>
      <c r="K395" s="80" t="n">
        <v>1003.6</v>
      </c>
      <c r="L395" s="78" t="n">
        <v>24</v>
      </c>
      <c r="M395" s="80" t="n">
        <f aca="false">'Раздел 2'!C395</f>
        <v>383287.617</v>
      </c>
      <c r="N395" s="80" t="n">
        <v>0</v>
      </c>
      <c r="O395" s="80" t="n">
        <v>0</v>
      </c>
      <c r="P395" s="80" t="n">
        <f aca="false">M395</f>
        <v>383287.617</v>
      </c>
      <c r="Q395" s="81" t="n">
        <f aca="false">P395/J395</f>
        <v>323.586</v>
      </c>
      <c r="R395" s="78" t="n">
        <v>11112.76</v>
      </c>
      <c r="S395" s="78" t="n">
        <v>2020</v>
      </c>
      <c r="T395" s="82"/>
    </row>
    <row r="396" s="83" customFormat="true" ht="12.75" hidden="false" customHeight="true" outlineLevel="0" collapsed="false">
      <c r="A396" s="78" t="n">
        <v>7</v>
      </c>
      <c r="B396" s="79" t="s">
        <v>403</v>
      </c>
      <c r="C396" s="78" t="s">
        <v>158</v>
      </c>
      <c r="D396" s="102"/>
      <c r="E396" s="78" t="s">
        <v>43</v>
      </c>
      <c r="F396" s="79" t="s">
        <v>79</v>
      </c>
      <c r="G396" s="78" t="n">
        <v>2</v>
      </c>
      <c r="H396" s="78" t="n">
        <v>2</v>
      </c>
      <c r="I396" s="80" t="n">
        <v>813.2</v>
      </c>
      <c r="J396" s="80" t="n">
        <v>745.7</v>
      </c>
      <c r="K396" s="80" t="n">
        <v>549.3</v>
      </c>
      <c r="L396" s="78" t="n">
        <v>16</v>
      </c>
      <c r="M396" s="80" t="n">
        <f aca="false">'Раздел 2'!C396</f>
        <v>241298.0802</v>
      </c>
      <c r="N396" s="80" t="n">
        <v>0</v>
      </c>
      <c r="O396" s="80" t="n">
        <v>0</v>
      </c>
      <c r="P396" s="80" t="n">
        <f aca="false">M396</f>
        <v>241298.0802</v>
      </c>
      <c r="Q396" s="81" t="n">
        <f aca="false">P396/J396</f>
        <v>323.586</v>
      </c>
      <c r="R396" s="78" t="n">
        <v>11113.76</v>
      </c>
      <c r="S396" s="78" t="n">
        <v>2020</v>
      </c>
      <c r="T396" s="82"/>
    </row>
    <row r="397" s="83" customFormat="true" ht="12.75" hidden="false" customHeight="true" outlineLevel="0" collapsed="false">
      <c r="A397" s="78" t="n">
        <v>8</v>
      </c>
      <c r="B397" s="79" t="s">
        <v>404</v>
      </c>
      <c r="C397" s="78" t="n">
        <v>1948</v>
      </c>
      <c r="D397" s="102"/>
      <c r="E397" s="78" t="s">
        <v>43</v>
      </c>
      <c r="F397" s="79" t="s">
        <v>79</v>
      </c>
      <c r="G397" s="78" t="n">
        <v>2</v>
      </c>
      <c r="H397" s="78" t="n">
        <v>2</v>
      </c>
      <c r="I397" s="80" t="n">
        <v>777.6</v>
      </c>
      <c r="J397" s="80" t="n">
        <v>723.2</v>
      </c>
      <c r="K397" s="80" t="n">
        <v>0</v>
      </c>
      <c r="L397" s="78" t="n">
        <v>16</v>
      </c>
      <c r="M397" s="80" t="n">
        <f aca="false">'Раздел 2'!C397</f>
        <v>13520951.86</v>
      </c>
      <c r="N397" s="80" t="n">
        <v>0</v>
      </c>
      <c r="O397" s="80" t="n">
        <v>0</v>
      </c>
      <c r="P397" s="80" t="n">
        <f aca="false">M397</f>
        <v>13520951.86</v>
      </c>
      <c r="Q397" s="81" t="n">
        <f aca="false">P397/J397</f>
        <v>18696.0064435841</v>
      </c>
      <c r="R397" s="78" t="n">
        <v>11114.76</v>
      </c>
      <c r="S397" s="78" t="n">
        <v>2020</v>
      </c>
      <c r="T397" s="82"/>
    </row>
    <row r="398" s="83" customFormat="true" ht="12.75" hidden="false" customHeight="true" outlineLevel="0" collapsed="false">
      <c r="A398" s="78" t="n">
        <v>9</v>
      </c>
      <c r="B398" s="79" t="s">
        <v>405</v>
      </c>
      <c r="C398" s="78" t="n">
        <v>1951</v>
      </c>
      <c r="D398" s="102"/>
      <c r="E398" s="78" t="s">
        <v>43</v>
      </c>
      <c r="F398" s="79" t="s">
        <v>337</v>
      </c>
      <c r="G398" s="78" t="n">
        <v>2</v>
      </c>
      <c r="H398" s="78" t="n">
        <v>1</v>
      </c>
      <c r="I398" s="80" t="n">
        <v>219.7</v>
      </c>
      <c r="J398" s="80" t="n">
        <v>178.7</v>
      </c>
      <c r="K398" s="78" t="n">
        <v>90.6</v>
      </c>
      <c r="L398" s="78" t="n">
        <v>3</v>
      </c>
      <c r="M398" s="80" t="n">
        <f aca="false">'Раздел 2'!C398</f>
        <v>17347</v>
      </c>
      <c r="N398" s="80" t="n">
        <v>0</v>
      </c>
      <c r="O398" s="80" t="n">
        <v>0</v>
      </c>
      <c r="P398" s="80" t="n">
        <f aca="false">M398</f>
        <v>17347</v>
      </c>
      <c r="Q398" s="81" t="n">
        <f aca="false">P398/J398</f>
        <v>97.0733072188025</v>
      </c>
      <c r="R398" s="78" t="n">
        <v>11111.76</v>
      </c>
      <c r="S398" s="78" t="n">
        <v>2020</v>
      </c>
      <c r="T398" s="82"/>
    </row>
    <row r="399" s="83" customFormat="true" ht="12.75" hidden="false" customHeight="true" outlineLevel="0" collapsed="false">
      <c r="A399" s="78" t="n">
        <v>10</v>
      </c>
      <c r="B399" s="79" t="s">
        <v>391</v>
      </c>
      <c r="C399" s="78" t="n">
        <v>1954</v>
      </c>
      <c r="D399" s="78"/>
      <c r="E399" s="78" t="s">
        <v>43</v>
      </c>
      <c r="F399" s="79" t="s">
        <v>79</v>
      </c>
      <c r="G399" s="78" t="n">
        <v>3</v>
      </c>
      <c r="H399" s="78" t="n">
        <v>3</v>
      </c>
      <c r="I399" s="80" t="n">
        <v>1999.2</v>
      </c>
      <c r="J399" s="80" t="n">
        <v>1819.38</v>
      </c>
      <c r="K399" s="78" t="n">
        <v>1607.9</v>
      </c>
      <c r="L399" s="78" t="n">
        <v>20</v>
      </c>
      <c r="M399" s="80" t="n">
        <f aca="false">'Раздел 2'!C399</f>
        <v>15526965.51</v>
      </c>
      <c r="N399" s="80" t="n">
        <v>0</v>
      </c>
      <c r="O399" s="80" t="n">
        <v>0</v>
      </c>
      <c r="P399" s="80" t="n">
        <f aca="false">M399</f>
        <v>15526965.51</v>
      </c>
      <c r="Q399" s="81" t="n">
        <f aca="false">P399/J399</f>
        <v>8534.20698809485</v>
      </c>
      <c r="R399" s="78" t="n">
        <v>12423.45</v>
      </c>
      <c r="S399" s="78" t="n">
        <v>2020</v>
      </c>
      <c r="T399" s="82"/>
    </row>
    <row r="400" s="2" customFormat="true" ht="12.75" hidden="false" customHeight="true" outlineLevel="0" collapsed="false">
      <c r="A400" s="47" t="s">
        <v>406</v>
      </c>
      <c r="B400" s="47"/>
      <c r="C400" s="49" t="n">
        <v>10</v>
      </c>
      <c r="D400" s="49"/>
      <c r="E400" s="49"/>
      <c r="F400" s="47"/>
      <c r="G400" s="49"/>
      <c r="H400" s="50"/>
      <c r="I400" s="54" t="n">
        <f aca="false">SUM(I390:I399)</f>
        <v>8304.6</v>
      </c>
      <c r="J400" s="54" t="n">
        <f aca="false">SUM(J390:J399)</f>
        <v>7552.9</v>
      </c>
      <c r="K400" s="54" t="n">
        <f aca="false">SUM(K390:K399)</f>
        <v>5329.62</v>
      </c>
      <c r="L400" s="54" t="n">
        <f aca="false">SUM(L390:L399)</f>
        <v>141</v>
      </c>
      <c r="M400" s="54" t="n">
        <f aca="false">SUM(M390:M399)</f>
        <v>80725306.3586</v>
      </c>
      <c r="N400" s="54" t="n">
        <f aca="false">SUM(N390:N399)</f>
        <v>0</v>
      </c>
      <c r="O400" s="54" t="n">
        <f aca="false">SUM(O390:O399)</f>
        <v>0</v>
      </c>
      <c r="P400" s="54" t="n">
        <f aca="false">SUM(P390:P399)</f>
        <v>80725306.3586</v>
      </c>
      <c r="Q400" s="86"/>
      <c r="R400" s="86"/>
      <c r="S400" s="49"/>
      <c r="T400" s="36"/>
    </row>
    <row r="401" s="83" customFormat="true" ht="12.75" hidden="false" customHeight="true" outlineLevel="0" collapsed="false">
      <c r="A401" s="78" t="n">
        <v>1</v>
      </c>
      <c r="B401" s="79" t="s">
        <v>407</v>
      </c>
      <c r="C401" s="78" t="s">
        <v>188</v>
      </c>
      <c r="D401" s="102"/>
      <c r="E401" s="78" t="s">
        <v>43</v>
      </c>
      <c r="F401" s="79" t="s">
        <v>79</v>
      </c>
      <c r="G401" s="78" t="n">
        <v>2</v>
      </c>
      <c r="H401" s="99" t="n">
        <v>1</v>
      </c>
      <c r="I401" s="80" t="n">
        <v>336.4</v>
      </c>
      <c r="J401" s="80" t="n">
        <v>309.9</v>
      </c>
      <c r="K401" s="78" t="n">
        <v>193.8</v>
      </c>
      <c r="L401" s="99" t="n">
        <v>8</v>
      </c>
      <c r="M401" s="80" t="n">
        <v>70196</v>
      </c>
      <c r="N401" s="80" t="n">
        <v>0</v>
      </c>
      <c r="O401" s="80" t="n">
        <v>0</v>
      </c>
      <c r="P401" s="80" t="n">
        <f aca="false">M401</f>
        <v>70196</v>
      </c>
      <c r="Q401" s="81" t="n">
        <f aca="false">P401/J401</f>
        <v>226.511777992901</v>
      </c>
      <c r="R401" s="78" t="n">
        <v>11111.76</v>
      </c>
      <c r="S401" s="78" t="n">
        <v>2021</v>
      </c>
      <c r="T401" s="82"/>
    </row>
    <row r="402" s="83" customFormat="true" ht="12.75" hidden="false" customHeight="true" outlineLevel="0" collapsed="false">
      <c r="A402" s="78" t="n">
        <v>2</v>
      </c>
      <c r="B402" s="79" t="s">
        <v>408</v>
      </c>
      <c r="C402" s="78" t="s">
        <v>409</v>
      </c>
      <c r="D402" s="102"/>
      <c r="E402" s="78" t="s">
        <v>43</v>
      </c>
      <c r="F402" s="79" t="s">
        <v>79</v>
      </c>
      <c r="G402" s="78" t="n">
        <v>2</v>
      </c>
      <c r="H402" s="99" t="n">
        <v>1</v>
      </c>
      <c r="I402" s="80" t="n">
        <v>715.4</v>
      </c>
      <c r="J402" s="80" t="n">
        <v>715.4</v>
      </c>
      <c r="K402" s="80" t="n">
        <v>0</v>
      </c>
      <c r="L402" s="99" t="n">
        <v>25</v>
      </c>
      <c r="M402" s="80" t="n">
        <v>149782.32</v>
      </c>
      <c r="N402" s="80" t="n">
        <v>0</v>
      </c>
      <c r="O402" s="80" t="n">
        <v>0</v>
      </c>
      <c r="P402" s="80" t="n">
        <f aca="false">M402</f>
        <v>149782.32</v>
      </c>
      <c r="Q402" s="81" t="n">
        <f aca="false">P402/J402</f>
        <v>209.368632932625</v>
      </c>
      <c r="R402" s="78" t="n">
        <v>11114.76</v>
      </c>
      <c r="S402" s="78" t="n">
        <v>2021</v>
      </c>
      <c r="T402" s="82"/>
    </row>
    <row r="403" s="83" customFormat="true" ht="12.75" hidden="false" customHeight="true" outlineLevel="0" collapsed="false">
      <c r="A403" s="78" t="n">
        <v>3</v>
      </c>
      <c r="B403" s="79" t="s">
        <v>410</v>
      </c>
      <c r="C403" s="78" t="n">
        <v>1951</v>
      </c>
      <c r="D403" s="102"/>
      <c r="E403" s="78" t="s">
        <v>43</v>
      </c>
      <c r="F403" s="79" t="s">
        <v>79</v>
      </c>
      <c r="G403" s="78" t="n">
        <v>2</v>
      </c>
      <c r="H403" s="99" t="n">
        <v>1</v>
      </c>
      <c r="I403" s="80" t="n">
        <v>1308.5</v>
      </c>
      <c r="J403" s="80" t="n">
        <v>1181.9</v>
      </c>
      <c r="K403" s="80" t="n">
        <v>907</v>
      </c>
      <c r="L403" s="99" t="n">
        <v>8</v>
      </c>
      <c r="M403" s="80" t="n">
        <v>380217.05</v>
      </c>
      <c r="N403" s="80" t="n">
        <v>0</v>
      </c>
      <c r="O403" s="80" t="n">
        <v>0</v>
      </c>
      <c r="P403" s="80" t="n">
        <f aca="false">M403</f>
        <v>380217.05</v>
      </c>
      <c r="Q403" s="81" t="n">
        <f aca="false">P403/J403</f>
        <v>321.699847702851</v>
      </c>
      <c r="R403" s="78" t="n">
        <v>12005.77</v>
      </c>
      <c r="S403" s="78" t="n">
        <v>2021</v>
      </c>
      <c r="T403" s="82"/>
    </row>
    <row r="404" s="83" customFormat="true" ht="12.75" hidden="false" customHeight="true" outlineLevel="0" collapsed="false">
      <c r="A404" s="78" t="n">
        <v>4</v>
      </c>
      <c r="B404" s="79" t="s">
        <v>411</v>
      </c>
      <c r="C404" s="78" t="n">
        <v>1951</v>
      </c>
      <c r="D404" s="102"/>
      <c r="E404" s="78" t="s">
        <v>43</v>
      </c>
      <c r="F404" s="79" t="s">
        <v>79</v>
      </c>
      <c r="G404" s="78" t="n">
        <v>2</v>
      </c>
      <c r="H404" s="99" t="n">
        <v>2</v>
      </c>
      <c r="I404" s="80" t="n">
        <v>1329.7</v>
      </c>
      <c r="J404" s="80" t="n">
        <v>1204.4</v>
      </c>
      <c r="K404" s="80" t="n">
        <v>0</v>
      </c>
      <c r="L404" s="99" t="n">
        <v>27</v>
      </c>
      <c r="M404" s="80" t="n">
        <v>351940.98</v>
      </c>
      <c r="N404" s="80" t="n">
        <v>0</v>
      </c>
      <c r="O404" s="80" t="n">
        <v>0</v>
      </c>
      <c r="P404" s="80" t="n">
        <f aca="false">M404</f>
        <v>351940.98</v>
      </c>
      <c r="Q404" s="81" t="n">
        <f aca="false">P404/J404</f>
        <v>292.21270342079</v>
      </c>
      <c r="R404" s="78" t="n">
        <v>11114.76</v>
      </c>
      <c r="S404" s="78" t="n">
        <v>2021</v>
      </c>
      <c r="T404" s="82"/>
    </row>
    <row r="405" s="83" customFormat="true" ht="12.75" hidden="false" customHeight="true" outlineLevel="0" collapsed="false">
      <c r="A405" s="78" t="n">
        <v>5</v>
      </c>
      <c r="B405" s="79" t="s">
        <v>412</v>
      </c>
      <c r="C405" s="78" t="n">
        <v>1948</v>
      </c>
      <c r="D405" s="102"/>
      <c r="E405" s="78" t="s">
        <v>43</v>
      </c>
      <c r="F405" s="79" t="s">
        <v>79</v>
      </c>
      <c r="G405" s="78" t="n">
        <v>2</v>
      </c>
      <c r="H405" s="99" t="n">
        <v>2</v>
      </c>
      <c r="I405" s="80" t="n">
        <v>812</v>
      </c>
      <c r="J405" s="80" t="n">
        <v>752.8</v>
      </c>
      <c r="K405" s="80" t="n">
        <v>0</v>
      </c>
      <c r="L405" s="99" t="n">
        <v>17</v>
      </c>
      <c r="M405" s="80" t="n">
        <v>205013</v>
      </c>
      <c r="N405" s="80" t="n">
        <v>0</v>
      </c>
      <c r="O405" s="80" t="n">
        <v>0</v>
      </c>
      <c r="P405" s="80" t="n">
        <f aca="false">M405</f>
        <v>205013</v>
      </c>
      <c r="Q405" s="81" t="n">
        <f aca="false">P405/J405</f>
        <v>272.333953241233</v>
      </c>
      <c r="R405" s="78" t="n">
        <v>11114.76</v>
      </c>
      <c r="S405" s="78" t="n">
        <v>2021</v>
      </c>
      <c r="T405" s="82"/>
    </row>
    <row r="406" s="2" customFormat="true" ht="12.75" hidden="false" customHeight="true" outlineLevel="0" collapsed="false">
      <c r="A406" s="47" t="s">
        <v>413</v>
      </c>
      <c r="B406" s="47"/>
      <c r="C406" s="49" t="n">
        <v>5</v>
      </c>
      <c r="D406" s="49"/>
      <c r="E406" s="49"/>
      <c r="F406" s="47"/>
      <c r="G406" s="49"/>
      <c r="H406" s="50"/>
      <c r="I406" s="54" t="n">
        <f aca="false">SUM(I401:I405)</f>
        <v>4502</v>
      </c>
      <c r="J406" s="54" t="n">
        <f aca="false">SUM(J401:J405)</f>
        <v>4164.4</v>
      </c>
      <c r="K406" s="54" t="n">
        <f aca="false">SUM(K401:K405)</f>
        <v>1100.8</v>
      </c>
      <c r="L406" s="54" t="n">
        <f aca="false">SUM(L401:L405)</f>
        <v>85</v>
      </c>
      <c r="M406" s="54" t="n">
        <f aca="false">SUM(M401:M405)</f>
        <v>1157149.35</v>
      </c>
      <c r="N406" s="54" t="n">
        <f aca="false">SUM(N401:N405)</f>
        <v>0</v>
      </c>
      <c r="O406" s="54" t="n">
        <f aca="false">SUM(O401:O405)</f>
        <v>0</v>
      </c>
      <c r="P406" s="54" t="n">
        <f aca="false">SUM(P401:P405)</f>
        <v>1157149.35</v>
      </c>
      <c r="Q406" s="86"/>
      <c r="R406" s="86"/>
      <c r="S406" s="49"/>
      <c r="T406" s="36"/>
    </row>
    <row r="407" s="85" customFormat="true" ht="12.75" hidden="false" customHeight="true" outlineLevel="0" collapsed="false">
      <c r="A407" s="31" t="s">
        <v>414</v>
      </c>
      <c r="B407" s="31"/>
      <c r="C407" s="96" t="n">
        <f aca="false">C406+C400+C389</f>
        <v>31</v>
      </c>
      <c r="D407" s="96"/>
      <c r="E407" s="96"/>
      <c r="F407" s="97"/>
      <c r="G407" s="96"/>
      <c r="H407" s="96"/>
      <c r="I407" s="98" t="n">
        <f aca="false">I406+I400+I389</f>
        <v>24965.7</v>
      </c>
      <c r="J407" s="98" t="n">
        <f aca="false">J406+J400+J389</f>
        <v>22576.4</v>
      </c>
      <c r="K407" s="98" t="n">
        <f aca="false">K406+K400+K389</f>
        <v>14812.24</v>
      </c>
      <c r="L407" s="103" t="n">
        <f aca="false">L406+L400+L389</f>
        <v>420</v>
      </c>
      <c r="M407" s="98" t="n">
        <f aca="false">M389+M400+M406</f>
        <v>83412975.866</v>
      </c>
      <c r="N407" s="96"/>
      <c r="O407" s="96"/>
      <c r="P407" s="98" t="n">
        <f aca="false">P406+P400+P389</f>
        <v>83412975.866</v>
      </c>
      <c r="Q407" s="92"/>
      <c r="R407" s="92"/>
      <c r="S407" s="33"/>
      <c r="T407" s="84"/>
    </row>
    <row r="408" s="2" customFormat="true" ht="12.75" hidden="false" customHeight="true" outlineLevel="0" collapsed="false">
      <c r="A408" s="65"/>
      <c r="B408" s="66" t="s">
        <v>415</v>
      </c>
      <c r="C408" s="67"/>
      <c r="D408" s="65"/>
      <c r="E408" s="65"/>
      <c r="F408" s="68"/>
      <c r="G408" s="65"/>
      <c r="H408" s="69"/>
      <c r="I408" s="70"/>
      <c r="J408" s="70"/>
      <c r="K408" s="70"/>
      <c r="L408" s="69"/>
      <c r="M408" s="70"/>
      <c r="N408" s="70"/>
      <c r="O408" s="70"/>
      <c r="P408" s="71"/>
      <c r="Q408" s="74"/>
      <c r="R408" s="73"/>
      <c r="S408" s="65"/>
      <c r="T408" s="36"/>
    </row>
    <row r="409" s="2" customFormat="true" ht="12.75" hidden="false" customHeight="true" outlineLevel="0" collapsed="false">
      <c r="A409" s="65" t="n">
        <v>1</v>
      </c>
      <c r="B409" s="68" t="s">
        <v>416</v>
      </c>
      <c r="C409" s="65" t="n">
        <v>1938</v>
      </c>
      <c r="D409" s="65"/>
      <c r="E409" s="65" t="s">
        <v>43</v>
      </c>
      <c r="F409" s="68" t="s">
        <v>54</v>
      </c>
      <c r="G409" s="65" t="n">
        <v>2</v>
      </c>
      <c r="H409" s="69" t="n">
        <v>1</v>
      </c>
      <c r="I409" s="70" t="n">
        <v>167.5</v>
      </c>
      <c r="J409" s="70" t="n">
        <v>152.5</v>
      </c>
      <c r="K409" s="65" t="n">
        <v>152.5</v>
      </c>
      <c r="L409" s="69" t="n">
        <v>4</v>
      </c>
      <c r="M409" s="70" t="n">
        <v>49346</v>
      </c>
      <c r="N409" s="70" t="n">
        <v>0</v>
      </c>
      <c r="O409" s="70" t="n">
        <v>0</v>
      </c>
      <c r="P409" s="70" t="n">
        <f aca="false">M409</f>
        <v>49346</v>
      </c>
      <c r="Q409" s="74" t="n">
        <f aca="false">P409/J409</f>
        <v>323.580327868852</v>
      </c>
      <c r="R409" s="65" t="n">
        <v>12882.22</v>
      </c>
      <c r="S409" s="65" t="n">
        <v>2019</v>
      </c>
      <c r="T409" s="36"/>
    </row>
    <row r="410" s="2" customFormat="true" ht="12.75" hidden="false" customHeight="true" outlineLevel="0" collapsed="false">
      <c r="A410" s="65" t="n">
        <v>2</v>
      </c>
      <c r="B410" s="68" t="s">
        <v>417</v>
      </c>
      <c r="C410" s="65" t="n">
        <v>1939</v>
      </c>
      <c r="D410" s="65"/>
      <c r="E410" s="65" t="s">
        <v>43</v>
      </c>
      <c r="F410" s="68" t="s">
        <v>54</v>
      </c>
      <c r="G410" s="65" t="n">
        <v>2</v>
      </c>
      <c r="H410" s="69" t="n">
        <v>1</v>
      </c>
      <c r="I410" s="70" t="n">
        <v>220.9</v>
      </c>
      <c r="J410" s="70" t="n">
        <v>190.7</v>
      </c>
      <c r="K410" s="65" t="n">
        <v>129.8</v>
      </c>
      <c r="L410" s="69" t="n">
        <v>5</v>
      </c>
      <c r="M410" s="70" t="n">
        <v>23758</v>
      </c>
      <c r="N410" s="70" t="n">
        <v>0</v>
      </c>
      <c r="O410" s="70" t="n">
        <v>0</v>
      </c>
      <c r="P410" s="70" t="n">
        <f aca="false">M410</f>
        <v>23758</v>
      </c>
      <c r="Q410" s="74" t="n">
        <f aca="false">P410/J410</f>
        <v>124.583114840063</v>
      </c>
      <c r="R410" s="65" t="n">
        <v>12882.22</v>
      </c>
      <c r="S410" s="65" t="n">
        <v>2019</v>
      </c>
      <c r="T410" s="36"/>
    </row>
    <row r="411" s="2" customFormat="true" ht="12.75" hidden="false" customHeight="true" outlineLevel="0" collapsed="false">
      <c r="A411" s="65" t="n">
        <f aca="false">A410+1</f>
        <v>3</v>
      </c>
      <c r="B411" s="68" t="s">
        <v>418</v>
      </c>
      <c r="C411" s="65" t="n">
        <v>1938</v>
      </c>
      <c r="D411" s="65"/>
      <c r="E411" s="65" t="s">
        <v>43</v>
      </c>
      <c r="F411" s="68" t="s">
        <v>54</v>
      </c>
      <c r="G411" s="65" t="n">
        <v>1</v>
      </c>
      <c r="H411" s="69" t="n">
        <v>2</v>
      </c>
      <c r="I411" s="70" t="n">
        <v>174</v>
      </c>
      <c r="J411" s="70" t="n">
        <v>168.4</v>
      </c>
      <c r="K411" s="65" t="n">
        <v>17.1</v>
      </c>
      <c r="L411" s="69" t="n">
        <v>4</v>
      </c>
      <c r="M411" s="70" t="n">
        <v>16348</v>
      </c>
      <c r="N411" s="70" t="n">
        <v>0</v>
      </c>
      <c r="O411" s="70" t="n">
        <v>0</v>
      </c>
      <c r="P411" s="70" t="n">
        <f aca="false">M411</f>
        <v>16348</v>
      </c>
      <c r="Q411" s="74" t="n">
        <f aca="false">P411/J411</f>
        <v>97.0783847980998</v>
      </c>
      <c r="R411" s="65" t="n">
        <v>12882.22</v>
      </c>
      <c r="S411" s="65" t="n">
        <v>2019</v>
      </c>
      <c r="T411" s="36"/>
    </row>
    <row r="412" s="2" customFormat="true" ht="12.75" hidden="false" customHeight="true" outlineLevel="0" collapsed="false">
      <c r="A412" s="65" t="n">
        <f aca="false">A411+1</f>
        <v>4</v>
      </c>
      <c r="B412" s="68" t="s">
        <v>419</v>
      </c>
      <c r="C412" s="65" t="n">
        <v>1938</v>
      </c>
      <c r="D412" s="65"/>
      <c r="E412" s="65" t="s">
        <v>43</v>
      </c>
      <c r="F412" s="68" t="s">
        <v>54</v>
      </c>
      <c r="G412" s="65" t="n">
        <v>2</v>
      </c>
      <c r="H412" s="69" t="n">
        <v>3</v>
      </c>
      <c r="I412" s="70" t="n">
        <v>174</v>
      </c>
      <c r="J412" s="70" t="n">
        <v>174</v>
      </c>
      <c r="K412" s="65" t="n">
        <v>174</v>
      </c>
      <c r="L412" s="69"/>
      <c r="M412" s="70" t="n">
        <v>17129</v>
      </c>
      <c r="N412" s="70" t="n">
        <v>0</v>
      </c>
      <c r="O412" s="70" t="n">
        <v>0</v>
      </c>
      <c r="P412" s="70" t="n">
        <f aca="false">M412</f>
        <v>17129</v>
      </c>
      <c r="Q412" s="74" t="n">
        <f aca="false">P412/J412</f>
        <v>98.4425287356322</v>
      </c>
      <c r="R412" s="65" t="n">
        <v>12882.22</v>
      </c>
      <c r="S412" s="65" t="n">
        <v>2019</v>
      </c>
      <c r="T412" s="36"/>
    </row>
    <row r="413" s="2" customFormat="true" ht="12.75" hidden="false" customHeight="true" outlineLevel="0" collapsed="false">
      <c r="A413" s="65" t="n">
        <f aca="false">A412+1</f>
        <v>5</v>
      </c>
      <c r="B413" s="68" t="s">
        <v>420</v>
      </c>
      <c r="C413" s="65" t="n">
        <v>1938</v>
      </c>
      <c r="D413" s="65"/>
      <c r="E413" s="65" t="s">
        <v>43</v>
      </c>
      <c r="F413" s="68" t="s">
        <v>44</v>
      </c>
      <c r="G413" s="65" t="n">
        <v>2</v>
      </c>
      <c r="H413" s="69" t="n">
        <v>2</v>
      </c>
      <c r="I413" s="70" t="n">
        <v>178.4</v>
      </c>
      <c r="J413" s="70" t="n">
        <v>143.5</v>
      </c>
      <c r="K413" s="65" t="n">
        <v>115</v>
      </c>
      <c r="L413" s="69" t="n">
        <v>5</v>
      </c>
      <c r="M413" s="70" t="n">
        <v>23758</v>
      </c>
      <c r="N413" s="70" t="n">
        <v>0</v>
      </c>
      <c r="O413" s="70" t="n">
        <v>0</v>
      </c>
      <c r="P413" s="70" t="n">
        <f aca="false">M413</f>
        <v>23758</v>
      </c>
      <c r="Q413" s="74" t="n">
        <f aca="false">P413/J413</f>
        <v>165.560975609756</v>
      </c>
      <c r="R413" s="65" t="n">
        <v>11111.76</v>
      </c>
      <c r="S413" s="65" t="n">
        <v>2019</v>
      </c>
      <c r="T413" s="36"/>
    </row>
    <row r="414" s="2" customFormat="true" ht="12.75" hidden="false" customHeight="true" outlineLevel="0" collapsed="false">
      <c r="A414" s="65" t="n">
        <f aca="false">A413+1</f>
        <v>6</v>
      </c>
      <c r="B414" s="68" t="s">
        <v>421</v>
      </c>
      <c r="C414" s="65" t="n">
        <v>1939</v>
      </c>
      <c r="D414" s="65"/>
      <c r="E414" s="65" t="s">
        <v>43</v>
      </c>
      <c r="F414" s="68" t="s">
        <v>289</v>
      </c>
      <c r="G414" s="65" t="n">
        <v>2</v>
      </c>
      <c r="H414" s="69"/>
      <c r="I414" s="70" t="n">
        <v>135.1</v>
      </c>
      <c r="J414" s="70" t="n">
        <v>135.1</v>
      </c>
      <c r="K414" s="65" t="n">
        <v>66.4</v>
      </c>
      <c r="L414" s="69" t="n">
        <v>3</v>
      </c>
      <c r="M414" s="70" t="n">
        <v>8743.2</v>
      </c>
      <c r="N414" s="70" t="n">
        <v>0</v>
      </c>
      <c r="O414" s="70" t="n">
        <v>0</v>
      </c>
      <c r="P414" s="70" t="n">
        <f aca="false">M414</f>
        <v>8743.2</v>
      </c>
      <c r="Q414" s="74" t="n">
        <f aca="false">P414/J414</f>
        <v>64.7165062916358</v>
      </c>
      <c r="R414" s="65" t="n">
        <v>11111.76</v>
      </c>
      <c r="S414" s="65" t="n">
        <v>2019</v>
      </c>
      <c r="T414" s="36"/>
    </row>
    <row r="415" s="2" customFormat="true" ht="12.75" hidden="false" customHeight="true" outlineLevel="0" collapsed="false">
      <c r="A415" s="65" t="n">
        <f aca="false">A414+1</f>
        <v>7</v>
      </c>
      <c r="B415" s="68" t="s">
        <v>422</v>
      </c>
      <c r="C415" s="65" t="n">
        <v>1966</v>
      </c>
      <c r="D415" s="65"/>
      <c r="E415" s="65" t="s">
        <v>43</v>
      </c>
      <c r="F415" s="68" t="s">
        <v>79</v>
      </c>
      <c r="G415" s="65" t="n">
        <v>2</v>
      </c>
      <c r="H415" s="69" t="n">
        <v>2</v>
      </c>
      <c r="I415" s="70" t="n">
        <v>701</v>
      </c>
      <c r="J415" s="70" t="n">
        <v>648.42</v>
      </c>
      <c r="K415" s="65" t="n">
        <v>529.07</v>
      </c>
      <c r="L415" s="69" t="n">
        <v>15</v>
      </c>
      <c r="M415" s="70" t="n">
        <v>118320</v>
      </c>
      <c r="N415" s="70" t="n">
        <v>0</v>
      </c>
      <c r="O415" s="70" t="n">
        <v>0</v>
      </c>
      <c r="P415" s="70" t="n">
        <f aca="false">M415</f>
        <v>118320</v>
      </c>
      <c r="Q415" s="74" t="n">
        <f aca="false">P415/J415</f>
        <v>182.474322198575</v>
      </c>
      <c r="R415" s="65" t="n">
        <v>11111.76</v>
      </c>
      <c r="S415" s="65" t="n">
        <v>2019</v>
      </c>
      <c r="T415" s="36"/>
    </row>
    <row r="416" s="76" customFormat="true" ht="12.75" hidden="false" customHeight="true" outlineLevel="0" collapsed="false">
      <c r="A416" s="65" t="n">
        <f aca="false">A415+1</f>
        <v>8</v>
      </c>
      <c r="B416" s="68" t="s">
        <v>423</v>
      </c>
      <c r="C416" s="65" t="n">
        <v>1966</v>
      </c>
      <c r="D416" s="65"/>
      <c r="E416" s="65" t="s">
        <v>43</v>
      </c>
      <c r="F416" s="68" t="s">
        <v>79</v>
      </c>
      <c r="G416" s="65" t="n">
        <v>2</v>
      </c>
      <c r="H416" s="69" t="n">
        <v>2</v>
      </c>
      <c r="I416" s="70" t="n">
        <v>701</v>
      </c>
      <c r="J416" s="70" t="n">
        <v>643.64</v>
      </c>
      <c r="K416" s="65" t="n">
        <v>552.16</v>
      </c>
      <c r="L416" s="69" t="n">
        <v>16</v>
      </c>
      <c r="M416" s="70" t="n">
        <v>35921</v>
      </c>
      <c r="N416" s="70" t="n">
        <v>0</v>
      </c>
      <c r="O416" s="70" t="n">
        <v>0</v>
      </c>
      <c r="P416" s="70" t="n">
        <f aca="false">M416</f>
        <v>35921</v>
      </c>
      <c r="Q416" s="74" t="n">
        <f aca="false">P416/J416</f>
        <v>55.8091479709154</v>
      </c>
      <c r="R416" s="65" t="n">
        <v>11111.76</v>
      </c>
      <c r="S416" s="65" t="n">
        <v>2019</v>
      </c>
      <c r="T416" s="75"/>
    </row>
    <row r="417" s="2" customFormat="true" ht="12.75" hidden="false" customHeight="true" outlineLevel="0" collapsed="false">
      <c r="A417" s="65" t="n">
        <f aca="false">A416+1</f>
        <v>9</v>
      </c>
      <c r="B417" s="68" t="s">
        <v>424</v>
      </c>
      <c r="C417" s="65" t="n">
        <v>1962</v>
      </c>
      <c r="D417" s="65"/>
      <c r="E417" s="65" t="s">
        <v>43</v>
      </c>
      <c r="F417" s="68" t="s">
        <v>49</v>
      </c>
      <c r="G417" s="65" t="n">
        <v>2</v>
      </c>
      <c r="H417" s="69" t="n">
        <v>2</v>
      </c>
      <c r="I417" s="70" t="n">
        <v>511.4</v>
      </c>
      <c r="J417" s="70" t="n">
        <v>450.2</v>
      </c>
      <c r="K417" s="65" t="n">
        <v>409.7</v>
      </c>
      <c r="L417" s="69" t="n">
        <v>12</v>
      </c>
      <c r="M417" s="70" t="n">
        <v>29136</v>
      </c>
      <c r="N417" s="70" t="n">
        <v>0</v>
      </c>
      <c r="O417" s="70" t="n">
        <v>0</v>
      </c>
      <c r="P417" s="70" t="n">
        <f aca="false">M417</f>
        <v>29136</v>
      </c>
      <c r="Q417" s="74" t="n">
        <f aca="false">P417/J417</f>
        <v>64.7179031541537</v>
      </c>
      <c r="R417" s="65" t="n">
        <v>11111.76</v>
      </c>
      <c r="S417" s="65" t="n">
        <v>2019</v>
      </c>
      <c r="T417" s="36"/>
    </row>
    <row r="418" s="2" customFormat="true" ht="12.75" hidden="false" customHeight="true" outlineLevel="0" collapsed="false">
      <c r="A418" s="65" t="n">
        <f aca="false">A417+1</f>
        <v>10</v>
      </c>
      <c r="B418" s="68" t="s">
        <v>425</v>
      </c>
      <c r="C418" s="65" t="n">
        <v>1932</v>
      </c>
      <c r="D418" s="65"/>
      <c r="E418" s="65" t="s">
        <v>43</v>
      </c>
      <c r="F418" s="68" t="s">
        <v>202</v>
      </c>
      <c r="G418" s="65" t="n">
        <v>2</v>
      </c>
      <c r="H418" s="69" t="n">
        <v>2</v>
      </c>
      <c r="I418" s="70" t="n">
        <v>835.6</v>
      </c>
      <c r="J418" s="70" t="n">
        <v>521</v>
      </c>
      <c r="K418" s="70" t="n">
        <v>460.5</v>
      </c>
      <c r="L418" s="69" t="n">
        <v>16</v>
      </c>
      <c r="M418" s="70" t="n">
        <v>168588.306</v>
      </c>
      <c r="N418" s="70" t="n">
        <v>0</v>
      </c>
      <c r="O418" s="70" t="n">
        <v>0</v>
      </c>
      <c r="P418" s="70" t="n">
        <f aca="false">M418</f>
        <v>168588.306</v>
      </c>
      <c r="Q418" s="74" t="n">
        <f aca="false">P418/J418</f>
        <v>323.586</v>
      </c>
      <c r="R418" s="65" t="n">
        <v>11111.76</v>
      </c>
      <c r="S418" s="65" t="n">
        <v>2019</v>
      </c>
      <c r="T418" s="36"/>
    </row>
    <row r="419" s="2" customFormat="true" ht="12.75" hidden="false" customHeight="true" outlineLevel="0" collapsed="false">
      <c r="A419" s="65" t="n">
        <f aca="false">A418+1</f>
        <v>11</v>
      </c>
      <c r="B419" s="68" t="s">
        <v>426</v>
      </c>
      <c r="C419" s="65" t="n">
        <v>1938</v>
      </c>
      <c r="D419" s="65"/>
      <c r="E419" s="65" t="s">
        <v>43</v>
      </c>
      <c r="F419" s="68" t="s">
        <v>202</v>
      </c>
      <c r="G419" s="65" t="n">
        <v>2</v>
      </c>
      <c r="H419" s="69" t="n">
        <v>2</v>
      </c>
      <c r="I419" s="70" t="n">
        <v>823.9</v>
      </c>
      <c r="J419" s="70" t="n">
        <v>775.6</v>
      </c>
      <c r="K419" s="70" t="n">
        <v>743.1</v>
      </c>
      <c r="L419" s="69" t="n">
        <v>20</v>
      </c>
      <c r="M419" s="70" t="n">
        <v>250973.3016</v>
      </c>
      <c r="N419" s="70" t="n">
        <v>0</v>
      </c>
      <c r="O419" s="70" t="n">
        <v>0</v>
      </c>
      <c r="P419" s="70" t="n">
        <f aca="false">M419</f>
        <v>250973.3016</v>
      </c>
      <c r="Q419" s="74" t="n">
        <f aca="false">P419/J419</f>
        <v>323.586</v>
      </c>
      <c r="R419" s="65" t="n">
        <v>11111.76</v>
      </c>
      <c r="S419" s="65" t="n">
        <v>2019</v>
      </c>
      <c r="T419" s="36"/>
    </row>
    <row r="420" s="2" customFormat="true" ht="12.75" hidden="false" customHeight="true" outlineLevel="0" collapsed="false">
      <c r="A420" s="65" t="n">
        <f aca="false">A419+1</f>
        <v>12</v>
      </c>
      <c r="B420" s="68" t="s">
        <v>427</v>
      </c>
      <c r="C420" s="65" t="n">
        <v>1939</v>
      </c>
      <c r="D420" s="65"/>
      <c r="E420" s="65" t="s">
        <v>43</v>
      </c>
      <c r="F420" s="68" t="s">
        <v>183</v>
      </c>
      <c r="G420" s="65" t="n">
        <v>2</v>
      </c>
      <c r="H420" s="69" t="n">
        <v>2</v>
      </c>
      <c r="I420" s="70" t="n">
        <v>246.5</v>
      </c>
      <c r="J420" s="70" t="n">
        <v>224</v>
      </c>
      <c r="K420" s="70" t="n">
        <v>0</v>
      </c>
      <c r="L420" s="69" t="n">
        <v>6</v>
      </c>
      <c r="M420" s="70" t="n">
        <v>24285</v>
      </c>
      <c r="N420" s="70" t="n">
        <v>0</v>
      </c>
      <c r="O420" s="70" t="n">
        <v>0</v>
      </c>
      <c r="P420" s="70" t="n">
        <f aca="false">M420</f>
        <v>24285</v>
      </c>
      <c r="Q420" s="74" t="n">
        <f aca="false">P420/J420</f>
        <v>108.415178571429</v>
      </c>
      <c r="R420" s="65" t="n">
        <v>11111.76</v>
      </c>
      <c r="S420" s="65" t="n">
        <v>2019</v>
      </c>
      <c r="T420" s="36"/>
    </row>
    <row r="421" s="2" customFormat="true" ht="12.75" hidden="false" customHeight="true" outlineLevel="0" collapsed="false">
      <c r="A421" s="65" t="n">
        <f aca="false">A420+1</f>
        <v>13</v>
      </c>
      <c r="B421" s="68" t="s">
        <v>428</v>
      </c>
      <c r="C421" s="65" t="n">
        <v>1962</v>
      </c>
      <c r="D421" s="65"/>
      <c r="E421" s="65" t="s">
        <v>43</v>
      </c>
      <c r="F421" s="68" t="s">
        <v>183</v>
      </c>
      <c r="G421" s="65" t="n">
        <v>2</v>
      </c>
      <c r="H421" s="69" t="n">
        <v>2</v>
      </c>
      <c r="I421" s="70" t="n">
        <v>509.8</v>
      </c>
      <c r="J421" s="70" t="n">
        <v>335.6</v>
      </c>
      <c r="K421" s="70" t="n">
        <v>0</v>
      </c>
      <c r="L421" s="69" t="n">
        <v>19</v>
      </c>
      <c r="M421" s="70" t="n">
        <v>32578</v>
      </c>
      <c r="N421" s="70" t="n">
        <v>0</v>
      </c>
      <c r="O421" s="70" t="n">
        <v>0</v>
      </c>
      <c r="P421" s="70" t="n">
        <f aca="false">M421</f>
        <v>32578</v>
      </c>
      <c r="Q421" s="74" t="n">
        <f aca="false">P421/J421</f>
        <v>97.0738974970203</v>
      </c>
      <c r="R421" s="65" t="n">
        <v>11111.76</v>
      </c>
      <c r="S421" s="65" t="n">
        <v>2019</v>
      </c>
      <c r="T421" s="36"/>
    </row>
    <row r="422" s="2" customFormat="true" ht="12.75" hidden="false" customHeight="true" outlineLevel="0" collapsed="false">
      <c r="A422" s="65" t="n">
        <f aca="false">A421+1</f>
        <v>14</v>
      </c>
      <c r="B422" s="68" t="s">
        <v>429</v>
      </c>
      <c r="C422" s="65" t="n">
        <v>1939</v>
      </c>
      <c r="D422" s="65"/>
      <c r="E422" s="65" t="s">
        <v>43</v>
      </c>
      <c r="F422" s="68" t="s">
        <v>183</v>
      </c>
      <c r="G422" s="65" t="n">
        <v>1</v>
      </c>
      <c r="H422" s="69" t="n">
        <v>2</v>
      </c>
      <c r="I422" s="70" t="n">
        <v>409.5</v>
      </c>
      <c r="J422" s="70" t="n">
        <v>363.9</v>
      </c>
      <c r="K422" s="70" t="n">
        <v>0</v>
      </c>
      <c r="L422" s="69" t="n">
        <v>6</v>
      </c>
      <c r="M422" s="70" t="n">
        <v>35326</v>
      </c>
      <c r="N422" s="70" t="n">
        <v>0</v>
      </c>
      <c r="O422" s="70" t="n">
        <v>0</v>
      </c>
      <c r="P422" s="70" t="n">
        <f aca="false">M422</f>
        <v>35326</v>
      </c>
      <c r="Q422" s="74" t="n">
        <f aca="false">P422/J422</f>
        <v>97.0761198131355</v>
      </c>
      <c r="R422" s="65" t="n">
        <v>11111.76</v>
      </c>
      <c r="S422" s="65" t="n">
        <v>2019</v>
      </c>
      <c r="T422" s="36"/>
    </row>
    <row r="423" s="83" customFormat="true" ht="12.75" hidden="false" customHeight="true" outlineLevel="0" collapsed="false">
      <c r="A423" s="78" t="n">
        <f aca="false">A422+1</f>
        <v>15</v>
      </c>
      <c r="B423" s="79" t="s">
        <v>430</v>
      </c>
      <c r="C423" s="78" t="n">
        <v>1932</v>
      </c>
      <c r="D423" s="78"/>
      <c r="E423" s="78" t="s">
        <v>43</v>
      </c>
      <c r="F423" s="79" t="s">
        <v>79</v>
      </c>
      <c r="G423" s="78" t="n">
        <v>3</v>
      </c>
      <c r="H423" s="99" t="n">
        <v>2</v>
      </c>
      <c r="I423" s="80" t="n">
        <v>1026</v>
      </c>
      <c r="J423" s="80" t="n">
        <v>689.4</v>
      </c>
      <c r="K423" s="78" t="n">
        <v>689.4</v>
      </c>
      <c r="L423" s="99" t="n">
        <v>12</v>
      </c>
      <c r="M423" s="80" t="n">
        <v>126497</v>
      </c>
      <c r="N423" s="80" t="n">
        <v>0</v>
      </c>
      <c r="O423" s="80" t="n">
        <v>0</v>
      </c>
      <c r="P423" s="80" t="n">
        <f aca="false">M423</f>
        <v>126497</v>
      </c>
      <c r="Q423" s="81" t="n">
        <f aca="false">P423/J423</f>
        <v>183.488540760081</v>
      </c>
      <c r="R423" s="78" t="n">
        <v>9494.93</v>
      </c>
      <c r="S423" s="78" t="s">
        <v>195</v>
      </c>
      <c r="T423" s="82"/>
    </row>
    <row r="424" s="2" customFormat="true" ht="12.75" hidden="false" customHeight="true" outlineLevel="0" collapsed="false">
      <c r="A424" s="47" t="s">
        <v>431</v>
      </c>
      <c r="B424" s="47"/>
      <c r="C424" s="49" t="n">
        <v>15</v>
      </c>
      <c r="D424" s="49"/>
      <c r="E424" s="49"/>
      <c r="F424" s="47"/>
      <c r="G424" s="49"/>
      <c r="H424" s="50"/>
      <c r="I424" s="54" t="n">
        <f aca="false">SUM(I409:I423)</f>
        <v>6814.6</v>
      </c>
      <c r="J424" s="54" t="n">
        <f aca="false">SUM(J409:J423)</f>
        <v>5615.96</v>
      </c>
      <c r="K424" s="54" t="n">
        <f aca="false">SUM(K409:K423)</f>
        <v>4038.73</v>
      </c>
      <c r="L424" s="54" t="n">
        <f aca="false">SUM(L409:L423)</f>
        <v>143</v>
      </c>
      <c r="M424" s="54" t="n">
        <f aca="false">SUM(M409:M423)</f>
        <v>960706.8076</v>
      </c>
      <c r="N424" s="54"/>
      <c r="O424" s="54"/>
      <c r="P424" s="54" t="n">
        <f aca="false">SUM(P409:P423)</f>
        <v>960706.8076</v>
      </c>
      <c r="Q424" s="86"/>
      <c r="R424" s="86"/>
      <c r="S424" s="49"/>
      <c r="T424" s="36"/>
    </row>
    <row r="425" s="2" customFormat="true" ht="12.75" hidden="false" customHeight="true" outlineLevel="0" collapsed="false">
      <c r="A425" s="65" t="n">
        <v>1</v>
      </c>
      <c r="B425" s="68" t="s">
        <v>432</v>
      </c>
      <c r="C425" s="65" t="s">
        <v>433</v>
      </c>
      <c r="D425" s="65"/>
      <c r="E425" s="65" t="s">
        <v>43</v>
      </c>
      <c r="F425" s="68" t="s">
        <v>202</v>
      </c>
      <c r="G425" s="65" t="n">
        <v>2</v>
      </c>
      <c r="H425" s="65" t="n">
        <v>2</v>
      </c>
      <c r="I425" s="70" t="n">
        <v>669.8</v>
      </c>
      <c r="J425" s="70" t="n">
        <v>407</v>
      </c>
      <c r="K425" s="70" t="n">
        <v>0</v>
      </c>
      <c r="L425" s="65" t="n">
        <v>16</v>
      </c>
      <c r="M425" s="70" t="n">
        <f aca="false">'Раздел 2'!C425</f>
        <v>352523.35</v>
      </c>
      <c r="N425" s="74" t="n">
        <v>0</v>
      </c>
      <c r="O425" s="74" t="n">
        <v>0</v>
      </c>
      <c r="P425" s="70" t="n">
        <f aca="false">M425</f>
        <v>352523.35</v>
      </c>
      <c r="Q425" s="74" t="n">
        <f aca="false">P425/J425</f>
        <v>866.150737100737</v>
      </c>
      <c r="R425" s="65" t="n">
        <v>12005.77</v>
      </c>
      <c r="S425" s="65" t="n">
        <v>2020</v>
      </c>
      <c r="T425" s="36"/>
    </row>
    <row r="426" s="2" customFormat="true" ht="12.75" hidden="false" customHeight="true" outlineLevel="0" collapsed="false">
      <c r="A426" s="65" t="n">
        <v>2</v>
      </c>
      <c r="B426" s="68" t="s">
        <v>434</v>
      </c>
      <c r="C426" s="65" t="s">
        <v>141</v>
      </c>
      <c r="D426" s="65"/>
      <c r="E426" s="65" t="s">
        <v>43</v>
      </c>
      <c r="F426" s="68" t="s">
        <v>183</v>
      </c>
      <c r="G426" s="65" t="n">
        <v>2</v>
      </c>
      <c r="H426" s="65" t="n">
        <v>2</v>
      </c>
      <c r="I426" s="70" t="n">
        <v>422.8</v>
      </c>
      <c r="J426" s="70" t="n">
        <v>388.4</v>
      </c>
      <c r="K426" s="70" t="n">
        <v>147.9</v>
      </c>
      <c r="L426" s="65" t="n">
        <v>11</v>
      </c>
      <c r="M426" s="70" t="n">
        <f aca="false">'Раздел 2'!C426</f>
        <v>225568.48</v>
      </c>
      <c r="N426" s="74" t="n">
        <v>0</v>
      </c>
      <c r="O426" s="74" t="n">
        <v>0</v>
      </c>
      <c r="P426" s="70" t="n">
        <f aca="false">M426</f>
        <v>225568.48</v>
      </c>
      <c r="Q426" s="74" t="n">
        <f aca="false">P426/J426</f>
        <v>580.763336766221</v>
      </c>
      <c r="R426" s="65" t="n">
        <v>11111.76</v>
      </c>
      <c r="S426" s="65" t="n">
        <v>2020</v>
      </c>
      <c r="T426" s="36"/>
    </row>
    <row r="427" s="2" customFormat="true" ht="12" hidden="false" customHeight="false" outlineLevel="0" collapsed="false">
      <c r="A427" s="65" t="n">
        <v>3</v>
      </c>
      <c r="B427" s="68" t="s">
        <v>435</v>
      </c>
      <c r="C427" s="65" t="n">
        <v>1938</v>
      </c>
      <c r="D427" s="65"/>
      <c r="E427" s="65" t="s">
        <v>43</v>
      </c>
      <c r="F427" s="68" t="s">
        <v>183</v>
      </c>
      <c r="G427" s="65" t="n">
        <v>2</v>
      </c>
      <c r="H427" s="65" t="n">
        <v>1</v>
      </c>
      <c r="I427" s="70" t="n">
        <v>147.7</v>
      </c>
      <c r="J427" s="70" t="n">
        <v>143.1</v>
      </c>
      <c r="K427" s="70" t="n">
        <v>147.7</v>
      </c>
      <c r="L427" s="65" t="n">
        <v>4</v>
      </c>
      <c r="M427" s="70" t="n">
        <f aca="false">'Раздел 2'!C427</f>
        <v>52232</v>
      </c>
      <c r="N427" s="74" t="n">
        <v>0</v>
      </c>
      <c r="O427" s="74" t="n">
        <v>0</v>
      </c>
      <c r="P427" s="70" t="n">
        <f aca="false">M427</f>
        <v>52232</v>
      </c>
      <c r="Q427" s="74" t="n">
        <f aca="false">P427/J427</f>
        <v>365.003494060098</v>
      </c>
      <c r="R427" s="65" t="n">
        <v>23324.33</v>
      </c>
      <c r="S427" s="65" t="n">
        <v>2020</v>
      </c>
      <c r="T427" s="36"/>
    </row>
    <row r="428" s="2" customFormat="true" ht="12.75" hidden="false" customHeight="true" outlineLevel="0" collapsed="false">
      <c r="A428" s="65" t="n">
        <v>4</v>
      </c>
      <c r="B428" s="68" t="s">
        <v>436</v>
      </c>
      <c r="C428" s="65" t="n">
        <v>1938</v>
      </c>
      <c r="D428" s="65"/>
      <c r="E428" s="65" t="s">
        <v>43</v>
      </c>
      <c r="F428" s="68" t="s">
        <v>183</v>
      </c>
      <c r="G428" s="65" t="n">
        <v>2</v>
      </c>
      <c r="H428" s="65" t="n">
        <v>2</v>
      </c>
      <c r="I428" s="70" t="n">
        <v>323</v>
      </c>
      <c r="J428" s="70" t="n">
        <v>290.3</v>
      </c>
      <c r="K428" s="70" t="n">
        <v>254.6</v>
      </c>
      <c r="L428" s="65" t="n">
        <v>11</v>
      </c>
      <c r="M428" s="70" t="n">
        <f aca="false">'Раздел 2'!C428</f>
        <v>21013.01</v>
      </c>
      <c r="N428" s="74" t="n">
        <v>0</v>
      </c>
      <c r="O428" s="74" t="n">
        <v>0</v>
      </c>
      <c r="P428" s="70" t="n">
        <f aca="false">M428</f>
        <v>21013.01</v>
      </c>
      <c r="Q428" s="74" t="n">
        <f aca="false">P428/J428</f>
        <v>72.3837754047537</v>
      </c>
      <c r="R428" s="68" t="n">
        <v>11111.76</v>
      </c>
      <c r="S428" s="65" t="n">
        <v>2020</v>
      </c>
      <c r="T428" s="36"/>
    </row>
    <row r="429" s="2" customFormat="true" ht="12.75" hidden="false" customHeight="true" outlineLevel="0" collapsed="false">
      <c r="A429" s="65" t="n">
        <v>5</v>
      </c>
      <c r="B429" s="68" t="s">
        <v>422</v>
      </c>
      <c r="C429" s="65" t="n">
        <v>1966</v>
      </c>
      <c r="D429" s="65"/>
      <c r="E429" s="65" t="s">
        <v>43</v>
      </c>
      <c r="F429" s="68" t="s">
        <v>79</v>
      </c>
      <c r="G429" s="65" t="n">
        <v>2</v>
      </c>
      <c r="H429" s="65" t="n">
        <v>2</v>
      </c>
      <c r="I429" s="70" t="n">
        <v>701</v>
      </c>
      <c r="J429" s="70" t="n">
        <v>648.42</v>
      </c>
      <c r="K429" s="65" t="n">
        <v>529.07</v>
      </c>
      <c r="L429" s="65" t="n">
        <v>15</v>
      </c>
      <c r="M429" s="70" t="n">
        <f aca="false">'Раздел 2'!C429</f>
        <v>9156509.85</v>
      </c>
      <c r="N429" s="70" t="n">
        <v>0</v>
      </c>
      <c r="O429" s="70" t="n">
        <v>0</v>
      </c>
      <c r="P429" s="70" t="n">
        <f aca="false">M429</f>
        <v>9156509.85</v>
      </c>
      <c r="Q429" s="74" t="n">
        <f aca="false">P429/J429</f>
        <v>14121.2637642269</v>
      </c>
      <c r="R429" s="65" t="n">
        <v>11111.76</v>
      </c>
      <c r="S429" s="65" t="n">
        <v>2020</v>
      </c>
      <c r="T429" s="36"/>
    </row>
    <row r="430" s="2" customFormat="true" ht="12.75" hidden="false" customHeight="true" outlineLevel="0" collapsed="false">
      <c r="A430" s="65" t="n">
        <v>6</v>
      </c>
      <c r="B430" s="68" t="s">
        <v>423</v>
      </c>
      <c r="C430" s="65" t="n">
        <v>1967</v>
      </c>
      <c r="D430" s="65"/>
      <c r="E430" s="65" t="s">
        <v>43</v>
      </c>
      <c r="F430" s="68" t="s">
        <v>79</v>
      </c>
      <c r="G430" s="65" t="n">
        <v>2</v>
      </c>
      <c r="H430" s="65" t="n">
        <v>2</v>
      </c>
      <c r="I430" s="70" t="n">
        <v>701</v>
      </c>
      <c r="J430" s="70" t="n">
        <v>648.42</v>
      </c>
      <c r="K430" s="65" t="n">
        <v>529.07</v>
      </c>
      <c r="L430" s="65" t="n">
        <v>15</v>
      </c>
      <c r="M430" s="70" t="n">
        <f aca="false">'Раздел 2'!C430</f>
        <v>11797392.54</v>
      </c>
      <c r="N430" s="70" t="n">
        <v>0</v>
      </c>
      <c r="O430" s="70" t="n">
        <v>0</v>
      </c>
      <c r="P430" s="70" t="n">
        <f aca="false">M430</f>
        <v>11797392.54</v>
      </c>
      <c r="Q430" s="74" t="n">
        <f aca="false">P430/J430</f>
        <v>18194.0602387342</v>
      </c>
      <c r="R430" s="65" t="n">
        <v>11111.76</v>
      </c>
      <c r="S430" s="65" t="n">
        <v>2020</v>
      </c>
      <c r="T430" s="36"/>
    </row>
    <row r="431" s="2" customFormat="true" ht="12.75" hidden="false" customHeight="true" outlineLevel="0" collapsed="false">
      <c r="A431" s="65" t="n">
        <v>7</v>
      </c>
      <c r="B431" s="68" t="s">
        <v>430</v>
      </c>
      <c r="C431" s="65" t="n">
        <v>1932</v>
      </c>
      <c r="D431" s="65"/>
      <c r="E431" s="65" t="s">
        <v>43</v>
      </c>
      <c r="F431" s="68" t="s">
        <v>79</v>
      </c>
      <c r="G431" s="65" t="n">
        <v>3</v>
      </c>
      <c r="H431" s="65" t="n">
        <v>2</v>
      </c>
      <c r="I431" s="70" t="n">
        <v>1026</v>
      </c>
      <c r="J431" s="70" t="n">
        <v>689.4</v>
      </c>
      <c r="K431" s="65" t="n">
        <v>689.4</v>
      </c>
      <c r="L431" s="65" t="n">
        <v>12</v>
      </c>
      <c r="M431" s="70" t="n">
        <f aca="false">'Раздел 2'!C431</f>
        <v>407064.241412</v>
      </c>
      <c r="N431" s="70" t="n">
        <v>0</v>
      </c>
      <c r="O431" s="70" t="n">
        <v>0</v>
      </c>
      <c r="P431" s="70" t="n">
        <f aca="false">M431</f>
        <v>407064.241412</v>
      </c>
      <c r="Q431" s="74" t="n">
        <f aca="false">P431/J431</f>
        <v>590.461620847114</v>
      </c>
      <c r="R431" s="65" t="n">
        <v>9494.93</v>
      </c>
      <c r="S431" s="65" t="n">
        <v>2020</v>
      </c>
      <c r="T431" s="36"/>
    </row>
    <row r="432" s="2" customFormat="true" ht="12.75" hidden="false" customHeight="true" outlineLevel="0" collapsed="false">
      <c r="A432" s="47" t="s">
        <v>437</v>
      </c>
      <c r="B432" s="47"/>
      <c r="C432" s="49" t="n">
        <v>7</v>
      </c>
      <c r="D432" s="49"/>
      <c r="E432" s="49"/>
      <c r="F432" s="47"/>
      <c r="G432" s="49"/>
      <c r="H432" s="50"/>
      <c r="I432" s="54" t="n">
        <f aca="false">SUM(I425:I431)</f>
        <v>3991.3</v>
      </c>
      <c r="J432" s="54" t="n">
        <f aca="false">SUM(J425:J431)</f>
        <v>3215.04</v>
      </c>
      <c r="K432" s="54" t="n">
        <f aca="false">SUM(K425:K431)</f>
        <v>2297.74</v>
      </c>
      <c r="L432" s="54" t="n">
        <f aca="false">SUM(L425:L431)</f>
        <v>84</v>
      </c>
      <c r="M432" s="54" t="n">
        <f aca="false">SUM(M425:M431)</f>
        <v>22012303.471412</v>
      </c>
      <c r="N432" s="54" t="n">
        <f aca="false">SUM(N425:N431)</f>
        <v>0</v>
      </c>
      <c r="O432" s="54" t="n">
        <f aca="false">SUM(O425:O431)</f>
        <v>0</v>
      </c>
      <c r="P432" s="54" t="n">
        <f aca="false">SUM(P425:P431)</f>
        <v>22012303.471412</v>
      </c>
      <c r="Q432" s="86"/>
      <c r="R432" s="86"/>
      <c r="S432" s="49"/>
      <c r="T432" s="36"/>
    </row>
    <row r="433" s="2" customFormat="true" ht="12.75" hidden="false" customHeight="true" outlineLevel="0" collapsed="false">
      <c r="A433" s="65" t="n">
        <v>1</v>
      </c>
      <c r="B433" s="68" t="s">
        <v>438</v>
      </c>
      <c r="C433" s="65" t="s">
        <v>352</v>
      </c>
      <c r="D433" s="65"/>
      <c r="E433" s="65" t="s">
        <v>43</v>
      </c>
      <c r="F433" s="68" t="s">
        <v>202</v>
      </c>
      <c r="G433" s="65" t="n">
        <v>2</v>
      </c>
      <c r="H433" s="69" t="n">
        <v>2</v>
      </c>
      <c r="I433" s="70" t="n">
        <v>720</v>
      </c>
      <c r="J433" s="70" t="n">
        <v>683.7</v>
      </c>
      <c r="K433" s="70" t="n">
        <v>490.29</v>
      </c>
      <c r="L433" s="69" t="n">
        <v>16</v>
      </c>
      <c r="M433" s="70" t="n">
        <f aca="false">'Раздел 2'!C433</f>
        <v>138622</v>
      </c>
      <c r="N433" s="70" t="n">
        <v>0</v>
      </c>
      <c r="O433" s="70" t="n">
        <v>0</v>
      </c>
      <c r="P433" s="70" t="n">
        <f aca="false">M433</f>
        <v>138622</v>
      </c>
      <c r="Q433" s="74" t="n">
        <f aca="false">P433/J433</f>
        <v>202.7526692994</v>
      </c>
      <c r="R433" s="73" t="n">
        <v>11111.76</v>
      </c>
      <c r="S433" s="65" t="n">
        <v>2021</v>
      </c>
      <c r="T433" s="36"/>
    </row>
    <row r="434" s="2" customFormat="true" ht="12.75" hidden="false" customHeight="true" outlineLevel="0" collapsed="false">
      <c r="A434" s="65" t="n">
        <v>2</v>
      </c>
      <c r="B434" s="68" t="s">
        <v>439</v>
      </c>
      <c r="C434" s="65" t="s">
        <v>352</v>
      </c>
      <c r="D434" s="65"/>
      <c r="E434" s="65" t="s">
        <v>43</v>
      </c>
      <c r="F434" s="68" t="s">
        <v>202</v>
      </c>
      <c r="G434" s="65" t="n">
        <v>2</v>
      </c>
      <c r="H434" s="69" t="n">
        <v>2</v>
      </c>
      <c r="I434" s="70" t="n">
        <v>720</v>
      </c>
      <c r="J434" s="70" t="n">
        <v>683.7</v>
      </c>
      <c r="K434" s="70" t="n">
        <v>563.57</v>
      </c>
      <c r="L434" s="69" t="n">
        <v>15</v>
      </c>
      <c r="M434" s="70" t="n">
        <f aca="false">'Раздел 2'!C434</f>
        <v>138622</v>
      </c>
      <c r="N434" s="70" t="n">
        <v>0</v>
      </c>
      <c r="O434" s="70" t="n">
        <v>0</v>
      </c>
      <c r="P434" s="70" t="n">
        <f aca="false">M434</f>
        <v>138622</v>
      </c>
      <c r="Q434" s="74" t="n">
        <f aca="false">P434/J434</f>
        <v>202.7526692994</v>
      </c>
      <c r="R434" s="73" t="n">
        <v>11111.76</v>
      </c>
      <c r="S434" s="65" t="n">
        <v>2021</v>
      </c>
      <c r="T434" s="36"/>
    </row>
    <row r="435" s="2" customFormat="true" ht="12.75" hidden="false" customHeight="true" outlineLevel="0" collapsed="false">
      <c r="A435" s="65" t="n">
        <v>3</v>
      </c>
      <c r="B435" s="68" t="s">
        <v>440</v>
      </c>
      <c r="C435" s="65" t="n">
        <v>1979</v>
      </c>
      <c r="D435" s="65"/>
      <c r="E435" s="65" t="s">
        <v>43</v>
      </c>
      <c r="F435" s="68" t="s">
        <v>202</v>
      </c>
      <c r="G435" s="65" t="n">
        <v>2</v>
      </c>
      <c r="H435" s="69" t="n">
        <v>2</v>
      </c>
      <c r="I435" s="70" t="n">
        <v>617.7</v>
      </c>
      <c r="J435" s="70" t="n">
        <v>617.7</v>
      </c>
      <c r="K435" s="70" t="n">
        <v>0</v>
      </c>
      <c r="L435" s="69" t="n">
        <v>8</v>
      </c>
      <c r="M435" s="70" t="n">
        <f aca="false">'Раздел 2'!C435</f>
        <v>199879</v>
      </c>
      <c r="N435" s="70" t="n">
        <v>0</v>
      </c>
      <c r="O435" s="70" t="n">
        <v>0</v>
      </c>
      <c r="P435" s="70" t="n">
        <f aca="false">M435</f>
        <v>199879</v>
      </c>
      <c r="Q435" s="74" t="n">
        <f aca="false">P435/J435</f>
        <v>323.585883114781</v>
      </c>
      <c r="R435" s="73" t="n">
        <v>11111.76</v>
      </c>
      <c r="S435" s="65" t="n">
        <v>2021</v>
      </c>
      <c r="T435" s="36"/>
    </row>
    <row r="436" s="2" customFormat="true" ht="12.75" hidden="false" customHeight="true" outlineLevel="0" collapsed="false">
      <c r="A436" s="65" t="n">
        <v>4</v>
      </c>
      <c r="B436" s="68" t="s">
        <v>435</v>
      </c>
      <c r="C436" s="65" t="n">
        <v>1938</v>
      </c>
      <c r="D436" s="65"/>
      <c r="E436" s="65" t="s">
        <v>43</v>
      </c>
      <c r="F436" s="68" t="s">
        <v>183</v>
      </c>
      <c r="G436" s="65" t="n">
        <v>2</v>
      </c>
      <c r="H436" s="69" t="n">
        <v>1</v>
      </c>
      <c r="I436" s="70" t="n">
        <v>147.7</v>
      </c>
      <c r="J436" s="70" t="n">
        <v>143.1</v>
      </c>
      <c r="K436" s="70" t="n">
        <v>147.7</v>
      </c>
      <c r="L436" s="69" t="n">
        <v>4</v>
      </c>
      <c r="M436" s="70" t="n">
        <f aca="false">'Раздел 2'!C436</f>
        <v>1058519.7188</v>
      </c>
      <c r="N436" s="74" t="n">
        <v>0</v>
      </c>
      <c r="O436" s="74" t="n">
        <v>0</v>
      </c>
      <c r="P436" s="70" t="n">
        <f aca="false">M436</f>
        <v>1058519.7188</v>
      </c>
      <c r="Q436" s="74" t="n">
        <f aca="false">P436/J436</f>
        <v>7397.06302445842</v>
      </c>
      <c r="R436" s="65" t="n">
        <v>23324.33</v>
      </c>
      <c r="S436" s="65" t="n">
        <v>2021</v>
      </c>
      <c r="T436" s="36"/>
    </row>
    <row r="437" s="2" customFormat="true" ht="12.75" hidden="false" customHeight="true" outlineLevel="0" collapsed="false">
      <c r="A437" s="65" t="n">
        <v>5</v>
      </c>
      <c r="B437" s="68" t="s">
        <v>430</v>
      </c>
      <c r="C437" s="65" t="n">
        <v>1932</v>
      </c>
      <c r="D437" s="65"/>
      <c r="E437" s="65" t="s">
        <v>43</v>
      </c>
      <c r="F437" s="68" t="s">
        <v>79</v>
      </c>
      <c r="G437" s="65" t="n">
        <v>3</v>
      </c>
      <c r="H437" s="69" t="n">
        <v>2</v>
      </c>
      <c r="I437" s="70" t="n">
        <v>1026</v>
      </c>
      <c r="J437" s="70" t="n">
        <v>689.4</v>
      </c>
      <c r="K437" s="65" t="n">
        <v>689.4</v>
      </c>
      <c r="L437" s="69" t="n">
        <v>12</v>
      </c>
      <c r="M437" s="70" t="n">
        <f aca="false">'Раздел 2'!C437</f>
        <v>5784888.228588</v>
      </c>
      <c r="N437" s="70" t="n">
        <v>0</v>
      </c>
      <c r="O437" s="70" t="n">
        <v>0</v>
      </c>
      <c r="P437" s="70" t="n">
        <f aca="false">M437</f>
        <v>5784888.228588</v>
      </c>
      <c r="Q437" s="74" t="n">
        <f aca="false">P437/J437</f>
        <v>8391.19267274152</v>
      </c>
      <c r="R437" s="65" t="n">
        <v>9494.93</v>
      </c>
      <c r="S437" s="65" t="n">
        <v>2021</v>
      </c>
      <c r="T437" s="36"/>
    </row>
    <row r="438" s="2" customFormat="true" ht="12.75" hidden="false" customHeight="true" outlineLevel="0" collapsed="false">
      <c r="A438" s="47" t="s">
        <v>441</v>
      </c>
      <c r="B438" s="47"/>
      <c r="C438" s="49" t="n">
        <v>5</v>
      </c>
      <c r="D438" s="49"/>
      <c r="E438" s="49"/>
      <c r="F438" s="47"/>
      <c r="G438" s="49"/>
      <c r="H438" s="50"/>
      <c r="I438" s="54" t="n">
        <f aca="false">SUM(I433:I437)</f>
        <v>3231.4</v>
      </c>
      <c r="J438" s="54" t="n">
        <f aca="false">SUM(J433:J437)</f>
        <v>2817.6</v>
      </c>
      <c r="K438" s="54" t="n">
        <f aca="false">SUM(K433:K437)</f>
        <v>1890.96</v>
      </c>
      <c r="L438" s="54" t="n">
        <f aca="false">SUM(L433:L437)</f>
        <v>55</v>
      </c>
      <c r="M438" s="54" t="n">
        <f aca="false">SUM(M433:M437)</f>
        <v>7320530.947388</v>
      </c>
      <c r="N438" s="54" t="n">
        <f aca="false">SUM(N433:N437)</f>
        <v>0</v>
      </c>
      <c r="O438" s="54" t="n">
        <f aca="false">SUM(O433:O437)</f>
        <v>0</v>
      </c>
      <c r="P438" s="54" t="n">
        <f aca="false">SUM(P433:P437)</f>
        <v>7320530.947388</v>
      </c>
      <c r="Q438" s="86"/>
      <c r="R438" s="86"/>
      <c r="S438" s="49"/>
      <c r="T438" s="36"/>
    </row>
    <row r="439" s="85" customFormat="true" ht="13.35" hidden="false" customHeight="true" outlineLevel="0" collapsed="false">
      <c r="A439" s="31" t="s">
        <v>442</v>
      </c>
      <c r="B439" s="31"/>
      <c r="C439" s="33" t="n">
        <f aca="false">C438+C432+C424</f>
        <v>27</v>
      </c>
      <c r="D439" s="33"/>
      <c r="E439" s="33"/>
      <c r="F439" s="31"/>
      <c r="G439" s="33"/>
      <c r="H439" s="33"/>
      <c r="I439" s="34" t="n">
        <f aca="false">I438+I432+I424</f>
        <v>14037.3</v>
      </c>
      <c r="J439" s="34" t="n">
        <f aca="false">J438+J432+J424</f>
        <v>11648.6</v>
      </c>
      <c r="K439" s="34" t="n">
        <f aca="false">K438+K432+K424</f>
        <v>8227.43</v>
      </c>
      <c r="L439" s="34" t="n">
        <f aca="false">L438+L432+L424</f>
        <v>282</v>
      </c>
      <c r="M439" s="34" t="n">
        <f aca="false">M424+M432+M438</f>
        <v>30293541.2264</v>
      </c>
      <c r="N439" s="33"/>
      <c r="O439" s="33"/>
      <c r="P439" s="34" t="n">
        <f aca="false">P438+P432+P424</f>
        <v>30293541.2264</v>
      </c>
      <c r="Q439" s="92"/>
      <c r="R439" s="92"/>
      <c r="S439" s="33"/>
      <c r="T439" s="84"/>
    </row>
    <row r="440" s="2" customFormat="true" ht="13.35" hidden="false" customHeight="true" outlineLevel="0" collapsed="false">
      <c r="A440" s="65"/>
      <c r="B440" s="66" t="s">
        <v>443</v>
      </c>
      <c r="C440" s="67"/>
      <c r="D440" s="65"/>
      <c r="E440" s="65"/>
      <c r="F440" s="68"/>
      <c r="G440" s="65"/>
      <c r="H440" s="69"/>
      <c r="I440" s="70"/>
      <c r="J440" s="70"/>
      <c r="K440" s="70"/>
      <c r="L440" s="69"/>
      <c r="M440" s="70"/>
      <c r="N440" s="70"/>
      <c r="O440" s="70"/>
      <c r="P440" s="71"/>
      <c r="Q440" s="74"/>
      <c r="R440" s="73"/>
      <c r="S440" s="65"/>
      <c r="T440" s="36"/>
    </row>
    <row r="441" s="2" customFormat="true" ht="12.75" hidden="false" customHeight="true" outlineLevel="0" collapsed="false">
      <c r="A441" s="65" t="n">
        <v>1</v>
      </c>
      <c r="B441" s="68" t="s">
        <v>444</v>
      </c>
      <c r="C441" s="65" t="n">
        <v>1965</v>
      </c>
      <c r="D441" s="65" t="n">
        <v>1973</v>
      </c>
      <c r="E441" s="65" t="s">
        <v>43</v>
      </c>
      <c r="F441" s="68" t="s">
        <v>79</v>
      </c>
      <c r="G441" s="65" t="n">
        <v>2</v>
      </c>
      <c r="H441" s="69" t="n">
        <v>3</v>
      </c>
      <c r="I441" s="70" t="n">
        <v>511.2</v>
      </c>
      <c r="J441" s="70" t="n">
        <v>475.8</v>
      </c>
      <c r="K441" s="65" t="n">
        <v>277.8</v>
      </c>
      <c r="L441" s="69" t="n">
        <v>12</v>
      </c>
      <c r="M441" s="70" t="n">
        <v>102640</v>
      </c>
      <c r="N441" s="70" t="n">
        <v>0</v>
      </c>
      <c r="O441" s="70" t="n">
        <v>0</v>
      </c>
      <c r="P441" s="70" t="n">
        <f aca="false">M441</f>
        <v>102640</v>
      </c>
      <c r="Q441" s="74" t="n">
        <f aca="false">P441/J441</f>
        <v>215.720891130727</v>
      </c>
      <c r="R441" s="65" t="n">
        <v>11111.76</v>
      </c>
      <c r="S441" s="65" t="n">
        <v>2019</v>
      </c>
      <c r="T441" s="36"/>
    </row>
    <row r="442" s="2" customFormat="true" ht="12.75" hidden="false" customHeight="true" outlineLevel="0" collapsed="false">
      <c r="A442" s="65" t="n">
        <f aca="false">A441+1</f>
        <v>2</v>
      </c>
      <c r="B442" s="68" t="s">
        <v>445</v>
      </c>
      <c r="C442" s="65" t="n">
        <v>1966</v>
      </c>
      <c r="D442" s="65"/>
      <c r="E442" s="65" t="s">
        <v>43</v>
      </c>
      <c r="F442" s="68" t="s">
        <v>54</v>
      </c>
      <c r="G442" s="65" t="n">
        <v>2</v>
      </c>
      <c r="H442" s="69" t="n">
        <v>1</v>
      </c>
      <c r="I442" s="70" t="n">
        <v>364.8</v>
      </c>
      <c r="J442" s="70" t="n">
        <v>332.8</v>
      </c>
      <c r="K442" s="70" t="n">
        <v>0</v>
      </c>
      <c r="L442" s="69" t="n">
        <v>8</v>
      </c>
      <c r="M442" s="70" t="n">
        <v>21540</v>
      </c>
      <c r="N442" s="70" t="n">
        <v>0</v>
      </c>
      <c r="O442" s="70" t="n">
        <v>0</v>
      </c>
      <c r="P442" s="70" t="n">
        <f aca="false">M442</f>
        <v>21540</v>
      </c>
      <c r="Q442" s="74" t="n">
        <f aca="false">P442/J442</f>
        <v>64.7235576923077</v>
      </c>
      <c r="R442" s="65" t="n">
        <v>11111.76</v>
      </c>
      <c r="S442" s="65" t="n">
        <v>2019</v>
      </c>
      <c r="T442" s="36"/>
    </row>
    <row r="443" s="2" customFormat="true" ht="12.75" hidden="false" customHeight="true" outlineLevel="0" collapsed="false">
      <c r="A443" s="65" t="n">
        <f aca="false">A442+1</f>
        <v>3</v>
      </c>
      <c r="B443" s="68" t="s">
        <v>446</v>
      </c>
      <c r="C443" s="65" t="n">
        <v>1966</v>
      </c>
      <c r="D443" s="65"/>
      <c r="E443" s="65" t="s">
        <v>43</v>
      </c>
      <c r="F443" s="68" t="s">
        <v>54</v>
      </c>
      <c r="G443" s="65" t="n">
        <v>2</v>
      </c>
      <c r="H443" s="69" t="n">
        <v>2</v>
      </c>
      <c r="I443" s="70" t="n">
        <v>406.8</v>
      </c>
      <c r="J443" s="70" t="n">
        <v>365.7</v>
      </c>
      <c r="K443" s="70" t="n">
        <v>0</v>
      </c>
      <c r="L443" s="69" t="n">
        <v>8</v>
      </c>
      <c r="M443" s="70" t="n">
        <v>24285</v>
      </c>
      <c r="N443" s="70" t="n">
        <v>0</v>
      </c>
      <c r="O443" s="70" t="n">
        <v>0</v>
      </c>
      <c r="P443" s="70" t="n">
        <f aca="false">M443</f>
        <v>24285</v>
      </c>
      <c r="Q443" s="74" t="n">
        <f aca="false">P443/J443</f>
        <v>66.4068908941756</v>
      </c>
      <c r="R443" s="65" t="n">
        <v>11111.76</v>
      </c>
      <c r="S443" s="65" t="n">
        <v>2019</v>
      </c>
      <c r="T443" s="36"/>
    </row>
    <row r="444" s="2" customFormat="true" ht="12.75" hidden="false" customHeight="true" outlineLevel="0" collapsed="false">
      <c r="A444" s="65" t="n">
        <f aca="false">A443+1</f>
        <v>4</v>
      </c>
      <c r="B444" s="68" t="s">
        <v>447</v>
      </c>
      <c r="C444" s="65" t="n">
        <v>1964</v>
      </c>
      <c r="D444" s="65"/>
      <c r="E444" s="65" t="s">
        <v>43</v>
      </c>
      <c r="F444" s="68" t="s">
        <v>79</v>
      </c>
      <c r="G444" s="65" t="n">
        <v>2</v>
      </c>
      <c r="H444" s="69" t="n">
        <v>2</v>
      </c>
      <c r="I444" s="70" t="n">
        <v>492.7</v>
      </c>
      <c r="J444" s="70" t="n">
        <v>462.1</v>
      </c>
      <c r="K444" s="70" t="n">
        <v>0</v>
      </c>
      <c r="L444" s="69" t="n">
        <v>12</v>
      </c>
      <c r="M444" s="70" t="n">
        <v>99686</v>
      </c>
      <c r="N444" s="70" t="n">
        <v>0</v>
      </c>
      <c r="O444" s="70" t="n">
        <v>0</v>
      </c>
      <c r="P444" s="70" t="n">
        <f aca="false">M444</f>
        <v>99686</v>
      </c>
      <c r="Q444" s="74" t="n">
        <f aca="false">P444/J444</f>
        <v>215.723869292361</v>
      </c>
      <c r="R444" s="65" t="n">
        <v>11111.76</v>
      </c>
      <c r="S444" s="65" t="n">
        <v>2019</v>
      </c>
      <c r="T444" s="36"/>
    </row>
    <row r="445" s="2" customFormat="true" ht="12.75" hidden="false" customHeight="true" outlineLevel="0" collapsed="false">
      <c r="A445" s="65" t="n">
        <f aca="false">A444+1</f>
        <v>5</v>
      </c>
      <c r="B445" s="68" t="s">
        <v>448</v>
      </c>
      <c r="C445" s="65" t="n">
        <v>1964</v>
      </c>
      <c r="D445" s="65"/>
      <c r="E445" s="65" t="s">
        <v>43</v>
      </c>
      <c r="F445" s="68" t="s">
        <v>79</v>
      </c>
      <c r="G445" s="65" t="n">
        <v>2</v>
      </c>
      <c r="H445" s="69" t="n">
        <v>2</v>
      </c>
      <c r="I445" s="70" t="n">
        <v>492</v>
      </c>
      <c r="J445" s="70" t="n">
        <v>461.2</v>
      </c>
      <c r="K445" s="65" t="n">
        <v>69.3</v>
      </c>
      <c r="L445" s="69" t="n">
        <v>12</v>
      </c>
      <c r="M445" s="70" t="n">
        <v>99492</v>
      </c>
      <c r="N445" s="70" t="n">
        <v>0</v>
      </c>
      <c r="O445" s="70" t="n">
        <v>0</v>
      </c>
      <c r="P445" s="70" t="n">
        <f aca="false">M445</f>
        <v>99492</v>
      </c>
      <c r="Q445" s="74" t="n">
        <f aca="false">P445/J445</f>
        <v>215.724197745013</v>
      </c>
      <c r="R445" s="65" t="n">
        <v>11111.76</v>
      </c>
      <c r="S445" s="65" t="n">
        <v>2019</v>
      </c>
      <c r="T445" s="36"/>
    </row>
    <row r="446" s="2" customFormat="true" ht="12.75" hidden="false" customHeight="true" outlineLevel="0" collapsed="false">
      <c r="A446" s="65" t="n">
        <f aca="false">A445+1</f>
        <v>6</v>
      </c>
      <c r="B446" s="68" t="s">
        <v>449</v>
      </c>
      <c r="C446" s="65" t="n">
        <v>1967</v>
      </c>
      <c r="D446" s="65"/>
      <c r="E446" s="65" t="s">
        <v>43</v>
      </c>
      <c r="F446" s="68" t="s">
        <v>44</v>
      </c>
      <c r="G446" s="65" t="n">
        <v>1</v>
      </c>
      <c r="H446" s="69" t="n">
        <v>2</v>
      </c>
      <c r="I446" s="70" t="n">
        <v>272.9</v>
      </c>
      <c r="J446" s="70" t="n">
        <v>231.4</v>
      </c>
      <c r="K446" s="65" t="n">
        <v>58.9</v>
      </c>
      <c r="L446" s="69" t="n">
        <v>4</v>
      </c>
      <c r="M446" s="70" t="n">
        <v>21233</v>
      </c>
      <c r="N446" s="70" t="n">
        <v>0</v>
      </c>
      <c r="O446" s="70" t="n">
        <v>0</v>
      </c>
      <c r="P446" s="70" t="n">
        <f aca="false">M446</f>
        <v>21233</v>
      </c>
      <c r="Q446" s="74" t="n">
        <f aca="false">P446/J446</f>
        <v>91.7588591184097</v>
      </c>
      <c r="R446" s="65" t="n">
        <v>11111.76</v>
      </c>
      <c r="S446" s="65" t="n">
        <v>2019</v>
      </c>
      <c r="T446" s="36"/>
    </row>
    <row r="447" s="2" customFormat="true" ht="12.75" hidden="false" customHeight="true" outlineLevel="0" collapsed="false">
      <c r="A447" s="65" t="n">
        <f aca="false">A446+1</f>
        <v>7</v>
      </c>
      <c r="B447" s="68" t="s">
        <v>450</v>
      </c>
      <c r="C447" s="65" t="n">
        <v>1968</v>
      </c>
      <c r="D447" s="65"/>
      <c r="E447" s="65" t="s">
        <v>43</v>
      </c>
      <c r="F447" s="68" t="s">
        <v>44</v>
      </c>
      <c r="G447" s="65" t="n">
        <v>2</v>
      </c>
      <c r="H447" s="69" t="n">
        <v>1</v>
      </c>
      <c r="I447" s="70" t="n">
        <v>349</v>
      </c>
      <c r="J447" s="70" t="n">
        <v>320.6</v>
      </c>
      <c r="K447" s="65" t="n">
        <v>72.8</v>
      </c>
      <c r="L447" s="69" t="n">
        <v>8</v>
      </c>
      <c r="M447" s="70" t="n">
        <v>22634</v>
      </c>
      <c r="N447" s="70" t="n">
        <v>0</v>
      </c>
      <c r="O447" s="70" t="n">
        <v>0</v>
      </c>
      <c r="P447" s="70" t="n">
        <f aca="false">M447</f>
        <v>22634</v>
      </c>
      <c r="Q447" s="74" t="n">
        <f aca="false">P447/J447</f>
        <v>70.5988771054273</v>
      </c>
      <c r="R447" s="65" t="n">
        <v>11111.76</v>
      </c>
      <c r="S447" s="65" t="n">
        <v>2019</v>
      </c>
      <c r="T447" s="36"/>
    </row>
    <row r="448" s="2" customFormat="true" ht="12.75" hidden="false" customHeight="true" outlineLevel="0" collapsed="false">
      <c r="A448" s="65" t="n">
        <f aca="false">A447+1</f>
        <v>8</v>
      </c>
      <c r="B448" s="68" t="s">
        <v>451</v>
      </c>
      <c r="C448" s="65" t="n">
        <v>1930</v>
      </c>
      <c r="D448" s="65" t="n">
        <v>1968</v>
      </c>
      <c r="E448" s="65" t="s">
        <v>43</v>
      </c>
      <c r="F448" s="68" t="s">
        <v>54</v>
      </c>
      <c r="G448" s="65" t="n">
        <v>2</v>
      </c>
      <c r="H448" s="69" t="n">
        <v>2</v>
      </c>
      <c r="I448" s="70" t="n">
        <v>551.1</v>
      </c>
      <c r="J448" s="70" t="n">
        <v>519.2</v>
      </c>
      <c r="K448" s="65" t="n">
        <v>62</v>
      </c>
      <c r="L448" s="69" t="n">
        <v>14</v>
      </c>
      <c r="M448" s="70" t="n">
        <v>33600</v>
      </c>
      <c r="N448" s="70" t="n">
        <v>0</v>
      </c>
      <c r="O448" s="70" t="n">
        <v>0</v>
      </c>
      <c r="P448" s="70" t="n">
        <f aca="false">M448</f>
        <v>33600</v>
      </c>
      <c r="Q448" s="74" t="n">
        <f aca="false">P448/J448</f>
        <v>64.7149460708783</v>
      </c>
      <c r="R448" s="65" t="n">
        <v>11111.76</v>
      </c>
      <c r="S448" s="65" t="n">
        <v>2019</v>
      </c>
      <c r="T448" s="36"/>
    </row>
    <row r="449" s="2" customFormat="true" ht="12.75" hidden="false" customHeight="true" outlineLevel="0" collapsed="false">
      <c r="A449" s="65" t="n">
        <f aca="false">A448+1</f>
        <v>9</v>
      </c>
      <c r="B449" s="68" t="s">
        <v>452</v>
      </c>
      <c r="C449" s="65" t="n">
        <v>1973</v>
      </c>
      <c r="D449" s="65"/>
      <c r="E449" s="65" t="s">
        <v>43</v>
      </c>
      <c r="F449" s="68" t="s">
        <v>79</v>
      </c>
      <c r="G449" s="65" t="n">
        <v>2</v>
      </c>
      <c r="H449" s="69" t="n">
        <v>2</v>
      </c>
      <c r="I449" s="70" t="n">
        <v>592.8</v>
      </c>
      <c r="J449" s="70" t="n">
        <v>484.9</v>
      </c>
      <c r="K449" s="65" t="n">
        <v>131.8</v>
      </c>
      <c r="L449" s="69" t="n">
        <v>17</v>
      </c>
      <c r="M449" s="70" t="n">
        <v>31543</v>
      </c>
      <c r="N449" s="70" t="n">
        <v>0</v>
      </c>
      <c r="O449" s="70" t="n">
        <v>0</v>
      </c>
      <c r="P449" s="70" t="n">
        <f aca="false">M449</f>
        <v>31543</v>
      </c>
      <c r="Q449" s="74" t="n">
        <f aca="false">P449/J449</f>
        <v>65.0505258816251</v>
      </c>
      <c r="R449" s="65" t="n">
        <v>11111.76</v>
      </c>
      <c r="S449" s="65" t="n">
        <v>2019</v>
      </c>
      <c r="T449" s="36"/>
    </row>
    <row r="450" s="2" customFormat="true" ht="12.75" hidden="false" customHeight="true" outlineLevel="0" collapsed="false">
      <c r="A450" s="65" t="n">
        <f aca="false">A449+1</f>
        <v>10</v>
      </c>
      <c r="B450" s="68" t="s">
        <v>453</v>
      </c>
      <c r="C450" s="65" t="n">
        <v>1976</v>
      </c>
      <c r="D450" s="65"/>
      <c r="E450" s="65" t="s">
        <v>43</v>
      </c>
      <c r="F450" s="68" t="s">
        <v>79</v>
      </c>
      <c r="G450" s="65" t="n">
        <v>2</v>
      </c>
      <c r="H450" s="69" t="n">
        <v>2</v>
      </c>
      <c r="I450" s="70" t="n">
        <v>567.8</v>
      </c>
      <c r="J450" s="70" t="n">
        <v>520.06</v>
      </c>
      <c r="K450" s="65" t="n">
        <v>31.2</v>
      </c>
      <c r="L450" s="69" t="n">
        <v>23</v>
      </c>
      <c r="M450" s="70" t="n">
        <v>31695</v>
      </c>
      <c r="N450" s="70" t="n">
        <v>0</v>
      </c>
      <c r="O450" s="70" t="n">
        <v>0</v>
      </c>
      <c r="P450" s="70" t="n">
        <f aca="false">M450</f>
        <v>31695</v>
      </c>
      <c r="Q450" s="74" t="n">
        <f aca="false">P450/J450</f>
        <v>60.9448909741184</v>
      </c>
      <c r="R450" s="65" t="n">
        <v>11111.76</v>
      </c>
      <c r="S450" s="65" t="n">
        <v>2019</v>
      </c>
      <c r="T450" s="36"/>
    </row>
    <row r="451" s="2" customFormat="true" ht="12.75" hidden="false" customHeight="true" outlineLevel="0" collapsed="false">
      <c r="A451" s="65" t="n">
        <f aca="false">A450+1</f>
        <v>11</v>
      </c>
      <c r="B451" s="68" t="s">
        <v>454</v>
      </c>
      <c r="C451" s="65" t="n">
        <v>1984</v>
      </c>
      <c r="D451" s="65"/>
      <c r="E451" s="65" t="s">
        <v>43</v>
      </c>
      <c r="F451" s="68" t="s">
        <v>79</v>
      </c>
      <c r="G451" s="65" t="n">
        <v>2</v>
      </c>
      <c r="H451" s="69" t="n">
        <v>2</v>
      </c>
      <c r="I451" s="70" t="n">
        <v>528.4</v>
      </c>
      <c r="J451" s="70" t="n">
        <v>524.8</v>
      </c>
      <c r="K451" s="65" t="n">
        <v>171.2</v>
      </c>
      <c r="L451" s="69" t="n">
        <v>12</v>
      </c>
      <c r="M451" s="70" t="n">
        <v>24984</v>
      </c>
      <c r="N451" s="70" t="n">
        <v>0</v>
      </c>
      <c r="O451" s="70" t="n">
        <v>0</v>
      </c>
      <c r="P451" s="70" t="n">
        <f aca="false">M451</f>
        <v>24984</v>
      </c>
      <c r="Q451" s="74" t="n">
        <f aca="false">P451/J451</f>
        <v>47.6067073170732</v>
      </c>
      <c r="R451" s="65" t="n">
        <v>11111.76</v>
      </c>
      <c r="S451" s="65" t="n">
        <v>2019</v>
      </c>
      <c r="T451" s="36"/>
    </row>
    <row r="452" s="2" customFormat="true" ht="12.75" hidden="false" customHeight="true" outlineLevel="0" collapsed="false">
      <c r="A452" s="65" t="n">
        <f aca="false">A451+1</f>
        <v>12</v>
      </c>
      <c r="B452" s="68" t="s">
        <v>455</v>
      </c>
      <c r="C452" s="65" t="n">
        <v>1970</v>
      </c>
      <c r="D452" s="65" t="n">
        <v>2012</v>
      </c>
      <c r="E452" s="65" t="s">
        <v>43</v>
      </c>
      <c r="F452" s="68" t="s">
        <v>54</v>
      </c>
      <c r="G452" s="65" t="n">
        <v>2</v>
      </c>
      <c r="H452" s="69" t="n">
        <v>1</v>
      </c>
      <c r="I452" s="70" t="n">
        <v>201.6</v>
      </c>
      <c r="J452" s="70" t="n">
        <v>201.6</v>
      </c>
      <c r="K452" s="65" t="n">
        <v>48.7</v>
      </c>
      <c r="L452" s="69" t="n">
        <v>4</v>
      </c>
      <c r="M452" s="70" t="n">
        <v>43490</v>
      </c>
      <c r="N452" s="70" t="n">
        <v>0</v>
      </c>
      <c r="O452" s="70" t="n">
        <v>0</v>
      </c>
      <c r="P452" s="70" t="n">
        <v>43490</v>
      </c>
      <c r="Q452" s="74" t="n">
        <f aca="false">P452/J452</f>
        <v>215.724206349206</v>
      </c>
      <c r="R452" s="65" t="n">
        <v>11111.76</v>
      </c>
      <c r="S452" s="65" t="n">
        <v>2019</v>
      </c>
      <c r="T452" s="36"/>
    </row>
    <row r="453" s="2" customFormat="true" ht="12.75" hidden="false" customHeight="true" outlineLevel="0" collapsed="false">
      <c r="A453" s="65" t="n">
        <f aca="false">A452+1</f>
        <v>13</v>
      </c>
      <c r="B453" s="68" t="s">
        <v>456</v>
      </c>
      <c r="C453" s="65" t="n">
        <v>1960</v>
      </c>
      <c r="D453" s="65"/>
      <c r="E453" s="65" t="s">
        <v>43</v>
      </c>
      <c r="F453" s="68" t="s">
        <v>79</v>
      </c>
      <c r="G453" s="65" t="n">
        <v>2</v>
      </c>
      <c r="H453" s="69" t="n">
        <v>1</v>
      </c>
      <c r="I453" s="70" t="n">
        <v>488</v>
      </c>
      <c r="J453" s="70" t="n">
        <v>306.4</v>
      </c>
      <c r="K453" s="65" t="n">
        <v>190</v>
      </c>
      <c r="L453" s="69" t="n">
        <v>8</v>
      </c>
      <c r="M453" s="70" t="n">
        <v>99146.7504</v>
      </c>
      <c r="N453" s="70" t="n">
        <v>0</v>
      </c>
      <c r="O453" s="70" t="n">
        <v>0</v>
      </c>
      <c r="P453" s="70" t="n">
        <f aca="false">M453</f>
        <v>99146.7504</v>
      </c>
      <c r="Q453" s="74" t="n">
        <f aca="false">P453/J453</f>
        <v>323.586</v>
      </c>
      <c r="R453" s="65" t="n">
        <v>12882.22</v>
      </c>
      <c r="S453" s="65" t="n">
        <v>2019</v>
      </c>
      <c r="T453" s="36"/>
    </row>
    <row r="454" s="2" customFormat="true" ht="12.75" hidden="false" customHeight="true" outlineLevel="0" collapsed="false">
      <c r="A454" s="65" t="n">
        <f aca="false">A453+1</f>
        <v>14</v>
      </c>
      <c r="B454" s="68" t="s">
        <v>457</v>
      </c>
      <c r="C454" s="65" t="n">
        <v>1981</v>
      </c>
      <c r="D454" s="65"/>
      <c r="E454" s="65" t="s">
        <v>43</v>
      </c>
      <c r="F454" s="68" t="s">
        <v>54</v>
      </c>
      <c r="G454" s="65" t="n">
        <v>1</v>
      </c>
      <c r="H454" s="69" t="n">
        <v>2</v>
      </c>
      <c r="I454" s="70" t="n">
        <v>245.9</v>
      </c>
      <c r="J454" s="70" t="n">
        <v>245.9</v>
      </c>
      <c r="K454" s="65" t="n">
        <v>37.5</v>
      </c>
      <c r="L454" s="69" t="n">
        <v>7</v>
      </c>
      <c r="M454" s="70" t="n">
        <v>15914</v>
      </c>
      <c r="N454" s="70" t="n">
        <v>0</v>
      </c>
      <c r="O454" s="70" t="n">
        <v>0</v>
      </c>
      <c r="P454" s="70" t="n">
        <f aca="false">M454</f>
        <v>15914</v>
      </c>
      <c r="Q454" s="74" t="n">
        <f aca="false">P454/J454</f>
        <v>64.7173647824319</v>
      </c>
      <c r="R454" s="65" t="n">
        <v>12882.22</v>
      </c>
      <c r="S454" s="65" t="n">
        <v>2019</v>
      </c>
      <c r="T454" s="36"/>
    </row>
    <row r="455" s="2" customFormat="true" ht="12.75" hidden="false" customHeight="true" outlineLevel="0" collapsed="false">
      <c r="A455" s="65" t="n">
        <f aca="false">A454+1</f>
        <v>15</v>
      </c>
      <c r="B455" s="68" t="s">
        <v>458</v>
      </c>
      <c r="C455" s="65" t="n">
        <v>1924</v>
      </c>
      <c r="D455" s="65" t="n">
        <v>1987</v>
      </c>
      <c r="E455" s="65" t="s">
        <v>43</v>
      </c>
      <c r="F455" s="68" t="s">
        <v>54</v>
      </c>
      <c r="G455" s="65" t="n">
        <v>2</v>
      </c>
      <c r="H455" s="69" t="n">
        <v>1</v>
      </c>
      <c r="I455" s="70" t="n">
        <v>253.3</v>
      </c>
      <c r="J455" s="70" t="n">
        <v>252</v>
      </c>
      <c r="K455" s="65" t="n">
        <v>157.4</v>
      </c>
      <c r="L455" s="69" t="n">
        <v>8</v>
      </c>
      <c r="M455" s="70" t="n">
        <v>24463</v>
      </c>
      <c r="N455" s="70" t="n">
        <v>0</v>
      </c>
      <c r="O455" s="70" t="n">
        <v>0</v>
      </c>
      <c r="P455" s="70" t="n">
        <v>24463</v>
      </c>
      <c r="Q455" s="74" t="n">
        <f aca="false">P455/J455</f>
        <v>97.0753968253968</v>
      </c>
      <c r="R455" s="65" t="n">
        <v>12882.22</v>
      </c>
      <c r="S455" s="65" t="n">
        <v>2019</v>
      </c>
      <c r="T455" s="36"/>
    </row>
    <row r="456" s="2" customFormat="true" ht="12.75" hidden="false" customHeight="true" outlineLevel="0" collapsed="false">
      <c r="A456" s="65" t="n">
        <f aca="false">A455+1</f>
        <v>16</v>
      </c>
      <c r="B456" s="68" t="s">
        <v>459</v>
      </c>
      <c r="C456" s="65" t="n">
        <v>1950</v>
      </c>
      <c r="D456" s="65" t="n">
        <v>1990</v>
      </c>
      <c r="E456" s="65" t="s">
        <v>43</v>
      </c>
      <c r="F456" s="68" t="s">
        <v>54</v>
      </c>
      <c r="G456" s="65" t="n">
        <v>2</v>
      </c>
      <c r="H456" s="69" t="n">
        <v>2</v>
      </c>
      <c r="I456" s="70" t="n">
        <v>397.5</v>
      </c>
      <c r="J456" s="70" t="n">
        <v>397.3</v>
      </c>
      <c r="K456" s="65" t="n">
        <v>298.4</v>
      </c>
      <c r="L456" s="69" t="n">
        <v>8</v>
      </c>
      <c r="M456" s="70" t="n">
        <v>128560</v>
      </c>
      <c r="N456" s="70" t="n">
        <v>0</v>
      </c>
      <c r="O456" s="70" t="n">
        <v>0</v>
      </c>
      <c r="P456" s="70" t="n">
        <v>128560</v>
      </c>
      <c r="Q456" s="74" t="n">
        <f aca="false">P456/J456</f>
        <v>323.584193304807</v>
      </c>
      <c r="R456" s="65" t="n">
        <v>12882.22</v>
      </c>
      <c r="S456" s="65" t="n">
        <v>2019</v>
      </c>
      <c r="T456" s="36"/>
    </row>
    <row r="457" s="2" customFormat="true" ht="12.75" hidden="false" customHeight="true" outlineLevel="0" collapsed="false">
      <c r="A457" s="65" t="n">
        <f aca="false">A456+1</f>
        <v>17</v>
      </c>
      <c r="B457" s="68" t="s">
        <v>460</v>
      </c>
      <c r="C457" s="65" t="n">
        <v>1956</v>
      </c>
      <c r="D457" s="65"/>
      <c r="E457" s="65" t="s">
        <v>43</v>
      </c>
      <c r="F457" s="68" t="s">
        <v>79</v>
      </c>
      <c r="G457" s="65" t="n">
        <v>2</v>
      </c>
      <c r="H457" s="69" t="n">
        <v>1</v>
      </c>
      <c r="I457" s="70" t="n">
        <v>646.7</v>
      </c>
      <c r="J457" s="70" t="n">
        <v>435.53</v>
      </c>
      <c r="K457" s="65" t="n">
        <v>370</v>
      </c>
      <c r="L457" s="69" t="n">
        <v>8</v>
      </c>
      <c r="M457" s="70" t="n">
        <v>140931.41058</v>
      </c>
      <c r="N457" s="70" t="n">
        <v>0</v>
      </c>
      <c r="O457" s="70" t="n">
        <v>0</v>
      </c>
      <c r="P457" s="70" t="n">
        <f aca="false">M457</f>
        <v>140931.41058</v>
      </c>
      <c r="Q457" s="74" t="n">
        <f aca="false">P457/J457</f>
        <v>323.586</v>
      </c>
      <c r="R457" s="65" t="n">
        <v>12882.22</v>
      </c>
      <c r="S457" s="65" t="n">
        <v>2019</v>
      </c>
      <c r="T457" s="36"/>
    </row>
    <row r="458" s="2" customFormat="true" ht="12.75" hidden="false" customHeight="true" outlineLevel="0" collapsed="false">
      <c r="A458" s="65" t="n">
        <f aca="false">A457+1</f>
        <v>18</v>
      </c>
      <c r="B458" s="68" t="s">
        <v>461</v>
      </c>
      <c r="C458" s="65" t="n">
        <v>1959</v>
      </c>
      <c r="D458" s="65"/>
      <c r="E458" s="65" t="s">
        <v>43</v>
      </c>
      <c r="F458" s="68" t="s">
        <v>79</v>
      </c>
      <c r="G458" s="65" t="n">
        <v>2</v>
      </c>
      <c r="H458" s="69" t="n">
        <v>1</v>
      </c>
      <c r="I458" s="70" t="n">
        <v>647.8</v>
      </c>
      <c r="J458" s="70" t="n">
        <v>443.58</v>
      </c>
      <c r="K458" s="65" t="n">
        <v>393.6</v>
      </c>
      <c r="L458" s="69" t="n">
        <v>8</v>
      </c>
      <c r="M458" s="70" t="n">
        <v>43061</v>
      </c>
      <c r="N458" s="70" t="n">
        <v>0</v>
      </c>
      <c r="O458" s="70" t="n">
        <v>0</v>
      </c>
      <c r="P458" s="70" t="n">
        <v>43061</v>
      </c>
      <c r="Q458" s="74" t="n">
        <f aca="false">P458/J458</f>
        <v>97.076062942423</v>
      </c>
      <c r="R458" s="65" t="n">
        <v>12882.22</v>
      </c>
      <c r="S458" s="65" t="n">
        <v>2019</v>
      </c>
      <c r="T458" s="36"/>
    </row>
    <row r="459" s="2" customFormat="true" ht="12.75" hidden="false" customHeight="true" outlineLevel="0" collapsed="false">
      <c r="A459" s="65" t="n">
        <f aca="false">A458+1</f>
        <v>19</v>
      </c>
      <c r="B459" s="68" t="s">
        <v>462</v>
      </c>
      <c r="C459" s="65" t="n">
        <v>1957</v>
      </c>
      <c r="D459" s="65"/>
      <c r="E459" s="65" t="s">
        <v>43</v>
      </c>
      <c r="F459" s="68" t="s">
        <v>79</v>
      </c>
      <c r="G459" s="65" t="n">
        <v>2</v>
      </c>
      <c r="H459" s="69" t="n">
        <v>1</v>
      </c>
      <c r="I459" s="70" t="n">
        <v>437.2</v>
      </c>
      <c r="J459" s="70" t="n">
        <v>437.2</v>
      </c>
      <c r="K459" s="65" t="n">
        <v>437.2</v>
      </c>
      <c r="L459" s="69" t="n">
        <v>8</v>
      </c>
      <c r="M459" s="70" t="n">
        <v>42442</v>
      </c>
      <c r="N459" s="70" t="n">
        <v>0</v>
      </c>
      <c r="O459" s="70" t="n">
        <v>0</v>
      </c>
      <c r="P459" s="70" t="n">
        <v>42442</v>
      </c>
      <c r="Q459" s="74" t="n">
        <f aca="false">P459/J459</f>
        <v>97.0768526989936</v>
      </c>
      <c r="R459" s="65" t="n">
        <v>12882.22</v>
      </c>
      <c r="S459" s="65" t="n">
        <v>2019</v>
      </c>
      <c r="T459" s="36"/>
    </row>
    <row r="460" s="2" customFormat="true" ht="12.75" hidden="false" customHeight="true" outlineLevel="0" collapsed="false">
      <c r="A460" s="65" t="n">
        <f aca="false">A459+1</f>
        <v>20</v>
      </c>
      <c r="B460" s="68" t="s">
        <v>463</v>
      </c>
      <c r="C460" s="65" t="n">
        <v>1963</v>
      </c>
      <c r="D460" s="65"/>
      <c r="E460" s="65" t="s">
        <v>43</v>
      </c>
      <c r="F460" s="68" t="s">
        <v>54</v>
      </c>
      <c r="G460" s="65" t="n">
        <v>2</v>
      </c>
      <c r="H460" s="69" t="n">
        <v>2</v>
      </c>
      <c r="I460" s="70" t="n">
        <v>373.5</v>
      </c>
      <c r="J460" s="70" t="n">
        <v>373.42</v>
      </c>
      <c r="K460" s="65" t="n">
        <v>134.46</v>
      </c>
      <c r="L460" s="69" t="n">
        <v>8</v>
      </c>
      <c r="M460" s="70" t="n">
        <v>120833.48412</v>
      </c>
      <c r="N460" s="70" t="n">
        <v>0</v>
      </c>
      <c r="O460" s="70" t="n">
        <v>0</v>
      </c>
      <c r="P460" s="70" t="n">
        <f aca="false">M460</f>
        <v>120833.48412</v>
      </c>
      <c r="Q460" s="74" t="n">
        <f aca="false">P460/J460</f>
        <v>323.586</v>
      </c>
      <c r="R460" s="65" t="n">
        <v>12882.22</v>
      </c>
      <c r="S460" s="65" t="n">
        <v>2019</v>
      </c>
      <c r="T460" s="36"/>
    </row>
    <row r="461" s="2" customFormat="true" ht="12.75" hidden="false" customHeight="true" outlineLevel="0" collapsed="false">
      <c r="A461" s="65" t="n">
        <f aca="false">A460+1</f>
        <v>21</v>
      </c>
      <c r="B461" s="68" t="s">
        <v>464</v>
      </c>
      <c r="C461" s="65" t="n">
        <v>1959</v>
      </c>
      <c r="D461" s="65"/>
      <c r="E461" s="65" t="s">
        <v>43</v>
      </c>
      <c r="F461" s="68" t="s">
        <v>79</v>
      </c>
      <c r="G461" s="65" t="n">
        <v>2</v>
      </c>
      <c r="H461" s="69" t="n">
        <v>1</v>
      </c>
      <c r="I461" s="70" t="n">
        <v>434</v>
      </c>
      <c r="J461" s="70" t="n">
        <v>434</v>
      </c>
      <c r="K461" s="65" t="n">
        <v>434</v>
      </c>
      <c r="L461" s="69" t="n">
        <v>8</v>
      </c>
      <c r="M461" s="70" t="n">
        <v>51131</v>
      </c>
      <c r="N461" s="70" t="n">
        <v>0</v>
      </c>
      <c r="O461" s="70" t="n">
        <v>0</v>
      </c>
      <c r="P461" s="70" t="n">
        <v>51131</v>
      </c>
      <c r="Q461" s="74" t="n">
        <f aca="false">P461/J461</f>
        <v>117.8133640553</v>
      </c>
      <c r="R461" s="65" t="n">
        <v>12882.22</v>
      </c>
      <c r="S461" s="65" t="n">
        <v>2019</v>
      </c>
      <c r="T461" s="36"/>
    </row>
    <row r="462" s="2" customFormat="true" ht="12.75" hidden="false" customHeight="true" outlineLevel="0" collapsed="false">
      <c r="A462" s="65" t="n">
        <f aca="false">A461+1</f>
        <v>22</v>
      </c>
      <c r="B462" s="68" t="s">
        <v>465</v>
      </c>
      <c r="C462" s="65" t="n">
        <v>1951</v>
      </c>
      <c r="D462" s="65"/>
      <c r="E462" s="65" t="s">
        <v>43</v>
      </c>
      <c r="F462" s="68" t="s">
        <v>54</v>
      </c>
      <c r="G462" s="65" t="n">
        <v>2</v>
      </c>
      <c r="H462" s="69" t="n">
        <v>2</v>
      </c>
      <c r="I462" s="70" t="n">
        <v>552.4</v>
      </c>
      <c r="J462" s="70" t="n">
        <v>388.4</v>
      </c>
      <c r="K462" s="65" t="n">
        <v>95.9</v>
      </c>
      <c r="L462" s="69" t="n">
        <v>8</v>
      </c>
      <c r="M462" s="70" t="n">
        <v>37704</v>
      </c>
      <c r="N462" s="70" t="n">
        <v>0</v>
      </c>
      <c r="O462" s="70" t="n">
        <v>0</v>
      </c>
      <c r="P462" s="70" t="n">
        <v>37704</v>
      </c>
      <c r="Q462" s="74" t="n">
        <f aca="false">P462/J462</f>
        <v>97.0751802265706</v>
      </c>
      <c r="R462" s="65" t="n">
        <v>12882.22</v>
      </c>
      <c r="S462" s="65" t="n">
        <v>2019</v>
      </c>
      <c r="T462" s="36"/>
    </row>
    <row r="463" s="2" customFormat="true" ht="12.75" hidden="false" customHeight="true" outlineLevel="0" collapsed="false">
      <c r="A463" s="65" t="n">
        <f aca="false">A462+1</f>
        <v>23</v>
      </c>
      <c r="B463" s="68" t="s">
        <v>466</v>
      </c>
      <c r="C463" s="65" t="s">
        <v>467</v>
      </c>
      <c r="D463" s="65"/>
      <c r="E463" s="65" t="s">
        <v>43</v>
      </c>
      <c r="F463" s="68" t="s">
        <v>202</v>
      </c>
      <c r="G463" s="65" t="n">
        <v>2</v>
      </c>
      <c r="H463" s="69" t="n">
        <v>1</v>
      </c>
      <c r="I463" s="70" t="n">
        <v>487.7</v>
      </c>
      <c r="J463" s="70" t="n">
        <v>308</v>
      </c>
      <c r="K463" s="70" t="n">
        <v>273.6</v>
      </c>
      <c r="L463" s="69" t="n">
        <v>8</v>
      </c>
      <c r="M463" s="70" t="n">
        <v>99664.49</v>
      </c>
      <c r="N463" s="70" t="n">
        <v>0</v>
      </c>
      <c r="O463" s="70" t="n">
        <v>0</v>
      </c>
      <c r="P463" s="70" t="n">
        <f aca="false">M463</f>
        <v>99664.49</v>
      </c>
      <c r="Q463" s="74" t="n">
        <f aca="false">P463/J463</f>
        <v>323.586006493506</v>
      </c>
      <c r="R463" s="65" t="n">
        <v>12882.22</v>
      </c>
      <c r="S463" s="65" t="n">
        <v>2019</v>
      </c>
      <c r="T463" s="36"/>
    </row>
    <row r="464" s="2" customFormat="true" ht="12.75" hidden="false" customHeight="true" outlineLevel="0" collapsed="false">
      <c r="A464" s="65" t="n">
        <f aca="false">A463+1</f>
        <v>24</v>
      </c>
      <c r="B464" s="68" t="s">
        <v>468</v>
      </c>
      <c r="C464" s="65" t="s">
        <v>232</v>
      </c>
      <c r="D464" s="65"/>
      <c r="E464" s="65" t="s">
        <v>43</v>
      </c>
      <c r="F464" s="68" t="s">
        <v>183</v>
      </c>
      <c r="G464" s="65" t="n">
        <v>2</v>
      </c>
      <c r="H464" s="69" t="n">
        <v>2</v>
      </c>
      <c r="I464" s="70" t="n">
        <v>395.3</v>
      </c>
      <c r="J464" s="70" t="n">
        <v>395.3</v>
      </c>
      <c r="K464" s="70" t="n">
        <v>246.3</v>
      </c>
      <c r="L464" s="69" t="n">
        <v>8</v>
      </c>
      <c r="M464" s="70" t="n">
        <v>127913.5458</v>
      </c>
      <c r="N464" s="70" t="n">
        <v>0</v>
      </c>
      <c r="O464" s="70" t="n">
        <v>0</v>
      </c>
      <c r="P464" s="70" t="n">
        <f aca="false">M464</f>
        <v>127913.5458</v>
      </c>
      <c r="Q464" s="74" t="n">
        <f aca="false">P464/J464</f>
        <v>323.586</v>
      </c>
      <c r="R464" s="65" t="n">
        <v>12882.22</v>
      </c>
      <c r="S464" s="65" t="n">
        <v>2019</v>
      </c>
      <c r="T464" s="36"/>
    </row>
    <row r="465" s="2" customFormat="true" ht="12.75" hidden="false" customHeight="true" outlineLevel="0" collapsed="false">
      <c r="A465" s="65" t="n">
        <f aca="false">A464+1</f>
        <v>25</v>
      </c>
      <c r="B465" s="68" t="s">
        <v>469</v>
      </c>
      <c r="C465" s="65" t="s">
        <v>364</v>
      </c>
      <c r="D465" s="65"/>
      <c r="E465" s="65" t="s">
        <v>43</v>
      </c>
      <c r="F465" s="68" t="s">
        <v>202</v>
      </c>
      <c r="G465" s="65" t="n">
        <v>3</v>
      </c>
      <c r="H465" s="69" t="n">
        <v>2</v>
      </c>
      <c r="I465" s="70" t="n">
        <v>1361.7</v>
      </c>
      <c r="J465" s="70" t="n">
        <v>902.1</v>
      </c>
      <c r="K465" s="70" t="n">
        <v>721.7</v>
      </c>
      <c r="L465" s="69" t="n">
        <v>23</v>
      </c>
      <c r="M465" s="70" t="n">
        <v>291906.9306</v>
      </c>
      <c r="N465" s="70" t="n">
        <v>0</v>
      </c>
      <c r="O465" s="70" t="n">
        <v>0</v>
      </c>
      <c r="P465" s="70" t="n">
        <f aca="false">M465</f>
        <v>291906.9306</v>
      </c>
      <c r="Q465" s="74" t="n">
        <f aca="false">P465/J465</f>
        <v>323.586</v>
      </c>
      <c r="R465" s="65" t="n">
        <v>12882.22</v>
      </c>
      <c r="S465" s="65" t="n">
        <v>2019</v>
      </c>
      <c r="T465" s="36"/>
    </row>
    <row r="466" s="2" customFormat="true" ht="12.75" hidden="false" customHeight="true" outlineLevel="0" collapsed="false">
      <c r="A466" s="65" t="n">
        <f aca="false">A465+1</f>
        <v>26</v>
      </c>
      <c r="B466" s="68" t="s">
        <v>470</v>
      </c>
      <c r="C466" s="65" t="s">
        <v>433</v>
      </c>
      <c r="D466" s="65"/>
      <c r="E466" s="65" t="s">
        <v>43</v>
      </c>
      <c r="F466" s="68" t="s">
        <v>202</v>
      </c>
      <c r="G466" s="65" t="n">
        <v>3</v>
      </c>
      <c r="H466" s="69" t="n">
        <v>2</v>
      </c>
      <c r="I466" s="70" t="n">
        <v>1399.8</v>
      </c>
      <c r="J466" s="70" t="n">
        <v>956.3</v>
      </c>
      <c r="K466" s="65" t="n">
        <v>883.4</v>
      </c>
      <c r="L466" s="69" t="n">
        <v>25</v>
      </c>
      <c r="M466" s="70" t="n">
        <v>309445.2918</v>
      </c>
      <c r="N466" s="70" t="n">
        <v>0</v>
      </c>
      <c r="O466" s="70" t="n">
        <v>0</v>
      </c>
      <c r="P466" s="70" t="n">
        <f aca="false">M466</f>
        <v>309445.2918</v>
      </c>
      <c r="Q466" s="74" t="n">
        <f aca="false">P466/J466</f>
        <v>323.586</v>
      </c>
      <c r="R466" s="65" t="n">
        <v>12882.22</v>
      </c>
      <c r="S466" s="65" t="n">
        <v>2019</v>
      </c>
      <c r="T466" s="36"/>
    </row>
    <row r="467" s="2" customFormat="true" ht="12.75" hidden="false" customHeight="true" outlineLevel="0" collapsed="false">
      <c r="A467" s="65" t="n">
        <f aca="false">A466+1</f>
        <v>27</v>
      </c>
      <c r="B467" s="68" t="s">
        <v>471</v>
      </c>
      <c r="C467" s="65" t="s">
        <v>472</v>
      </c>
      <c r="D467" s="65"/>
      <c r="E467" s="65" t="s">
        <v>43</v>
      </c>
      <c r="F467" s="68" t="s">
        <v>183</v>
      </c>
      <c r="G467" s="65" t="n">
        <v>2</v>
      </c>
      <c r="H467" s="69" t="n">
        <v>1</v>
      </c>
      <c r="I467" s="70" t="n">
        <v>467.6</v>
      </c>
      <c r="J467" s="70" t="n">
        <v>467.6</v>
      </c>
      <c r="K467" s="65" t="n">
        <v>467.6</v>
      </c>
      <c r="L467" s="69" t="n">
        <v>8</v>
      </c>
      <c r="M467" s="70" t="n">
        <v>48143</v>
      </c>
      <c r="N467" s="70" t="n">
        <v>0</v>
      </c>
      <c r="O467" s="70" t="n">
        <v>0</v>
      </c>
      <c r="P467" s="70" t="n">
        <f aca="false">M467</f>
        <v>48143</v>
      </c>
      <c r="Q467" s="74" t="n">
        <f aca="false">P467/J467</f>
        <v>102.957656116339</v>
      </c>
      <c r="R467" s="65" t="n">
        <v>12882.22</v>
      </c>
      <c r="S467" s="65" t="n">
        <v>2019</v>
      </c>
      <c r="T467" s="36"/>
    </row>
    <row r="468" s="2" customFormat="true" ht="12.75" hidden="false" customHeight="true" outlineLevel="0" collapsed="false">
      <c r="A468" s="65" t="n">
        <f aca="false">A467+1</f>
        <v>28</v>
      </c>
      <c r="B468" s="68" t="s">
        <v>473</v>
      </c>
      <c r="C468" s="65" t="s">
        <v>65</v>
      </c>
      <c r="D468" s="65"/>
      <c r="E468" s="65" t="s">
        <v>43</v>
      </c>
      <c r="F468" s="68" t="s">
        <v>202</v>
      </c>
      <c r="G468" s="65" t="n">
        <v>2</v>
      </c>
      <c r="H468" s="69" t="n">
        <v>1</v>
      </c>
      <c r="I468" s="70" t="n">
        <v>441.2</v>
      </c>
      <c r="J468" s="70" t="n">
        <v>441.2</v>
      </c>
      <c r="K468" s="65" t="n">
        <v>285.7</v>
      </c>
      <c r="L468" s="69" t="n">
        <v>8</v>
      </c>
      <c r="M468" s="70" t="n">
        <v>142766.1432</v>
      </c>
      <c r="N468" s="70" t="n">
        <v>0</v>
      </c>
      <c r="O468" s="70" t="n">
        <v>0</v>
      </c>
      <c r="P468" s="70" t="n">
        <f aca="false">M468</f>
        <v>142766.1432</v>
      </c>
      <c r="Q468" s="74" t="n">
        <f aca="false">P468/J468</f>
        <v>323.586</v>
      </c>
      <c r="R468" s="65" t="n">
        <v>12882.22</v>
      </c>
      <c r="S468" s="65" t="n">
        <v>2019</v>
      </c>
      <c r="T468" s="36"/>
    </row>
    <row r="469" s="83" customFormat="true" ht="12.75" hidden="false" customHeight="true" outlineLevel="0" collapsed="false">
      <c r="A469" s="78" t="n">
        <f aca="false">A468+1</f>
        <v>29</v>
      </c>
      <c r="B469" s="79" t="s">
        <v>474</v>
      </c>
      <c r="C469" s="78" t="n">
        <v>1965</v>
      </c>
      <c r="D469" s="78" t="n">
        <v>1987</v>
      </c>
      <c r="E469" s="78" t="s">
        <v>43</v>
      </c>
      <c r="F469" s="79" t="s">
        <v>44</v>
      </c>
      <c r="G469" s="78" t="n">
        <v>2</v>
      </c>
      <c r="H469" s="99" t="n">
        <v>1</v>
      </c>
      <c r="I469" s="80" t="n">
        <v>351.9</v>
      </c>
      <c r="J469" s="80" t="n">
        <v>328.8</v>
      </c>
      <c r="K469" s="80" t="n">
        <v>0</v>
      </c>
      <c r="L469" s="99" t="n">
        <v>8</v>
      </c>
      <c r="M469" s="80" t="n">
        <v>20736</v>
      </c>
      <c r="N469" s="80" t="n">
        <v>0</v>
      </c>
      <c r="O469" s="80" t="n">
        <v>0</v>
      </c>
      <c r="P469" s="80" t="n">
        <v>20736</v>
      </c>
      <c r="Q469" s="81" t="n">
        <f aca="false">P469/J469</f>
        <v>63.0656934306569</v>
      </c>
      <c r="R469" s="78" t="n">
        <v>11111.76</v>
      </c>
      <c r="S469" s="78" t="s">
        <v>195</v>
      </c>
      <c r="T469" s="82"/>
    </row>
    <row r="470" s="83" customFormat="true" ht="12.75" hidden="false" customHeight="true" outlineLevel="0" collapsed="false">
      <c r="A470" s="78" t="n">
        <f aca="false">A469+1</f>
        <v>30</v>
      </c>
      <c r="B470" s="79" t="s">
        <v>475</v>
      </c>
      <c r="C470" s="78" t="n">
        <v>1966</v>
      </c>
      <c r="D470" s="78" t="n">
        <v>1987</v>
      </c>
      <c r="E470" s="78" t="s">
        <v>43</v>
      </c>
      <c r="F470" s="79" t="s">
        <v>44</v>
      </c>
      <c r="G470" s="78" t="n">
        <v>2</v>
      </c>
      <c r="H470" s="99" t="n">
        <v>1</v>
      </c>
      <c r="I470" s="80" t="n">
        <v>359.8</v>
      </c>
      <c r="J470" s="80" t="n">
        <v>333.6</v>
      </c>
      <c r="K470" s="80" t="n">
        <v>0</v>
      </c>
      <c r="L470" s="99" t="n">
        <v>8</v>
      </c>
      <c r="M470" s="80" t="n">
        <v>20736</v>
      </c>
      <c r="N470" s="80" t="n">
        <v>0</v>
      </c>
      <c r="O470" s="80" t="n">
        <v>0</v>
      </c>
      <c r="P470" s="80" t="n">
        <v>20736</v>
      </c>
      <c r="Q470" s="81" t="n">
        <f aca="false">P470/J470</f>
        <v>62.158273381295</v>
      </c>
      <c r="R470" s="78" t="n">
        <v>11111.76</v>
      </c>
      <c r="S470" s="78" t="s">
        <v>195</v>
      </c>
      <c r="T470" s="82"/>
    </row>
    <row r="471" s="83" customFormat="true" ht="12.75" hidden="false" customHeight="true" outlineLevel="0" collapsed="false">
      <c r="A471" s="78" t="n">
        <f aca="false">A470+1</f>
        <v>31</v>
      </c>
      <c r="B471" s="79" t="s">
        <v>476</v>
      </c>
      <c r="C471" s="78" t="n">
        <v>1966</v>
      </c>
      <c r="D471" s="78" t="n">
        <v>1987</v>
      </c>
      <c r="E471" s="78" t="s">
        <v>43</v>
      </c>
      <c r="F471" s="79" t="s">
        <v>44</v>
      </c>
      <c r="G471" s="78" t="n">
        <v>2</v>
      </c>
      <c r="H471" s="99" t="n">
        <v>1</v>
      </c>
      <c r="I471" s="80" t="n">
        <v>361.8</v>
      </c>
      <c r="J471" s="80" t="n">
        <v>334.8</v>
      </c>
      <c r="K471" s="80" t="n">
        <v>0</v>
      </c>
      <c r="L471" s="99" t="n">
        <v>8</v>
      </c>
      <c r="M471" s="80" t="n">
        <v>20736</v>
      </c>
      <c r="N471" s="80" t="n">
        <v>0</v>
      </c>
      <c r="O471" s="80" t="n">
        <v>0</v>
      </c>
      <c r="P471" s="80" t="n">
        <v>20736</v>
      </c>
      <c r="Q471" s="81" t="n">
        <f aca="false">P471/J471</f>
        <v>61.9354838709677</v>
      </c>
      <c r="R471" s="78" t="n">
        <v>11111.76</v>
      </c>
      <c r="S471" s="78" t="s">
        <v>195</v>
      </c>
      <c r="T471" s="82"/>
    </row>
    <row r="472" s="83" customFormat="true" ht="12.75" hidden="false" customHeight="true" outlineLevel="0" collapsed="false">
      <c r="A472" s="78" t="n">
        <f aca="false">A471+1</f>
        <v>32</v>
      </c>
      <c r="B472" s="79" t="s">
        <v>477</v>
      </c>
      <c r="C472" s="78" t="n">
        <v>1966</v>
      </c>
      <c r="D472" s="78"/>
      <c r="E472" s="78" t="s">
        <v>43</v>
      </c>
      <c r="F472" s="79" t="s">
        <v>44</v>
      </c>
      <c r="G472" s="78" t="n">
        <v>2</v>
      </c>
      <c r="H472" s="99" t="n">
        <v>1</v>
      </c>
      <c r="I472" s="80" t="n">
        <v>355.6</v>
      </c>
      <c r="J472" s="80" t="n">
        <v>328.6</v>
      </c>
      <c r="K472" s="80" t="n">
        <v>0</v>
      </c>
      <c r="L472" s="99" t="n">
        <v>8</v>
      </c>
      <c r="M472" s="80" t="n">
        <v>20736</v>
      </c>
      <c r="N472" s="80" t="n">
        <v>0</v>
      </c>
      <c r="O472" s="80" t="n">
        <v>0</v>
      </c>
      <c r="P472" s="80" t="n">
        <v>20736</v>
      </c>
      <c r="Q472" s="81" t="n">
        <f aca="false">P472/J472</f>
        <v>63.104077906269</v>
      </c>
      <c r="R472" s="78" t="n">
        <v>11111.76</v>
      </c>
      <c r="S472" s="78" t="s">
        <v>195</v>
      </c>
      <c r="T472" s="82"/>
    </row>
    <row r="473" s="83" customFormat="true" ht="12.75" hidden="false" customHeight="true" outlineLevel="0" collapsed="false">
      <c r="A473" s="78" t="n">
        <f aca="false">A472+1</f>
        <v>33</v>
      </c>
      <c r="B473" s="79" t="s">
        <v>478</v>
      </c>
      <c r="C473" s="78" t="n">
        <v>1966</v>
      </c>
      <c r="D473" s="78"/>
      <c r="E473" s="78" t="s">
        <v>43</v>
      </c>
      <c r="F473" s="79" t="s">
        <v>44</v>
      </c>
      <c r="G473" s="78" t="n">
        <v>2</v>
      </c>
      <c r="H473" s="99" t="n">
        <v>1</v>
      </c>
      <c r="I473" s="80" t="n">
        <v>343.5</v>
      </c>
      <c r="J473" s="80" t="n">
        <v>320.4</v>
      </c>
      <c r="K473" s="80" t="n">
        <v>0</v>
      </c>
      <c r="L473" s="99" t="n">
        <v>8</v>
      </c>
      <c r="M473" s="80" t="n">
        <v>20736</v>
      </c>
      <c r="N473" s="80" t="n">
        <v>0</v>
      </c>
      <c r="O473" s="80" t="n">
        <v>0</v>
      </c>
      <c r="P473" s="80" t="n">
        <v>20736</v>
      </c>
      <c r="Q473" s="81" t="n">
        <f aca="false">P473/J473</f>
        <v>64.7191011235955</v>
      </c>
      <c r="R473" s="78" t="n">
        <v>11111.76</v>
      </c>
      <c r="S473" s="78" t="s">
        <v>195</v>
      </c>
      <c r="T473" s="82"/>
    </row>
    <row r="474" s="83" customFormat="true" ht="12.75" hidden="false" customHeight="true" outlineLevel="0" collapsed="false">
      <c r="A474" s="78" t="n">
        <f aca="false">A473+1</f>
        <v>34</v>
      </c>
      <c r="B474" s="79" t="s">
        <v>479</v>
      </c>
      <c r="C474" s="78" t="n">
        <v>1963</v>
      </c>
      <c r="D474" s="78"/>
      <c r="E474" s="78" t="s">
        <v>43</v>
      </c>
      <c r="F474" s="79" t="s">
        <v>79</v>
      </c>
      <c r="G474" s="78" t="n">
        <v>3</v>
      </c>
      <c r="H474" s="99" t="n">
        <v>2</v>
      </c>
      <c r="I474" s="80" t="n">
        <v>1390.1</v>
      </c>
      <c r="J474" s="80" t="n">
        <v>935.69</v>
      </c>
      <c r="K474" s="78" t="n">
        <v>865.02</v>
      </c>
      <c r="L474" s="99" t="n">
        <v>23</v>
      </c>
      <c r="M474" s="80" t="n">
        <v>302776.18434</v>
      </c>
      <c r="N474" s="80" t="n">
        <v>0</v>
      </c>
      <c r="O474" s="80" t="n">
        <v>0</v>
      </c>
      <c r="P474" s="80" t="n">
        <v>302776.18434</v>
      </c>
      <c r="Q474" s="81" t="n">
        <f aca="false">P474/J474</f>
        <v>323.586</v>
      </c>
      <c r="R474" s="78" t="n">
        <v>12882.22</v>
      </c>
      <c r="S474" s="78" t="n">
        <v>2019</v>
      </c>
      <c r="T474" s="82"/>
    </row>
    <row r="475" s="83" customFormat="true" ht="12.75" hidden="false" customHeight="true" outlineLevel="0" collapsed="false">
      <c r="A475" s="78" t="n">
        <f aca="false">A474+1</f>
        <v>35</v>
      </c>
      <c r="B475" s="79" t="s">
        <v>480</v>
      </c>
      <c r="C475" s="78" t="n">
        <v>1980</v>
      </c>
      <c r="D475" s="78"/>
      <c r="E475" s="78" t="s">
        <v>43</v>
      </c>
      <c r="F475" s="79" t="s">
        <v>79</v>
      </c>
      <c r="G475" s="78" t="n">
        <v>3</v>
      </c>
      <c r="H475" s="99" t="n">
        <v>2</v>
      </c>
      <c r="I475" s="80" t="n">
        <v>1401.5</v>
      </c>
      <c r="J475" s="80" t="n">
        <v>832.31</v>
      </c>
      <c r="K475" s="78" t="n">
        <v>718.05</v>
      </c>
      <c r="L475" s="99" t="n">
        <v>22</v>
      </c>
      <c r="M475" s="80" t="n">
        <v>269323.86366</v>
      </c>
      <c r="N475" s="80" t="n">
        <v>0</v>
      </c>
      <c r="O475" s="80" t="n">
        <v>0</v>
      </c>
      <c r="P475" s="80" t="n">
        <v>269323.86366</v>
      </c>
      <c r="Q475" s="81" t="n">
        <f aca="false">P475/J475</f>
        <v>323.586</v>
      </c>
      <c r="R475" s="78" t="n">
        <v>21462.85</v>
      </c>
      <c r="S475" s="78" t="n">
        <v>2019</v>
      </c>
      <c r="T475" s="82"/>
    </row>
    <row r="476" s="83" customFormat="true" ht="12.75" hidden="false" customHeight="true" outlineLevel="0" collapsed="false">
      <c r="A476" s="78" t="n">
        <f aca="false">A475+1</f>
        <v>36</v>
      </c>
      <c r="B476" s="79" t="s">
        <v>481</v>
      </c>
      <c r="C476" s="78" t="n">
        <v>1984</v>
      </c>
      <c r="D476" s="78"/>
      <c r="E476" s="78" t="s">
        <v>43</v>
      </c>
      <c r="F476" s="79" t="s">
        <v>482</v>
      </c>
      <c r="G476" s="78" t="n">
        <v>5</v>
      </c>
      <c r="H476" s="99" t="n">
        <v>5</v>
      </c>
      <c r="I476" s="80" t="n">
        <v>4407.5</v>
      </c>
      <c r="J476" s="80" t="n">
        <v>4258.9</v>
      </c>
      <c r="K476" s="78" t="n">
        <v>3568.82</v>
      </c>
      <c r="L476" s="99" t="n">
        <v>95</v>
      </c>
      <c r="M476" s="80" t="n">
        <v>851324</v>
      </c>
      <c r="N476" s="80" t="n">
        <v>0</v>
      </c>
      <c r="O476" s="80" t="n">
        <v>0</v>
      </c>
      <c r="P476" s="80" t="n">
        <v>851324</v>
      </c>
      <c r="Q476" s="81" t="n">
        <f aca="false">P476/J476</f>
        <v>199.892930099321</v>
      </c>
      <c r="R476" s="78" t="n">
        <v>12882.22</v>
      </c>
      <c r="S476" s="78" t="n">
        <v>2019</v>
      </c>
      <c r="T476" s="82"/>
    </row>
    <row r="477" s="83" customFormat="true" ht="12.75" hidden="false" customHeight="true" outlineLevel="0" collapsed="false">
      <c r="A477" s="78" t="n">
        <f aca="false">A476+1</f>
        <v>37</v>
      </c>
      <c r="B477" s="79" t="s">
        <v>483</v>
      </c>
      <c r="C477" s="78" t="n">
        <v>1986</v>
      </c>
      <c r="D477" s="78"/>
      <c r="E477" s="78" t="s">
        <v>43</v>
      </c>
      <c r="F477" s="79" t="s">
        <v>79</v>
      </c>
      <c r="G477" s="78" t="n">
        <v>5</v>
      </c>
      <c r="H477" s="99" t="n">
        <v>4</v>
      </c>
      <c r="I477" s="80" t="n">
        <v>3067.14</v>
      </c>
      <c r="J477" s="80" t="n">
        <v>2760.9</v>
      </c>
      <c r="K477" s="80" t="n">
        <v>0</v>
      </c>
      <c r="L477" s="99" t="n">
        <v>66</v>
      </c>
      <c r="M477" s="80" t="n">
        <v>773092</v>
      </c>
      <c r="N477" s="80" t="n">
        <v>0</v>
      </c>
      <c r="O477" s="80" t="n">
        <v>0</v>
      </c>
      <c r="P477" s="80" t="n">
        <v>773092</v>
      </c>
      <c r="Q477" s="81" t="n">
        <f aca="false">P477/J477</f>
        <v>280.014488029266</v>
      </c>
      <c r="R477" s="78" t="n">
        <v>12882.22</v>
      </c>
      <c r="S477" s="78" t="n">
        <v>2019</v>
      </c>
      <c r="T477" s="82"/>
    </row>
    <row r="478" s="2" customFormat="true" ht="12.75" hidden="false" customHeight="true" outlineLevel="0" collapsed="false">
      <c r="A478" s="47" t="s">
        <v>484</v>
      </c>
      <c r="B478" s="47"/>
      <c r="C478" s="49" t="n">
        <v>37</v>
      </c>
      <c r="D478" s="49"/>
      <c r="E478" s="49"/>
      <c r="F478" s="47"/>
      <c r="G478" s="49"/>
      <c r="H478" s="50"/>
      <c r="I478" s="54" t="n">
        <f aca="false">SUM(I441:I477)</f>
        <v>26399.54</v>
      </c>
      <c r="J478" s="54" t="n">
        <f aca="false">SUM(J441:J477)</f>
        <v>22518.39</v>
      </c>
      <c r="K478" s="54" t="n">
        <f aca="false">SUM(K441:K477)</f>
        <v>11502.35</v>
      </c>
      <c r="L478" s="104" t="n">
        <f aca="false">SUM(L441:L477)</f>
        <v>539</v>
      </c>
      <c r="M478" s="54" t="n">
        <f aca="false">SUM(M441:M477)</f>
        <v>4581044.0945</v>
      </c>
      <c r="N478" s="54"/>
      <c r="O478" s="54"/>
      <c r="P478" s="54" t="n">
        <f aca="false">SUM(P441:P477)</f>
        <v>4581044.0945</v>
      </c>
      <c r="Q478" s="86"/>
      <c r="R478" s="86"/>
      <c r="S478" s="49"/>
      <c r="T478" s="36"/>
    </row>
    <row r="479" s="2" customFormat="true" ht="12.75" hidden="false" customHeight="true" outlineLevel="0" collapsed="false">
      <c r="A479" s="65" t="n">
        <v>1</v>
      </c>
      <c r="B479" s="68" t="s">
        <v>444</v>
      </c>
      <c r="C479" s="65" t="n">
        <v>1965</v>
      </c>
      <c r="D479" s="65" t="n">
        <v>1973</v>
      </c>
      <c r="E479" s="65" t="s">
        <v>43</v>
      </c>
      <c r="F479" s="68" t="s">
        <v>79</v>
      </c>
      <c r="G479" s="65" t="n">
        <v>2</v>
      </c>
      <c r="H479" s="65" t="n">
        <v>3</v>
      </c>
      <c r="I479" s="70" t="n">
        <v>511.2</v>
      </c>
      <c r="J479" s="70" t="n">
        <v>475.8</v>
      </c>
      <c r="K479" s="70" t="n">
        <v>277.8</v>
      </c>
      <c r="L479" s="105" t="n">
        <v>12</v>
      </c>
      <c r="M479" s="70" t="n">
        <f aca="false">'Раздел 2'!C479</f>
        <v>804312.34</v>
      </c>
      <c r="N479" s="70" t="n">
        <v>0</v>
      </c>
      <c r="O479" s="70" t="n">
        <v>0</v>
      </c>
      <c r="P479" s="70" t="n">
        <f aca="false">M479</f>
        <v>804312.34</v>
      </c>
      <c r="Q479" s="74" t="n">
        <f aca="false">P479/J479</f>
        <v>1690.44207650273</v>
      </c>
      <c r="R479" s="65" t="n">
        <v>11111.76</v>
      </c>
      <c r="S479" s="65" t="n">
        <v>2020</v>
      </c>
      <c r="T479" s="36"/>
    </row>
    <row r="480" s="2" customFormat="true" ht="12.75" hidden="false" customHeight="true" outlineLevel="0" collapsed="false">
      <c r="A480" s="65" t="n">
        <f aca="false">A479+1</f>
        <v>2</v>
      </c>
      <c r="B480" s="68" t="s">
        <v>447</v>
      </c>
      <c r="C480" s="65" t="n">
        <v>1964</v>
      </c>
      <c r="D480" s="65"/>
      <c r="E480" s="65" t="s">
        <v>43</v>
      </c>
      <c r="F480" s="68" t="s">
        <v>79</v>
      </c>
      <c r="G480" s="65" t="n">
        <v>2</v>
      </c>
      <c r="H480" s="65" t="n">
        <v>2</v>
      </c>
      <c r="I480" s="70" t="n">
        <v>492.7</v>
      </c>
      <c r="J480" s="70" t="n">
        <v>462.1</v>
      </c>
      <c r="K480" s="70" t="n">
        <v>0</v>
      </c>
      <c r="L480" s="105" t="n">
        <v>12</v>
      </c>
      <c r="M480" s="70" t="n">
        <f aca="false">'Раздел 2'!C480</f>
        <v>731483.7975424</v>
      </c>
      <c r="N480" s="70" t="n">
        <v>0</v>
      </c>
      <c r="O480" s="70" t="n">
        <v>0</v>
      </c>
      <c r="P480" s="70" t="n">
        <f aca="false">M480</f>
        <v>731483.7975424</v>
      </c>
      <c r="Q480" s="74" t="n">
        <f aca="false">P480/J480</f>
        <v>1582.95563198961</v>
      </c>
      <c r="R480" s="65" t="n">
        <v>11111.76</v>
      </c>
      <c r="S480" s="65" t="n">
        <v>2020</v>
      </c>
      <c r="T480" s="36"/>
    </row>
    <row r="481" s="2" customFormat="true" ht="12.75" hidden="false" customHeight="true" outlineLevel="0" collapsed="false">
      <c r="A481" s="65" t="n">
        <f aca="false">A480+1</f>
        <v>3</v>
      </c>
      <c r="B481" s="68" t="s">
        <v>448</v>
      </c>
      <c r="C481" s="65" t="n">
        <v>1964</v>
      </c>
      <c r="D481" s="65"/>
      <c r="E481" s="65" t="s">
        <v>43</v>
      </c>
      <c r="F481" s="68" t="s">
        <v>79</v>
      </c>
      <c r="G481" s="65" t="n">
        <v>2</v>
      </c>
      <c r="H481" s="65" t="n">
        <v>2</v>
      </c>
      <c r="I481" s="70" t="n">
        <v>492</v>
      </c>
      <c r="J481" s="70" t="n">
        <v>461.2</v>
      </c>
      <c r="K481" s="70" t="n">
        <v>69.3</v>
      </c>
      <c r="L481" s="105" t="n">
        <v>12</v>
      </c>
      <c r="M481" s="70" t="n">
        <f aca="false">'Раздел 2'!C481</f>
        <v>480981.3639852</v>
      </c>
      <c r="N481" s="70" t="n">
        <v>0</v>
      </c>
      <c r="O481" s="70" t="n">
        <v>0</v>
      </c>
      <c r="P481" s="70" t="n">
        <f aca="false">M481</f>
        <v>480981.3639852</v>
      </c>
      <c r="Q481" s="74" t="n">
        <f aca="false">P481/J481</f>
        <v>1042.89107542324</v>
      </c>
      <c r="R481" s="65" t="n">
        <v>11111.76</v>
      </c>
      <c r="S481" s="65" t="n">
        <v>2020</v>
      </c>
      <c r="T481" s="36"/>
    </row>
    <row r="482" s="2" customFormat="true" ht="12.75" hidden="false" customHeight="true" outlineLevel="0" collapsed="false">
      <c r="A482" s="65" t="n">
        <f aca="false">A481+1</f>
        <v>4</v>
      </c>
      <c r="B482" s="68" t="s">
        <v>479</v>
      </c>
      <c r="C482" s="65" t="n">
        <v>1963</v>
      </c>
      <c r="D482" s="65"/>
      <c r="E482" s="65" t="s">
        <v>43</v>
      </c>
      <c r="F482" s="68" t="s">
        <v>79</v>
      </c>
      <c r="G482" s="65" t="n">
        <v>3</v>
      </c>
      <c r="H482" s="65" t="n">
        <v>2</v>
      </c>
      <c r="I482" s="70" t="n">
        <v>1390.1</v>
      </c>
      <c r="J482" s="70" t="n">
        <v>935.69</v>
      </c>
      <c r="K482" s="70" t="n">
        <v>865.02</v>
      </c>
      <c r="L482" s="105" t="n">
        <v>23</v>
      </c>
      <c r="M482" s="70" t="n">
        <f aca="false">'Раздел 2'!C482</f>
        <v>827222.61</v>
      </c>
      <c r="N482" s="70" t="n">
        <v>0</v>
      </c>
      <c r="O482" s="70" t="n">
        <v>0</v>
      </c>
      <c r="P482" s="70" t="n">
        <f aca="false">M482</f>
        <v>827222.61</v>
      </c>
      <c r="Q482" s="74" t="n">
        <f aca="false">P482/J482</f>
        <v>884.077643236542</v>
      </c>
      <c r="R482" s="65" t="n">
        <v>11111.76</v>
      </c>
      <c r="S482" s="65" t="n">
        <v>2020</v>
      </c>
      <c r="T482" s="36"/>
    </row>
    <row r="483" s="2" customFormat="true" ht="12.75" hidden="false" customHeight="true" outlineLevel="0" collapsed="false">
      <c r="A483" s="65" t="n">
        <f aca="false">A482+1</f>
        <v>5</v>
      </c>
      <c r="B483" s="68" t="s">
        <v>462</v>
      </c>
      <c r="C483" s="65" t="n">
        <v>1957</v>
      </c>
      <c r="D483" s="65"/>
      <c r="E483" s="65" t="s">
        <v>43</v>
      </c>
      <c r="F483" s="68" t="s">
        <v>79</v>
      </c>
      <c r="G483" s="65" t="n">
        <v>2</v>
      </c>
      <c r="H483" s="65" t="n">
        <v>1</v>
      </c>
      <c r="I483" s="70" t="n">
        <v>437.2</v>
      </c>
      <c r="J483" s="70" t="n">
        <v>437.2</v>
      </c>
      <c r="K483" s="70" t="n">
        <v>437.2</v>
      </c>
      <c r="L483" s="105" t="n">
        <v>8</v>
      </c>
      <c r="M483" s="70" t="n">
        <f aca="false">'Раздел 2'!C483</f>
        <v>294181.64</v>
      </c>
      <c r="N483" s="70" t="n">
        <v>0</v>
      </c>
      <c r="O483" s="70" t="n">
        <v>0</v>
      </c>
      <c r="P483" s="70" t="n">
        <f aca="false">M483</f>
        <v>294181.64</v>
      </c>
      <c r="Q483" s="74" t="n">
        <f aca="false">P483/J483</f>
        <v>672.876578225069</v>
      </c>
      <c r="R483" s="65" t="n">
        <v>11111.76</v>
      </c>
      <c r="S483" s="65" t="n">
        <v>2020</v>
      </c>
      <c r="T483" s="36"/>
    </row>
    <row r="484" s="2" customFormat="true" ht="12.75" hidden="false" customHeight="true" outlineLevel="0" collapsed="false">
      <c r="A484" s="65" t="n">
        <f aca="false">A483+1</f>
        <v>6</v>
      </c>
      <c r="B484" s="68" t="s">
        <v>464</v>
      </c>
      <c r="C484" s="65" t="n">
        <v>1959</v>
      </c>
      <c r="D484" s="65"/>
      <c r="E484" s="65" t="s">
        <v>43</v>
      </c>
      <c r="F484" s="68" t="s">
        <v>79</v>
      </c>
      <c r="G484" s="65" t="n">
        <v>2</v>
      </c>
      <c r="H484" s="65" t="n">
        <v>1</v>
      </c>
      <c r="I484" s="70" t="n">
        <v>434</v>
      </c>
      <c r="J484" s="70" t="n">
        <v>434</v>
      </c>
      <c r="K484" s="70" t="n">
        <v>434</v>
      </c>
      <c r="L484" s="105" t="n">
        <v>8</v>
      </c>
      <c r="M484" s="70" t="n">
        <f aca="false">'Раздел 2'!C484</f>
        <v>273849.821508</v>
      </c>
      <c r="N484" s="70" t="n">
        <v>0</v>
      </c>
      <c r="O484" s="70" t="n">
        <v>0</v>
      </c>
      <c r="P484" s="70" t="n">
        <f aca="false">M484</f>
        <v>273849.821508</v>
      </c>
      <c r="Q484" s="74" t="n">
        <f aca="false">P484/J484</f>
        <v>630.990372138249</v>
      </c>
      <c r="R484" s="65" t="n">
        <v>11111.76</v>
      </c>
      <c r="S484" s="65" t="n">
        <v>2020</v>
      </c>
      <c r="T484" s="36"/>
    </row>
    <row r="485" s="2" customFormat="true" ht="12.75" hidden="false" customHeight="true" outlineLevel="0" collapsed="false">
      <c r="A485" s="65" t="n">
        <f aca="false">A484+1</f>
        <v>7</v>
      </c>
      <c r="B485" s="68" t="s">
        <v>469</v>
      </c>
      <c r="C485" s="65" t="s">
        <v>364</v>
      </c>
      <c r="D485" s="65"/>
      <c r="E485" s="65" t="s">
        <v>43</v>
      </c>
      <c r="F485" s="68" t="s">
        <v>202</v>
      </c>
      <c r="G485" s="65" t="n">
        <v>3</v>
      </c>
      <c r="H485" s="65" t="n">
        <v>2</v>
      </c>
      <c r="I485" s="70" t="n">
        <v>1361.7</v>
      </c>
      <c r="J485" s="70" t="n">
        <v>902.1</v>
      </c>
      <c r="K485" s="70" t="n">
        <v>721.7</v>
      </c>
      <c r="L485" s="105" t="n">
        <v>23</v>
      </c>
      <c r="M485" s="70" t="n">
        <f aca="false">'Раздел 2'!C485</f>
        <v>675145.96</v>
      </c>
      <c r="N485" s="70" t="n">
        <v>0</v>
      </c>
      <c r="O485" s="70" t="n">
        <v>0</v>
      </c>
      <c r="P485" s="70" t="n">
        <f aca="false">M485</f>
        <v>675145.96</v>
      </c>
      <c r="Q485" s="74" t="n">
        <f aca="false">P485/J485</f>
        <v>748.415874071611</v>
      </c>
      <c r="R485" s="65" t="n">
        <v>11111.76</v>
      </c>
      <c r="S485" s="65" t="n">
        <v>2020</v>
      </c>
      <c r="T485" s="36"/>
    </row>
    <row r="486" s="2" customFormat="true" ht="12.75" hidden="false" customHeight="true" outlineLevel="0" collapsed="false">
      <c r="A486" s="65" t="n">
        <f aca="false">A485+1</f>
        <v>8</v>
      </c>
      <c r="B486" s="68" t="s">
        <v>470</v>
      </c>
      <c r="C486" s="65" t="s">
        <v>433</v>
      </c>
      <c r="D486" s="65"/>
      <c r="E486" s="65" t="s">
        <v>43</v>
      </c>
      <c r="F486" s="68" t="s">
        <v>202</v>
      </c>
      <c r="G486" s="65" t="n">
        <v>3</v>
      </c>
      <c r="H486" s="65" t="n">
        <v>2</v>
      </c>
      <c r="I486" s="70" t="n">
        <v>1399.8</v>
      </c>
      <c r="J486" s="70" t="n">
        <v>956.3</v>
      </c>
      <c r="K486" s="70" t="n">
        <v>883.4</v>
      </c>
      <c r="L486" s="105" t="n">
        <v>25</v>
      </c>
      <c r="M486" s="70" t="n">
        <f aca="false">'Раздел 2'!C486</f>
        <v>858679.78</v>
      </c>
      <c r="N486" s="70" t="n">
        <v>0</v>
      </c>
      <c r="O486" s="70" t="n">
        <v>0</v>
      </c>
      <c r="P486" s="70" t="n">
        <f aca="false">M486</f>
        <v>858679.78</v>
      </c>
      <c r="Q486" s="74" t="n">
        <f aca="false">P486/J486</f>
        <v>897.918833002196</v>
      </c>
      <c r="R486" s="65" t="n">
        <v>11111.76</v>
      </c>
      <c r="S486" s="65" t="n">
        <v>2020</v>
      </c>
      <c r="T486" s="36"/>
    </row>
    <row r="487" s="2" customFormat="true" ht="12.75" hidden="false" customHeight="true" outlineLevel="0" collapsed="false">
      <c r="A487" s="47" t="s">
        <v>485</v>
      </c>
      <c r="B487" s="47"/>
      <c r="C487" s="49" t="n">
        <v>8</v>
      </c>
      <c r="D487" s="49"/>
      <c r="E487" s="49"/>
      <c r="F487" s="47"/>
      <c r="G487" s="49"/>
      <c r="H487" s="50"/>
      <c r="I487" s="54" t="n">
        <f aca="false">SUM(I479:I486)</f>
        <v>6518.7</v>
      </c>
      <c r="J487" s="54" t="n">
        <f aca="false">SUM(J479:J486)</f>
        <v>5064.39</v>
      </c>
      <c r="K487" s="54" t="n">
        <f aca="false">SUM(K479:K486)</f>
        <v>3688.42</v>
      </c>
      <c r="L487" s="54" t="n">
        <f aca="false">SUM(L479:L486)</f>
        <v>123</v>
      </c>
      <c r="M487" s="54" t="n">
        <f aca="false">SUM(M479:M486)</f>
        <v>4945857.3130356</v>
      </c>
      <c r="N487" s="54" t="n">
        <f aca="false">SUM(N479:N486)</f>
        <v>0</v>
      </c>
      <c r="O487" s="54" t="n">
        <f aca="false">SUM(O479:O486)</f>
        <v>0</v>
      </c>
      <c r="P487" s="54" t="n">
        <f aca="false">SUM(P479:P486)</f>
        <v>4945857.3130356</v>
      </c>
      <c r="Q487" s="54"/>
      <c r="R487" s="54"/>
      <c r="S487" s="49"/>
      <c r="T487" s="36"/>
    </row>
    <row r="488" s="2" customFormat="true" ht="12.75" hidden="false" customHeight="true" outlineLevel="0" collapsed="false">
      <c r="A488" s="65" t="n">
        <v>1</v>
      </c>
      <c r="B488" s="68" t="s">
        <v>481</v>
      </c>
      <c r="C488" s="65" t="n">
        <v>1984</v>
      </c>
      <c r="D488" s="28"/>
      <c r="E488" s="65" t="s">
        <v>43</v>
      </c>
      <c r="F488" s="68" t="s">
        <v>482</v>
      </c>
      <c r="G488" s="65" t="n">
        <v>5</v>
      </c>
      <c r="H488" s="69" t="n">
        <v>5</v>
      </c>
      <c r="I488" s="70" t="n">
        <v>4407.5</v>
      </c>
      <c r="J488" s="70" t="n">
        <v>4258.9</v>
      </c>
      <c r="K488" s="65" t="n">
        <v>3568.82</v>
      </c>
      <c r="L488" s="69" t="n">
        <v>95</v>
      </c>
      <c r="M488" s="70" t="n">
        <f aca="false">'Раздел 2'!C488</f>
        <v>42445682.28</v>
      </c>
      <c r="N488" s="70" t="n">
        <v>0</v>
      </c>
      <c r="O488" s="70" t="n">
        <v>0</v>
      </c>
      <c r="P488" s="70" t="n">
        <f aca="false">M488</f>
        <v>42445682.28</v>
      </c>
      <c r="Q488" s="74" t="n">
        <f aca="false">P488/J488</f>
        <v>9966.34865340816</v>
      </c>
      <c r="R488" s="65" t="n">
        <v>12882.22</v>
      </c>
      <c r="S488" s="65" t="n">
        <v>2021</v>
      </c>
      <c r="T488" s="36"/>
    </row>
    <row r="489" s="2" customFormat="true" ht="12.75" hidden="false" customHeight="true" outlineLevel="0" collapsed="false">
      <c r="A489" s="65" t="n">
        <f aca="false">A488+1</f>
        <v>2</v>
      </c>
      <c r="B489" s="68" t="s">
        <v>483</v>
      </c>
      <c r="C489" s="65" t="n">
        <v>1986</v>
      </c>
      <c r="D489" s="28"/>
      <c r="E489" s="65" t="s">
        <v>43</v>
      </c>
      <c r="F489" s="68" t="s">
        <v>79</v>
      </c>
      <c r="G489" s="65" t="n">
        <v>5</v>
      </c>
      <c r="H489" s="69" t="n">
        <v>4</v>
      </c>
      <c r="I489" s="70" t="n">
        <v>3067.14</v>
      </c>
      <c r="J489" s="70" t="n">
        <v>2760.9</v>
      </c>
      <c r="K489" s="70" t="n">
        <v>0</v>
      </c>
      <c r="L489" s="69" t="n">
        <v>66</v>
      </c>
      <c r="M489" s="70" t="n">
        <f aca="false">'Раздел 2'!C489</f>
        <v>36530262.73</v>
      </c>
      <c r="N489" s="70" t="n">
        <v>0</v>
      </c>
      <c r="O489" s="70" t="n">
        <v>0</v>
      </c>
      <c r="P489" s="70" t="n">
        <f aca="false">M489</f>
        <v>36530262.73</v>
      </c>
      <c r="Q489" s="74" t="n">
        <f aca="false">P489/J489</f>
        <v>13231.2878880075</v>
      </c>
      <c r="R489" s="65" t="n">
        <v>12882.22</v>
      </c>
      <c r="S489" s="65" t="n">
        <v>2021</v>
      </c>
      <c r="T489" s="36"/>
    </row>
    <row r="490" s="2" customFormat="true" ht="12.75" hidden="false" customHeight="true" outlineLevel="0" collapsed="false">
      <c r="A490" s="65" t="n">
        <f aca="false">A489+1</f>
        <v>3</v>
      </c>
      <c r="B490" s="68" t="s">
        <v>486</v>
      </c>
      <c r="C490" s="65" t="n">
        <v>1917</v>
      </c>
      <c r="D490" s="28"/>
      <c r="E490" s="65" t="s">
        <v>43</v>
      </c>
      <c r="F490" s="68" t="s">
        <v>79</v>
      </c>
      <c r="G490" s="65" t="n">
        <v>2</v>
      </c>
      <c r="H490" s="69" t="n">
        <v>1</v>
      </c>
      <c r="I490" s="70" t="n">
        <v>331.9</v>
      </c>
      <c r="J490" s="70" t="n">
        <v>301.5</v>
      </c>
      <c r="K490" s="70" t="n">
        <v>0</v>
      </c>
      <c r="L490" s="69" t="n">
        <v>8</v>
      </c>
      <c r="M490" s="70" t="n">
        <f aca="false">'Раздел 2'!C490</f>
        <v>96576.395</v>
      </c>
      <c r="N490" s="70" t="n">
        <v>0</v>
      </c>
      <c r="O490" s="70" t="n">
        <v>0</v>
      </c>
      <c r="P490" s="70" t="n">
        <v>96576.395</v>
      </c>
      <c r="Q490" s="74" t="n">
        <f aca="false">P490/J490</f>
        <v>320.319718076285</v>
      </c>
      <c r="R490" s="65" t="n">
        <v>12882.22</v>
      </c>
      <c r="S490" s="65" t="n">
        <v>2021</v>
      </c>
      <c r="T490" s="36"/>
    </row>
    <row r="491" s="2" customFormat="true" ht="12.75" hidden="false" customHeight="true" outlineLevel="0" collapsed="false">
      <c r="A491" s="65" t="n">
        <f aca="false">A490+1</f>
        <v>4</v>
      </c>
      <c r="B491" s="68" t="s">
        <v>487</v>
      </c>
      <c r="C491" s="65" t="n">
        <v>1917</v>
      </c>
      <c r="D491" s="28"/>
      <c r="E491" s="65" t="s">
        <v>43</v>
      </c>
      <c r="F491" s="68" t="s">
        <v>79</v>
      </c>
      <c r="G491" s="65" t="n">
        <v>2</v>
      </c>
      <c r="H491" s="69" t="n">
        <v>1</v>
      </c>
      <c r="I491" s="70" t="n">
        <v>331.9</v>
      </c>
      <c r="J491" s="70" t="n">
        <v>301.5</v>
      </c>
      <c r="K491" s="70" t="n">
        <v>0</v>
      </c>
      <c r="L491" s="69" t="n">
        <v>8</v>
      </c>
      <c r="M491" s="70" t="n">
        <f aca="false">'Раздел 2'!C491</f>
        <v>96576.395</v>
      </c>
      <c r="N491" s="70" t="n">
        <v>0</v>
      </c>
      <c r="O491" s="70" t="n">
        <v>0</v>
      </c>
      <c r="P491" s="70" t="n">
        <v>96576.395</v>
      </c>
      <c r="Q491" s="74" t="n">
        <f aca="false">P491/J491</f>
        <v>320.319718076285</v>
      </c>
      <c r="R491" s="65" t="n">
        <v>12882.22</v>
      </c>
      <c r="S491" s="65" t="n">
        <v>2021</v>
      </c>
      <c r="T491" s="36"/>
    </row>
    <row r="492" s="2" customFormat="true" ht="12.75" hidden="false" customHeight="true" outlineLevel="0" collapsed="false">
      <c r="A492" s="65" t="n">
        <f aca="false">A491+1</f>
        <v>5</v>
      </c>
      <c r="B492" s="68" t="s">
        <v>464</v>
      </c>
      <c r="C492" s="65" t="n">
        <v>1959</v>
      </c>
      <c r="D492" s="65"/>
      <c r="E492" s="65" t="s">
        <v>43</v>
      </c>
      <c r="F492" s="68" t="s">
        <v>79</v>
      </c>
      <c r="G492" s="65" t="n">
        <v>2</v>
      </c>
      <c r="H492" s="69" t="n">
        <v>1</v>
      </c>
      <c r="I492" s="70" t="n">
        <v>434</v>
      </c>
      <c r="J492" s="70" t="n">
        <v>434</v>
      </c>
      <c r="K492" s="65" t="n">
        <v>434</v>
      </c>
      <c r="L492" s="69" t="n">
        <v>8</v>
      </c>
      <c r="M492" s="70" t="n">
        <f aca="false">'Раздел 2'!C492</f>
        <v>7024043.808492</v>
      </c>
      <c r="N492" s="70" t="n">
        <v>0</v>
      </c>
      <c r="O492" s="70" t="n">
        <v>0</v>
      </c>
      <c r="P492" s="70" t="n">
        <f aca="false">M492</f>
        <v>7024043.808492</v>
      </c>
      <c r="Q492" s="74" t="n">
        <f aca="false">P492/J492</f>
        <v>16184.4327384608</v>
      </c>
      <c r="R492" s="65" t="n">
        <v>18913.36</v>
      </c>
      <c r="S492" s="65" t="n">
        <v>2021</v>
      </c>
      <c r="T492" s="36"/>
    </row>
    <row r="493" s="2" customFormat="true" ht="12.75" hidden="false" customHeight="true" outlineLevel="0" collapsed="false">
      <c r="A493" s="65" t="n">
        <f aca="false">A492+1</f>
        <v>6</v>
      </c>
      <c r="B493" s="68" t="s">
        <v>444</v>
      </c>
      <c r="C493" s="65" t="n">
        <v>1965</v>
      </c>
      <c r="D493" s="65" t="n">
        <v>1973</v>
      </c>
      <c r="E493" s="65" t="s">
        <v>43</v>
      </c>
      <c r="F493" s="68" t="s">
        <v>79</v>
      </c>
      <c r="G493" s="65" t="n">
        <v>2</v>
      </c>
      <c r="H493" s="69" t="n">
        <v>3</v>
      </c>
      <c r="I493" s="70" t="n">
        <v>511.2</v>
      </c>
      <c r="J493" s="70" t="n">
        <v>475.8</v>
      </c>
      <c r="K493" s="65" t="n">
        <v>277.8</v>
      </c>
      <c r="L493" s="69" t="n">
        <v>12</v>
      </c>
      <c r="M493" s="70" t="n">
        <f aca="false">'Раздел 2'!C493</f>
        <v>8465246.07</v>
      </c>
      <c r="N493" s="70" t="n">
        <v>0</v>
      </c>
      <c r="O493" s="70" t="n">
        <v>0</v>
      </c>
      <c r="P493" s="70" t="n">
        <f aca="false">M493</f>
        <v>8465246.07</v>
      </c>
      <c r="Q493" s="74" t="n">
        <f aca="false">P493/J493</f>
        <v>17791.6058638083</v>
      </c>
      <c r="R493" s="65" t="n">
        <v>11111.76</v>
      </c>
      <c r="S493" s="65" t="n">
        <v>2021</v>
      </c>
      <c r="T493" s="36"/>
    </row>
    <row r="494" s="2" customFormat="true" ht="12.75" hidden="false" customHeight="true" outlineLevel="0" collapsed="false">
      <c r="A494" s="65" t="n">
        <f aca="false">A493+1</f>
        <v>7</v>
      </c>
      <c r="B494" s="68" t="s">
        <v>447</v>
      </c>
      <c r="C494" s="65" t="n">
        <v>1964</v>
      </c>
      <c r="D494" s="65"/>
      <c r="E494" s="65" t="s">
        <v>43</v>
      </c>
      <c r="F494" s="68" t="s">
        <v>79</v>
      </c>
      <c r="G494" s="65" t="n">
        <v>2</v>
      </c>
      <c r="H494" s="69" t="n">
        <v>2</v>
      </c>
      <c r="I494" s="70" t="n">
        <v>492.7</v>
      </c>
      <c r="J494" s="70" t="n">
        <v>462.1</v>
      </c>
      <c r="K494" s="70" t="n">
        <v>0</v>
      </c>
      <c r="L494" s="69" t="n">
        <v>12</v>
      </c>
      <c r="M494" s="70" t="n">
        <f aca="false">'Раздел 2'!C494</f>
        <v>6200438.99</v>
      </c>
      <c r="N494" s="70" t="n">
        <v>0</v>
      </c>
      <c r="O494" s="70" t="n">
        <v>0</v>
      </c>
      <c r="P494" s="70" t="n">
        <f aca="false">M494</f>
        <v>6200438.99</v>
      </c>
      <c r="Q494" s="74" t="n">
        <f aca="false">P494/J494</f>
        <v>13417.959294525</v>
      </c>
      <c r="R494" s="65" t="n">
        <v>18913.36</v>
      </c>
      <c r="S494" s="65" t="n">
        <v>2021</v>
      </c>
      <c r="T494" s="36"/>
    </row>
    <row r="495" s="2" customFormat="true" ht="12.75" hidden="false" customHeight="true" outlineLevel="0" collapsed="false">
      <c r="A495" s="65" t="n">
        <f aca="false">A494+1</f>
        <v>8</v>
      </c>
      <c r="B495" s="68" t="s">
        <v>448</v>
      </c>
      <c r="C495" s="65" t="n">
        <v>1964</v>
      </c>
      <c r="D495" s="65"/>
      <c r="E495" s="65" t="s">
        <v>43</v>
      </c>
      <c r="F495" s="68" t="s">
        <v>79</v>
      </c>
      <c r="G495" s="65" t="n">
        <v>2</v>
      </c>
      <c r="H495" s="69" t="n">
        <v>2</v>
      </c>
      <c r="I495" s="70" t="n">
        <v>492</v>
      </c>
      <c r="J495" s="70" t="n">
        <v>461.2</v>
      </c>
      <c r="K495" s="65" t="n">
        <v>69.3</v>
      </c>
      <c r="L495" s="69" t="n">
        <v>12</v>
      </c>
      <c r="M495" s="70" t="n">
        <f aca="false">'Раздел 2'!C495</f>
        <v>5621000.09</v>
      </c>
      <c r="N495" s="70" t="n">
        <v>0</v>
      </c>
      <c r="O495" s="70" t="n">
        <v>0</v>
      </c>
      <c r="P495" s="70" t="n">
        <f aca="false">M495</f>
        <v>5621000.09</v>
      </c>
      <c r="Q495" s="74" t="n">
        <f aca="false">P495/J495</f>
        <v>12187.7712272333</v>
      </c>
      <c r="R495" s="65" t="n">
        <v>18913.36</v>
      </c>
      <c r="S495" s="65" t="n">
        <v>2021</v>
      </c>
      <c r="T495" s="36"/>
    </row>
    <row r="496" s="2" customFormat="true" ht="12.75" hidden="false" customHeight="true" outlineLevel="0" collapsed="false">
      <c r="A496" s="65" t="n">
        <v>9</v>
      </c>
      <c r="B496" s="68" t="s">
        <v>462</v>
      </c>
      <c r="C496" s="65" t="n">
        <v>1957</v>
      </c>
      <c r="D496" s="65"/>
      <c r="E496" s="65" t="s">
        <v>43</v>
      </c>
      <c r="F496" s="68" t="s">
        <v>79</v>
      </c>
      <c r="G496" s="65" t="n">
        <v>2</v>
      </c>
      <c r="H496" s="69" t="n">
        <v>1</v>
      </c>
      <c r="I496" s="70" t="n">
        <v>437.2</v>
      </c>
      <c r="J496" s="70" t="n">
        <v>437.2</v>
      </c>
      <c r="K496" s="70" t="n">
        <v>437.2</v>
      </c>
      <c r="L496" s="105" t="n">
        <v>8</v>
      </c>
      <c r="M496" s="70" t="n">
        <f aca="false">'Раздел 2'!C496</f>
        <v>9048293.66</v>
      </c>
      <c r="N496" s="70" t="n">
        <v>0</v>
      </c>
      <c r="O496" s="70" t="n">
        <v>0</v>
      </c>
      <c r="P496" s="70" t="n">
        <f aca="false">M496</f>
        <v>9048293.66</v>
      </c>
      <c r="Q496" s="74" t="n">
        <f aca="false">P496/J496</f>
        <v>20696.0056267155</v>
      </c>
      <c r="R496" s="65" t="n">
        <v>21950.84</v>
      </c>
      <c r="S496" s="65" t="n">
        <v>2021</v>
      </c>
      <c r="T496" s="36"/>
      <c r="U496" s="83"/>
    </row>
    <row r="497" s="2" customFormat="true" ht="12.75" hidden="false" customHeight="true" outlineLevel="0" collapsed="false">
      <c r="A497" s="65" t="n">
        <v>10</v>
      </c>
      <c r="B497" s="68" t="s">
        <v>469</v>
      </c>
      <c r="C497" s="65" t="s">
        <v>364</v>
      </c>
      <c r="D497" s="65"/>
      <c r="E497" s="65" t="s">
        <v>43</v>
      </c>
      <c r="F497" s="68" t="s">
        <v>202</v>
      </c>
      <c r="G497" s="65" t="n">
        <v>3</v>
      </c>
      <c r="H497" s="69" t="n">
        <v>2</v>
      </c>
      <c r="I497" s="70" t="n">
        <v>1361.7</v>
      </c>
      <c r="J497" s="70" t="n">
        <v>902.1</v>
      </c>
      <c r="K497" s="70" t="n">
        <v>721.7</v>
      </c>
      <c r="L497" s="105" t="n">
        <v>23</v>
      </c>
      <c r="M497" s="70" t="n">
        <f aca="false">'Раздел 2'!C497</f>
        <v>9330954</v>
      </c>
      <c r="N497" s="70" t="n">
        <v>0</v>
      </c>
      <c r="O497" s="70" t="n">
        <v>0</v>
      </c>
      <c r="P497" s="70" t="n">
        <f aca="false">M497</f>
        <v>9330954</v>
      </c>
      <c r="Q497" s="74" t="n">
        <f aca="false">P497/J497</f>
        <v>10343.5916195544</v>
      </c>
      <c r="R497" s="65" t="n">
        <v>15768.54</v>
      </c>
      <c r="S497" s="65" t="n">
        <v>2021</v>
      </c>
      <c r="T497" s="36"/>
      <c r="U497" s="83"/>
    </row>
    <row r="498" s="2" customFormat="true" ht="12.75" hidden="false" customHeight="true" outlineLevel="0" collapsed="false">
      <c r="A498" s="65" t="n">
        <v>11</v>
      </c>
      <c r="B498" s="68" t="s">
        <v>470</v>
      </c>
      <c r="C498" s="65" t="s">
        <v>433</v>
      </c>
      <c r="D498" s="65"/>
      <c r="E498" s="65" t="s">
        <v>43</v>
      </c>
      <c r="F498" s="68" t="s">
        <v>202</v>
      </c>
      <c r="G498" s="65" t="n">
        <v>3</v>
      </c>
      <c r="H498" s="69" t="n">
        <v>2</v>
      </c>
      <c r="I498" s="70" t="n">
        <v>1399.8</v>
      </c>
      <c r="J498" s="70" t="n">
        <v>956.3</v>
      </c>
      <c r="K498" s="70" t="n">
        <v>883.4</v>
      </c>
      <c r="L498" s="105" t="n">
        <v>25</v>
      </c>
      <c r="M498" s="70" t="n">
        <f aca="false">'Раздел 2'!C498</f>
        <v>14644701.44</v>
      </c>
      <c r="N498" s="70" t="n">
        <v>0</v>
      </c>
      <c r="O498" s="70" t="n">
        <v>0</v>
      </c>
      <c r="P498" s="70" t="n">
        <f aca="false">M498</f>
        <v>14644701.44</v>
      </c>
      <c r="Q498" s="74" t="n">
        <f aca="false">P498/J498</f>
        <v>15313.9197323016</v>
      </c>
      <c r="R498" s="65" t="n">
        <v>15768.54</v>
      </c>
      <c r="S498" s="65" t="n">
        <v>2021</v>
      </c>
      <c r="T498" s="36"/>
      <c r="U498" s="83"/>
    </row>
    <row r="499" s="2" customFormat="true" ht="12.75" hidden="false" customHeight="true" outlineLevel="0" collapsed="false">
      <c r="A499" s="65" t="n">
        <v>12</v>
      </c>
      <c r="B499" s="68" t="s">
        <v>479</v>
      </c>
      <c r="C499" s="65" t="n">
        <v>1963</v>
      </c>
      <c r="D499" s="65"/>
      <c r="E499" s="65" t="s">
        <v>43</v>
      </c>
      <c r="F499" s="68" t="s">
        <v>79</v>
      </c>
      <c r="G499" s="65" t="n">
        <v>3</v>
      </c>
      <c r="H499" s="69" t="n">
        <v>2</v>
      </c>
      <c r="I499" s="70" t="n">
        <v>1390.1</v>
      </c>
      <c r="J499" s="70" t="n">
        <v>935.69</v>
      </c>
      <c r="K499" s="65" t="n">
        <v>865.02</v>
      </c>
      <c r="L499" s="69" t="n">
        <v>23</v>
      </c>
      <c r="M499" s="70" t="n">
        <f aca="false">'Раздел 2'!C499</f>
        <v>11455134.21</v>
      </c>
      <c r="N499" s="70" t="n">
        <v>0</v>
      </c>
      <c r="O499" s="70" t="n">
        <v>0</v>
      </c>
      <c r="P499" s="70" t="n">
        <f aca="false">M499</f>
        <v>11455134.21</v>
      </c>
      <c r="Q499" s="74" t="n">
        <f aca="false">P499/J499</f>
        <v>12242.4459062296</v>
      </c>
      <c r="R499" s="65" t="n">
        <v>15768.54</v>
      </c>
      <c r="S499" s="65" t="n">
        <v>2021</v>
      </c>
      <c r="T499" s="36"/>
      <c r="U499" s="83"/>
    </row>
    <row r="500" s="2" customFormat="true" ht="12.75" hidden="false" customHeight="true" outlineLevel="0" collapsed="false">
      <c r="A500" s="47" t="s">
        <v>488</v>
      </c>
      <c r="B500" s="47"/>
      <c r="C500" s="49" t="n">
        <v>12</v>
      </c>
      <c r="D500" s="49"/>
      <c r="E500" s="49"/>
      <c r="F500" s="47"/>
      <c r="G500" s="49"/>
      <c r="H500" s="50"/>
      <c r="I500" s="54" t="n">
        <f aca="false">SUM(I488:I499)</f>
        <v>14657.14</v>
      </c>
      <c r="J500" s="54" t="n">
        <f aca="false">SUM(J488:J499)</f>
        <v>12687.19</v>
      </c>
      <c r="K500" s="54" t="n">
        <f aca="false">SUM(K488:K499)</f>
        <v>7257.24</v>
      </c>
      <c r="L500" s="54" t="n">
        <f aca="false">SUM(L488:L499)</f>
        <v>300</v>
      </c>
      <c r="M500" s="54" t="n">
        <f aca="false">SUM(M488:M499)</f>
        <v>150958910.068492</v>
      </c>
      <c r="N500" s="54" t="n">
        <f aca="false">SUM(N488:N499)</f>
        <v>0</v>
      </c>
      <c r="O500" s="54" t="n">
        <f aca="false">SUM(O488:O499)</f>
        <v>0</v>
      </c>
      <c r="P500" s="54" t="n">
        <f aca="false">SUM(P488:P499)</f>
        <v>150958910.068492</v>
      </c>
      <c r="Q500" s="86"/>
      <c r="R500" s="86"/>
      <c r="S500" s="49"/>
      <c r="T500" s="36"/>
    </row>
    <row r="501" s="85" customFormat="true" ht="12.75" hidden="false" customHeight="true" outlineLevel="0" collapsed="false">
      <c r="A501" s="31" t="s">
        <v>489</v>
      </c>
      <c r="B501" s="31"/>
      <c r="C501" s="33" t="n">
        <f aca="false">C500+C487+C478</f>
        <v>57</v>
      </c>
      <c r="D501" s="33"/>
      <c r="E501" s="33"/>
      <c r="F501" s="31"/>
      <c r="G501" s="33"/>
      <c r="H501" s="33"/>
      <c r="I501" s="34" t="n">
        <f aca="false">I500+I487+I478</f>
        <v>47575.38</v>
      </c>
      <c r="J501" s="34" t="n">
        <f aca="false">J500+J487+J478</f>
        <v>40269.97</v>
      </c>
      <c r="K501" s="34" t="n">
        <f aca="false">K500+K487+K478</f>
        <v>22448.01</v>
      </c>
      <c r="L501" s="34" t="n">
        <f aca="false">L500+L487+L478</f>
        <v>962</v>
      </c>
      <c r="M501" s="34" t="n">
        <f aca="false">M500+M487+M478</f>
        <v>160485811.476028</v>
      </c>
      <c r="N501" s="34" t="n">
        <f aca="false">N500+N487+N478</f>
        <v>0</v>
      </c>
      <c r="O501" s="34" t="n">
        <f aca="false">O500+O487+O478</f>
        <v>0</v>
      </c>
      <c r="P501" s="34" t="n">
        <f aca="false">P500+P487+P478</f>
        <v>160485811.476028</v>
      </c>
      <c r="Q501" s="92"/>
      <c r="R501" s="92"/>
      <c r="S501" s="33"/>
      <c r="T501" s="84"/>
    </row>
    <row r="502" s="2" customFormat="true" ht="12.75" hidden="false" customHeight="true" outlineLevel="0" collapsed="false">
      <c r="A502" s="65"/>
      <c r="B502" s="66" t="s">
        <v>490</v>
      </c>
      <c r="C502" s="67"/>
      <c r="D502" s="65"/>
      <c r="E502" s="65"/>
      <c r="F502" s="68"/>
      <c r="G502" s="65"/>
      <c r="H502" s="69"/>
      <c r="I502" s="70"/>
      <c r="J502" s="70"/>
      <c r="K502" s="70"/>
      <c r="L502" s="69"/>
      <c r="M502" s="70"/>
      <c r="N502" s="70"/>
      <c r="O502" s="70"/>
      <c r="P502" s="71"/>
      <c r="Q502" s="74"/>
      <c r="R502" s="73"/>
      <c r="S502" s="65"/>
      <c r="T502" s="36"/>
    </row>
    <row r="503" s="2" customFormat="true" ht="12.75" hidden="false" customHeight="true" outlineLevel="0" collapsed="false">
      <c r="A503" s="65" t="n">
        <v>1</v>
      </c>
      <c r="B503" s="68" t="s">
        <v>491</v>
      </c>
      <c r="C503" s="65" t="n">
        <v>1962</v>
      </c>
      <c r="D503" s="65"/>
      <c r="E503" s="65" t="s">
        <v>43</v>
      </c>
      <c r="F503" s="68" t="s">
        <v>54</v>
      </c>
      <c r="G503" s="65" t="n">
        <v>2</v>
      </c>
      <c r="H503" s="65" t="n">
        <v>3</v>
      </c>
      <c r="I503" s="70" t="n">
        <v>568.2</v>
      </c>
      <c r="J503" s="70" t="n">
        <v>493</v>
      </c>
      <c r="K503" s="65" t="n">
        <v>240.5</v>
      </c>
      <c r="L503" s="69" t="n">
        <v>12</v>
      </c>
      <c r="M503" s="70" t="n">
        <v>25645</v>
      </c>
      <c r="N503" s="70" t="n">
        <v>0</v>
      </c>
      <c r="O503" s="70" t="n">
        <v>0</v>
      </c>
      <c r="P503" s="70" t="n">
        <f aca="false">M503</f>
        <v>25645</v>
      </c>
      <c r="Q503" s="74" t="n">
        <f aca="false">P503/J503</f>
        <v>52.0182555780933</v>
      </c>
      <c r="R503" s="65" t="n">
        <v>11111.76</v>
      </c>
      <c r="S503" s="65" t="n">
        <v>2019</v>
      </c>
      <c r="T503" s="36"/>
    </row>
    <row r="504" s="2" customFormat="true" ht="12.75" hidden="false" customHeight="true" outlineLevel="0" collapsed="false">
      <c r="A504" s="65" t="n">
        <f aca="false">A503+1</f>
        <v>2</v>
      </c>
      <c r="B504" s="68" t="s">
        <v>492</v>
      </c>
      <c r="C504" s="65" t="n">
        <v>1966</v>
      </c>
      <c r="D504" s="65"/>
      <c r="E504" s="65" t="s">
        <v>43</v>
      </c>
      <c r="F504" s="68" t="s">
        <v>54</v>
      </c>
      <c r="G504" s="65" t="n">
        <v>2</v>
      </c>
      <c r="H504" s="65" t="n">
        <v>3</v>
      </c>
      <c r="I504" s="70" t="n">
        <v>590.4</v>
      </c>
      <c r="J504" s="70" t="n">
        <v>524.9</v>
      </c>
      <c r="K504" s="65" t="n">
        <v>365.9</v>
      </c>
      <c r="L504" s="69" t="n">
        <v>12</v>
      </c>
      <c r="M504" s="70" t="n">
        <v>29735</v>
      </c>
      <c r="N504" s="70" t="n">
        <v>0</v>
      </c>
      <c r="O504" s="70" t="n">
        <v>0</v>
      </c>
      <c r="P504" s="70" t="n">
        <f aca="false">M504</f>
        <v>29735</v>
      </c>
      <c r="Q504" s="74" t="n">
        <f aca="false">P504/J504</f>
        <v>56.6488855020004</v>
      </c>
      <c r="R504" s="65" t="n">
        <v>11111.76</v>
      </c>
      <c r="S504" s="65" t="n">
        <v>2019</v>
      </c>
      <c r="T504" s="36"/>
    </row>
    <row r="505" s="2" customFormat="true" ht="12.75" hidden="false" customHeight="true" outlineLevel="0" collapsed="false">
      <c r="A505" s="65" t="n">
        <f aca="false">A504+1</f>
        <v>3</v>
      </c>
      <c r="B505" s="68" t="s">
        <v>493</v>
      </c>
      <c r="C505" s="65" t="n">
        <v>1962</v>
      </c>
      <c r="D505" s="65"/>
      <c r="E505" s="65" t="s">
        <v>43</v>
      </c>
      <c r="F505" s="68" t="s">
        <v>47</v>
      </c>
      <c r="G505" s="65" t="n">
        <v>2</v>
      </c>
      <c r="H505" s="65" t="n">
        <v>3</v>
      </c>
      <c r="I505" s="70" t="n">
        <v>895.9</v>
      </c>
      <c r="J505" s="70" t="n">
        <v>847.8</v>
      </c>
      <c r="K505" s="65" t="n">
        <v>847.8</v>
      </c>
      <c r="L505" s="69" t="n">
        <v>18</v>
      </c>
      <c r="M505" s="70" t="n">
        <v>182890.8072</v>
      </c>
      <c r="N505" s="70" t="n">
        <v>0</v>
      </c>
      <c r="O505" s="70" t="n">
        <v>0</v>
      </c>
      <c r="P505" s="70" t="n">
        <f aca="false">M505</f>
        <v>182890.8072</v>
      </c>
      <c r="Q505" s="74" t="n">
        <f aca="false">P505/J505</f>
        <v>215.724</v>
      </c>
      <c r="R505" s="65" t="n">
        <v>11111.76</v>
      </c>
      <c r="S505" s="65" t="n">
        <v>2019</v>
      </c>
      <c r="T505" s="36"/>
    </row>
    <row r="506" s="2" customFormat="true" ht="12.75" hidden="false" customHeight="true" outlineLevel="0" collapsed="false">
      <c r="A506" s="65" t="n">
        <f aca="false">A505+1</f>
        <v>4</v>
      </c>
      <c r="B506" s="68" t="s">
        <v>494</v>
      </c>
      <c r="C506" s="65" t="s">
        <v>402</v>
      </c>
      <c r="D506" s="65"/>
      <c r="E506" s="65" t="s">
        <v>43</v>
      </c>
      <c r="F506" s="68" t="s">
        <v>337</v>
      </c>
      <c r="G506" s="65" t="n">
        <v>3</v>
      </c>
      <c r="H506" s="65" t="n">
        <v>2</v>
      </c>
      <c r="I506" s="70" t="n">
        <v>389</v>
      </c>
      <c r="J506" s="70" t="n">
        <v>312.5</v>
      </c>
      <c r="K506" s="65" t="n">
        <v>208.7</v>
      </c>
      <c r="L506" s="69" t="n">
        <v>6</v>
      </c>
      <c r="M506" s="70" t="n">
        <v>29389.31</v>
      </c>
      <c r="N506" s="70" t="n">
        <v>0</v>
      </c>
      <c r="O506" s="70" t="n">
        <v>0</v>
      </c>
      <c r="P506" s="70" t="n">
        <f aca="false">M506</f>
        <v>29389.31</v>
      </c>
      <c r="Q506" s="74" t="n">
        <f aca="false">P506/J506</f>
        <v>94.045792</v>
      </c>
      <c r="R506" s="65" t="n">
        <v>11111.76</v>
      </c>
      <c r="S506" s="65" t="n">
        <v>2019</v>
      </c>
      <c r="T506" s="36"/>
    </row>
    <row r="507" s="2" customFormat="true" ht="12.75" hidden="false" customHeight="true" outlineLevel="0" collapsed="false">
      <c r="A507" s="65" t="n">
        <f aca="false">A506+1</f>
        <v>5</v>
      </c>
      <c r="B507" s="68" t="s">
        <v>495</v>
      </c>
      <c r="C507" s="65" t="n">
        <v>1949</v>
      </c>
      <c r="D507" s="65"/>
      <c r="E507" s="65" t="s">
        <v>43</v>
      </c>
      <c r="F507" s="68" t="s">
        <v>54</v>
      </c>
      <c r="G507" s="65" t="n">
        <v>2</v>
      </c>
      <c r="H507" s="65" t="n">
        <v>1</v>
      </c>
      <c r="I507" s="70" t="n">
        <v>314</v>
      </c>
      <c r="J507" s="70" t="n">
        <v>279.21</v>
      </c>
      <c r="K507" s="65" t="n">
        <v>279.21</v>
      </c>
      <c r="L507" s="69" t="n">
        <v>8</v>
      </c>
      <c r="M507" s="70" t="n">
        <v>21427.47</v>
      </c>
      <c r="N507" s="70" t="n">
        <v>0</v>
      </c>
      <c r="O507" s="70" t="n">
        <v>0</v>
      </c>
      <c r="P507" s="70" t="n">
        <f aca="false">M507</f>
        <v>21427.47</v>
      </c>
      <c r="Q507" s="74" t="n">
        <f aca="false">P507/J507</f>
        <v>76.7432040399699</v>
      </c>
      <c r="R507" s="65" t="n">
        <v>11111.76</v>
      </c>
      <c r="S507" s="65" t="n">
        <v>2019</v>
      </c>
      <c r="T507" s="36"/>
    </row>
    <row r="508" s="2" customFormat="true" ht="12.75" hidden="false" customHeight="true" outlineLevel="0" collapsed="false">
      <c r="A508" s="65" t="n">
        <f aca="false">A507+1</f>
        <v>6</v>
      </c>
      <c r="B508" s="68" t="s">
        <v>496</v>
      </c>
      <c r="C508" s="65" t="n">
        <v>1940</v>
      </c>
      <c r="D508" s="65" t="n">
        <v>1988</v>
      </c>
      <c r="E508" s="65" t="s">
        <v>43</v>
      </c>
      <c r="F508" s="68" t="s">
        <v>44</v>
      </c>
      <c r="G508" s="65" t="n">
        <v>2</v>
      </c>
      <c r="H508" s="65" t="n">
        <v>2</v>
      </c>
      <c r="I508" s="70" t="n">
        <v>472.1</v>
      </c>
      <c r="J508" s="70" t="n">
        <v>419.3</v>
      </c>
      <c r="K508" s="65" t="n">
        <v>261.7</v>
      </c>
      <c r="L508" s="69" t="n">
        <v>8</v>
      </c>
      <c r="M508" s="70" t="n">
        <v>23786.08</v>
      </c>
      <c r="N508" s="70" t="n">
        <v>0</v>
      </c>
      <c r="O508" s="70" t="n">
        <v>0</v>
      </c>
      <c r="P508" s="70" t="n">
        <f aca="false">M508</f>
        <v>23786.08</v>
      </c>
      <c r="Q508" s="74" t="n">
        <f aca="false">P508/J508</f>
        <v>56.7280705938469</v>
      </c>
      <c r="R508" s="65" t="n">
        <v>11111.76</v>
      </c>
      <c r="S508" s="65" t="n">
        <v>2019</v>
      </c>
      <c r="T508" s="36"/>
    </row>
    <row r="509" s="2" customFormat="true" ht="12.75" hidden="false" customHeight="true" outlineLevel="0" collapsed="false">
      <c r="A509" s="65" t="n">
        <f aca="false">A508+1</f>
        <v>7</v>
      </c>
      <c r="B509" s="68" t="s">
        <v>497</v>
      </c>
      <c r="C509" s="65" t="n">
        <v>1945</v>
      </c>
      <c r="D509" s="65"/>
      <c r="E509" s="65" t="s">
        <v>43</v>
      </c>
      <c r="F509" s="68" t="s">
        <v>79</v>
      </c>
      <c r="G509" s="65" t="n">
        <v>2</v>
      </c>
      <c r="H509" s="65" t="n">
        <v>2</v>
      </c>
      <c r="I509" s="70" t="n">
        <v>993</v>
      </c>
      <c r="J509" s="70" t="n">
        <v>730.7</v>
      </c>
      <c r="K509" s="65" t="n">
        <v>109.8</v>
      </c>
      <c r="L509" s="69" t="n">
        <v>18</v>
      </c>
      <c r="M509" s="70" t="n">
        <v>236444.2902</v>
      </c>
      <c r="N509" s="70" t="n">
        <v>0</v>
      </c>
      <c r="O509" s="70" t="n">
        <v>0</v>
      </c>
      <c r="P509" s="70" t="n">
        <f aca="false">M509</f>
        <v>236444.2902</v>
      </c>
      <c r="Q509" s="74" t="n">
        <f aca="false">P509/J509</f>
        <v>323.586</v>
      </c>
      <c r="R509" s="65" t="n">
        <v>11111.76</v>
      </c>
      <c r="S509" s="65" t="n">
        <v>2019</v>
      </c>
      <c r="T509" s="36"/>
    </row>
    <row r="510" s="2" customFormat="true" ht="12.75" hidden="false" customHeight="true" outlineLevel="0" collapsed="false">
      <c r="A510" s="65" t="n">
        <f aca="false">A509+1</f>
        <v>8</v>
      </c>
      <c r="B510" s="68" t="s">
        <v>498</v>
      </c>
      <c r="C510" s="65" t="n">
        <v>1933</v>
      </c>
      <c r="D510" s="65"/>
      <c r="E510" s="65" t="s">
        <v>43</v>
      </c>
      <c r="F510" s="68" t="s">
        <v>337</v>
      </c>
      <c r="G510" s="65" t="n">
        <v>2</v>
      </c>
      <c r="H510" s="65" t="n">
        <v>2</v>
      </c>
      <c r="I510" s="70" t="n">
        <v>567.4</v>
      </c>
      <c r="J510" s="70" t="n">
        <v>478</v>
      </c>
      <c r="K510" s="65" t="n">
        <v>349.2</v>
      </c>
      <c r="L510" s="69" t="n">
        <v>17</v>
      </c>
      <c r="M510" s="70" t="n">
        <v>27367</v>
      </c>
      <c r="N510" s="70" t="n">
        <v>0</v>
      </c>
      <c r="O510" s="70" t="n">
        <v>0</v>
      </c>
      <c r="P510" s="70" t="n">
        <f aca="false">M510</f>
        <v>27367</v>
      </c>
      <c r="Q510" s="74" t="n">
        <f aca="false">P510/J510</f>
        <v>57.2531380753138</v>
      </c>
      <c r="R510" s="65" t="n">
        <v>11111.76</v>
      </c>
      <c r="S510" s="65" t="n">
        <v>2019</v>
      </c>
      <c r="T510" s="36"/>
    </row>
    <row r="511" s="2" customFormat="true" ht="12.75" hidden="false" customHeight="true" outlineLevel="0" collapsed="false">
      <c r="A511" s="65" t="n">
        <f aca="false">A510+1</f>
        <v>9</v>
      </c>
      <c r="B511" s="68" t="s">
        <v>499</v>
      </c>
      <c r="C511" s="65" t="n">
        <v>1959</v>
      </c>
      <c r="D511" s="65"/>
      <c r="E511" s="65" t="s">
        <v>43</v>
      </c>
      <c r="F511" s="68" t="s">
        <v>337</v>
      </c>
      <c r="G511" s="65" t="n">
        <v>1</v>
      </c>
      <c r="H511" s="65" t="n">
        <v>1</v>
      </c>
      <c r="I511" s="70" t="n">
        <v>185.2</v>
      </c>
      <c r="J511" s="70" t="n">
        <v>123.7</v>
      </c>
      <c r="K511" s="65" t="n">
        <v>75.1</v>
      </c>
      <c r="L511" s="69" t="n">
        <v>5</v>
      </c>
      <c r="M511" s="70" t="n">
        <v>13466</v>
      </c>
      <c r="N511" s="70" t="n">
        <v>0</v>
      </c>
      <c r="O511" s="70" t="n">
        <v>0</v>
      </c>
      <c r="P511" s="70" t="n">
        <f aca="false">M511</f>
        <v>13466</v>
      </c>
      <c r="Q511" s="74" t="n">
        <f aca="false">P511/J511</f>
        <v>108.860145513339</v>
      </c>
      <c r="R511" s="65" t="n">
        <v>11111.76</v>
      </c>
      <c r="S511" s="65" t="n">
        <v>2019</v>
      </c>
      <c r="T511" s="36"/>
    </row>
    <row r="512" s="2" customFormat="true" ht="12.75" hidden="false" customHeight="true" outlineLevel="0" collapsed="false">
      <c r="A512" s="65" t="n">
        <f aca="false">A511+1</f>
        <v>10</v>
      </c>
      <c r="B512" s="68" t="s">
        <v>500</v>
      </c>
      <c r="C512" s="65" t="n">
        <v>1958</v>
      </c>
      <c r="D512" s="65"/>
      <c r="E512" s="65" t="s">
        <v>43</v>
      </c>
      <c r="F512" s="68" t="s">
        <v>44</v>
      </c>
      <c r="G512" s="65" t="n">
        <v>2</v>
      </c>
      <c r="H512" s="69" t="n">
        <v>1</v>
      </c>
      <c r="I512" s="70" t="n">
        <v>600.8</v>
      </c>
      <c r="J512" s="70" t="n">
        <v>508.5</v>
      </c>
      <c r="K512" s="65" t="n">
        <v>508.5</v>
      </c>
      <c r="L512" s="69" t="n">
        <v>8</v>
      </c>
      <c r="M512" s="70" t="n">
        <v>29987</v>
      </c>
      <c r="N512" s="70" t="n">
        <v>0</v>
      </c>
      <c r="O512" s="70" t="n">
        <v>0</v>
      </c>
      <c r="P512" s="70" t="n">
        <f aca="false">M512</f>
        <v>29987</v>
      </c>
      <c r="Q512" s="74" t="n">
        <f aca="false">P512/J512</f>
        <v>58.9714847590954</v>
      </c>
      <c r="R512" s="65" t="n">
        <v>11111.76</v>
      </c>
      <c r="S512" s="65" t="n">
        <v>2019</v>
      </c>
      <c r="T512" s="36"/>
    </row>
    <row r="513" s="2" customFormat="true" ht="12.75" hidden="false" customHeight="true" outlineLevel="0" collapsed="false">
      <c r="A513" s="65" t="n">
        <f aca="false">A512+1</f>
        <v>11</v>
      </c>
      <c r="B513" s="68" t="s">
        <v>501</v>
      </c>
      <c r="C513" s="65" t="n">
        <v>1940</v>
      </c>
      <c r="D513" s="65"/>
      <c r="E513" s="65" t="s">
        <v>43</v>
      </c>
      <c r="F513" s="68" t="s">
        <v>44</v>
      </c>
      <c r="G513" s="65" t="n">
        <v>2</v>
      </c>
      <c r="H513" s="69" t="n">
        <v>2</v>
      </c>
      <c r="I513" s="70" t="n">
        <v>469.4</v>
      </c>
      <c r="J513" s="70" t="n">
        <v>419.3</v>
      </c>
      <c r="K513" s="65" t="n">
        <v>314.3</v>
      </c>
      <c r="L513" s="69" t="n">
        <v>8</v>
      </c>
      <c r="M513" s="70" t="n">
        <v>35829</v>
      </c>
      <c r="N513" s="70" t="n">
        <v>0</v>
      </c>
      <c r="O513" s="70" t="n">
        <v>0</v>
      </c>
      <c r="P513" s="70" t="n">
        <f aca="false">M513</f>
        <v>35829</v>
      </c>
      <c r="Q513" s="74" t="n">
        <f aca="false">P513/J513</f>
        <v>85.449558788457</v>
      </c>
      <c r="R513" s="65" t="n">
        <v>11111.76</v>
      </c>
      <c r="S513" s="65" t="n">
        <v>2019</v>
      </c>
      <c r="T513" s="36"/>
    </row>
    <row r="514" s="2" customFormat="true" ht="12.75" hidden="false" customHeight="true" outlineLevel="0" collapsed="false">
      <c r="A514" s="65" t="n">
        <f aca="false">A513+1</f>
        <v>12</v>
      </c>
      <c r="B514" s="68" t="s">
        <v>502</v>
      </c>
      <c r="C514" s="65" t="n">
        <v>1947</v>
      </c>
      <c r="D514" s="65"/>
      <c r="E514" s="65" t="s">
        <v>43</v>
      </c>
      <c r="F514" s="68" t="s">
        <v>54</v>
      </c>
      <c r="G514" s="65" t="n">
        <v>1</v>
      </c>
      <c r="H514" s="69" t="n">
        <v>1</v>
      </c>
      <c r="I514" s="70" t="n">
        <v>232.1</v>
      </c>
      <c r="J514" s="70" t="n">
        <v>224</v>
      </c>
      <c r="K514" s="65" t="n">
        <v>224</v>
      </c>
      <c r="L514" s="69" t="n">
        <v>7</v>
      </c>
      <c r="M514" s="70" t="n">
        <v>16897</v>
      </c>
      <c r="N514" s="70" t="n">
        <v>0</v>
      </c>
      <c r="O514" s="70" t="n">
        <v>0</v>
      </c>
      <c r="P514" s="70" t="n">
        <f aca="false">M514</f>
        <v>16897</v>
      </c>
      <c r="Q514" s="74" t="n">
        <f aca="false">P514/J514</f>
        <v>75.4330357142857</v>
      </c>
      <c r="R514" s="65" t="n">
        <v>11111.76</v>
      </c>
      <c r="S514" s="65" t="n">
        <v>2019</v>
      </c>
      <c r="T514" s="36"/>
    </row>
    <row r="515" s="2" customFormat="true" ht="12.75" hidden="false" customHeight="true" outlineLevel="0" collapsed="false">
      <c r="A515" s="65" t="n">
        <f aca="false">A514+1</f>
        <v>13</v>
      </c>
      <c r="B515" s="68" t="s">
        <v>503</v>
      </c>
      <c r="C515" s="65" t="n">
        <v>1956</v>
      </c>
      <c r="D515" s="65"/>
      <c r="E515" s="65" t="s">
        <v>43</v>
      </c>
      <c r="F515" s="68" t="s">
        <v>337</v>
      </c>
      <c r="G515" s="65" t="n">
        <v>2</v>
      </c>
      <c r="H515" s="69" t="n">
        <v>1</v>
      </c>
      <c r="I515" s="70" t="n">
        <v>473</v>
      </c>
      <c r="J515" s="70" t="n">
        <v>393</v>
      </c>
      <c r="K515" s="65" t="n">
        <v>229.1</v>
      </c>
      <c r="L515" s="69" t="n">
        <v>8</v>
      </c>
      <c r="M515" s="70" t="n">
        <v>32418</v>
      </c>
      <c r="N515" s="70" t="n">
        <v>0</v>
      </c>
      <c r="O515" s="70" t="n">
        <v>0</v>
      </c>
      <c r="P515" s="70" t="n">
        <f aca="false">M515</f>
        <v>32418</v>
      </c>
      <c r="Q515" s="74" t="n">
        <f aca="false">P515/J515</f>
        <v>82.4885496183206</v>
      </c>
      <c r="R515" s="65" t="n">
        <v>11111.76</v>
      </c>
      <c r="S515" s="65" t="n">
        <v>2019</v>
      </c>
      <c r="T515" s="36"/>
    </row>
    <row r="516" s="2" customFormat="true" ht="12.75" hidden="false" customHeight="true" outlineLevel="0" collapsed="false">
      <c r="A516" s="65" t="n">
        <f aca="false">A515+1</f>
        <v>14</v>
      </c>
      <c r="B516" s="68" t="s">
        <v>504</v>
      </c>
      <c r="C516" s="65" t="n">
        <v>1953</v>
      </c>
      <c r="D516" s="65"/>
      <c r="E516" s="65" t="s">
        <v>43</v>
      </c>
      <c r="F516" s="68" t="s">
        <v>54</v>
      </c>
      <c r="G516" s="65" t="n">
        <v>2</v>
      </c>
      <c r="H516" s="69" t="n">
        <v>2</v>
      </c>
      <c r="I516" s="70" t="n">
        <v>666.1</v>
      </c>
      <c r="J516" s="70" t="n">
        <v>396.9</v>
      </c>
      <c r="K516" s="65" t="n">
        <v>297.7</v>
      </c>
      <c r="L516" s="69" t="n">
        <v>8</v>
      </c>
      <c r="M516" s="70" t="n">
        <v>27155</v>
      </c>
      <c r="N516" s="70" t="n">
        <v>0</v>
      </c>
      <c r="O516" s="70" t="n">
        <v>0</v>
      </c>
      <c r="P516" s="70" t="n">
        <f aca="false">M516</f>
        <v>27155</v>
      </c>
      <c r="Q516" s="74" t="n">
        <f aca="false">P516/J516</f>
        <v>68.4177374653565</v>
      </c>
      <c r="R516" s="65" t="n">
        <v>11111.76</v>
      </c>
      <c r="S516" s="65" t="n">
        <v>2019</v>
      </c>
      <c r="T516" s="36"/>
    </row>
    <row r="517" s="2" customFormat="true" ht="12.75" hidden="false" customHeight="true" outlineLevel="0" collapsed="false">
      <c r="A517" s="65" t="n">
        <f aca="false">A516+1</f>
        <v>15</v>
      </c>
      <c r="B517" s="68" t="s">
        <v>505</v>
      </c>
      <c r="C517" s="65" t="n">
        <v>1916</v>
      </c>
      <c r="D517" s="65" t="n">
        <v>1983</v>
      </c>
      <c r="E517" s="65" t="s">
        <v>43</v>
      </c>
      <c r="F517" s="68" t="s">
        <v>337</v>
      </c>
      <c r="G517" s="65" t="n">
        <v>1</v>
      </c>
      <c r="H517" s="69" t="n">
        <v>2</v>
      </c>
      <c r="I517" s="70" t="n">
        <v>234.9</v>
      </c>
      <c r="J517" s="70" t="n">
        <v>221.7</v>
      </c>
      <c r="K517" s="65" t="n">
        <v>178.8</v>
      </c>
      <c r="L517" s="69" t="n">
        <v>10</v>
      </c>
      <c r="M517" s="70" t="n">
        <v>16601</v>
      </c>
      <c r="N517" s="70" t="n">
        <v>0</v>
      </c>
      <c r="O517" s="70" t="n">
        <v>0</v>
      </c>
      <c r="P517" s="70" t="n">
        <f aca="false">M517</f>
        <v>16601</v>
      </c>
      <c r="Q517" s="74" t="n">
        <f aca="false">P517/J517</f>
        <v>74.8804691023906</v>
      </c>
      <c r="R517" s="65" t="n">
        <v>11111.76</v>
      </c>
      <c r="S517" s="65" t="n">
        <v>2019</v>
      </c>
      <c r="T517" s="36"/>
    </row>
    <row r="518" s="2" customFormat="true" ht="12.75" hidden="false" customHeight="true" outlineLevel="0" collapsed="false">
      <c r="A518" s="65" t="n">
        <f aca="false">A517+1</f>
        <v>16</v>
      </c>
      <c r="B518" s="68" t="s">
        <v>506</v>
      </c>
      <c r="C518" s="65" t="n">
        <v>1955</v>
      </c>
      <c r="D518" s="65" t="n">
        <v>1972</v>
      </c>
      <c r="E518" s="65" t="s">
        <v>43</v>
      </c>
      <c r="F518" s="68" t="s">
        <v>44</v>
      </c>
      <c r="G518" s="65" t="n">
        <v>2</v>
      </c>
      <c r="H518" s="69" t="n">
        <v>1</v>
      </c>
      <c r="I518" s="70" t="n">
        <v>482.6</v>
      </c>
      <c r="J518" s="70" t="n">
        <v>398.7</v>
      </c>
      <c r="K518" s="65" t="n">
        <v>351.9</v>
      </c>
      <c r="L518" s="69" t="n">
        <v>8</v>
      </c>
      <c r="M518" s="70" t="n">
        <v>26755</v>
      </c>
      <c r="N518" s="70" t="n">
        <v>0</v>
      </c>
      <c r="O518" s="70" t="n">
        <v>0</v>
      </c>
      <c r="P518" s="70" t="n">
        <f aca="false">M518</f>
        <v>26755</v>
      </c>
      <c r="Q518" s="74" t="n">
        <f aca="false">P518/J518</f>
        <v>67.1055931778279</v>
      </c>
      <c r="R518" s="65" t="n">
        <v>11111.76</v>
      </c>
      <c r="S518" s="65" t="n">
        <v>2019</v>
      </c>
      <c r="T518" s="36"/>
    </row>
    <row r="519" s="2" customFormat="true" ht="12.75" hidden="false" customHeight="true" outlineLevel="0" collapsed="false">
      <c r="A519" s="65" t="n">
        <f aca="false">A518+1</f>
        <v>17</v>
      </c>
      <c r="B519" s="68" t="s">
        <v>507</v>
      </c>
      <c r="C519" s="65" t="n">
        <v>1956</v>
      </c>
      <c r="D519" s="65"/>
      <c r="E519" s="65" t="s">
        <v>43</v>
      </c>
      <c r="F519" s="68" t="s">
        <v>54</v>
      </c>
      <c r="G519" s="65" t="n">
        <v>2</v>
      </c>
      <c r="H519" s="69" t="n">
        <v>2</v>
      </c>
      <c r="I519" s="70" t="n">
        <v>569.8</v>
      </c>
      <c r="J519" s="70" t="n">
        <v>515.8</v>
      </c>
      <c r="K519" s="65" t="n">
        <v>191.8</v>
      </c>
      <c r="L519" s="69" t="n">
        <v>10</v>
      </c>
      <c r="M519" s="70" t="n">
        <v>32875</v>
      </c>
      <c r="N519" s="70" t="n">
        <v>0</v>
      </c>
      <c r="O519" s="70" t="n">
        <v>0</v>
      </c>
      <c r="P519" s="70" t="n">
        <f aca="false">M519</f>
        <v>32875</v>
      </c>
      <c r="Q519" s="74" t="n">
        <f aca="false">P519/J519</f>
        <v>63.7359441644048</v>
      </c>
      <c r="R519" s="65" t="n">
        <v>11111.76</v>
      </c>
      <c r="S519" s="65" t="n">
        <v>2019</v>
      </c>
      <c r="T519" s="36"/>
    </row>
    <row r="520" s="2" customFormat="true" ht="12.75" hidden="false" customHeight="true" outlineLevel="0" collapsed="false">
      <c r="A520" s="65" t="n">
        <f aca="false">A519+1</f>
        <v>18</v>
      </c>
      <c r="B520" s="68" t="s">
        <v>508</v>
      </c>
      <c r="C520" s="65" t="n">
        <v>1937</v>
      </c>
      <c r="D520" s="65"/>
      <c r="E520" s="65" t="s">
        <v>43</v>
      </c>
      <c r="F520" s="68" t="s">
        <v>337</v>
      </c>
      <c r="G520" s="65" t="n">
        <v>2</v>
      </c>
      <c r="H520" s="69" t="n">
        <v>1</v>
      </c>
      <c r="I520" s="70" t="n">
        <v>287</v>
      </c>
      <c r="J520" s="70" t="n">
        <v>254.2</v>
      </c>
      <c r="K520" s="65" t="n">
        <v>151.6</v>
      </c>
      <c r="L520" s="69" t="n">
        <v>8</v>
      </c>
      <c r="M520" s="70" t="n">
        <v>23294</v>
      </c>
      <c r="N520" s="70" t="n">
        <v>0</v>
      </c>
      <c r="O520" s="70" t="n">
        <v>0</v>
      </c>
      <c r="P520" s="70" t="n">
        <f aca="false">M520</f>
        <v>23294</v>
      </c>
      <c r="Q520" s="74" t="n">
        <f aca="false">P520/J520</f>
        <v>91.6365066876475</v>
      </c>
      <c r="R520" s="65" t="n">
        <v>11111.76</v>
      </c>
      <c r="S520" s="65" t="n">
        <v>2019</v>
      </c>
      <c r="T520" s="36"/>
    </row>
    <row r="521" s="2" customFormat="true" ht="12.75" hidden="false" customHeight="true" outlineLevel="0" collapsed="false">
      <c r="A521" s="65" t="n">
        <f aca="false">A520+1</f>
        <v>19</v>
      </c>
      <c r="B521" s="68" t="s">
        <v>509</v>
      </c>
      <c r="C521" s="65" t="n">
        <v>1949</v>
      </c>
      <c r="D521" s="65"/>
      <c r="E521" s="65" t="s">
        <v>43</v>
      </c>
      <c r="F521" s="68" t="s">
        <v>44</v>
      </c>
      <c r="G521" s="65" t="n">
        <v>2</v>
      </c>
      <c r="H521" s="69" t="n">
        <v>1</v>
      </c>
      <c r="I521" s="70" t="n">
        <v>396</v>
      </c>
      <c r="J521" s="70" t="n">
        <v>377.43</v>
      </c>
      <c r="K521" s="65" t="n">
        <v>240.98</v>
      </c>
      <c r="L521" s="69" t="n">
        <v>8</v>
      </c>
      <c r="M521" s="70" t="n">
        <v>26407</v>
      </c>
      <c r="N521" s="70" t="n">
        <v>0</v>
      </c>
      <c r="O521" s="70" t="n">
        <v>0</v>
      </c>
      <c r="P521" s="70" t="n">
        <f aca="false">M521</f>
        <v>26407</v>
      </c>
      <c r="Q521" s="74" t="n">
        <f aca="false">P521/J521</f>
        <v>69.9652915772461</v>
      </c>
      <c r="R521" s="65" t="n">
        <v>11111.76</v>
      </c>
      <c r="S521" s="65" t="n">
        <v>2019</v>
      </c>
      <c r="T521" s="36"/>
    </row>
    <row r="522" s="2" customFormat="true" ht="12.75" hidden="false" customHeight="true" outlineLevel="0" collapsed="false">
      <c r="A522" s="65" t="n">
        <f aca="false">A521+1</f>
        <v>20</v>
      </c>
      <c r="B522" s="68" t="s">
        <v>510</v>
      </c>
      <c r="C522" s="65" t="n">
        <v>1951</v>
      </c>
      <c r="D522" s="65"/>
      <c r="E522" s="65" t="s">
        <v>43</v>
      </c>
      <c r="F522" s="68" t="s">
        <v>44</v>
      </c>
      <c r="G522" s="65" t="n">
        <v>2</v>
      </c>
      <c r="H522" s="69" t="n">
        <v>1</v>
      </c>
      <c r="I522" s="70" t="n">
        <v>373</v>
      </c>
      <c r="J522" s="70" t="n">
        <v>336.6</v>
      </c>
      <c r="K522" s="65" t="n">
        <v>237.7</v>
      </c>
      <c r="L522" s="69" t="n">
        <v>8</v>
      </c>
      <c r="M522" s="70" t="n">
        <v>25624</v>
      </c>
      <c r="N522" s="70" t="n">
        <v>0</v>
      </c>
      <c r="O522" s="70" t="n">
        <v>0</v>
      </c>
      <c r="P522" s="70" t="n">
        <f aca="false">M522</f>
        <v>25624</v>
      </c>
      <c r="Q522" s="74" t="n">
        <f aca="false">P522/J522</f>
        <v>76.1259655377302</v>
      </c>
      <c r="R522" s="65" t="n">
        <v>11111.76</v>
      </c>
      <c r="S522" s="65" t="n">
        <v>2019</v>
      </c>
      <c r="T522" s="36"/>
    </row>
    <row r="523" s="2" customFormat="true" ht="12.75" hidden="false" customHeight="true" outlineLevel="0" collapsed="false">
      <c r="A523" s="65" t="n">
        <f aca="false">A522+1</f>
        <v>21</v>
      </c>
      <c r="B523" s="68" t="s">
        <v>511</v>
      </c>
      <c r="C523" s="65" t="n">
        <v>1947</v>
      </c>
      <c r="D523" s="65"/>
      <c r="E523" s="65" t="s">
        <v>43</v>
      </c>
      <c r="F523" s="68" t="s">
        <v>54</v>
      </c>
      <c r="G523" s="65" t="n">
        <v>2</v>
      </c>
      <c r="H523" s="69" t="n">
        <v>1</v>
      </c>
      <c r="I523" s="70" t="n">
        <v>461.2</v>
      </c>
      <c r="J523" s="70" t="n">
        <v>426.4</v>
      </c>
      <c r="K523" s="65" t="n">
        <v>426.4</v>
      </c>
      <c r="L523" s="69" t="n">
        <v>10</v>
      </c>
      <c r="M523" s="70" t="n">
        <v>34195.6</v>
      </c>
      <c r="N523" s="70" t="n">
        <v>0</v>
      </c>
      <c r="O523" s="70" t="n">
        <v>0</v>
      </c>
      <c r="P523" s="70" t="n">
        <f aca="false">M523</f>
        <v>34195.6</v>
      </c>
      <c r="Q523" s="74" t="n">
        <f aca="false">P523/J523</f>
        <v>80.1960600375235</v>
      </c>
      <c r="R523" s="65" t="n">
        <v>11111.76</v>
      </c>
      <c r="S523" s="65" t="n">
        <v>2019</v>
      </c>
      <c r="T523" s="36"/>
    </row>
    <row r="524" s="2" customFormat="true" ht="12.75" hidden="false" customHeight="true" outlineLevel="0" collapsed="false">
      <c r="A524" s="65" t="n">
        <f aca="false">A523+1</f>
        <v>22</v>
      </c>
      <c r="B524" s="68" t="s">
        <v>512</v>
      </c>
      <c r="C524" s="65" t="n">
        <v>1952</v>
      </c>
      <c r="D524" s="65" t="n">
        <v>1974</v>
      </c>
      <c r="E524" s="65" t="s">
        <v>43</v>
      </c>
      <c r="F524" s="68" t="s">
        <v>44</v>
      </c>
      <c r="G524" s="65" t="n">
        <v>2</v>
      </c>
      <c r="H524" s="69" t="n">
        <v>1</v>
      </c>
      <c r="I524" s="70" t="n">
        <v>447</v>
      </c>
      <c r="J524" s="70" t="n">
        <v>412</v>
      </c>
      <c r="K524" s="65" t="n">
        <v>316.3</v>
      </c>
      <c r="L524" s="69" t="n">
        <v>9</v>
      </c>
      <c r="M524" s="70" t="n">
        <v>32998.8</v>
      </c>
      <c r="N524" s="70" t="n">
        <v>0</v>
      </c>
      <c r="O524" s="70" t="n">
        <v>0</v>
      </c>
      <c r="P524" s="70" t="n">
        <f aca="false">M524</f>
        <v>32998.8</v>
      </c>
      <c r="Q524" s="74" t="n">
        <f aca="false">P524/J524</f>
        <v>80.0941747572816</v>
      </c>
      <c r="R524" s="65" t="n">
        <v>11111.76</v>
      </c>
      <c r="S524" s="65" t="n">
        <v>2019</v>
      </c>
      <c r="T524" s="36"/>
    </row>
    <row r="525" s="2" customFormat="true" ht="12.75" hidden="false" customHeight="true" outlineLevel="0" collapsed="false">
      <c r="A525" s="65" t="n">
        <f aca="false">A524+1</f>
        <v>23</v>
      </c>
      <c r="B525" s="68" t="s">
        <v>513</v>
      </c>
      <c r="C525" s="65" t="n">
        <v>1953</v>
      </c>
      <c r="D525" s="65"/>
      <c r="E525" s="65" t="s">
        <v>43</v>
      </c>
      <c r="F525" s="68" t="s">
        <v>44</v>
      </c>
      <c r="G525" s="65" t="n">
        <v>2</v>
      </c>
      <c r="H525" s="69" t="n">
        <v>2</v>
      </c>
      <c r="I525" s="70" t="n">
        <v>429.7</v>
      </c>
      <c r="J525" s="70" t="n">
        <v>383.7</v>
      </c>
      <c r="K525" s="65" t="n">
        <v>287.8</v>
      </c>
      <c r="L525" s="69" t="n">
        <v>8</v>
      </c>
      <c r="M525" s="70" t="n">
        <v>28572.38</v>
      </c>
      <c r="N525" s="70" t="n">
        <v>0</v>
      </c>
      <c r="O525" s="70" t="n">
        <v>0</v>
      </c>
      <c r="P525" s="70" t="n">
        <f aca="false">M525</f>
        <v>28572.38</v>
      </c>
      <c r="Q525" s="74" t="n">
        <f aca="false">P525/J525</f>
        <v>74.4654156893406</v>
      </c>
      <c r="R525" s="65" t="n">
        <v>11111.76</v>
      </c>
      <c r="S525" s="65" t="n">
        <v>2019</v>
      </c>
      <c r="T525" s="36"/>
    </row>
    <row r="526" s="2" customFormat="true" ht="12.75" hidden="false" customHeight="true" outlineLevel="0" collapsed="false">
      <c r="A526" s="65" t="n">
        <f aca="false">A525+1</f>
        <v>24</v>
      </c>
      <c r="B526" s="68" t="s">
        <v>514</v>
      </c>
      <c r="C526" s="65" t="n">
        <v>1954</v>
      </c>
      <c r="D526" s="65"/>
      <c r="E526" s="65" t="s">
        <v>43</v>
      </c>
      <c r="F526" s="68" t="s">
        <v>79</v>
      </c>
      <c r="G526" s="65" t="n">
        <v>3</v>
      </c>
      <c r="H526" s="69" t="n">
        <v>3</v>
      </c>
      <c r="I526" s="70" t="n">
        <v>1819</v>
      </c>
      <c r="J526" s="70" t="n">
        <v>1717.5</v>
      </c>
      <c r="K526" s="65" t="n">
        <v>1611.5</v>
      </c>
      <c r="L526" s="69" t="n">
        <v>30</v>
      </c>
      <c r="M526" s="70" t="n">
        <v>49023</v>
      </c>
      <c r="N526" s="70" t="n">
        <v>0</v>
      </c>
      <c r="O526" s="70" t="n">
        <v>0</v>
      </c>
      <c r="P526" s="70" t="n">
        <f aca="false">M526</f>
        <v>49023</v>
      </c>
      <c r="Q526" s="74" t="n">
        <f aca="false">P526/J526</f>
        <v>28.543231441048</v>
      </c>
      <c r="R526" s="65" t="n">
        <v>11111.76</v>
      </c>
      <c r="S526" s="65" t="n">
        <v>2019</v>
      </c>
      <c r="T526" s="36"/>
    </row>
    <row r="527" s="2" customFormat="true" ht="12.75" hidden="false" customHeight="true" outlineLevel="0" collapsed="false">
      <c r="A527" s="65" t="n">
        <f aca="false">A526+1</f>
        <v>25</v>
      </c>
      <c r="B527" s="68" t="s">
        <v>515</v>
      </c>
      <c r="C527" s="65" t="n">
        <v>1960</v>
      </c>
      <c r="D527" s="65"/>
      <c r="E527" s="65" t="s">
        <v>43</v>
      </c>
      <c r="F527" s="68" t="s">
        <v>516</v>
      </c>
      <c r="G527" s="65" t="n">
        <v>3</v>
      </c>
      <c r="H527" s="69" t="n">
        <v>3</v>
      </c>
      <c r="I527" s="70" t="n">
        <v>1670.6</v>
      </c>
      <c r="J527" s="70" t="n">
        <v>1532.1</v>
      </c>
      <c r="K527" s="65" t="n">
        <v>1421.6</v>
      </c>
      <c r="L527" s="69" t="n">
        <v>30</v>
      </c>
      <c r="M527" s="70" t="n">
        <v>495766.1106</v>
      </c>
      <c r="N527" s="70" t="n">
        <v>0</v>
      </c>
      <c r="O527" s="70" t="n">
        <v>0</v>
      </c>
      <c r="P527" s="70" t="n">
        <f aca="false">M527</f>
        <v>495766.1106</v>
      </c>
      <c r="Q527" s="74" t="n">
        <f aca="false">P527/J527</f>
        <v>323.586</v>
      </c>
      <c r="R527" s="65" t="n">
        <v>11111.76</v>
      </c>
      <c r="S527" s="65" t="n">
        <v>2019</v>
      </c>
      <c r="T527" s="36"/>
    </row>
    <row r="528" s="2" customFormat="true" ht="12.75" hidden="false" customHeight="true" outlineLevel="0" collapsed="false">
      <c r="A528" s="65" t="n">
        <f aca="false">A527+1</f>
        <v>26</v>
      </c>
      <c r="B528" s="68" t="s">
        <v>517</v>
      </c>
      <c r="C528" s="65" t="n">
        <v>1933</v>
      </c>
      <c r="D528" s="65" t="n">
        <v>1984</v>
      </c>
      <c r="E528" s="65" t="s">
        <v>43</v>
      </c>
      <c r="F528" s="68" t="s">
        <v>337</v>
      </c>
      <c r="G528" s="65" t="n">
        <v>1</v>
      </c>
      <c r="H528" s="69" t="n">
        <v>3</v>
      </c>
      <c r="I528" s="70" t="n">
        <v>601.4</v>
      </c>
      <c r="J528" s="70" t="n">
        <v>543</v>
      </c>
      <c r="K528" s="65" t="n">
        <v>322.9</v>
      </c>
      <c r="L528" s="69" t="n">
        <v>12</v>
      </c>
      <c r="M528" s="70" t="n">
        <v>20979</v>
      </c>
      <c r="N528" s="70" t="n">
        <v>0</v>
      </c>
      <c r="O528" s="70" t="n">
        <v>0</v>
      </c>
      <c r="P528" s="70" t="n">
        <f aca="false">M528</f>
        <v>20979</v>
      </c>
      <c r="Q528" s="74" t="n">
        <f aca="false">P528/J528</f>
        <v>38.6353591160221</v>
      </c>
      <c r="R528" s="65" t="n">
        <v>11111.76</v>
      </c>
      <c r="S528" s="65" t="n">
        <v>2019</v>
      </c>
      <c r="T528" s="36"/>
    </row>
    <row r="529" s="2" customFormat="true" ht="12.75" hidden="false" customHeight="true" outlineLevel="0" collapsed="false">
      <c r="A529" s="65" t="n">
        <f aca="false">A528+1</f>
        <v>27</v>
      </c>
      <c r="B529" s="68" t="s">
        <v>518</v>
      </c>
      <c r="C529" s="65" t="n">
        <v>1959</v>
      </c>
      <c r="D529" s="65"/>
      <c r="E529" s="65" t="s">
        <v>43</v>
      </c>
      <c r="F529" s="68" t="s">
        <v>337</v>
      </c>
      <c r="G529" s="65" t="n">
        <v>2</v>
      </c>
      <c r="H529" s="69" t="n">
        <v>1</v>
      </c>
      <c r="I529" s="70" t="n">
        <v>370.1</v>
      </c>
      <c r="J529" s="70" t="n">
        <v>339.9</v>
      </c>
      <c r="K529" s="65" t="n">
        <v>249.4</v>
      </c>
      <c r="L529" s="69" t="n">
        <v>8</v>
      </c>
      <c r="M529" s="70" t="n">
        <v>28900</v>
      </c>
      <c r="N529" s="70" t="n">
        <v>0</v>
      </c>
      <c r="O529" s="70" t="n">
        <v>0</v>
      </c>
      <c r="P529" s="70" t="n">
        <f aca="false">M529</f>
        <v>28900</v>
      </c>
      <c r="Q529" s="74" t="n">
        <f aca="false">P529/J529</f>
        <v>85.0250073551045</v>
      </c>
      <c r="R529" s="65" t="n">
        <v>11111.76</v>
      </c>
      <c r="S529" s="65" t="n">
        <v>2019</v>
      </c>
      <c r="T529" s="36"/>
    </row>
    <row r="530" s="2" customFormat="true" ht="12.75" hidden="false" customHeight="true" outlineLevel="0" collapsed="false">
      <c r="A530" s="65" t="n">
        <f aca="false">A529+1</f>
        <v>28</v>
      </c>
      <c r="B530" s="68" t="s">
        <v>519</v>
      </c>
      <c r="C530" s="65" t="n">
        <v>1950</v>
      </c>
      <c r="D530" s="65"/>
      <c r="E530" s="65" t="s">
        <v>43</v>
      </c>
      <c r="F530" s="68" t="s">
        <v>79</v>
      </c>
      <c r="G530" s="65" t="n">
        <v>2</v>
      </c>
      <c r="H530" s="69" t="n">
        <v>1</v>
      </c>
      <c r="I530" s="70" t="n">
        <v>423.46</v>
      </c>
      <c r="J530" s="70" t="n">
        <v>393</v>
      </c>
      <c r="K530" s="65" t="n">
        <v>349.2</v>
      </c>
      <c r="L530" s="69" t="n">
        <v>8</v>
      </c>
      <c r="M530" s="70" t="n">
        <v>33728.51</v>
      </c>
      <c r="N530" s="70" t="n">
        <v>0</v>
      </c>
      <c r="O530" s="70" t="n">
        <v>0</v>
      </c>
      <c r="P530" s="70" t="n">
        <f aca="false">M530</f>
        <v>33728.51</v>
      </c>
      <c r="Q530" s="74" t="n">
        <f aca="false">P530/J530</f>
        <v>85.8231806615776</v>
      </c>
      <c r="R530" s="65" t="n">
        <v>12662.8</v>
      </c>
      <c r="S530" s="65" t="n">
        <v>2019</v>
      </c>
      <c r="T530" s="36"/>
    </row>
    <row r="531" s="2" customFormat="true" ht="12.75" hidden="false" customHeight="true" outlineLevel="0" collapsed="false">
      <c r="A531" s="65" t="n">
        <f aca="false">A530+1</f>
        <v>29</v>
      </c>
      <c r="B531" s="68" t="s">
        <v>520</v>
      </c>
      <c r="C531" s="65" t="n">
        <v>1945</v>
      </c>
      <c r="D531" s="65" t="n">
        <v>1970</v>
      </c>
      <c r="E531" s="65" t="s">
        <v>43</v>
      </c>
      <c r="F531" s="68" t="s">
        <v>337</v>
      </c>
      <c r="G531" s="65" t="n">
        <v>1</v>
      </c>
      <c r="H531" s="69" t="n">
        <v>1</v>
      </c>
      <c r="I531" s="70" t="n">
        <v>212.8</v>
      </c>
      <c r="J531" s="70" t="n">
        <v>159.5</v>
      </c>
      <c r="K531" s="65" t="n">
        <v>128.2</v>
      </c>
      <c r="L531" s="69" t="n">
        <v>6</v>
      </c>
      <c r="M531" s="70" t="n">
        <v>13177</v>
      </c>
      <c r="N531" s="70" t="n">
        <v>0</v>
      </c>
      <c r="O531" s="70" t="n">
        <v>0</v>
      </c>
      <c r="P531" s="70" t="n">
        <f aca="false">M531</f>
        <v>13177</v>
      </c>
      <c r="Q531" s="74" t="n">
        <f aca="false">P531/J531</f>
        <v>82.6144200626959</v>
      </c>
      <c r="R531" s="65" t="n">
        <v>11111.76</v>
      </c>
      <c r="S531" s="65" t="n">
        <v>2019</v>
      </c>
      <c r="T531" s="36"/>
    </row>
    <row r="532" s="2" customFormat="true" ht="12.75" hidden="false" customHeight="true" outlineLevel="0" collapsed="false">
      <c r="A532" s="65" t="n">
        <f aca="false">A531+1</f>
        <v>30</v>
      </c>
      <c r="B532" s="68" t="s">
        <v>521</v>
      </c>
      <c r="C532" s="65" t="s">
        <v>522</v>
      </c>
      <c r="D532" s="65"/>
      <c r="E532" s="65" t="s">
        <v>43</v>
      </c>
      <c r="F532" s="68" t="s">
        <v>54</v>
      </c>
      <c r="G532" s="65" t="n">
        <v>2</v>
      </c>
      <c r="H532" s="69" t="n">
        <v>1</v>
      </c>
      <c r="I532" s="70" t="n">
        <v>431.8</v>
      </c>
      <c r="J532" s="70" t="n">
        <v>399.12</v>
      </c>
      <c r="K532" s="65" t="n">
        <v>263.65</v>
      </c>
      <c r="L532" s="69" t="n">
        <v>8</v>
      </c>
      <c r="M532" s="70" t="n">
        <v>23471.66</v>
      </c>
      <c r="N532" s="70" t="n">
        <v>0</v>
      </c>
      <c r="O532" s="70" t="n">
        <v>0</v>
      </c>
      <c r="P532" s="70" t="n">
        <f aca="false">M532</f>
        <v>23471.66</v>
      </c>
      <c r="Q532" s="74" t="n">
        <f aca="false">P532/J532</f>
        <v>58.8085287632792</v>
      </c>
      <c r="R532" s="65" t="n">
        <v>11111.76</v>
      </c>
      <c r="S532" s="65" t="n">
        <v>2019</v>
      </c>
      <c r="T532" s="36"/>
    </row>
    <row r="533" s="2" customFormat="true" ht="12.75" hidden="false" customHeight="true" outlineLevel="0" collapsed="false">
      <c r="A533" s="65" t="n">
        <f aca="false">A532+1</f>
        <v>31</v>
      </c>
      <c r="B533" s="68" t="s">
        <v>523</v>
      </c>
      <c r="C533" s="65" t="n">
        <v>1967</v>
      </c>
      <c r="D533" s="65"/>
      <c r="E533" s="65" t="s">
        <v>43</v>
      </c>
      <c r="F533" s="68" t="s">
        <v>44</v>
      </c>
      <c r="G533" s="65" t="n">
        <v>2</v>
      </c>
      <c r="H533" s="69" t="n">
        <v>1</v>
      </c>
      <c r="I533" s="70" t="n">
        <v>376.7</v>
      </c>
      <c r="J533" s="70" t="n">
        <v>321.56</v>
      </c>
      <c r="K533" s="65" t="n">
        <v>198.36</v>
      </c>
      <c r="L533" s="69" t="n">
        <v>8</v>
      </c>
      <c r="M533" s="70" t="n">
        <v>25677</v>
      </c>
      <c r="N533" s="70" t="n">
        <v>0</v>
      </c>
      <c r="O533" s="70" t="n">
        <v>0</v>
      </c>
      <c r="P533" s="70" t="n">
        <f aca="false">M533</f>
        <v>25677</v>
      </c>
      <c r="Q533" s="74" t="n">
        <f aca="false">P533/J533</f>
        <v>79.851349670357</v>
      </c>
      <c r="R533" s="65" t="n">
        <v>11111.76</v>
      </c>
      <c r="S533" s="65" t="n">
        <v>2019</v>
      </c>
      <c r="T533" s="36"/>
    </row>
    <row r="534" s="2" customFormat="true" ht="12.75" hidden="false" customHeight="true" outlineLevel="0" collapsed="false">
      <c r="A534" s="65" t="n">
        <f aca="false">A533+1</f>
        <v>32</v>
      </c>
      <c r="B534" s="68" t="s">
        <v>524</v>
      </c>
      <c r="C534" s="65" t="n">
        <v>1960</v>
      </c>
      <c r="D534" s="65"/>
      <c r="E534" s="65" t="s">
        <v>43</v>
      </c>
      <c r="F534" s="68" t="s">
        <v>337</v>
      </c>
      <c r="G534" s="65" t="n">
        <v>2</v>
      </c>
      <c r="H534" s="69" t="n">
        <v>1</v>
      </c>
      <c r="I534" s="70" t="n">
        <v>379.6</v>
      </c>
      <c r="J534" s="70" t="n">
        <v>320.2</v>
      </c>
      <c r="K534" s="65" t="n">
        <v>235</v>
      </c>
      <c r="L534" s="69" t="n">
        <v>8</v>
      </c>
      <c r="M534" s="70" t="n">
        <v>23591</v>
      </c>
      <c r="N534" s="70" t="n">
        <v>0</v>
      </c>
      <c r="O534" s="70" t="n">
        <v>0</v>
      </c>
      <c r="P534" s="70" t="n">
        <f aca="false">M534</f>
        <v>23591</v>
      </c>
      <c r="Q534" s="74" t="n">
        <f aca="false">P534/J534</f>
        <v>73.6758276077452</v>
      </c>
      <c r="R534" s="65" t="n">
        <v>11111.76</v>
      </c>
      <c r="S534" s="65" t="n">
        <v>2019</v>
      </c>
      <c r="T534" s="36"/>
    </row>
    <row r="535" s="2" customFormat="true" ht="12.75" hidden="false" customHeight="true" outlineLevel="0" collapsed="false">
      <c r="A535" s="65" t="n">
        <f aca="false">A534+1</f>
        <v>33</v>
      </c>
      <c r="B535" s="68" t="s">
        <v>525</v>
      </c>
      <c r="C535" s="65" t="n">
        <v>1960</v>
      </c>
      <c r="D535" s="65" t="n">
        <v>1966</v>
      </c>
      <c r="E535" s="65" t="s">
        <v>43</v>
      </c>
      <c r="F535" s="68" t="s">
        <v>44</v>
      </c>
      <c r="G535" s="65" t="n">
        <v>2</v>
      </c>
      <c r="H535" s="69" t="n">
        <v>1</v>
      </c>
      <c r="I535" s="70" t="n">
        <v>394.7</v>
      </c>
      <c r="J535" s="70" t="n">
        <v>326.1</v>
      </c>
      <c r="K535" s="65" t="n">
        <v>288.6</v>
      </c>
      <c r="L535" s="69" t="n">
        <v>8</v>
      </c>
      <c r="M535" s="70" t="n">
        <v>24025</v>
      </c>
      <c r="N535" s="70" t="n">
        <v>0</v>
      </c>
      <c r="O535" s="70" t="n">
        <v>0</v>
      </c>
      <c r="P535" s="70" t="n">
        <f aca="false">M535</f>
        <v>24025</v>
      </c>
      <c r="Q535" s="74" t="n">
        <f aca="false">P535/J535</f>
        <v>73.6737197178779</v>
      </c>
      <c r="R535" s="65" t="n">
        <v>11111.76</v>
      </c>
      <c r="S535" s="65" t="n">
        <v>2019</v>
      </c>
      <c r="T535" s="36"/>
    </row>
    <row r="536" s="2" customFormat="true" ht="12.75" hidden="false" customHeight="true" outlineLevel="0" collapsed="false">
      <c r="A536" s="65" t="n">
        <f aca="false">A535+1</f>
        <v>34</v>
      </c>
      <c r="B536" s="68" t="s">
        <v>526</v>
      </c>
      <c r="C536" s="65" t="n">
        <v>1961</v>
      </c>
      <c r="D536" s="65"/>
      <c r="E536" s="65" t="s">
        <v>43</v>
      </c>
      <c r="F536" s="68" t="s">
        <v>44</v>
      </c>
      <c r="G536" s="65" t="n">
        <v>2</v>
      </c>
      <c r="H536" s="69" t="n">
        <v>1</v>
      </c>
      <c r="I536" s="70" t="n">
        <v>367.3</v>
      </c>
      <c r="J536" s="70" t="n">
        <v>321.8</v>
      </c>
      <c r="K536" s="65" t="n">
        <v>235</v>
      </c>
      <c r="L536" s="69" t="n">
        <v>8</v>
      </c>
      <c r="M536" s="70" t="n">
        <v>23243</v>
      </c>
      <c r="N536" s="70" t="n">
        <v>0</v>
      </c>
      <c r="O536" s="70" t="n">
        <v>0</v>
      </c>
      <c r="P536" s="70" t="n">
        <f aca="false">M536</f>
        <v>23243</v>
      </c>
      <c r="Q536" s="74" t="n">
        <f aca="false">P536/J536</f>
        <v>72.2280919825979</v>
      </c>
      <c r="R536" s="65" t="n">
        <v>11111.76</v>
      </c>
      <c r="S536" s="65" t="n">
        <v>2019</v>
      </c>
      <c r="T536" s="36"/>
    </row>
    <row r="537" s="2" customFormat="true" ht="12.75" hidden="false" customHeight="true" outlineLevel="0" collapsed="false">
      <c r="A537" s="65" t="n">
        <f aca="false">A536+1</f>
        <v>35</v>
      </c>
      <c r="B537" s="68" t="s">
        <v>527</v>
      </c>
      <c r="C537" s="65" t="n">
        <v>1961</v>
      </c>
      <c r="D537" s="65"/>
      <c r="E537" s="65" t="s">
        <v>43</v>
      </c>
      <c r="F537" s="68" t="s">
        <v>54</v>
      </c>
      <c r="G537" s="65" t="n">
        <v>2</v>
      </c>
      <c r="H537" s="69" t="n">
        <v>1</v>
      </c>
      <c r="I537" s="70" t="n">
        <v>348.4</v>
      </c>
      <c r="J537" s="70" t="n">
        <v>327.1</v>
      </c>
      <c r="K537" s="65" t="n">
        <v>201.7</v>
      </c>
      <c r="L537" s="69" t="n">
        <v>8</v>
      </c>
      <c r="M537" s="70" t="n">
        <v>31754</v>
      </c>
      <c r="N537" s="70" t="n">
        <v>0</v>
      </c>
      <c r="O537" s="70" t="n">
        <v>0</v>
      </c>
      <c r="P537" s="70" t="n">
        <f aca="false">M537</f>
        <v>31754</v>
      </c>
      <c r="Q537" s="74" t="n">
        <f aca="false">P537/J537</f>
        <v>97.0773463772547</v>
      </c>
      <c r="R537" s="65" t="n">
        <v>12882.22</v>
      </c>
      <c r="S537" s="65" t="n">
        <v>2019</v>
      </c>
      <c r="T537" s="36"/>
    </row>
    <row r="538" s="2" customFormat="true" ht="12.75" hidden="false" customHeight="true" outlineLevel="0" collapsed="false">
      <c r="A538" s="65" t="n">
        <f aca="false">A537+1</f>
        <v>36</v>
      </c>
      <c r="B538" s="68" t="s">
        <v>528</v>
      </c>
      <c r="C538" s="65" t="n">
        <v>1964</v>
      </c>
      <c r="D538" s="65"/>
      <c r="E538" s="65" t="s">
        <v>43</v>
      </c>
      <c r="F538" s="68" t="s">
        <v>54</v>
      </c>
      <c r="G538" s="65" t="n">
        <v>2</v>
      </c>
      <c r="H538" s="69" t="n">
        <v>1</v>
      </c>
      <c r="I538" s="70" t="n">
        <v>356.9</v>
      </c>
      <c r="J538" s="70" t="n">
        <v>328.1</v>
      </c>
      <c r="K538" s="65" t="n">
        <v>114.2</v>
      </c>
      <c r="L538" s="69" t="n">
        <v>8</v>
      </c>
      <c r="M538" s="70" t="n">
        <v>31850</v>
      </c>
      <c r="N538" s="70" t="n">
        <v>0</v>
      </c>
      <c r="O538" s="70" t="n">
        <v>0</v>
      </c>
      <c r="P538" s="70" t="n">
        <f aca="false">M538</f>
        <v>31850</v>
      </c>
      <c r="Q538" s="74" t="n">
        <f aca="false">P538/J538</f>
        <v>97.074062785736</v>
      </c>
      <c r="R538" s="65" t="n">
        <v>12882.22</v>
      </c>
      <c r="S538" s="65" t="n">
        <v>2019</v>
      </c>
      <c r="T538" s="36"/>
    </row>
    <row r="539" s="2" customFormat="true" ht="12.75" hidden="false" customHeight="true" outlineLevel="0" collapsed="false">
      <c r="A539" s="65" t="n">
        <f aca="false">A538+1</f>
        <v>37</v>
      </c>
      <c r="B539" s="68" t="s">
        <v>529</v>
      </c>
      <c r="C539" s="65" t="n">
        <v>1935</v>
      </c>
      <c r="D539" s="65" t="n">
        <v>1970</v>
      </c>
      <c r="E539" s="65" t="s">
        <v>43</v>
      </c>
      <c r="F539" s="68" t="s">
        <v>54</v>
      </c>
      <c r="G539" s="65" t="n">
        <v>2</v>
      </c>
      <c r="H539" s="69" t="n">
        <v>2</v>
      </c>
      <c r="I539" s="70" t="n">
        <v>287.3</v>
      </c>
      <c r="J539" s="70" t="n">
        <v>272.6</v>
      </c>
      <c r="K539" s="65" t="n">
        <v>177.8</v>
      </c>
      <c r="L539" s="69" t="n">
        <v>8</v>
      </c>
      <c r="M539" s="70" t="n">
        <v>23295</v>
      </c>
      <c r="N539" s="70" t="n">
        <v>0</v>
      </c>
      <c r="O539" s="70" t="n">
        <v>0</v>
      </c>
      <c r="P539" s="70" t="n">
        <f aca="false">M539</f>
        <v>23295</v>
      </c>
      <c r="Q539" s="74" t="n">
        <f aca="false">P539/J539</f>
        <v>85.454878943507</v>
      </c>
      <c r="R539" s="65" t="n">
        <v>11111.76</v>
      </c>
      <c r="S539" s="65" t="n">
        <v>2019</v>
      </c>
      <c r="T539" s="36"/>
    </row>
    <row r="540" s="2" customFormat="true" ht="12.75" hidden="false" customHeight="true" outlineLevel="0" collapsed="false">
      <c r="A540" s="65" t="n">
        <f aca="false">A539+1</f>
        <v>38</v>
      </c>
      <c r="B540" s="68" t="s">
        <v>530</v>
      </c>
      <c r="C540" s="65" t="n">
        <v>1966</v>
      </c>
      <c r="D540" s="65"/>
      <c r="E540" s="65" t="s">
        <v>43</v>
      </c>
      <c r="F540" s="68" t="s">
        <v>54</v>
      </c>
      <c r="G540" s="65" t="n">
        <v>2</v>
      </c>
      <c r="H540" s="69" t="n">
        <v>1</v>
      </c>
      <c r="I540" s="70" t="n">
        <v>361.3</v>
      </c>
      <c r="J540" s="70" t="n">
        <v>331.6</v>
      </c>
      <c r="K540" s="65" t="n">
        <v>253.5</v>
      </c>
      <c r="L540" s="69" t="n">
        <v>8</v>
      </c>
      <c r="M540" s="70" t="n">
        <v>32190</v>
      </c>
      <c r="N540" s="70" t="n">
        <v>0</v>
      </c>
      <c r="O540" s="70" t="n">
        <v>0</v>
      </c>
      <c r="P540" s="70" t="n">
        <f aca="false">M540</f>
        <v>32190</v>
      </c>
      <c r="Q540" s="74" t="n">
        <f aca="false">P540/J540</f>
        <v>97.0747889022919</v>
      </c>
      <c r="R540" s="65" t="n">
        <v>12882.22</v>
      </c>
      <c r="S540" s="65" t="n">
        <v>2019</v>
      </c>
      <c r="T540" s="36"/>
    </row>
    <row r="541" s="83" customFormat="true" ht="12.75" hidden="false" customHeight="true" outlineLevel="0" collapsed="false">
      <c r="A541" s="78" t="n">
        <f aca="false">A540+1</f>
        <v>39</v>
      </c>
      <c r="B541" s="79" t="s">
        <v>531</v>
      </c>
      <c r="C541" s="78" t="s">
        <v>532</v>
      </c>
      <c r="D541" s="78"/>
      <c r="E541" s="78" t="s">
        <v>43</v>
      </c>
      <c r="F541" s="79" t="s">
        <v>79</v>
      </c>
      <c r="G541" s="78" t="n">
        <v>4</v>
      </c>
      <c r="H541" s="99" t="n">
        <v>3</v>
      </c>
      <c r="I541" s="80" t="n">
        <v>2591.4</v>
      </c>
      <c r="J541" s="80" t="n">
        <v>2375.4</v>
      </c>
      <c r="K541" s="78" t="n">
        <v>1807.8</v>
      </c>
      <c r="L541" s="99" t="n">
        <v>24</v>
      </c>
      <c r="M541" s="80" t="n">
        <v>2181192.0395</v>
      </c>
      <c r="N541" s="80" t="n">
        <v>0</v>
      </c>
      <c r="O541" s="80" t="n">
        <v>0</v>
      </c>
      <c r="P541" s="80" t="n">
        <f aca="false">M541</f>
        <v>2181192.0395</v>
      </c>
      <c r="Q541" s="81" t="n">
        <f aca="false">P541/J541</f>
        <v>918.241996926833</v>
      </c>
      <c r="R541" s="78" t="n">
        <v>12882.22</v>
      </c>
      <c r="S541" s="78" t="s">
        <v>195</v>
      </c>
      <c r="T541" s="82"/>
    </row>
    <row r="542" s="2" customFormat="true" ht="12.75" hidden="false" customHeight="true" outlineLevel="0" collapsed="false">
      <c r="A542" s="65" t="n">
        <f aca="false">A541+1</f>
        <v>40</v>
      </c>
      <c r="B542" s="68" t="s">
        <v>533</v>
      </c>
      <c r="C542" s="65" t="n">
        <v>1964</v>
      </c>
      <c r="D542" s="65"/>
      <c r="E542" s="65" t="s">
        <v>43</v>
      </c>
      <c r="F542" s="68" t="s">
        <v>54</v>
      </c>
      <c r="G542" s="65" t="n">
        <v>4</v>
      </c>
      <c r="H542" s="69" t="n">
        <v>2</v>
      </c>
      <c r="I542" s="70" t="n">
        <v>1511</v>
      </c>
      <c r="J542" s="70" t="n">
        <v>1301.8</v>
      </c>
      <c r="K542" s="70" t="n">
        <v>1009.3</v>
      </c>
      <c r="L542" s="69" t="n">
        <v>31</v>
      </c>
      <c r="M542" s="70" t="n">
        <v>421244.2548</v>
      </c>
      <c r="N542" s="70" t="n">
        <v>0</v>
      </c>
      <c r="O542" s="70" t="n">
        <v>0</v>
      </c>
      <c r="P542" s="70" t="n">
        <f aca="false">M542</f>
        <v>421244.2548</v>
      </c>
      <c r="Q542" s="74" t="n">
        <f aca="false">P542/J542</f>
        <v>323.586</v>
      </c>
      <c r="R542" s="65" t="n">
        <v>12882.22</v>
      </c>
      <c r="S542" s="65" t="n">
        <v>2019</v>
      </c>
      <c r="T542" s="36"/>
    </row>
    <row r="543" s="2" customFormat="true" ht="12.75" hidden="false" customHeight="true" outlineLevel="0" collapsed="false">
      <c r="A543" s="65" t="n">
        <f aca="false">A542+1</f>
        <v>41</v>
      </c>
      <c r="B543" s="68" t="s">
        <v>534</v>
      </c>
      <c r="C543" s="65" t="n">
        <v>1937</v>
      </c>
      <c r="D543" s="65"/>
      <c r="E543" s="65" t="s">
        <v>43</v>
      </c>
      <c r="F543" s="68" t="s">
        <v>325</v>
      </c>
      <c r="G543" s="65" t="n">
        <v>2</v>
      </c>
      <c r="H543" s="69" t="n">
        <v>2</v>
      </c>
      <c r="I543" s="70" t="n">
        <v>955.8</v>
      </c>
      <c r="J543" s="70" t="n">
        <v>875.5</v>
      </c>
      <c r="K543" s="65" t="n">
        <v>566.8</v>
      </c>
      <c r="L543" s="69" t="n">
        <v>16</v>
      </c>
      <c r="M543" s="70" t="n">
        <v>84900</v>
      </c>
      <c r="N543" s="70" t="n">
        <v>0</v>
      </c>
      <c r="O543" s="70" t="n">
        <v>0</v>
      </c>
      <c r="P543" s="70" t="n">
        <f aca="false">M543</f>
        <v>84900</v>
      </c>
      <c r="Q543" s="74" t="n">
        <f aca="false">P543/J543</f>
        <v>96.973158195317</v>
      </c>
      <c r="R543" s="65" t="n">
        <v>12882.22</v>
      </c>
      <c r="S543" s="65" t="n">
        <v>2019</v>
      </c>
      <c r="T543" s="36"/>
    </row>
    <row r="544" s="2" customFormat="true" ht="12.75" hidden="false" customHeight="true" outlineLevel="0" collapsed="false">
      <c r="A544" s="65" t="n">
        <f aca="false">A543+1</f>
        <v>42</v>
      </c>
      <c r="B544" s="68" t="s">
        <v>535</v>
      </c>
      <c r="C544" s="65" t="n">
        <v>1957</v>
      </c>
      <c r="D544" s="65"/>
      <c r="E544" s="65" t="s">
        <v>43</v>
      </c>
      <c r="F544" s="68" t="s">
        <v>536</v>
      </c>
      <c r="G544" s="65" t="n">
        <v>2</v>
      </c>
      <c r="H544" s="69" t="n">
        <v>3</v>
      </c>
      <c r="I544" s="70" t="n">
        <v>1258</v>
      </c>
      <c r="J544" s="70" t="n">
        <v>1398.2</v>
      </c>
      <c r="K544" s="65" t="n">
        <v>1046.02</v>
      </c>
      <c r="L544" s="69" t="n">
        <v>17</v>
      </c>
      <c r="M544" s="70" t="n">
        <v>348272</v>
      </c>
      <c r="N544" s="70" t="n">
        <v>0</v>
      </c>
      <c r="O544" s="70" t="n">
        <v>0</v>
      </c>
      <c r="P544" s="70" t="n">
        <f aca="false">M544</f>
        <v>348272</v>
      </c>
      <c r="Q544" s="74" t="n">
        <f aca="false">P544/J544</f>
        <v>249.085967672722</v>
      </c>
      <c r="R544" s="65" t="n">
        <v>12882.22</v>
      </c>
      <c r="S544" s="65" t="n">
        <v>2019</v>
      </c>
      <c r="T544" s="36"/>
    </row>
    <row r="545" s="2" customFormat="true" ht="12.75" hidden="false" customHeight="true" outlineLevel="0" collapsed="false">
      <c r="A545" s="47" t="s">
        <v>537</v>
      </c>
      <c r="B545" s="47"/>
      <c r="C545" s="49" t="n">
        <v>42</v>
      </c>
      <c r="D545" s="49"/>
      <c r="E545" s="49"/>
      <c r="F545" s="47"/>
      <c r="G545" s="49"/>
      <c r="H545" s="50"/>
      <c r="I545" s="54" t="n">
        <f aca="false">SUM(I503:I544)</f>
        <v>25815.36</v>
      </c>
      <c r="J545" s="54" t="n">
        <f aca="false">SUM(J503:J544)</f>
        <v>23061.42</v>
      </c>
      <c r="K545" s="54" t="n">
        <f aca="false">SUM(K503:K544)</f>
        <v>17175.32</v>
      </c>
      <c r="L545" s="104" t="n">
        <f aca="false">SUM(L503:L544)</f>
        <v>476</v>
      </c>
      <c r="M545" s="54" t="n">
        <f aca="false">SUM(M503:M544)</f>
        <v>4896038.3123</v>
      </c>
      <c r="N545" s="54"/>
      <c r="O545" s="54"/>
      <c r="P545" s="54" t="n">
        <f aca="false">SUM(P503:P544)</f>
        <v>4896038.3123</v>
      </c>
      <c r="Q545" s="86"/>
      <c r="R545" s="86"/>
      <c r="S545" s="49"/>
      <c r="T545" s="36"/>
    </row>
    <row r="546" s="2" customFormat="true" ht="12.75" hidden="false" customHeight="true" outlineLevel="0" collapsed="false">
      <c r="A546" s="65" t="n">
        <v>1</v>
      </c>
      <c r="B546" s="68" t="s">
        <v>538</v>
      </c>
      <c r="C546" s="65" t="n">
        <v>1950</v>
      </c>
      <c r="D546" s="28"/>
      <c r="E546" s="65" t="s">
        <v>43</v>
      </c>
      <c r="F546" s="68" t="s">
        <v>54</v>
      </c>
      <c r="G546" s="65" t="n">
        <v>1</v>
      </c>
      <c r="H546" s="65" t="n">
        <v>1</v>
      </c>
      <c r="I546" s="70" t="n">
        <v>255.6</v>
      </c>
      <c r="J546" s="70" t="n">
        <v>217</v>
      </c>
      <c r="K546" s="70" t="n">
        <v>218.2</v>
      </c>
      <c r="L546" s="65" t="n">
        <v>6</v>
      </c>
      <c r="M546" s="70" t="n">
        <f aca="false">'Раздел 2'!C546</f>
        <v>21065</v>
      </c>
      <c r="N546" s="70" t="n">
        <v>0</v>
      </c>
      <c r="O546" s="70" t="n">
        <v>0</v>
      </c>
      <c r="P546" s="70" t="n">
        <f aca="false">M546</f>
        <v>21065</v>
      </c>
      <c r="Q546" s="74" t="n">
        <f aca="false">P546/J546</f>
        <v>97.073732718894</v>
      </c>
      <c r="R546" s="65" t="n">
        <v>12882.22</v>
      </c>
      <c r="S546" s="65" t="n">
        <v>2020</v>
      </c>
      <c r="T546" s="36"/>
    </row>
    <row r="547" s="2" customFormat="true" ht="12.75" hidden="false" customHeight="true" outlineLevel="0" collapsed="false">
      <c r="A547" s="65" t="n">
        <f aca="false">A546+1</f>
        <v>2</v>
      </c>
      <c r="B547" s="68" t="s">
        <v>539</v>
      </c>
      <c r="C547" s="65" t="s">
        <v>467</v>
      </c>
      <c r="D547" s="28"/>
      <c r="E547" s="65" t="s">
        <v>43</v>
      </c>
      <c r="F547" s="68" t="s">
        <v>54</v>
      </c>
      <c r="G547" s="65" t="n">
        <v>2</v>
      </c>
      <c r="H547" s="65" t="n">
        <v>1</v>
      </c>
      <c r="I547" s="70" t="n">
        <v>360.74</v>
      </c>
      <c r="J547" s="70" t="n">
        <v>332.94</v>
      </c>
      <c r="K547" s="65" t="n">
        <v>245.68</v>
      </c>
      <c r="L547" s="65" t="n">
        <v>14</v>
      </c>
      <c r="M547" s="70" t="n">
        <f aca="false">'Раздел 2'!C547</f>
        <v>32320</v>
      </c>
      <c r="N547" s="70" t="n">
        <v>0</v>
      </c>
      <c r="O547" s="70" t="n">
        <v>0</v>
      </c>
      <c r="P547" s="70" t="n">
        <f aca="false">M547</f>
        <v>32320</v>
      </c>
      <c r="Q547" s="74" t="n">
        <f aca="false">P547/J547</f>
        <v>97.0745479666006</v>
      </c>
      <c r="R547" s="65" t="n">
        <v>12882.22</v>
      </c>
      <c r="S547" s="65" t="n">
        <v>2020</v>
      </c>
      <c r="T547" s="36"/>
    </row>
    <row r="548" s="2" customFormat="true" ht="12.75" hidden="false" customHeight="true" outlineLevel="0" collapsed="false">
      <c r="A548" s="65" t="n">
        <f aca="false">A547+1</f>
        <v>3</v>
      </c>
      <c r="B548" s="68" t="s">
        <v>540</v>
      </c>
      <c r="C548" s="65" t="s">
        <v>467</v>
      </c>
      <c r="D548" s="28"/>
      <c r="E548" s="65" t="s">
        <v>43</v>
      </c>
      <c r="F548" s="68" t="s">
        <v>54</v>
      </c>
      <c r="G548" s="65" t="n">
        <v>2</v>
      </c>
      <c r="H548" s="65" t="n">
        <v>1</v>
      </c>
      <c r="I548" s="70" t="n">
        <v>347.7</v>
      </c>
      <c r="J548" s="70" t="n">
        <v>323.2</v>
      </c>
      <c r="K548" s="65" t="n">
        <v>86.5</v>
      </c>
      <c r="L548" s="65" t="n">
        <v>14</v>
      </c>
      <c r="M548" s="70" t="n">
        <f aca="false">'Раздел 2'!C548</f>
        <v>31375</v>
      </c>
      <c r="N548" s="70" t="n">
        <v>0</v>
      </c>
      <c r="O548" s="70" t="n">
        <v>0</v>
      </c>
      <c r="P548" s="70" t="n">
        <f aca="false">M548</f>
        <v>31375</v>
      </c>
      <c r="Q548" s="74" t="n">
        <f aca="false">P548/J548</f>
        <v>97.0761138613861</v>
      </c>
      <c r="R548" s="65" t="n">
        <v>12882.22</v>
      </c>
      <c r="S548" s="65" t="n">
        <v>2020</v>
      </c>
      <c r="T548" s="36"/>
    </row>
    <row r="549" s="2" customFormat="true" ht="12.75" hidden="false" customHeight="true" outlineLevel="0" collapsed="false">
      <c r="A549" s="65" t="n">
        <f aca="false">A548+1</f>
        <v>4</v>
      </c>
      <c r="B549" s="68" t="s">
        <v>541</v>
      </c>
      <c r="C549" s="65" t="s">
        <v>542</v>
      </c>
      <c r="D549" s="28"/>
      <c r="E549" s="65" t="s">
        <v>43</v>
      </c>
      <c r="F549" s="68" t="s">
        <v>54</v>
      </c>
      <c r="G549" s="65" t="n">
        <v>2</v>
      </c>
      <c r="H549" s="65" t="n">
        <v>2</v>
      </c>
      <c r="I549" s="70" t="n">
        <v>361.9</v>
      </c>
      <c r="J549" s="70" t="n">
        <v>308.71</v>
      </c>
      <c r="K549" s="65" t="n">
        <v>168.22</v>
      </c>
      <c r="L549" s="65" t="n">
        <v>16</v>
      </c>
      <c r="M549" s="70" t="n">
        <f aca="false">'Раздел 2'!C549</f>
        <v>29968</v>
      </c>
      <c r="N549" s="70" t="n">
        <v>0</v>
      </c>
      <c r="O549" s="70" t="n">
        <v>0</v>
      </c>
      <c r="P549" s="70" t="n">
        <f aca="false">M549</f>
        <v>29968</v>
      </c>
      <c r="Q549" s="74" t="n">
        <f aca="false">P549/J549</f>
        <v>97.0749246865991</v>
      </c>
      <c r="R549" s="65" t="n">
        <v>12882.22</v>
      </c>
      <c r="S549" s="65" t="n">
        <v>2020</v>
      </c>
      <c r="T549" s="36"/>
    </row>
    <row r="550" s="2" customFormat="true" ht="12.75" hidden="false" customHeight="true" outlineLevel="0" collapsed="false">
      <c r="A550" s="65" t="n">
        <f aca="false">A549+1</f>
        <v>5</v>
      </c>
      <c r="B550" s="68" t="s">
        <v>543</v>
      </c>
      <c r="C550" s="65" t="n">
        <v>1966</v>
      </c>
      <c r="D550" s="28"/>
      <c r="E550" s="65" t="s">
        <v>43</v>
      </c>
      <c r="F550" s="68" t="s">
        <v>163</v>
      </c>
      <c r="G550" s="65" t="n">
        <v>2</v>
      </c>
      <c r="H550" s="65" t="n">
        <v>2</v>
      </c>
      <c r="I550" s="70" t="n">
        <v>526</v>
      </c>
      <c r="J550" s="70" t="n">
        <v>458</v>
      </c>
      <c r="K550" s="65" t="n">
        <v>331.4</v>
      </c>
      <c r="L550" s="65" t="n">
        <v>17</v>
      </c>
      <c r="M550" s="70" t="n">
        <f aca="false">'Раздел 2'!C550</f>
        <v>204166.03</v>
      </c>
      <c r="N550" s="70" t="n">
        <v>0</v>
      </c>
      <c r="O550" s="70" t="n">
        <v>0</v>
      </c>
      <c r="P550" s="70" t="n">
        <f aca="false">M550</f>
        <v>204166.03</v>
      </c>
      <c r="Q550" s="74" t="n">
        <f aca="false">P550/J550</f>
        <v>445.777358078603</v>
      </c>
      <c r="R550" s="65" t="n">
        <v>12882.22</v>
      </c>
      <c r="S550" s="65" t="n">
        <v>2020</v>
      </c>
      <c r="T550" s="36"/>
    </row>
    <row r="551" s="2" customFormat="true" ht="12.75" hidden="false" customHeight="true" outlineLevel="0" collapsed="false">
      <c r="A551" s="65" t="n">
        <f aca="false">A550+1</f>
        <v>6</v>
      </c>
      <c r="B551" s="68" t="s">
        <v>544</v>
      </c>
      <c r="C551" s="65" t="n">
        <v>1916</v>
      </c>
      <c r="D551" s="28"/>
      <c r="E551" s="65" t="s">
        <v>43</v>
      </c>
      <c r="F551" s="68" t="s">
        <v>536</v>
      </c>
      <c r="G551" s="65" t="n">
        <v>1</v>
      </c>
      <c r="H551" s="65" t="n">
        <v>1</v>
      </c>
      <c r="I551" s="70" t="n">
        <v>174.2</v>
      </c>
      <c r="J551" s="70" t="n">
        <v>146.47</v>
      </c>
      <c r="K551" s="65" t="n">
        <v>121.08</v>
      </c>
      <c r="L551" s="65" t="n">
        <v>5</v>
      </c>
      <c r="M551" s="70" t="n">
        <f aca="false">'Раздел 2'!C551</f>
        <v>14218</v>
      </c>
      <c r="N551" s="70" t="n">
        <v>0</v>
      </c>
      <c r="O551" s="70" t="n">
        <v>0</v>
      </c>
      <c r="P551" s="70" t="n">
        <f aca="false">M551</f>
        <v>14218</v>
      </c>
      <c r="Q551" s="74" t="n">
        <f aca="false">P551/J551</f>
        <v>97.0710725745887</v>
      </c>
      <c r="R551" s="65" t="n">
        <v>12882.22</v>
      </c>
      <c r="S551" s="65" t="n">
        <v>2020</v>
      </c>
      <c r="T551" s="36"/>
    </row>
    <row r="552" s="2" customFormat="true" ht="12.75" hidden="false" customHeight="true" outlineLevel="0" collapsed="false">
      <c r="A552" s="65" t="n">
        <f aca="false">A551+1</f>
        <v>7</v>
      </c>
      <c r="B552" s="68" t="s">
        <v>545</v>
      </c>
      <c r="C552" s="65" t="n">
        <v>1956</v>
      </c>
      <c r="D552" s="28"/>
      <c r="E552" s="65" t="s">
        <v>43</v>
      </c>
      <c r="F552" s="68" t="s">
        <v>546</v>
      </c>
      <c r="G552" s="65" t="n">
        <v>2</v>
      </c>
      <c r="H552" s="65" t="n">
        <v>1</v>
      </c>
      <c r="I552" s="70" t="n">
        <v>451.5</v>
      </c>
      <c r="J552" s="70" t="n">
        <v>417.5</v>
      </c>
      <c r="K552" s="70" t="n">
        <v>418.4</v>
      </c>
      <c r="L552" s="65" t="n">
        <v>8</v>
      </c>
      <c r="M552" s="70" t="n">
        <f aca="false">'Раздел 2'!C552</f>
        <v>40529</v>
      </c>
      <c r="N552" s="70" t="n">
        <v>0</v>
      </c>
      <c r="O552" s="70" t="n">
        <v>0</v>
      </c>
      <c r="P552" s="70" t="n">
        <f aca="false">M552</f>
        <v>40529</v>
      </c>
      <c r="Q552" s="74" t="n">
        <f aca="false">P552/J552</f>
        <v>97.0754491017964</v>
      </c>
      <c r="R552" s="65" t="n">
        <v>12882.22</v>
      </c>
      <c r="S552" s="65" t="n">
        <v>2020</v>
      </c>
      <c r="T552" s="36"/>
    </row>
    <row r="553" s="2" customFormat="true" ht="12.75" hidden="false" customHeight="true" outlineLevel="0" collapsed="false">
      <c r="A553" s="65" t="n">
        <f aca="false">A552+1</f>
        <v>8</v>
      </c>
      <c r="B553" s="68" t="s">
        <v>547</v>
      </c>
      <c r="C553" s="65" t="n">
        <v>1955</v>
      </c>
      <c r="D553" s="28"/>
      <c r="E553" s="65" t="s">
        <v>43</v>
      </c>
      <c r="F553" s="68" t="s">
        <v>546</v>
      </c>
      <c r="G553" s="65" t="n">
        <v>2</v>
      </c>
      <c r="H553" s="65" t="n">
        <v>1</v>
      </c>
      <c r="I553" s="70" t="n">
        <v>350.3</v>
      </c>
      <c r="J553" s="70" t="n">
        <v>314.3</v>
      </c>
      <c r="K553" s="70" t="n">
        <v>207.7</v>
      </c>
      <c r="L553" s="65" t="n">
        <v>8</v>
      </c>
      <c r="M553" s="70" t="n">
        <f aca="false">'Раздел 2'!C553</f>
        <v>30510</v>
      </c>
      <c r="N553" s="70" t="n">
        <v>0</v>
      </c>
      <c r="O553" s="70" t="n">
        <v>0</v>
      </c>
      <c r="P553" s="70" t="n">
        <f aca="false">M553</f>
        <v>30510</v>
      </c>
      <c r="Q553" s="74" t="n">
        <f aca="false">P553/J553</f>
        <v>97.0728603245307</v>
      </c>
      <c r="R553" s="65" t="n">
        <v>12882.22</v>
      </c>
      <c r="S553" s="65" t="n">
        <v>2020</v>
      </c>
      <c r="T553" s="36"/>
    </row>
    <row r="554" s="2" customFormat="true" ht="12.75" hidden="false" customHeight="true" outlineLevel="0" collapsed="false">
      <c r="A554" s="65" t="n">
        <f aca="false">A553+1</f>
        <v>9</v>
      </c>
      <c r="B554" s="68" t="s">
        <v>548</v>
      </c>
      <c r="C554" s="65" t="n">
        <v>1956</v>
      </c>
      <c r="D554" s="28"/>
      <c r="E554" s="65" t="s">
        <v>43</v>
      </c>
      <c r="F554" s="68" t="s">
        <v>546</v>
      </c>
      <c r="G554" s="65" t="n">
        <v>2</v>
      </c>
      <c r="H554" s="65" t="n">
        <v>1</v>
      </c>
      <c r="I554" s="70" t="n">
        <v>396.3</v>
      </c>
      <c r="J554" s="70" t="n">
        <v>346.4</v>
      </c>
      <c r="K554" s="70" t="n">
        <v>345.2</v>
      </c>
      <c r="L554" s="65" t="n">
        <v>8</v>
      </c>
      <c r="M554" s="70" t="n">
        <f aca="false">'Раздел 2'!C554</f>
        <v>33627</v>
      </c>
      <c r="N554" s="70" t="n">
        <v>0</v>
      </c>
      <c r="O554" s="70" t="n">
        <v>0</v>
      </c>
      <c r="P554" s="70" t="n">
        <f aca="false">M554</f>
        <v>33627</v>
      </c>
      <c r="Q554" s="74" t="n">
        <f aca="false">P554/J554</f>
        <v>97.0756351039261</v>
      </c>
      <c r="R554" s="65" t="n">
        <v>12882.22</v>
      </c>
      <c r="S554" s="65" t="n">
        <v>2020</v>
      </c>
      <c r="T554" s="36"/>
    </row>
    <row r="555" s="2" customFormat="true" ht="12.75" hidden="false" customHeight="true" outlineLevel="0" collapsed="false">
      <c r="A555" s="65" t="n">
        <f aca="false">A554+1</f>
        <v>10</v>
      </c>
      <c r="B555" s="68" t="s">
        <v>493</v>
      </c>
      <c r="C555" s="65" t="n">
        <v>1962</v>
      </c>
      <c r="D555" s="65"/>
      <c r="E555" s="65" t="s">
        <v>43</v>
      </c>
      <c r="F555" s="68" t="s">
        <v>47</v>
      </c>
      <c r="G555" s="65" t="n">
        <v>2</v>
      </c>
      <c r="H555" s="65" t="n">
        <v>3</v>
      </c>
      <c r="I555" s="70" t="n">
        <v>895.9</v>
      </c>
      <c r="J555" s="70" t="n">
        <v>847.8</v>
      </c>
      <c r="K555" s="65" t="n">
        <v>847.8</v>
      </c>
      <c r="L555" s="65" t="n">
        <v>18</v>
      </c>
      <c r="M555" s="70" t="n">
        <f aca="false">'Раздел 2'!C555</f>
        <v>4440599.782884</v>
      </c>
      <c r="N555" s="70" t="n">
        <v>0</v>
      </c>
      <c r="O555" s="70" t="n">
        <v>0</v>
      </c>
      <c r="P555" s="70" t="n">
        <f aca="false">M555</f>
        <v>4440599.782884</v>
      </c>
      <c r="Q555" s="74" t="n">
        <f aca="false">P555/J555</f>
        <v>5237.79167596603</v>
      </c>
      <c r="R555" s="65" t="n">
        <v>11111.76</v>
      </c>
      <c r="S555" s="65" t="n">
        <v>2020</v>
      </c>
      <c r="T555" s="36"/>
    </row>
    <row r="556" s="2" customFormat="true" ht="12.75" hidden="false" customHeight="true" outlineLevel="0" collapsed="false">
      <c r="A556" s="65" t="n">
        <f aca="false">A555+1</f>
        <v>11</v>
      </c>
      <c r="B556" s="68" t="s">
        <v>515</v>
      </c>
      <c r="C556" s="65" t="n">
        <v>1960</v>
      </c>
      <c r="D556" s="65"/>
      <c r="E556" s="65" t="s">
        <v>43</v>
      </c>
      <c r="F556" s="68" t="s">
        <v>516</v>
      </c>
      <c r="G556" s="65" t="n">
        <v>3</v>
      </c>
      <c r="H556" s="65" t="n">
        <v>3</v>
      </c>
      <c r="I556" s="70" t="n">
        <v>1670.6</v>
      </c>
      <c r="J556" s="70" t="n">
        <v>1532.1</v>
      </c>
      <c r="K556" s="65" t="n">
        <v>1421.6</v>
      </c>
      <c r="L556" s="65" t="n">
        <v>30</v>
      </c>
      <c r="M556" s="70" t="n">
        <f aca="false">'Раздел 2'!C556</f>
        <v>16278546.2</v>
      </c>
      <c r="N556" s="70" t="n">
        <v>0</v>
      </c>
      <c r="O556" s="70" t="n">
        <v>0</v>
      </c>
      <c r="P556" s="70" t="n">
        <f aca="false">M556</f>
        <v>16278546.2</v>
      </c>
      <c r="Q556" s="74" t="n">
        <f aca="false">P556/J556</f>
        <v>10624.9893610078</v>
      </c>
      <c r="R556" s="65" t="n">
        <v>16488.59</v>
      </c>
      <c r="S556" s="65" t="n">
        <v>2020</v>
      </c>
      <c r="T556" s="36"/>
    </row>
    <row r="557" s="2" customFormat="true" ht="12.75" hidden="false" customHeight="true" outlineLevel="0" collapsed="false">
      <c r="A557" s="65" t="n">
        <f aca="false">A556+1</f>
        <v>12</v>
      </c>
      <c r="B557" s="68" t="s">
        <v>549</v>
      </c>
      <c r="C557" s="65" t="n">
        <v>1955</v>
      </c>
      <c r="D557" s="28"/>
      <c r="E557" s="65" t="s">
        <v>43</v>
      </c>
      <c r="F557" s="68" t="s">
        <v>325</v>
      </c>
      <c r="G557" s="65" t="n">
        <v>2</v>
      </c>
      <c r="H557" s="65" t="n">
        <v>2</v>
      </c>
      <c r="I557" s="70" t="n">
        <v>543.7</v>
      </c>
      <c r="J557" s="70" t="n">
        <v>498.7</v>
      </c>
      <c r="K557" s="65" t="n">
        <v>498.7</v>
      </c>
      <c r="L557" s="65" t="n">
        <v>8</v>
      </c>
      <c r="M557" s="70" t="n">
        <f aca="false">'Раздел 2'!C557</f>
        <v>48411</v>
      </c>
      <c r="N557" s="70" t="n">
        <v>0</v>
      </c>
      <c r="O557" s="70" t="n">
        <v>0</v>
      </c>
      <c r="P557" s="70" t="n">
        <f aca="false">M557</f>
        <v>48411</v>
      </c>
      <c r="Q557" s="74" t="n">
        <f aca="false">P557/J557</f>
        <v>97.0743934228996</v>
      </c>
      <c r="R557" s="65" t="n">
        <v>12882.22</v>
      </c>
      <c r="S557" s="65" t="n">
        <v>2020</v>
      </c>
      <c r="T557" s="36"/>
    </row>
    <row r="558" s="2" customFormat="true" ht="12.75" hidden="false" customHeight="true" outlineLevel="0" collapsed="false">
      <c r="A558" s="65" t="n">
        <f aca="false">A557+1</f>
        <v>13</v>
      </c>
      <c r="B558" s="68" t="s">
        <v>550</v>
      </c>
      <c r="C558" s="65" t="n">
        <v>1956</v>
      </c>
      <c r="D558" s="28"/>
      <c r="E558" s="65" t="s">
        <v>43</v>
      </c>
      <c r="F558" s="68" t="s">
        <v>325</v>
      </c>
      <c r="G558" s="65" t="n">
        <v>2</v>
      </c>
      <c r="H558" s="65" t="n">
        <v>2</v>
      </c>
      <c r="I558" s="70" t="n">
        <v>567.1</v>
      </c>
      <c r="J558" s="70" t="n">
        <v>522.1</v>
      </c>
      <c r="K558" s="65" t="n">
        <v>519.3</v>
      </c>
      <c r="L558" s="65" t="n">
        <v>8</v>
      </c>
      <c r="M558" s="70" t="n">
        <f aca="false">'Раздел 2'!C558</f>
        <v>50683</v>
      </c>
      <c r="N558" s="70" t="n">
        <v>0</v>
      </c>
      <c r="O558" s="70" t="n">
        <v>0</v>
      </c>
      <c r="P558" s="70" t="n">
        <f aca="false">M558</f>
        <v>50683</v>
      </c>
      <c r="Q558" s="74" t="n">
        <f aca="false">P558/J558</f>
        <v>97.0752729362191</v>
      </c>
      <c r="R558" s="65" t="n">
        <v>12882.22</v>
      </c>
      <c r="S558" s="65" t="n">
        <v>2020</v>
      </c>
      <c r="T558" s="36"/>
    </row>
    <row r="559" s="2" customFormat="true" ht="13.5" hidden="false" customHeight="true" outlineLevel="0" collapsed="false">
      <c r="A559" s="65" t="n">
        <f aca="false">A558+1</f>
        <v>14</v>
      </c>
      <c r="B559" s="68" t="s">
        <v>551</v>
      </c>
      <c r="C559" s="65" t="n">
        <v>1955</v>
      </c>
      <c r="D559" s="28"/>
      <c r="E559" s="65" t="s">
        <v>43</v>
      </c>
      <c r="F559" s="68" t="s">
        <v>54</v>
      </c>
      <c r="G559" s="65" t="n">
        <v>2</v>
      </c>
      <c r="H559" s="65" t="n">
        <v>2</v>
      </c>
      <c r="I559" s="70" t="n">
        <v>406.7</v>
      </c>
      <c r="J559" s="70" t="n">
        <v>337</v>
      </c>
      <c r="K559" s="65" t="n">
        <v>285.4</v>
      </c>
      <c r="L559" s="65" t="n">
        <v>8</v>
      </c>
      <c r="M559" s="70" t="n">
        <f aca="false">'Раздел 2'!C559</f>
        <v>32714</v>
      </c>
      <c r="N559" s="70" t="n">
        <v>0</v>
      </c>
      <c r="O559" s="70" t="n">
        <v>0</v>
      </c>
      <c r="P559" s="70" t="n">
        <f aca="false">M559</f>
        <v>32714</v>
      </c>
      <c r="Q559" s="74" t="n">
        <f aca="false">P559/J559</f>
        <v>97.0741839762611</v>
      </c>
      <c r="R559" s="65" t="n">
        <v>12882.22</v>
      </c>
      <c r="S559" s="65" t="n">
        <v>2020</v>
      </c>
      <c r="T559" s="36"/>
    </row>
    <row r="560" s="2" customFormat="true" ht="12.75" hidden="false" customHeight="true" outlineLevel="0" collapsed="false">
      <c r="A560" s="47" t="s">
        <v>552</v>
      </c>
      <c r="B560" s="47"/>
      <c r="C560" s="49" t="n">
        <v>14</v>
      </c>
      <c r="D560" s="49"/>
      <c r="E560" s="49"/>
      <c r="F560" s="47"/>
      <c r="G560" s="49"/>
      <c r="H560" s="50"/>
      <c r="I560" s="54" t="n">
        <f aca="false">SUM(I546:I559)</f>
        <v>7308.24</v>
      </c>
      <c r="J560" s="54" t="n">
        <f aca="false">SUM(J546:J559)</f>
        <v>6602.22</v>
      </c>
      <c r="K560" s="54" t="n">
        <f aca="false">SUM(K546:K559)</f>
        <v>5715.18</v>
      </c>
      <c r="L560" s="54" t="n">
        <f aca="false">SUM(L546:L559)</f>
        <v>168</v>
      </c>
      <c r="M560" s="54" t="n">
        <f aca="false">SUM(M546:M559)</f>
        <v>21288732.012884</v>
      </c>
      <c r="N560" s="54" t="n">
        <f aca="false">SUM(N546:N559)</f>
        <v>0</v>
      </c>
      <c r="O560" s="54" t="n">
        <f aca="false">SUM(O546:O559)</f>
        <v>0</v>
      </c>
      <c r="P560" s="54" t="n">
        <f aca="false">SUM(P546:P559)</f>
        <v>21288732.012884</v>
      </c>
      <c r="Q560" s="86"/>
      <c r="R560" s="86"/>
      <c r="S560" s="49"/>
      <c r="T560" s="36"/>
    </row>
    <row r="561" s="2" customFormat="true" ht="12.75" hidden="false" customHeight="true" outlineLevel="0" collapsed="false">
      <c r="A561" s="65" t="n">
        <v>1</v>
      </c>
      <c r="B561" s="68" t="s">
        <v>553</v>
      </c>
      <c r="C561" s="65" t="s">
        <v>542</v>
      </c>
      <c r="D561" s="28"/>
      <c r="E561" s="65" t="s">
        <v>43</v>
      </c>
      <c r="F561" s="68" t="s">
        <v>54</v>
      </c>
      <c r="G561" s="65" t="n">
        <v>2</v>
      </c>
      <c r="H561" s="69" t="n">
        <v>1</v>
      </c>
      <c r="I561" s="70" t="n">
        <v>347</v>
      </c>
      <c r="J561" s="70" t="n">
        <v>318.5</v>
      </c>
      <c r="K561" s="70" t="n">
        <v>318.5</v>
      </c>
      <c r="L561" s="69" t="n">
        <v>10</v>
      </c>
      <c r="M561" s="70" t="n">
        <v>25658</v>
      </c>
      <c r="N561" s="70" t="n">
        <v>0</v>
      </c>
      <c r="O561" s="70" t="n">
        <v>0</v>
      </c>
      <c r="P561" s="70" t="n">
        <f aca="false">M561</f>
        <v>25658</v>
      </c>
      <c r="Q561" s="74" t="n">
        <f aca="false">P561/J561</f>
        <v>80.5588697017268</v>
      </c>
      <c r="R561" s="65" t="n">
        <v>12882.22</v>
      </c>
      <c r="S561" s="65" t="n">
        <v>2021</v>
      </c>
      <c r="T561" s="36"/>
    </row>
    <row r="562" s="2" customFormat="true" ht="12.75" hidden="false" customHeight="true" outlineLevel="0" collapsed="false">
      <c r="A562" s="65" t="n">
        <v>2</v>
      </c>
      <c r="B562" s="68" t="s">
        <v>554</v>
      </c>
      <c r="C562" s="65" t="s">
        <v>433</v>
      </c>
      <c r="D562" s="28"/>
      <c r="E562" s="65" t="s">
        <v>43</v>
      </c>
      <c r="F562" s="68" t="s">
        <v>54</v>
      </c>
      <c r="G562" s="65" t="n">
        <v>2</v>
      </c>
      <c r="H562" s="69" t="n">
        <v>1</v>
      </c>
      <c r="I562" s="70" t="n">
        <v>348.8</v>
      </c>
      <c r="J562" s="70" t="n">
        <v>328.3</v>
      </c>
      <c r="K562" s="70" t="n">
        <v>151.9</v>
      </c>
      <c r="L562" s="69" t="n">
        <v>12</v>
      </c>
      <c r="M562" s="70" t="n">
        <v>25658</v>
      </c>
      <c r="N562" s="70" t="n">
        <v>0</v>
      </c>
      <c r="O562" s="70" t="n">
        <v>0</v>
      </c>
      <c r="P562" s="70" t="n">
        <f aca="false">M562</f>
        <v>25658</v>
      </c>
      <c r="Q562" s="74" t="n">
        <f aca="false">P562/J562</f>
        <v>78.1541273225708</v>
      </c>
      <c r="R562" s="65" t="n">
        <v>12882.22</v>
      </c>
      <c r="S562" s="65" t="n">
        <v>2021</v>
      </c>
      <c r="T562" s="36"/>
    </row>
    <row r="563" s="2" customFormat="true" ht="12.75" hidden="false" customHeight="true" outlineLevel="0" collapsed="false">
      <c r="A563" s="65" t="n">
        <v>3</v>
      </c>
      <c r="B563" s="68" t="s">
        <v>555</v>
      </c>
      <c r="C563" s="65" t="s">
        <v>542</v>
      </c>
      <c r="D563" s="28"/>
      <c r="E563" s="65" t="s">
        <v>43</v>
      </c>
      <c r="F563" s="68" t="s">
        <v>54</v>
      </c>
      <c r="G563" s="65" t="n">
        <v>2</v>
      </c>
      <c r="H563" s="69" t="n">
        <v>1</v>
      </c>
      <c r="I563" s="70" t="n">
        <v>342.1</v>
      </c>
      <c r="J563" s="70" t="n">
        <v>322</v>
      </c>
      <c r="K563" s="70" t="n">
        <v>193.2</v>
      </c>
      <c r="L563" s="69" t="n">
        <v>15</v>
      </c>
      <c r="M563" s="70" t="n">
        <v>25658</v>
      </c>
      <c r="N563" s="70" t="n">
        <v>0</v>
      </c>
      <c r="O563" s="70" t="n">
        <v>0</v>
      </c>
      <c r="P563" s="70" t="n">
        <f aca="false">M563</f>
        <v>25658</v>
      </c>
      <c r="Q563" s="74" t="n">
        <f aca="false">P563/J563</f>
        <v>79.6832298136646</v>
      </c>
      <c r="R563" s="65" t="n">
        <v>12882.22</v>
      </c>
      <c r="S563" s="65" t="n">
        <v>2021</v>
      </c>
      <c r="T563" s="36"/>
    </row>
    <row r="564" s="2" customFormat="true" ht="12.75" hidden="false" customHeight="true" outlineLevel="0" collapsed="false">
      <c r="A564" s="47" t="s">
        <v>556</v>
      </c>
      <c r="B564" s="47"/>
      <c r="C564" s="49" t="n">
        <v>3</v>
      </c>
      <c r="D564" s="49"/>
      <c r="E564" s="49"/>
      <c r="F564" s="47"/>
      <c r="G564" s="49"/>
      <c r="H564" s="50"/>
      <c r="I564" s="54" t="n">
        <f aca="false">SUM(I561:I563)</f>
        <v>1037.9</v>
      </c>
      <c r="J564" s="54" t="n">
        <f aca="false">SUM(J561:J563)</f>
        <v>968.8</v>
      </c>
      <c r="K564" s="54" t="n">
        <f aca="false">SUM(K561:K563)</f>
        <v>663.6</v>
      </c>
      <c r="L564" s="54" t="n">
        <f aca="false">SUM(L561:L563)</f>
        <v>37</v>
      </c>
      <c r="M564" s="54" t="n">
        <f aca="false">SUM(M561:M563)</f>
        <v>76974</v>
      </c>
      <c r="N564" s="54" t="n">
        <f aca="false">SUM(N561:N563)</f>
        <v>0</v>
      </c>
      <c r="O564" s="54" t="n">
        <f aca="false">SUM(O561:O563)</f>
        <v>0</v>
      </c>
      <c r="P564" s="54" t="n">
        <f aca="false">SUM(P561:P563)</f>
        <v>76974</v>
      </c>
      <c r="Q564" s="86"/>
      <c r="R564" s="86"/>
      <c r="S564" s="49"/>
      <c r="T564" s="36"/>
    </row>
    <row r="565" s="85" customFormat="true" ht="12.75" hidden="false" customHeight="true" outlineLevel="0" collapsed="false">
      <c r="A565" s="31" t="s">
        <v>557</v>
      </c>
      <c r="B565" s="31"/>
      <c r="C565" s="96" t="n">
        <f aca="false">C564+C560+C545</f>
        <v>59</v>
      </c>
      <c r="D565" s="96"/>
      <c r="E565" s="96"/>
      <c r="F565" s="97"/>
      <c r="G565" s="96"/>
      <c r="H565" s="96"/>
      <c r="I565" s="98" t="n">
        <f aca="false">I564+I560+I545</f>
        <v>34161.5</v>
      </c>
      <c r="J565" s="98" t="n">
        <f aca="false">J564+J560+J545</f>
        <v>30632.44</v>
      </c>
      <c r="K565" s="98" t="n">
        <f aca="false">K564+K560+K545</f>
        <v>23554.1</v>
      </c>
      <c r="L565" s="103" t="n">
        <f aca="false">L564+L560+L545</f>
        <v>681</v>
      </c>
      <c r="M565" s="98" t="n">
        <f aca="false">M545+M560+M564</f>
        <v>26261744.325184</v>
      </c>
      <c r="N565" s="96"/>
      <c r="O565" s="96"/>
      <c r="P565" s="98" t="n">
        <f aca="false">P564+P560+P545</f>
        <v>26261744.325184</v>
      </c>
      <c r="Q565" s="92"/>
      <c r="R565" s="92"/>
      <c r="S565" s="33"/>
      <c r="T565" s="84"/>
    </row>
    <row r="566" s="2" customFormat="true" ht="12.75" hidden="false" customHeight="true" outlineLevel="0" collapsed="false">
      <c r="A566" s="65"/>
      <c r="B566" s="66" t="s">
        <v>558</v>
      </c>
      <c r="C566" s="67"/>
      <c r="D566" s="65"/>
      <c r="E566" s="65"/>
      <c r="F566" s="68"/>
      <c r="G566" s="65"/>
      <c r="H566" s="69"/>
      <c r="I566" s="70"/>
      <c r="J566" s="70"/>
      <c r="K566" s="70"/>
      <c r="L566" s="69"/>
      <c r="M566" s="70"/>
      <c r="N566" s="70"/>
      <c r="O566" s="70"/>
      <c r="P566" s="71"/>
      <c r="Q566" s="74"/>
      <c r="R566" s="73"/>
      <c r="S566" s="65"/>
      <c r="T566" s="36"/>
    </row>
    <row r="567" s="85" customFormat="true" ht="12.75" hidden="false" customHeight="true" outlineLevel="0" collapsed="false">
      <c r="A567" s="65" t="n">
        <v>1</v>
      </c>
      <c r="B567" s="68" t="s">
        <v>559</v>
      </c>
      <c r="C567" s="65" t="n">
        <v>1967</v>
      </c>
      <c r="D567" s="65" t="n">
        <v>1981</v>
      </c>
      <c r="E567" s="65" t="s">
        <v>43</v>
      </c>
      <c r="F567" s="68" t="s">
        <v>44</v>
      </c>
      <c r="G567" s="65" t="n">
        <v>2</v>
      </c>
      <c r="H567" s="69" t="n">
        <v>1</v>
      </c>
      <c r="I567" s="70" t="n">
        <v>349.8</v>
      </c>
      <c r="J567" s="70" t="n">
        <v>324.6</v>
      </c>
      <c r="K567" s="65" t="n">
        <v>74.8</v>
      </c>
      <c r="L567" s="69" t="n">
        <v>8</v>
      </c>
      <c r="M567" s="70" t="n">
        <v>21699</v>
      </c>
      <c r="N567" s="70" t="n">
        <v>0</v>
      </c>
      <c r="O567" s="70" t="n">
        <v>0</v>
      </c>
      <c r="P567" s="70" t="n">
        <f aca="false">M567</f>
        <v>21699</v>
      </c>
      <c r="Q567" s="74" t="n">
        <f aca="false">P567/J567</f>
        <v>66.8484288354898</v>
      </c>
      <c r="R567" s="65" t="n">
        <v>11111.76</v>
      </c>
      <c r="S567" s="65" t="n">
        <v>2019</v>
      </c>
      <c r="T567" s="84"/>
    </row>
    <row r="568" s="85" customFormat="true" ht="12.75" hidden="false" customHeight="true" outlineLevel="0" collapsed="false">
      <c r="A568" s="65" t="n">
        <f aca="false">A567+1</f>
        <v>2</v>
      </c>
      <c r="B568" s="68" t="s">
        <v>560</v>
      </c>
      <c r="C568" s="65" t="n">
        <v>1965</v>
      </c>
      <c r="D568" s="65"/>
      <c r="E568" s="65" t="s">
        <v>43</v>
      </c>
      <c r="F568" s="68" t="s">
        <v>44</v>
      </c>
      <c r="G568" s="65" t="n">
        <v>2</v>
      </c>
      <c r="H568" s="69" t="n">
        <v>1</v>
      </c>
      <c r="I568" s="70" t="n">
        <v>350.92</v>
      </c>
      <c r="J568" s="70" t="n">
        <v>325.16</v>
      </c>
      <c r="K568" s="65" t="n">
        <v>239.65</v>
      </c>
      <c r="L568" s="69" t="n">
        <v>8</v>
      </c>
      <c r="M568" s="70" t="n">
        <v>21556</v>
      </c>
      <c r="N568" s="70" t="n">
        <v>0</v>
      </c>
      <c r="O568" s="70" t="n">
        <v>0</v>
      </c>
      <c r="P568" s="70" t="n">
        <f aca="false">M568</f>
        <v>21556</v>
      </c>
      <c r="Q568" s="74" t="n">
        <f aca="false">P568/J568</f>
        <v>66.293517037766</v>
      </c>
      <c r="R568" s="65" t="n">
        <v>11111.76</v>
      </c>
      <c r="S568" s="65" t="n">
        <v>2019</v>
      </c>
      <c r="T568" s="84"/>
    </row>
    <row r="569" s="85" customFormat="true" ht="12.75" hidden="false" customHeight="true" outlineLevel="0" collapsed="false">
      <c r="A569" s="65" t="n">
        <f aca="false">A568+1</f>
        <v>3</v>
      </c>
      <c r="B569" s="68" t="s">
        <v>561</v>
      </c>
      <c r="C569" s="65" t="n">
        <v>1965</v>
      </c>
      <c r="D569" s="65" t="n">
        <v>1977</v>
      </c>
      <c r="E569" s="65" t="s">
        <v>43</v>
      </c>
      <c r="F569" s="68" t="s">
        <v>44</v>
      </c>
      <c r="G569" s="65" t="n">
        <v>2</v>
      </c>
      <c r="H569" s="69" t="n">
        <v>1</v>
      </c>
      <c r="I569" s="70" t="n">
        <v>347</v>
      </c>
      <c r="J569" s="70" t="n">
        <v>322</v>
      </c>
      <c r="K569" s="65" t="n">
        <v>198.6</v>
      </c>
      <c r="L569" s="69" t="n">
        <v>8</v>
      </c>
      <c r="M569" s="70" t="n">
        <v>21728</v>
      </c>
      <c r="N569" s="70" t="n">
        <v>0</v>
      </c>
      <c r="O569" s="70" t="n">
        <v>0</v>
      </c>
      <c r="P569" s="70" t="n">
        <f aca="false">M569</f>
        <v>21728</v>
      </c>
      <c r="Q569" s="74" t="n">
        <f aca="false">P569/J569</f>
        <v>67.4782608695652</v>
      </c>
      <c r="R569" s="65" t="n">
        <v>11111.76</v>
      </c>
      <c r="S569" s="65" t="n">
        <v>2019</v>
      </c>
      <c r="T569" s="84"/>
    </row>
    <row r="570" s="85" customFormat="true" ht="12.75" hidden="false" customHeight="true" outlineLevel="0" collapsed="false">
      <c r="A570" s="65" t="n">
        <f aca="false">A569+1</f>
        <v>4</v>
      </c>
      <c r="B570" s="68" t="s">
        <v>562</v>
      </c>
      <c r="C570" s="65" t="n">
        <v>1965</v>
      </c>
      <c r="D570" s="65"/>
      <c r="E570" s="65" t="s">
        <v>43</v>
      </c>
      <c r="F570" s="68" t="s">
        <v>54</v>
      </c>
      <c r="G570" s="65" t="n">
        <v>2</v>
      </c>
      <c r="H570" s="69" t="n">
        <v>1</v>
      </c>
      <c r="I570" s="70" t="n">
        <v>336</v>
      </c>
      <c r="J570" s="70" t="n">
        <v>331.9</v>
      </c>
      <c r="K570" s="65" t="n">
        <v>166.2</v>
      </c>
      <c r="L570" s="69" t="n">
        <v>8</v>
      </c>
      <c r="M570" s="70" t="n">
        <v>32219</v>
      </c>
      <c r="N570" s="70" t="n">
        <v>0</v>
      </c>
      <c r="O570" s="70" t="n">
        <v>0</v>
      </c>
      <c r="P570" s="70" t="n">
        <f aca="false">M570</f>
        <v>32219</v>
      </c>
      <c r="Q570" s="74" t="n">
        <f aca="false">P570/J570</f>
        <v>97.0744200060259</v>
      </c>
      <c r="R570" s="65" t="n">
        <v>12882.22</v>
      </c>
      <c r="S570" s="65" t="n">
        <v>2019</v>
      </c>
      <c r="T570" s="84"/>
    </row>
    <row r="571" s="2" customFormat="true" ht="12.75" hidden="false" customHeight="true" outlineLevel="0" collapsed="false">
      <c r="A571" s="47" t="s">
        <v>563</v>
      </c>
      <c r="B571" s="47"/>
      <c r="C571" s="49" t="n">
        <v>4</v>
      </c>
      <c r="D571" s="49"/>
      <c r="E571" s="49"/>
      <c r="F571" s="47"/>
      <c r="G571" s="49"/>
      <c r="H571" s="50"/>
      <c r="I571" s="54" t="n">
        <f aca="false">SUM(I567:I570)</f>
        <v>1383.72</v>
      </c>
      <c r="J571" s="54" t="n">
        <f aca="false">SUM(J567:J570)</f>
        <v>1303.66</v>
      </c>
      <c r="K571" s="49" t="n">
        <f aca="false">SUM(K567:K570)</f>
        <v>679.25</v>
      </c>
      <c r="L571" s="49" t="n">
        <f aca="false">SUM(L567:L570)</f>
        <v>32</v>
      </c>
      <c r="M571" s="54" t="n">
        <f aca="false">SUM(M567:M570)</f>
        <v>97202</v>
      </c>
      <c r="N571" s="49"/>
      <c r="O571" s="49"/>
      <c r="P571" s="54" t="n">
        <f aca="false">SUM(P567:P570)</f>
        <v>97202</v>
      </c>
      <c r="Q571" s="86"/>
      <c r="R571" s="86"/>
      <c r="S571" s="49"/>
      <c r="T571" s="36"/>
    </row>
    <row r="572" s="2" customFormat="true" ht="12.75" hidden="false" customHeight="true" outlineLevel="0" collapsed="false">
      <c r="A572" s="65" t="n">
        <v>1</v>
      </c>
      <c r="B572" s="68" t="s">
        <v>564</v>
      </c>
      <c r="C572" s="65" t="n">
        <v>1966</v>
      </c>
      <c r="D572" s="28"/>
      <c r="E572" s="65" t="s">
        <v>43</v>
      </c>
      <c r="F572" s="68" t="s">
        <v>325</v>
      </c>
      <c r="G572" s="65" t="n">
        <v>2</v>
      </c>
      <c r="H572" s="65" t="n">
        <v>1</v>
      </c>
      <c r="I572" s="70" t="n">
        <v>334</v>
      </c>
      <c r="J572" s="70" t="n">
        <v>286</v>
      </c>
      <c r="K572" s="65" t="n">
        <v>150.4</v>
      </c>
      <c r="L572" s="65" t="n">
        <v>12</v>
      </c>
      <c r="M572" s="70" t="n">
        <v>18736</v>
      </c>
      <c r="N572" s="70" t="n">
        <v>0</v>
      </c>
      <c r="O572" s="70" t="n">
        <v>0</v>
      </c>
      <c r="P572" s="70" t="n">
        <f aca="false">M572</f>
        <v>18736</v>
      </c>
      <c r="Q572" s="74" t="n">
        <f aca="false">P572/J572</f>
        <v>65.5104895104895</v>
      </c>
      <c r="R572" s="65" t="n">
        <v>12882.22</v>
      </c>
      <c r="S572" s="65" t="n">
        <v>2020</v>
      </c>
      <c r="T572" s="36"/>
    </row>
    <row r="573" s="2" customFormat="true" ht="12.75" hidden="false" customHeight="true" outlineLevel="0" collapsed="false">
      <c r="A573" s="65" t="n">
        <f aca="false">A572+1</f>
        <v>2</v>
      </c>
      <c r="B573" s="68" t="s">
        <v>565</v>
      </c>
      <c r="C573" s="65" t="n">
        <v>1966</v>
      </c>
      <c r="D573" s="28"/>
      <c r="E573" s="65" t="s">
        <v>43</v>
      </c>
      <c r="F573" s="68" t="s">
        <v>325</v>
      </c>
      <c r="G573" s="65" t="n">
        <v>2</v>
      </c>
      <c r="H573" s="65" t="n">
        <v>1</v>
      </c>
      <c r="I573" s="70" t="n">
        <v>332.5</v>
      </c>
      <c r="J573" s="70" t="n">
        <v>193</v>
      </c>
      <c r="K573" s="65" t="n">
        <v>85.1</v>
      </c>
      <c r="L573" s="65" t="n">
        <v>14</v>
      </c>
      <c r="M573" s="70" t="n">
        <v>18736</v>
      </c>
      <c r="N573" s="70" t="n">
        <v>0</v>
      </c>
      <c r="O573" s="70" t="n">
        <v>0</v>
      </c>
      <c r="P573" s="70" t="n">
        <f aca="false">M573</f>
        <v>18736</v>
      </c>
      <c r="Q573" s="74" t="n">
        <f aca="false">P573/J573</f>
        <v>97.0777202072539</v>
      </c>
      <c r="R573" s="65" t="n">
        <v>12882.22</v>
      </c>
      <c r="S573" s="65" t="n">
        <v>2020</v>
      </c>
      <c r="T573" s="36"/>
    </row>
    <row r="574" s="2" customFormat="true" ht="12.75" hidden="false" customHeight="true" outlineLevel="0" collapsed="false">
      <c r="A574" s="65" t="n">
        <f aca="false">A573+1</f>
        <v>3</v>
      </c>
      <c r="B574" s="68" t="s">
        <v>566</v>
      </c>
      <c r="C574" s="65" t="n">
        <v>1966</v>
      </c>
      <c r="D574" s="28"/>
      <c r="E574" s="65" t="s">
        <v>43</v>
      </c>
      <c r="F574" s="68" t="s">
        <v>325</v>
      </c>
      <c r="G574" s="65" t="n">
        <v>2</v>
      </c>
      <c r="H574" s="65" t="n">
        <v>1</v>
      </c>
      <c r="I574" s="70" t="n">
        <v>327</v>
      </c>
      <c r="J574" s="70" t="n">
        <v>196</v>
      </c>
      <c r="K574" s="65" t="n">
        <v>85.1</v>
      </c>
      <c r="L574" s="65" t="n">
        <v>8</v>
      </c>
      <c r="M574" s="70" t="n">
        <v>19026</v>
      </c>
      <c r="N574" s="70" t="n">
        <v>0</v>
      </c>
      <c r="O574" s="70" t="n">
        <v>0</v>
      </c>
      <c r="P574" s="70" t="n">
        <f aca="false">M574</f>
        <v>19026</v>
      </c>
      <c r="Q574" s="74" t="n">
        <f aca="false">P574/J574</f>
        <v>97.0714285714286</v>
      </c>
      <c r="R574" s="65" t="n">
        <v>12882.22</v>
      </c>
      <c r="S574" s="65" t="n">
        <v>2020</v>
      </c>
      <c r="T574" s="36"/>
    </row>
    <row r="575" s="2" customFormat="true" ht="12.75" hidden="false" customHeight="true" outlineLevel="0" collapsed="false">
      <c r="A575" s="65" t="n">
        <f aca="false">A574+1</f>
        <v>4</v>
      </c>
      <c r="B575" s="68" t="s">
        <v>567</v>
      </c>
      <c r="C575" s="65" t="n">
        <v>1966</v>
      </c>
      <c r="D575" s="28"/>
      <c r="E575" s="65" t="s">
        <v>43</v>
      </c>
      <c r="F575" s="68" t="s">
        <v>325</v>
      </c>
      <c r="G575" s="65" t="n">
        <v>2</v>
      </c>
      <c r="H575" s="65" t="n">
        <v>1</v>
      </c>
      <c r="I575" s="70" t="n">
        <v>324</v>
      </c>
      <c r="J575" s="70" t="n">
        <v>196</v>
      </c>
      <c r="K575" s="65" t="n">
        <v>85.1</v>
      </c>
      <c r="L575" s="65" t="n">
        <v>8</v>
      </c>
      <c r="M575" s="70" t="n">
        <v>19026</v>
      </c>
      <c r="N575" s="70" t="n">
        <v>0</v>
      </c>
      <c r="O575" s="70" t="n">
        <v>0</v>
      </c>
      <c r="P575" s="70" t="n">
        <f aca="false">M575</f>
        <v>19026</v>
      </c>
      <c r="Q575" s="74" t="n">
        <f aca="false">P575/J575</f>
        <v>97.0714285714286</v>
      </c>
      <c r="R575" s="65" t="n">
        <v>12882.22</v>
      </c>
      <c r="S575" s="65" t="n">
        <v>2020</v>
      </c>
      <c r="T575" s="36"/>
    </row>
    <row r="576" s="2" customFormat="true" ht="12.75" hidden="false" customHeight="true" outlineLevel="0" collapsed="false">
      <c r="A576" s="65" t="n">
        <f aca="false">A575+1</f>
        <v>5</v>
      </c>
      <c r="B576" s="68" t="s">
        <v>568</v>
      </c>
      <c r="C576" s="65" t="n">
        <v>1966</v>
      </c>
      <c r="D576" s="28"/>
      <c r="E576" s="65" t="s">
        <v>43</v>
      </c>
      <c r="F576" s="68" t="s">
        <v>325</v>
      </c>
      <c r="G576" s="65" t="n">
        <v>2</v>
      </c>
      <c r="H576" s="65" t="n">
        <v>1</v>
      </c>
      <c r="I576" s="70" t="n">
        <v>317.51</v>
      </c>
      <c r="J576" s="70" t="n">
        <v>198</v>
      </c>
      <c r="K576" s="65" t="n">
        <v>85.1</v>
      </c>
      <c r="L576" s="65" t="n">
        <v>9</v>
      </c>
      <c r="M576" s="70" t="n">
        <v>19221</v>
      </c>
      <c r="N576" s="70" t="n">
        <v>0</v>
      </c>
      <c r="O576" s="70" t="n">
        <v>0</v>
      </c>
      <c r="P576" s="70" t="n">
        <f aca="false">M576</f>
        <v>19221</v>
      </c>
      <c r="Q576" s="74" t="n">
        <f aca="false">P576/J576</f>
        <v>97.0757575757576</v>
      </c>
      <c r="R576" s="65" t="n">
        <v>12882.22</v>
      </c>
      <c r="S576" s="65" t="n">
        <v>2020</v>
      </c>
      <c r="T576" s="36"/>
    </row>
    <row r="577" s="2" customFormat="true" ht="12.75" hidden="false" customHeight="true" outlineLevel="0" collapsed="false">
      <c r="A577" s="65" t="n">
        <f aca="false">A576+1</f>
        <v>6</v>
      </c>
      <c r="B577" s="68" t="s">
        <v>569</v>
      </c>
      <c r="C577" s="65" t="n">
        <v>1966</v>
      </c>
      <c r="D577" s="28"/>
      <c r="E577" s="65" t="s">
        <v>43</v>
      </c>
      <c r="F577" s="68" t="s">
        <v>325</v>
      </c>
      <c r="G577" s="65" t="n">
        <v>2</v>
      </c>
      <c r="H577" s="65" t="n">
        <v>1</v>
      </c>
      <c r="I577" s="70" t="n">
        <v>327</v>
      </c>
      <c r="J577" s="70" t="n">
        <v>197</v>
      </c>
      <c r="K577" s="65" t="n">
        <v>200.5</v>
      </c>
      <c r="L577" s="65" t="n">
        <v>8</v>
      </c>
      <c r="M577" s="70" t="n">
        <v>19129</v>
      </c>
      <c r="N577" s="70" t="n">
        <v>0</v>
      </c>
      <c r="O577" s="70" t="n">
        <v>0</v>
      </c>
      <c r="P577" s="70" t="n">
        <f aca="false">M577</f>
        <v>19129</v>
      </c>
      <c r="Q577" s="74" t="n">
        <f aca="false">P577/J577</f>
        <v>97.1015228426396</v>
      </c>
      <c r="R577" s="68" t="n">
        <v>12882.22</v>
      </c>
      <c r="S577" s="65" t="n">
        <v>2020</v>
      </c>
      <c r="T577" s="36"/>
    </row>
    <row r="578" s="2" customFormat="true" ht="12.75" hidden="false" customHeight="true" outlineLevel="0" collapsed="false">
      <c r="A578" s="65" t="n">
        <f aca="false">A577+1</f>
        <v>7</v>
      </c>
      <c r="B578" s="68" t="s">
        <v>570</v>
      </c>
      <c r="C578" s="65" t="n">
        <v>1965</v>
      </c>
      <c r="D578" s="28"/>
      <c r="E578" s="65" t="s">
        <v>43</v>
      </c>
      <c r="F578" s="68" t="s">
        <v>325</v>
      </c>
      <c r="G578" s="65" t="n">
        <v>2</v>
      </c>
      <c r="H578" s="65" t="n">
        <v>1</v>
      </c>
      <c r="I578" s="70" t="n">
        <v>321</v>
      </c>
      <c r="J578" s="70" t="n">
        <v>195</v>
      </c>
      <c r="K578" s="65" t="n">
        <v>160.8</v>
      </c>
      <c r="L578" s="65" t="n">
        <v>12</v>
      </c>
      <c r="M578" s="70" t="n">
        <v>18930</v>
      </c>
      <c r="N578" s="70" t="n">
        <v>0</v>
      </c>
      <c r="O578" s="70" t="n">
        <v>0</v>
      </c>
      <c r="P578" s="70" t="n">
        <f aca="false">M578</f>
        <v>18930</v>
      </c>
      <c r="Q578" s="74" t="n">
        <f aca="false">P578/J578</f>
        <v>97.0769230769231</v>
      </c>
      <c r="R578" s="68" t="n">
        <v>12882.22</v>
      </c>
      <c r="S578" s="65" t="n">
        <v>2020</v>
      </c>
      <c r="T578" s="36"/>
    </row>
    <row r="579" s="2" customFormat="true" ht="12.75" hidden="false" customHeight="true" outlineLevel="0" collapsed="false">
      <c r="A579" s="47" t="s">
        <v>571</v>
      </c>
      <c r="B579" s="47"/>
      <c r="C579" s="49" t="n">
        <v>7</v>
      </c>
      <c r="D579" s="49"/>
      <c r="E579" s="49"/>
      <c r="F579" s="100"/>
      <c r="G579" s="49"/>
      <c r="H579" s="50"/>
      <c r="I579" s="54" t="n">
        <f aca="false">SUM(I572:I578)</f>
        <v>2283.01</v>
      </c>
      <c r="J579" s="54" t="n">
        <f aca="false">SUM(J572:J578)</f>
        <v>1461</v>
      </c>
      <c r="K579" s="54" t="n">
        <f aca="false">SUM(K572:K578)</f>
        <v>852.1</v>
      </c>
      <c r="L579" s="104" t="n">
        <f aca="false">SUM(L572:L578)</f>
        <v>71</v>
      </c>
      <c r="M579" s="54" t="n">
        <f aca="false">SUM(M572:M578)</f>
        <v>132804</v>
      </c>
      <c r="N579" s="49"/>
      <c r="O579" s="49"/>
      <c r="P579" s="54" t="n">
        <f aca="false">SUM(P572:P578)</f>
        <v>132804</v>
      </c>
      <c r="Q579" s="86"/>
      <c r="R579" s="86"/>
      <c r="S579" s="49"/>
      <c r="T579" s="36"/>
    </row>
    <row r="580" s="2" customFormat="true" ht="12.75" hidden="false" customHeight="true" outlineLevel="0" collapsed="false">
      <c r="A580" s="65" t="n">
        <v>1</v>
      </c>
      <c r="B580" s="68" t="s">
        <v>572</v>
      </c>
      <c r="C580" s="65" t="n">
        <v>1966</v>
      </c>
      <c r="D580" s="65"/>
      <c r="E580" s="65" t="s">
        <v>43</v>
      </c>
      <c r="F580" s="68" t="s">
        <v>44</v>
      </c>
      <c r="G580" s="65" t="n">
        <v>2</v>
      </c>
      <c r="H580" s="69" t="n">
        <v>1</v>
      </c>
      <c r="I580" s="70" t="n">
        <v>340.8</v>
      </c>
      <c r="J580" s="70" t="n">
        <v>340.3</v>
      </c>
      <c r="K580" s="70" t="n">
        <v>52.3</v>
      </c>
      <c r="L580" s="65" t="n">
        <v>15</v>
      </c>
      <c r="M580" s="70" t="n">
        <v>110116.3158</v>
      </c>
      <c r="N580" s="70" t="n">
        <v>0</v>
      </c>
      <c r="O580" s="70" t="n">
        <v>0</v>
      </c>
      <c r="P580" s="70" t="n">
        <v>110116.3158</v>
      </c>
      <c r="Q580" s="74" t="n">
        <f aca="false">P580/J580</f>
        <v>323.586</v>
      </c>
      <c r="R580" s="65" t="n">
        <v>12882.22</v>
      </c>
      <c r="S580" s="65" t="n">
        <v>2021</v>
      </c>
      <c r="U580" s="6"/>
      <c r="Y580" s="36"/>
    </row>
    <row r="581" s="2" customFormat="true" ht="12.75" hidden="false" customHeight="true" outlineLevel="0" collapsed="false">
      <c r="A581" s="65" t="n">
        <v>2</v>
      </c>
      <c r="B581" s="68" t="s">
        <v>573</v>
      </c>
      <c r="C581" s="65" t="n">
        <v>1966</v>
      </c>
      <c r="D581" s="65"/>
      <c r="E581" s="65" t="s">
        <v>43</v>
      </c>
      <c r="F581" s="68" t="s">
        <v>44</v>
      </c>
      <c r="G581" s="65" t="n">
        <v>2</v>
      </c>
      <c r="H581" s="69" t="n">
        <v>1</v>
      </c>
      <c r="I581" s="70" t="n">
        <v>323.58</v>
      </c>
      <c r="J581" s="70" t="n">
        <v>323.58</v>
      </c>
      <c r="K581" s="70" t="n">
        <v>236.28</v>
      </c>
      <c r="L581" s="65" t="n">
        <v>8</v>
      </c>
      <c r="M581" s="70" t="n">
        <v>104705.95788</v>
      </c>
      <c r="N581" s="70" t="n">
        <v>0</v>
      </c>
      <c r="O581" s="70" t="n">
        <v>0</v>
      </c>
      <c r="P581" s="70" t="n">
        <v>104705.95788</v>
      </c>
      <c r="Q581" s="74" t="n">
        <f aca="false">P581/J581</f>
        <v>323.586</v>
      </c>
      <c r="R581" s="65" t="n">
        <v>12882.22</v>
      </c>
      <c r="S581" s="65" t="n">
        <v>2021</v>
      </c>
      <c r="U581" s="6"/>
      <c r="Y581" s="36"/>
    </row>
    <row r="582" s="2" customFormat="true" ht="12.75" hidden="false" customHeight="true" outlineLevel="0" collapsed="false">
      <c r="A582" s="47" t="s">
        <v>574</v>
      </c>
      <c r="B582" s="47"/>
      <c r="C582" s="49" t="n">
        <v>2</v>
      </c>
      <c r="D582" s="49"/>
      <c r="E582" s="49"/>
      <c r="F582" s="47"/>
      <c r="G582" s="49"/>
      <c r="H582" s="50"/>
      <c r="I582" s="54" t="n">
        <f aca="false">SUM(I580:I581)</f>
        <v>664.38</v>
      </c>
      <c r="J582" s="54" t="n">
        <f aca="false">SUM(J580:J581)</f>
        <v>663.88</v>
      </c>
      <c r="K582" s="54" t="n">
        <f aca="false">SUM(K580:K581)</f>
        <v>288.58</v>
      </c>
      <c r="L582" s="54" t="n">
        <f aca="false">SUM(L580:L581)</f>
        <v>23</v>
      </c>
      <c r="M582" s="54" t="n">
        <f aca="false">SUM(M580:M581)</f>
        <v>214822.27368</v>
      </c>
      <c r="N582" s="54" t="n">
        <f aca="false">SUM(N580:N581)</f>
        <v>0</v>
      </c>
      <c r="O582" s="54" t="n">
        <f aca="false">SUM(O580:O581)</f>
        <v>0</v>
      </c>
      <c r="P582" s="54" t="n">
        <f aca="false">SUM(P580:P581)</f>
        <v>214822.27368</v>
      </c>
      <c r="Q582" s="86"/>
      <c r="R582" s="86"/>
      <c r="S582" s="49"/>
      <c r="T582" s="36"/>
    </row>
    <row r="583" s="85" customFormat="true" ht="12.75" hidden="false" customHeight="true" outlineLevel="0" collapsed="false">
      <c r="A583" s="31" t="s">
        <v>575</v>
      </c>
      <c r="B583" s="31"/>
      <c r="C583" s="96" t="n">
        <f aca="false">C582+C579+C571</f>
        <v>13</v>
      </c>
      <c r="D583" s="96"/>
      <c r="E583" s="96"/>
      <c r="F583" s="97"/>
      <c r="G583" s="96"/>
      <c r="H583" s="96"/>
      <c r="I583" s="98" t="n">
        <f aca="false">I582+I579+I571</f>
        <v>4331.11</v>
      </c>
      <c r="J583" s="98" t="n">
        <f aca="false">J582+J579+J571</f>
        <v>3428.54</v>
      </c>
      <c r="K583" s="98" t="n">
        <f aca="false">K582+K579+K571</f>
        <v>1819.93</v>
      </c>
      <c r="L583" s="103" t="n">
        <f aca="false">L582+L579+L571</f>
        <v>126</v>
      </c>
      <c r="M583" s="98" t="n">
        <f aca="false">M571+M579+M582</f>
        <v>444828.27368</v>
      </c>
      <c r="N583" s="96"/>
      <c r="O583" s="96"/>
      <c r="P583" s="98" t="n">
        <f aca="false">P582+P579+P571</f>
        <v>444828.27368</v>
      </c>
      <c r="Q583" s="92"/>
      <c r="R583" s="92"/>
      <c r="S583" s="33"/>
      <c r="T583" s="84"/>
    </row>
    <row r="584" s="2" customFormat="true" ht="12.75" hidden="false" customHeight="true" outlineLevel="0" collapsed="false">
      <c r="A584" s="65"/>
      <c r="B584" s="66" t="s">
        <v>576</v>
      </c>
      <c r="C584" s="67"/>
      <c r="D584" s="65"/>
      <c r="E584" s="65"/>
      <c r="F584" s="68"/>
      <c r="G584" s="65"/>
      <c r="H584" s="69"/>
      <c r="I584" s="70"/>
      <c r="J584" s="70"/>
      <c r="K584" s="70"/>
      <c r="L584" s="69"/>
      <c r="M584" s="70"/>
      <c r="N584" s="70"/>
      <c r="O584" s="70"/>
      <c r="P584" s="71"/>
      <c r="Q584" s="74"/>
      <c r="R584" s="73"/>
      <c r="S584" s="65"/>
      <c r="T584" s="36"/>
    </row>
    <row r="585" s="2" customFormat="true" ht="12.75" hidden="false" customHeight="true" outlineLevel="0" collapsed="false">
      <c r="A585" s="65" t="n">
        <v>1</v>
      </c>
      <c r="B585" s="68" t="s">
        <v>577</v>
      </c>
      <c r="C585" s="65" t="n">
        <v>1960</v>
      </c>
      <c r="D585" s="65"/>
      <c r="E585" s="65" t="s">
        <v>43</v>
      </c>
      <c r="F585" s="68" t="s">
        <v>44</v>
      </c>
      <c r="G585" s="65" t="n">
        <v>2</v>
      </c>
      <c r="H585" s="69" t="n">
        <v>1</v>
      </c>
      <c r="I585" s="70" t="n">
        <v>337</v>
      </c>
      <c r="J585" s="70" t="n">
        <v>336.64</v>
      </c>
      <c r="K585" s="65" t="n">
        <v>167.7</v>
      </c>
      <c r="L585" s="69" t="n">
        <v>8</v>
      </c>
      <c r="M585" s="70" t="n">
        <v>22877</v>
      </c>
      <c r="N585" s="70" t="n">
        <v>0</v>
      </c>
      <c r="O585" s="70" t="n">
        <v>0</v>
      </c>
      <c r="P585" s="70" t="n">
        <f aca="false">M585</f>
        <v>22877</v>
      </c>
      <c r="Q585" s="74" t="n">
        <f aca="false">P585/J585</f>
        <v>67.9568678707224</v>
      </c>
      <c r="R585" s="65" t="n">
        <v>11111.76</v>
      </c>
      <c r="S585" s="65" t="n">
        <v>2019</v>
      </c>
      <c r="T585" s="36"/>
    </row>
    <row r="586" s="2" customFormat="true" ht="12.75" hidden="false" customHeight="true" outlineLevel="0" collapsed="false">
      <c r="A586" s="65" t="n">
        <f aca="false">A585+1</f>
        <v>2</v>
      </c>
      <c r="B586" s="68" t="s">
        <v>578</v>
      </c>
      <c r="C586" s="65" t="n">
        <v>1962</v>
      </c>
      <c r="D586" s="65"/>
      <c r="E586" s="65" t="s">
        <v>43</v>
      </c>
      <c r="F586" s="68" t="s">
        <v>44</v>
      </c>
      <c r="G586" s="65" t="n">
        <v>2</v>
      </c>
      <c r="H586" s="69" t="n">
        <v>2</v>
      </c>
      <c r="I586" s="70" t="n">
        <v>322</v>
      </c>
      <c r="J586" s="70" t="n">
        <v>320.99</v>
      </c>
      <c r="K586" s="65" t="n">
        <v>161.2</v>
      </c>
      <c r="L586" s="69" t="n">
        <v>10</v>
      </c>
      <c r="M586" s="70" t="n">
        <v>26690</v>
      </c>
      <c r="N586" s="70" t="n">
        <v>0</v>
      </c>
      <c r="O586" s="70" t="n">
        <v>0</v>
      </c>
      <c r="P586" s="70" t="n">
        <f aca="false">M586</f>
        <v>26690</v>
      </c>
      <c r="Q586" s="74" t="n">
        <f aca="false">P586/J586</f>
        <v>83.149007757251</v>
      </c>
      <c r="R586" s="65" t="n">
        <v>11111.76</v>
      </c>
      <c r="S586" s="65" t="n">
        <v>2019</v>
      </c>
      <c r="T586" s="36"/>
    </row>
    <row r="587" s="2" customFormat="true" ht="12.75" hidden="false" customHeight="true" outlineLevel="0" collapsed="false">
      <c r="A587" s="65" t="n">
        <f aca="false">A586+1</f>
        <v>3</v>
      </c>
      <c r="B587" s="68" t="s">
        <v>579</v>
      </c>
      <c r="C587" s="65" t="n">
        <v>1962</v>
      </c>
      <c r="D587" s="65"/>
      <c r="E587" s="65" t="s">
        <v>43</v>
      </c>
      <c r="F587" s="68" t="s">
        <v>44</v>
      </c>
      <c r="G587" s="65" t="n">
        <v>2</v>
      </c>
      <c r="H587" s="69" t="n">
        <v>1</v>
      </c>
      <c r="I587" s="70" t="n">
        <v>328.9</v>
      </c>
      <c r="J587" s="70" t="n">
        <v>328.8</v>
      </c>
      <c r="K587" s="65" t="n">
        <v>153.5</v>
      </c>
      <c r="L587" s="69" t="n">
        <v>8</v>
      </c>
      <c r="M587" s="70" t="n">
        <v>28354</v>
      </c>
      <c r="N587" s="70" t="n">
        <v>0</v>
      </c>
      <c r="O587" s="70" t="n">
        <v>0</v>
      </c>
      <c r="P587" s="70" t="n">
        <f aca="false">M587</f>
        <v>28354</v>
      </c>
      <c r="Q587" s="74" t="n">
        <f aca="false">P587/J587</f>
        <v>86.2347931873479</v>
      </c>
      <c r="R587" s="65" t="n">
        <v>11111.76</v>
      </c>
      <c r="S587" s="65" t="n">
        <v>2019</v>
      </c>
      <c r="T587" s="36"/>
    </row>
    <row r="588" s="2" customFormat="true" ht="12.75" hidden="false" customHeight="true" outlineLevel="0" collapsed="false">
      <c r="A588" s="65" t="n">
        <f aca="false">A587+1</f>
        <v>4</v>
      </c>
      <c r="B588" s="68" t="s">
        <v>580</v>
      </c>
      <c r="C588" s="65" t="n">
        <v>1962</v>
      </c>
      <c r="D588" s="65"/>
      <c r="E588" s="65" t="s">
        <v>43</v>
      </c>
      <c r="F588" s="68" t="s">
        <v>44</v>
      </c>
      <c r="G588" s="65" t="n">
        <v>2</v>
      </c>
      <c r="H588" s="69" t="n">
        <v>2</v>
      </c>
      <c r="I588" s="70" t="n">
        <v>326.5</v>
      </c>
      <c r="J588" s="70" t="n">
        <v>323.3</v>
      </c>
      <c r="K588" s="65" t="n">
        <v>275.1</v>
      </c>
      <c r="L588" s="69" t="n">
        <v>8</v>
      </c>
      <c r="M588" s="70" t="n">
        <v>27508</v>
      </c>
      <c r="N588" s="70" t="n">
        <v>0</v>
      </c>
      <c r="O588" s="70" t="n">
        <v>0</v>
      </c>
      <c r="P588" s="70" t="n">
        <f aca="false">M588</f>
        <v>27508</v>
      </c>
      <c r="Q588" s="74" t="n">
        <f aca="false">P588/J588</f>
        <v>85.0850603154964</v>
      </c>
      <c r="R588" s="65" t="n">
        <v>11111.76</v>
      </c>
      <c r="S588" s="65" t="n">
        <v>2019</v>
      </c>
      <c r="T588" s="36"/>
    </row>
    <row r="589" s="2" customFormat="true" ht="12.75" hidden="false" customHeight="true" outlineLevel="0" collapsed="false">
      <c r="A589" s="65" t="n">
        <f aca="false">A588+1</f>
        <v>5</v>
      </c>
      <c r="B589" s="68" t="s">
        <v>581</v>
      </c>
      <c r="C589" s="65" t="n">
        <v>1964</v>
      </c>
      <c r="D589" s="65"/>
      <c r="E589" s="65" t="s">
        <v>43</v>
      </c>
      <c r="F589" s="68" t="s">
        <v>54</v>
      </c>
      <c r="G589" s="65" t="n">
        <v>2</v>
      </c>
      <c r="H589" s="69" t="n">
        <v>1</v>
      </c>
      <c r="I589" s="70" t="n">
        <v>347.7</v>
      </c>
      <c r="J589" s="70" t="n">
        <v>322.1</v>
      </c>
      <c r="K589" s="65" t="n">
        <v>113.7</v>
      </c>
      <c r="L589" s="69" t="n">
        <v>8</v>
      </c>
      <c r="M589" s="70" t="n">
        <v>20845</v>
      </c>
      <c r="N589" s="70" t="n">
        <v>0</v>
      </c>
      <c r="O589" s="70" t="n">
        <v>0</v>
      </c>
      <c r="P589" s="70" t="n">
        <f aca="false">M589</f>
        <v>20845</v>
      </c>
      <c r="Q589" s="74" t="n">
        <f aca="false">P589/J589</f>
        <v>64.7159267308289</v>
      </c>
      <c r="R589" s="65" t="n">
        <v>12882.22</v>
      </c>
      <c r="S589" s="65" t="n">
        <v>2019</v>
      </c>
      <c r="T589" s="36"/>
    </row>
    <row r="590" s="2" customFormat="true" ht="12.75" hidden="false" customHeight="true" outlineLevel="0" collapsed="false">
      <c r="A590" s="65" t="n">
        <f aca="false">A589+1</f>
        <v>6</v>
      </c>
      <c r="B590" s="68" t="s">
        <v>582</v>
      </c>
      <c r="C590" s="65" t="n">
        <v>1965</v>
      </c>
      <c r="D590" s="65"/>
      <c r="E590" s="65" t="s">
        <v>43</v>
      </c>
      <c r="F590" s="68" t="s">
        <v>54</v>
      </c>
      <c r="G590" s="65" t="n">
        <v>2</v>
      </c>
      <c r="H590" s="69" t="n">
        <v>1</v>
      </c>
      <c r="I590" s="70" t="n">
        <v>349.9</v>
      </c>
      <c r="J590" s="70" t="n">
        <v>324.4</v>
      </c>
      <c r="K590" s="65" t="n">
        <v>76.5</v>
      </c>
      <c r="L590" s="69" t="n">
        <v>8</v>
      </c>
      <c r="M590" s="70" t="n">
        <v>20994</v>
      </c>
      <c r="N590" s="70" t="n">
        <v>0</v>
      </c>
      <c r="O590" s="70" t="n">
        <v>0</v>
      </c>
      <c r="P590" s="70" t="n">
        <f aca="false">M590</f>
        <v>20994</v>
      </c>
      <c r="Q590" s="74" t="n">
        <f aca="false">P590/J590</f>
        <v>64.7163995067818</v>
      </c>
      <c r="R590" s="65" t="n">
        <v>12882.22</v>
      </c>
      <c r="S590" s="65" t="n">
        <v>2019</v>
      </c>
      <c r="T590" s="36"/>
    </row>
    <row r="591" s="2" customFormat="true" ht="12.75" hidden="false" customHeight="true" outlineLevel="0" collapsed="false">
      <c r="A591" s="65" t="n">
        <f aca="false">A590+1</f>
        <v>7</v>
      </c>
      <c r="B591" s="68" t="s">
        <v>583</v>
      </c>
      <c r="C591" s="65" t="s">
        <v>433</v>
      </c>
      <c r="D591" s="65" t="n">
        <v>1988</v>
      </c>
      <c r="E591" s="65" t="s">
        <v>43</v>
      </c>
      <c r="F591" s="68" t="s">
        <v>54</v>
      </c>
      <c r="G591" s="65" t="n">
        <v>2</v>
      </c>
      <c r="H591" s="69" t="n">
        <v>2</v>
      </c>
      <c r="I591" s="70" t="n">
        <v>397.4</v>
      </c>
      <c r="J591" s="70" t="n">
        <v>374.5</v>
      </c>
      <c r="K591" s="65" t="n">
        <v>227.3</v>
      </c>
      <c r="L591" s="69" t="n">
        <v>8</v>
      </c>
      <c r="M591" s="70" t="n">
        <v>24240</v>
      </c>
      <c r="N591" s="70" t="n">
        <v>0</v>
      </c>
      <c r="O591" s="70" t="n">
        <v>0</v>
      </c>
      <c r="P591" s="70" t="n">
        <f aca="false">M591</f>
        <v>24240</v>
      </c>
      <c r="Q591" s="74" t="n">
        <f aca="false">P591/J591</f>
        <v>64.7263017356475</v>
      </c>
      <c r="R591" s="65" t="n">
        <v>11111.76</v>
      </c>
      <c r="S591" s="65" t="n">
        <v>2019</v>
      </c>
      <c r="T591" s="36"/>
    </row>
    <row r="592" s="2" customFormat="true" ht="12.75" hidden="false" customHeight="true" outlineLevel="0" collapsed="false">
      <c r="A592" s="65" t="n">
        <f aca="false">A591+1</f>
        <v>8</v>
      </c>
      <c r="B592" s="68" t="s">
        <v>584</v>
      </c>
      <c r="C592" s="65" t="s">
        <v>467</v>
      </c>
      <c r="D592" s="65"/>
      <c r="E592" s="65" t="s">
        <v>43</v>
      </c>
      <c r="F592" s="68" t="s">
        <v>54</v>
      </c>
      <c r="G592" s="65" t="n">
        <v>2</v>
      </c>
      <c r="H592" s="69" t="n">
        <v>1</v>
      </c>
      <c r="I592" s="70" t="n">
        <v>353.7</v>
      </c>
      <c r="J592" s="70" t="n">
        <v>327.2</v>
      </c>
      <c r="K592" s="65" t="n">
        <v>77.5</v>
      </c>
      <c r="L592" s="69" t="n">
        <v>8</v>
      </c>
      <c r="M592" s="70" t="n">
        <v>21175</v>
      </c>
      <c r="N592" s="70" t="n">
        <v>0</v>
      </c>
      <c r="O592" s="70" t="n">
        <v>0</v>
      </c>
      <c r="P592" s="70" t="n">
        <f aca="false">M592</f>
        <v>21175</v>
      </c>
      <c r="Q592" s="74" t="n">
        <f aca="false">P592/J592</f>
        <v>64.7157701711492</v>
      </c>
      <c r="R592" s="65" t="n">
        <v>11111.76</v>
      </c>
      <c r="S592" s="65" t="n">
        <v>2019</v>
      </c>
      <c r="T592" s="36"/>
    </row>
    <row r="593" s="2" customFormat="true" ht="12.75" hidden="false" customHeight="true" outlineLevel="0" collapsed="false">
      <c r="A593" s="65" t="n">
        <f aca="false">A592+1</f>
        <v>9</v>
      </c>
      <c r="B593" s="68" t="s">
        <v>585</v>
      </c>
      <c r="C593" s="65" t="s">
        <v>433</v>
      </c>
      <c r="D593" s="65"/>
      <c r="E593" s="65" t="s">
        <v>43</v>
      </c>
      <c r="F593" s="68" t="s">
        <v>54</v>
      </c>
      <c r="G593" s="65" t="n">
        <v>2</v>
      </c>
      <c r="H593" s="69" t="n">
        <v>1</v>
      </c>
      <c r="I593" s="70" t="n">
        <v>317.8</v>
      </c>
      <c r="J593" s="70" t="n">
        <v>308.6</v>
      </c>
      <c r="K593" s="65" t="n">
        <v>308.6</v>
      </c>
      <c r="L593" s="69" t="n">
        <v>8</v>
      </c>
      <c r="M593" s="70" t="n">
        <v>19972</v>
      </c>
      <c r="N593" s="70" t="n">
        <v>0</v>
      </c>
      <c r="O593" s="70" t="n">
        <v>0</v>
      </c>
      <c r="P593" s="70" t="n">
        <f aca="false">M593</f>
        <v>19972</v>
      </c>
      <c r="Q593" s="74" t="n">
        <f aca="false">P593/J593</f>
        <v>64.7180816591056</v>
      </c>
      <c r="R593" s="65" t="n">
        <v>11111.76</v>
      </c>
      <c r="S593" s="65" t="n">
        <v>2019</v>
      </c>
      <c r="T593" s="36"/>
    </row>
    <row r="594" s="2" customFormat="true" ht="12.75" hidden="false" customHeight="true" outlineLevel="0" collapsed="false">
      <c r="A594" s="65" t="n">
        <f aca="false">A593+1</f>
        <v>10</v>
      </c>
      <c r="B594" s="68" t="s">
        <v>586</v>
      </c>
      <c r="C594" s="65" t="s">
        <v>433</v>
      </c>
      <c r="D594" s="65"/>
      <c r="E594" s="65" t="s">
        <v>43</v>
      </c>
      <c r="F594" s="68" t="s">
        <v>54</v>
      </c>
      <c r="G594" s="65" t="n">
        <v>2</v>
      </c>
      <c r="H594" s="69" t="n">
        <v>1</v>
      </c>
      <c r="I594" s="70" t="n">
        <v>327.5</v>
      </c>
      <c r="J594" s="70" t="n">
        <v>327.27</v>
      </c>
      <c r="K594" s="65" t="n">
        <v>240.9</v>
      </c>
      <c r="L594" s="69" t="n">
        <v>8</v>
      </c>
      <c r="M594" s="70" t="n">
        <v>21200</v>
      </c>
      <c r="N594" s="70" t="n">
        <v>0</v>
      </c>
      <c r="O594" s="70" t="n">
        <v>0</v>
      </c>
      <c r="P594" s="70" t="n">
        <f aca="false">M594</f>
        <v>21200</v>
      </c>
      <c r="Q594" s="74" t="n">
        <f aca="false">P594/J594</f>
        <v>64.7783175970911</v>
      </c>
      <c r="R594" s="65" t="n">
        <v>11111.76</v>
      </c>
      <c r="S594" s="65" t="n">
        <v>2019</v>
      </c>
      <c r="T594" s="36"/>
    </row>
    <row r="595" s="2" customFormat="true" ht="12.75" hidden="false" customHeight="true" outlineLevel="0" collapsed="false">
      <c r="A595" s="65" t="n">
        <f aca="false">A594+1</f>
        <v>11</v>
      </c>
      <c r="B595" s="68" t="s">
        <v>587</v>
      </c>
      <c r="C595" s="65" t="s">
        <v>588</v>
      </c>
      <c r="D595" s="65"/>
      <c r="E595" s="65" t="s">
        <v>43</v>
      </c>
      <c r="F595" s="68" t="s">
        <v>54</v>
      </c>
      <c r="G595" s="65" t="n">
        <v>2</v>
      </c>
      <c r="H595" s="69" t="n">
        <v>2</v>
      </c>
      <c r="I595" s="70" t="n">
        <v>366.7</v>
      </c>
      <c r="J595" s="70" t="n">
        <v>275.1</v>
      </c>
      <c r="K595" s="65" t="n">
        <v>194.2</v>
      </c>
      <c r="L595" s="69" t="n">
        <v>12</v>
      </c>
      <c r="M595" s="70" t="n">
        <v>21886</v>
      </c>
      <c r="N595" s="70" t="n">
        <v>0</v>
      </c>
      <c r="O595" s="70" t="n">
        <v>0</v>
      </c>
      <c r="P595" s="70" t="n">
        <f aca="false">M595</f>
        <v>21886</v>
      </c>
      <c r="Q595" s="74" t="n">
        <f aca="false">P595/J595</f>
        <v>79.5565249000364</v>
      </c>
      <c r="R595" s="65" t="n">
        <v>11111.76</v>
      </c>
      <c r="S595" s="65" t="n">
        <v>2019</v>
      </c>
      <c r="T595" s="36"/>
    </row>
    <row r="596" s="2" customFormat="true" ht="12.75" hidden="false" customHeight="true" outlineLevel="0" collapsed="false">
      <c r="A596" s="65" t="n">
        <f aca="false">A595+1</f>
        <v>12</v>
      </c>
      <c r="B596" s="68" t="s">
        <v>589</v>
      </c>
      <c r="C596" s="65" t="s">
        <v>542</v>
      </c>
      <c r="D596" s="65"/>
      <c r="E596" s="65" t="s">
        <v>43</v>
      </c>
      <c r="F596" s="68" t="s">
        <v>79</v>
      </c>
      <c r="G596" s="65" t="n">
        <v>2</v>
      </c>
      <c r="H596" s="69" t="n">
        <v>3</v>
      </c>
      <c r="I596" s="70" t="n">
        <v>473.3</v>
      </c>
      <c r="J596" s="70" t="n">
        <v>472.3</v>
      </c>
      <c r="K596" s="65" t="n">
        <v>443.1</v>
      </c>
      <c r="L596" s="69" t="n">
        <v>12</v>
      </c>
      <c r="M596" s="70" t="n">
        <v>29502</v>
      </c>
      <c r="N596" s="70" t="n">
        <v>0</v>
      </c>
      <c r="O596" s="70" t="n">
        <v>0</v>
      </c>
      <c r="P596" s="70" t="n">
        <f aca="false">M596</f>
        <v>29502</v>
      </c>
      <c r="Q596" s="74" t="n">
        <f aca="false">P596/J596</f>
        <v>62.4645352530172</v>
      </c>
      <c r="R596" s="65" t="n">
        <v>11111.76</v>
      </c>
      <c r="S596" s="65" t="n">
        <v>2019</v>
      </c>
      <c r="T596" s="36"/>
    </row>
    <row r="597" s="2" customFormat="true" ht="12.75" hidden="false" customHeight="true" outlineLevel="0" collapsed="false">
      <c r="A597" s="65" t="n">
        <f aca="false">A596+1</f>
        <v>13</v>
      </c>
      <c r="B597" s="68" t="s">
        <v>590</v>
      </c>
      <c r="C597" s="65" t="n">
        <v>1960</v>
      </c>
      <c r="D597" s="65"/>
      <c r="E597" s="65" t="s">
        <v>43</v>
      </c>
      <c r="F597" s="68" t="s">
        <v>183</v>
      </c>
      <c r="G597" s="65" t="n">
        <v>2</v>
      </c>
      <c r="H597" s="69" t="n">
        <v>1</v>
      </c>
      <c r="I597" s="70" t="n">
        <v>331</v>
      </c>
      <c r="J597" s="70" t="n">
        <v>225</v>
      </c>
      <c r="K597" s="65" t="n">
        <v>321.3</v>
      </c>
      <c r="L597" s="69" t="n">
        <v>10</v>
      </c>
      <c r="M597" s="70" t="n">
        <v>21842</v>
      </c>
      <c r="N597" s="70" t="n">
        <v>0</v>
      </c>
      <c r="O597" s="70" t="n">
        <v>0</v>
      </c>
      <c r="P597" s="70" t="n">
        <f aca="false">M597</f>
        <v>21842</v>
      </c>
      <c r="Q597" s="74" t="n">
        <f aca="false">P597/J597</f>
        <v>97.0755555555555</v>
      </c>
      <c r="R597" s="65" t="n">
        <v>12968.01</v>
      </c>
      <c r="S597" s="65" t="n">
        <v>2019</v>
      </c>
      <c r="T597" s="36"/>
    </row>
    <row r="598" s="2" customFormat="true" ht="12.75" hidden="false" customHeight="true" outlineLevel="0" collapsed="false">
      <c r="A598" s="65" t="n">
        <f aca="false">A597+1</f>
        <v>14</v>
      </c>
      <c r="B598" s="68" t="s">
        <v>591</v>
      </c>
      <c r="C598" s="65" t="n">
        <v>1961</v>
      </c>
      <c r="D598" s="65"/>
      <c r="E598" s="65" t="s">
        <v>43</v>
      </c>
      <c r="F598" s="68" t="s">
        <v>183</v>
      </c>
      <c r="G598" s="65" t="n">
        <v>2</v>
      </c>
      <c r="H598" s="69" t="n">
        <v>1</v>
      </c>
      <c r="I598" s="70" t="n">
        <v>330.2</v>
      </c>
      <c r="J598" s="70" t="n">
        <v>229</v>
      </c>
      <c r="K598" s="65" t="n">
        <v>203.6</v>
      </c>
      <c r="L598" s="69" t="n">
        <v>10</v>
      </c>
      <c r="M598" s="70" t="n">
        <v>21842</v>
      </c>
      <c r="N598" s="70" t="n">
        <v>0</v>
      </c>
      <c r="O598" s="70" t="n">
        <v>0</v>
      </c>
      <c r="P598" s="70" t="n">
        <f aca="false">M598</f>
        <v>21842</v>
      </c>
      <c r="Q598" s="74" t="n">
        <f aca="false">P598/J598</f>
        <v>95.3799126637555</v>
      </c>
      <c r="R598" s="65" t="n">
        <v>12968.01</v>
      </c>
      <c r="S598" s="65" t="n">
        <v>2019</v>
      </c>
      <c r="T598" s="36"/>
    </row>
    <row r="599" s="2" customFormat="true" ht="12.75" hidden="false" customHeight="true" outlineLevel="0" collapsed="false">
      <c r="A599" s="65" t="n">
        <f aca="false">A598+1</f>
        <v>15</v>
      </c>
      <c r="B599" s="68" t="s">
        <v>592</v>
      </c>
      <c r="C599" s="65" t="n">
        <v>1961</v>
      </c>
      <c r="D599" s="65"/>
      <c r="E599" s="65" t="s">
        <v>43</v>
      </c>
      <c r="F599" s="68" t="s">
        <v>183</v>
      </c>
      <c r="G599" s="65" t="n">
        <v>2</v>
      </c>
      <c r="H599" s="69" t="n">
        <v>1</v>
      </c>
      <c r="I599" s="70" t="n">
        <v>321.5</v>
      </c>
      <c r="J599" s="70" t="n">
        <v>225.3</v>
      </c>
      <c r="K599" s="65" t="n">
        <v>191.4</v>
      </c>
      <c r="L599" s="69" t="n">
        <v>10</v>
      </c>
      <c r="M599" s="70" t="n">
        <v>21871</v>
      </c>
      <c r="N599" s="70" t="n">
        <v>0</v>
      </c>
      <c r="O599" s="70" t="n">
        <v>0</v>
      </c>
      <c r="P599" s="70" t="n">
        <f aca="false">M599</f>
        <v>21871</v>
      </c>
      <c r="Q599" s="74" t="n">
        <f aca="false">P599/J599</f>
        <v>97.075011096316</v>
      </c>
      <c r="R599" s="65" t="n">
        <v>12968.01</v>
      </c>
      <c r="S599" s="65" t="n">
        <v>2019</v>
      </c>
      <c r="T599" s="36"/>
    </row>
    <row r="600" s="2" customFormat="true" ht="12.75" hidden="false" customHeight="true" outlineLevel="0" collapsed="false">
      <c r="A600" s="65" t="n">
        <f aca="false">A599+1</f>
        <v>16</v>
      </c>
      <c r="B600" s="68" t="s">
        <v>593</v>
      </c>
      <c r="C600" s="65" t="n">
        <v>1966</v>
      </c>
      <c r="D600" s="65"/>
      <c r="E600" s="65" t="s">
        <v>43</v>
      </c>
      <c r="F600" s="68" t="s">
        <v>183</v>
      </c>
      <c r="G600" s="65" t="n">
        <v>2</v>
      </c>
      <c r="H600" s="69" t="n">
        <v>1</v>
      </c>
      <c r="I600" s="70" t="n">
        <v>505</v>
      </c>
      <c r="J600" s="70" t="n">
        <v>327</v>
      </c>
      <c r="K600" s="65" t="n">
        <v>373.2</v>
      </c>
      <c r="L600" s="69" t="n">
        <v>12</v>
      </c>
      <c r="M600" s="70" t="n">
        <v>31744</v>
      </c>
      <c r="N600" s="70" t="n">
        <v>0</v>
      </c>
      <c r="O600" s="70" t="n">
        <v>0</v>
      </c>
      <c r="P600" s="70" t="n">
        <f aca="false">M600</f>
        <v>31744</v>
      </c>
      <c r="Q600" s="74" t="n">
        <f aca="false">P600/J600</f>
        <v>97.0764525993884</v>
      </c>
      <c r="R600" s="65" t="n">
        <v>12968.01</v>
      </c>
      <c r="S600" s="65" t="n">
        <v>2019</v>
      </c>
      <c r="T600" s="36"/>
    </row>
    <row r="601" s="2" customFormat="true" ht="12.75" hidden="false" customHeight="true" outlineLevel="0" collapsed="false">
      <c r="A601" s="65" t="n">
        <f aca="false">A600+1</f>
        <v>17</v>
      </c>
      <c r="B601" s="68" t="s">
        <v>594</v>
      </c>
      <c r="C601" s="65" t="n">
        <v>1959</v>
      </c>
      <c r="D601" s="65"/>
      <c r="E601" s="65" t="s">
        <v>43</v>
      </c>
      <c r="F601" s="68" t="s">
        <v>183</v>
      </c>
      <c r="G601" s="65" t="n">
        <v>2</v>
      </c>
      <c r="H601" s="69" t="n">
        <v>1</v>
      </c>
      <c r="I601" s="70" t="n">
        <v>412</v>
      </c>
      <c r="J601" s="70" t="n">
        <v>267</v>
      </c>
      <c r="K601" s="65" t="n">
        <v>350.2</v>
      </c>
      <c r="L601" s="69" t="n">
        <v>10</v>
      </c>
      <c r="M601" s="70" t="n">
        <v>25919</v>
      </c>
      <c r="N601" s="70" t="n">
        <v>0</v>
      </c>
      <c r="O601" s="70" t="n">
        <v>0</v>
      </c>
      <c r="P601" s="70" t="n">
        <f aca="false">M601</f>
        <v>25919</v>
      </c>
      <c r="Q601" s="74" t="n">
        <f aca="false">P601/J601</f>
        <v>97.0749063670412</v>
      </c>
      <c r="R601" s="65" t="n">
        <v>12968.01</v>
      </c>
      <c r="S601" s="65" t="n">
        <v>2019</v>
      </c>
      <c r="T601" s="36"/>
    </row>
    <row r="602" s="2" customFormat="true" ht="12.75" hidden="false" customHeight="true" outlineLevel="0" collapsed="false">
      <c r="A602" s="65" t="n">
        <f aca="false">A601+1</f>
        <v>18</v>
      </c>
      <c r="B602" s="68" t="s">
        <v>595</v>
      </c>
      <c r="C602" s="65" t="n">
        <v>1959</v>
      </c>
      <c r="D602" s="65"/>
      <c r="E602" s="65" t="s">
        <v>43</v>
      </c>
      <c r="F602" s="68" t="s">
        <v>183</v>
      </c>
      <c r="G602" s="65" t="n">
        <v>2</v>
      </c>
      <c r="H602" s="69" t="n">
        <v>1</v>
      </c>
      <c r="I602" s="70" t="n">
        <v>415</v>
      </c>
      <c r="J602" s="70" t="n">
        <v>267</v>
      </c>
      <c r="K602" s="65" t="n">
        <v>206.71</v>
      </c>
      <c r="L602" s="69" t="n">
        <v>9</v>
      </c>
      <c r="M602" s="70" t="n">
        <v>25919</v>
      </c>
      <c r="N602" s="70" t="n">
        <v>0</v>
      </c>
      <c r="O602" s="70" t="n">
        <v>0</v>
      </c>
      <c r="P602" s="70" t="n">
        <f aca="false">M602</f>
        <v>25919</v>
      </c>
      <c r="Q602" s="74" t="n">
        <f aca="false">P602/J602</f>
        <v>97.0749063670412</v>
      </c>
      <c r="R602" s="65" t="n">
        <v>12968.01</v>
      </c>
      <c r="S602" s="65" t="n">
        <v>2019</v>
      </c>
      <c r="T602" s="36"/>
    </row>
    <row r="603" s="83" customFormat="true" ht="12.75" hidden="false" customHeight="true" outlineLevel="0" collapsed="false">
      <c r="A603" s="78" t="n">
        <f aca="false">A602+1</f>
        <v>19</v>
      </c>
      <c r="B603" s="79" t="s">
        <v>596</v>
      </c>
      <c r="C603" s="78" t="n">
        <v>1961</v>
      </c>
      <c r="D603" s="78"/>
      <c r="E603" s="78" t="s">
        <v>43</v>
      </c>
      <c r="F603" s="79" t="s">
        <v>79</v>
      </c>
      <c r="G603" s="78" t="n">
        <v>2</v>
      </c>
      <c r="H603" s="99" t="n">
        <v>1</v>
      </c>
      <c r="I603" s="80" t="n">
        <v>452.4</v>
      </c>
      <c r="J603" s="80" t="n">
        <v>412.2</v>
      </c>
      <c r="K603" s="78" t="n">
        <v>412.2</v>
      </c>
      <c r="L603" s="99" t="n">
        <v>4</v>
      </c>
      <c r="M603" s="80" t="n">
        <v>2266023.93873408</v>
      </c>
      <c r="N603" s="80" t="n">
        <v>0</v>
      </c>
      <c r="O603" s="80" t="n">
        <v>0</v>
      </c>
      <c r="P603" s="80" t="n">
        <f aca="false">M603</f>
        <v>2266023.93873408</v>
      </c>
      <c r="Q603" s="81" t="n">
        <f aca="false">P603/J603</f>
        <v>5497.38946805939</v>
      </c>
      <c r="R603" s="78" t="n">
        <v>12662.8</v>
      </c>
      <c r="S603" s="78" t="s">
        <v>195</v>
      </c>
      <c r="T603" s="82"/>
    </row>
    <row r="604" s="83" customFormat="true" ht="12.75" hidden="false" customHeight="true" outlineLevel="0" collapsed="false">
      <c r="A604" s="78" t="n">
        <f aca="false">A603+1</f>
        <v>20</v>
      </c>
      <c r="B604" s="79" t="s">
        <v>597</v>
      </c>
      <c r="C604" s="78" t="n">
        <v>1958</v>
      </c>
      <c r="D604" s="78" t="n">
        <v>1971</v>
      </c>
      <c r="E604" s="78" t="s">
        <v>43</v>
      </c>
      <c r="F604" s="79" t="s">
        <v>79</v>
      </c>
      <c r="G604" s="78" t="n">
        <v>2</v>
      </c>
      <c r="H604" s="99" t="n">
        <v>1</v>
      </c>
      <c r="I604" s="80" t="n">
        <v>520.6</v>
      </c>
      <c r="J604" s="80" t="n">
        <v>483.6</v>
      </c>
      <c r="K604" s="78" t="n">
        <v>483.6</v>
      </c>
      <c r="L604" s="99" t="n">
        <v>8</v>
      </c>
      <c r="M604" s="80" t="n">
        <v>2658585.97174464</v>
      </c>
      <c r="N604" s="80" t="n">
        <v>0</v>
      </c>
      <c r="O604" s="80" t="n">
        <v>0</v>
      </c>
      <c r="P604" s="80" t="n">
        <f aca="false">M604</f>
        <v>2658585.97174464</v>
      </c>
      <c r="Q604" s="81" t="n">
        <f aca="false">P604/J604</f>
        <v>5497.48960244963</v>
      </c>
      <c r="R604" s="78" t="n">
        <v>12662.8</v>
      </c>
      <c r="S604" s="78" t="s">
        <v>195</v>
      </c>
      <c r="T604" s="82"/>
    </row>
    <row r="605" s="2" customFormat="true" ht="12.75" hidden="false" customHeight="true" outlineLevel="0" collapsed="false">
      <c r="A605" s="65" t="n">
        <f aca="false">A604+1</f>
        <v>21</v>
      </c>
      <c r="B605" s="68" t="s">
        <v>598</v>
      </c>
      <c r="C605" s="65" t="n">
        <v>1939</v>
      </c>
      <c r="D605" s="65"/>
      <c r="E605" s="65" t="s">
        <v>43</v>
      </c>
      <c r="F605" s="68" t="s">
        <v>546</v>
      </c>
      <c r="G605" s="65" t="n">
        <v>2</v>
      </c>
      <c r="H605" s="69" t="n">
        <v>3</v>
      </c>
      <c r="I605" s="70" t="n">
        <v>575</v>
      </c>
      <c r="J605" s="70" t="n">
        <v>553.8</v>
      </c>
      <c r="K605" s="65" t="n">
        <v>481.1</v>
      </c>
      <c r="L605" s="69" t="n">
        <v>9</v>
      </c>
      <c r="M605" s="70" t="n">
        <v>52300</v>
      </c>
      <c r="N605" s="70" t="n">
        <v>0</v>
      </c>
      <c r="O605" s="70" t="n">
        <v>0</v>
      </c>
      <c r="P605" s="70" t="n">
        <f aca="false">M605</f>
        <v>52300</v>
      </c>
      <c r="Q605" s="74" t="n">
        <f aca="false">P605/J605</f>
        <v>94.4384254243409</v>
      </c>
      <c r="R605" s="65" t="n">
        <v>12662.8</v>
      </c>
      <c r="S605" s="65" t="n">
        <v>2019</v>
      </c>
      <c r="T605" s="36"/>
    </row>
    <row r="606" s="2" customFormat="true" ht="12.75" hidden="false" customHeight="true" outlineLevel="0" collapsed="false">
      <c r="A606" s="47" t="s">
        <v>599</v>
      </c>
      <c r="B606" s="47"/>
      <c r="C606" s="49" t="n">
        <v>21</v>
      </c>
      <c r="D606" s="49"/>
      <c r="E606" s="49"/>
      <c r="F606" s="47"/>
      <c r="G606" s="49"/>
      <c r="H606" s="50"/>
      <c r="I606" s="54" t="n">
        <f aca="false">SUM(I585:I605)</f>
        <v>8111.1</v>
      </c>
      <c r="J606" s="54" t="n">
        <f aca="false">SUM(J585:J605)</f>
        <v>7031.1</v>
      </c>
      <c r="K606" s="54" t="n">
        <f aca="false">SUM(K585:K605)</f>
        <v>5462.61</v>
      </c>
      <c r="L606" s="104" t="n">
        <f aca="false">SUM(L585:L605)</f>
        <v>188</v>
      </c>
      <c r="M606" s="54" t="n">
        <f aca="false">SUM(M585:M605)</f>
        <v>5411289.91047872</v>
      </c>
      <c r="N606" s="54"/>
      <c r="O606" s="54"/>
      <c r="P606" s="54" t="n">
        <f aca="false">SUM(P585:P605)</f>
        <v>5411289.91047872</v>
      </c>
      <c r="Q606" s="86"/>
      <c r="R606" s="86"/>
      <c r="S606" s="95"/>
      <c r="T606" s="36"/>
    </row>
    <row r="607" s="2" customFormat="true" ht="12.75" hidden="false" customHeight="true" outlineLevel="0" collapsed="false">
      <c r="A607" s="65" t="n">
        <v>1</v>
      </c>
      <c r="B607" s="68" t="s">
        <v>600</v>
      </c>
      <c r="C607" s="65" t="n">
        <v>1973</v>
      </c>
      <c r="D607" s="28"/>
      <c r="E607" s="65" t="s">
        <v>43</v>
      </c>
      <c r="F607" s="68" t="s">
        <v>325</v>
      </c>
      <c r="G607" s="65" t="n">
        <v>2</v>
      </c>
      <c r="H607" s="65" t="n">
        <v>2</v>
      </c>
      <c r="I607" s="70" t="n">
        <v>342.1</v>
      </c>
      <c r="J607" s="70" t="n">
        <v>298.1</v>
      </c>
      <c r="K607" s="70" t="n">
        <v>157.8</v>
      </c>
      <c r="L607" s="65" t="n">
        <v>8</v>
      </c>
      <c r="M607" s="70" t="n">
        <f aca="false">'Раздел 2'!C607</f>
        <v>125157.63</v>
      </c>
      <c r="N607" s="70" t="n">
        <v>0</v>
      </c>
      <c r="O607" s="70" t="n">
        <v>0</v>
      </c>
      <c r="P607" s="70" t="n">
        <f aca="false">M607</f>
        <v>125157.63</v>
      </c>
      <c r="Q607" s="74" t="n">
        <f aca="false">P607/J607</f>
        <v>419.851157329755</v>
      </c>
      <c r="R607" s="65" t="n">
        <v>12882.22</v>
      </c>
      <c r="S607" s="65" t="n">
        <v>2020</v>
      </c>
      <c r="T607" s="36"/>
    </row>
    <row r="608" s="2" customFormat="true" ht="12.75" hidden="false" customHeight="true" outlineLevel="0" collapsed="false">
      <c r="A608" s="65" t="n">
        <v>2</v>
      </c>
      <c r="B608" s="68" t="s">
        <v>601</v>
      </c>
      <c r="C608" s="65" t="n">
        <v>1960</v>
      </c>
      <c r="D608" s="28"/>
      <c r="E608" s="65" t="s">
        <v>43</v>
      </c>
      <c r="F608" s="68" t="s">
        <v>546</v>
      </c>
      <c r="G608" s="65" t="n">
        <v>2</v>
      </c>
      <c r="H608" s="65" t="n">
        <v>1</v>
      </c>
      <c r="I608" s="70" t="n">
        <v>431.9</v>
      </c>
      <c r="J608" s="70" t="n">
        <v>411.9</v>
      </c>
      <c r="K608" s="70" t="n">
        <v>0</v>
      </c>
      <c r="L608" s="65" t="n">
        <v>8</v>
      </c>
      <c r="M608" s="70" t="n">
        <f aca="false">'Раздел 2'!C608</f>
        <v>239216.42</v>
      </c>
      <c r="N608" s="70" t="n">
        <v>0</v>
      </c>
      <c r="O608" s="70" t="n">
        <v>0</v>
      </c>
      <c r="P608" s="70" t="n">
        <f aca="false">M608</f>
        <v>239216.42</v>
      </c>
      <c r="Q608" s="74" t="n">
        <f aca="false">P608/J608</f>
        <v>580.763340616655</v>
      </c>
      <c r="R608" s="65" t="n">
        <v>12968.01</v>
      </c>
      <c r="S608" s="65" t="n">
        <v>2020</v>
      </c>
      <c r="T608" s="36"/>
    </row>
    <row r="609" s="2" customFormat="true" ht="12.75" hidden="false" customHeight="true" outlineLevel="0" collapsed="false">
      <c r="A609" s="65" t="n">
        <v>3</v>
      </c>
      <c r="B609" s="68" t="s">
        <v>602</v>
      </c>
      <c r="C609" s="65" t="n">
        <v>1963</v>
      </c>
      <c r="D609" s="28"/>
      <c r="E609" s="65" t="s">
        <v>43</v>
      </c>
      <c r="F609" s="68" t="s">
        <v>546</v>
      </c>
      <c r="G609" s="65" t="n">
        <v>2</v>
      </c>
      <c r="H609" s="65" t="n">
        <v>1</v>
      </c>
      <c r="I609" s="70" t="n">
        <v>344.4</v>
      </c>
      <c r="J609" s="70" t="n">
        <v>314.4</v>
      </c>
      <c r="K609" s="65" t="n">
        <v>261</v>
      </c>
      <c r="L609" s="65" t="n">
        <v>8</v>
      </c>
      <c r="M609" s="70" t="n">
        <f aca="false">'Раздел 2'!C609</f>
        <v>5003165.406</v>
      </c>
      <c r="N609" s="70" t="n">
        <v>0</v>
      </c>
      <c r="O609" s="70" t="n">
        <v>0</v>
      </c>
      <c r="P609" s="70" t="n">
        <f aca="false">M609</f>
        <v>5003165.406</v>
      </c>
      <c r="Q609" s="74" t="n">
        <f aca="false">P609/J609</f>
        <v>15913.3759732824</v>
      </c>
      <c r="R609" s="65" t="n">
        <v>12968.01</v>
      </c>
      <c r="S609" s="65" t="n">
        <v>2020</v>
      </c>
      <c r="T609" s="36"/>
    </row>
    <row r="610" s="2" customFormat="true" ht="12.75" hidden="false" customHeight="true" outlineLevel="0" collapsed="false">
      <c r="A610" s="65" t="n">
        <v>4</v>
      </c>
      <c r="B610" s="68" t="s">
        <v>603</v>
      </c>
      <c r="C610" s="65" t="n">
        <v>1960</v>
      </c>
      <c r="D610" s="28"/>
      <c r="E610" s="65" t="s">
        <v>43</v>
      </c>
      <c r="F610" s="68" t="s">
        <v>325</v>
      </c>
      <c r="G610" s="65" t="n">
        <v>2</v>
      </c>
      <c r="H610" s="65" t="n">
        <v>1</v>
      </c>
      <c r="I610" s="70" t="n">
        <v>374.4</v>
      </c>
      <c r="J610" s="70" t="n">
        <v>323</v>
      </c>
      <c r="K610" s="70" t="n">
        <v>0</v>
      </c>
      <c r="L610" s="65" t="n">
        <v>6</v>
      </c>
      <c r="M610" s="70" t="n">
        <f aca="false">'Раздел 2'!C610</f>
        <v>15691</v>
      </c>
      <c r="N610" s="70" t="n">
        <v>0</v>
      </c>
      <c r="O610" s="70" t="n">
        <v>0</v>
      </c>
      <c r="P610" s="70" t="n">
        <f aca="false">M610</f>
        <v>15691</v>
      </c>
      <c r="Q610" s="74" t="n">
        <f aca="false">P610/J610</f>
        <v>48.5789473684211</v>
      </c>
      <c r="R610" s="65" t="n">
        <v>12968.01</v>
      </c>
      <c r="S610" s="65" t="n">
        <v>2020</v>
      </c>
      <c r="T610" s="36"/>
    </row>
    <row r="611" s="2" customFormat="true" ht="12.75" hidden="false" customHeight="true" outlineLevel="0" collapsed="false">
      <c r="A611" s="65" t="n">
        <v>5</v>
      </c>
      <c r="B611" s="68" t="s">
        <v>604</v>
      </c>
      <c r="C611" s="65" t="n">
        <v>1954</v>
      </c>
      <c r="D611" s="28"/>
      <c r="E611" s="65" t="s">
        <v>43</v>
      </c>
      <c r="F611" s="68" t="s">
        <v>325</v>
      </c>
      <c r="G611" s="65" t="n">
        <v>2</v>
      </c>
      <c r="H611" s="65" t="n">
        <v>3</v>
      </c>
      <c r="I611" s="70" t="n">
        <v>544.7</v>
      </c>
      <c r="J611" s="70" t="n">
        <v>492</v>
      </c>
      <c r="K611" s="65" t="n">
        <v>147.6</v>
      </c>
      <c r="L611" s="65" t="n">
        <v>12</v>
      </c>
      <c r="M611" s="70" t="n">
        <f aca="false">'Раздел 2'!C611</f>
        <v>47761</v>
      </c>
      <c r="N611" s="70" t="n">
        <v>0</v>
      </c>
      <c r="O611" s="70" t="n">
        <v>0</v>
      </c>
      <c r="P611" s="70" t="n">
        <f aca="false">M611</f>
        <v>47761</v>
      </c>
      <c r="Q611" s="74" t="n">
        <f aca="false">P611/J611</f>
        <v>97.0752032520325</v>
      </c>
      <c r="R611" s="65" t="n">
        <v>12968.01</v>
      </c>
      <c r="S611" s="65" t="n">
        <v>2020</v>
      </c>
      <c r="T611" s="36"/>
    </row>
    <row r="612" s="2" customFormat="true" ht="12.75" hidden="false" customHeight="true" outlineLevel="0" collapsed="false">
      <c r="A612" s="65" t="n">
        <v>6</v>
      </c>
      <c r="B612" s="68" t="s">
        <v>605</v>
      </c>
      <c r="C612" s="65" t="n">
        <v>1968</v>
      </c>
      <c r="D612" s="28"/>
      <c r="E612" s="65" t="s">
        <v>43</v>
      </c>
      <c r="F612" s="68" t="s">
        <v>325</v>
      </c>
      <c r="G612" s="65" t="n">
        <v>2</v>
      </c>
      <c r="H612" s="65" t="n">
        <v>3</v>
      </c>
      <c r="I612" s="70" t="n">
        <v>466.3</v>
      </c>
      <c r="J612" s="70" t="n">
        <v>391.3</v>
      </c>
      <c r="K612" s="70" t="n">
        <v>0</v>
      </c>
      <c r="L612" s="65" t="n">
        <v>12</v>
      </c>
      <c r="M612" s="70" t="n">
        <f aca="false">'Раздел 2'!C612</f>
        <v>37986</v>
      </c>
      <c r="N612" s="70" t="n">
        <v>0</v>
      </c>
      <c r="O612" s="70" t="n">
        <v>0</v>
      </c>
      <c r="P612" s="70" t="n">
        <f aca="false">M612</f>
        <v>37986</v>
      </c>
      <c r="Q612" s="74" t="n">
        <f aca="false">P612/J612</f>
        <v>97.0764119601329</v>
      </c>
      <c r="R612" s="65" t="n">
        <v>12968.01</v>
      </c>
      <c r="S612" s="65" t="n">
        <v>2020</v>
      </c>
      <c r="T612" s="36"/>
    </row>
    <row r="613" s="2" customFormat="true" ht="12.75" hidden="false" customHeight="true" outlineLevel="0" collapsed="false">
      <c r="A613" s="47" t="s">
        <v>606</v>
      </c>
      <c r="B613" s="47"/>
      <c r="C613" s="49" t="n">
        <v>6</v>
      </c>
      <c r="D613" s="49"/>
      <c r="E613" s="49"/>
      <c r="F613" s="47"/>
      <c r="G613" s="49"/>
      <c r="H613" s="50"/>
      <c r="I613" s="54" t="n">
        <f aca="false">SUM(I607:I612)</f>
        <v>2503.8</v>
      </c>
      <c r="J613" s="54" t="n">
        <f aca="false">SUM(J607:J612)</f>
        <v>2230.7</v>
      </c>
      <c r="K613" s="54" t="n">
        <f aca="false">SUM(K607:K612)</f>
        <v>566.4</v>
      </c>
      <c r="L613" s="104" t="n">
        <f aca="false">SUM(L607:L612)</f>
        <v>54</v>
      </c>
      <c r="M613" s="54" t="n">
        <f aca="false">SUM(M607:M612)</f>
        <v>5468977.456</v>
      </c>
      <c r="N613" s="49"/>
      <c r="O613" s="49"/>
      <c r="P613" s="54" t="n">
        <f aca="false">SUM(P607:P612)</f>
        <v>5468977.456</v>
      </c>
      <c r="Q613" s="86"/>
      <c r="R613" s="86"/>
      <c r="S613" s="49"/>
      <c r="T613" s="36"/>
    </row>
    <row r="614" s="2" customFormat="true" ht="12.75" hidden="false" customHeight="true" outlineLevel="0" collapsed="false">
      <c r="A614" s="65" t="n">
        <v>1</v>
      </c>
      <c r="B614" s="68" t="s">
        <v>607</v>
      </c>
      <c r="C614" s="65" t="n">
        <v>1958</v>
      </c>
      <c r="D614" s="28"/>
      <c r="E614" s="65" t="s">
        <v>43</v>
      </c>
      <c r="F614" s="68" t="s">
        <v>546</v>
      </c>
      <c r="G614" s="65" t="n">
        <v>2</v>
      </c>
      <c r="H614" s="69" t="n">
        <v>1</v>
      </c>
      <c r="I614" s="70" t="n">
        <v>430.6</v>
      </c>
      <c r="J614" s="70" t="n">
        <v>398</v>
      </c>
      <c r="K614" s="65" t="n">
        <v>430.5</v>
      </c>
      <c r="L614" s="69" t="n">
        <v>8</v>
      </c>
      <c r="M614" s="70" t="n">
        <v>90151</v>
      </c>
      <c r="N614" s="70" t="n">
        <v>0</v>
      </c>
      <c r="O614" s="70" t="n">
        <v>0</v>
      </c>
      <c r="P614" s="70" t="n">
        <f aca="false">M614</f>
        <v>90151</v>
      </c>
      <c r="Q614" s="74" t="n">
        <f aca="false">P614/J614</f>
        <v>226.510050251256</v>
      </c>
      <c r="R614" s="65" t="n">
        <v>12968.01</v>
      </c>
      <c r="S614" s="65" t="n">
        <v>2021</v>
      </c>
      <c r="T614" s="36"/>
    </row>
    <row r="615" s="2" customFormat="true" ht="12.75" hidden="false" customHeight="true" outlineLevel="0" collapsed="false">
      <c r="A615" s="65" t="n">
        <v>2</v>
      </c>
      <c r="B615" s="68" t="s">
        <v>608</v>
      </c>
      <c r="C615" s="65" t="n">
        <v>1965</v>
      </c>
      <c r="D615" s="28"/>
      <c r="E615" s="65" t="s">
        <v>43</v>
      </c>
      <c r="F615" s="68" t="s">
        <v>202</v>
      </c>
      <c r="G615" s="65" t="n">
        <v>2</v>
      </c>
      <c r="H615" s="69" t="n">
        <v>2</v>
      </c>
      <c r="I615" s="70" t="n">
        <v>418.6</v>
      </c>
      <c r="J615" s="70" t="n">
        <v>379.8</v>
      </c>
      <c r="K615" s="70" t="n">
        <v>0</v>
      </c>
      <c r="L615" s="69" t="n">
        <v>8</v>
      </c>
      <c r="M615" s="70" t="n">
        <v>52563.95</v>
      </c>
      <c r="N615" s="70" t="n">
        <v>0</v>
      </c>
      <c r="O615" s="70" t="n">
        <v>0</v>
      </c>
      <c r="P615" s="70" t="n">
        <f aca="false">M615</f>
        <v>52563.95</v>
      </c>
      <c r="Q615" s="74" t="n">
        <f aca="false">P615/J615</f>
        <v>138.399025803054</v>
      </c>
      <c r="R615" s="65" t="n">
        <v>12969.01</v>
      </c>
      <c r="S615" s="65" t="n">
        <v>2021</v>
      </c>
      <c r="T615" s="36"/>
    </row>
    <row r="616" s="2" customFormat="true" ht="12.75" hidden="false" customHeight="true" outlineLevel="0" collapsed="false">
      <c r="A616" s="65" t="n">
        <v>3</v>
      </c>
      <c r="B616" s="68" t="s">
        <v>609</v>
      </c>
      <c r="C616" s="65" t="n">
        <v>1976</v>
      </c>
      <c r="D616" s="28"/>
      <c r="E616" s="65" t="s">
        <v>43</v>
      </c>
      <c r="F616" s="68" t="s">
        <v>202</v>
      </c>
      <c r="G616" s="65" t="n">
        <v>2</v>
      </c>
      <c r="H616" s="69" t="n">
        <v>3</v>
      </c>
      <c r="I616" s="70" t="n">
        <v>875.3</v>
      </c>
      <c r="J616" s="70" t="n">
        <v>869.3</v>
      </c>
      <c r="K616" s="70" t="n">
        <v>0</v>
      </c>
      <c r="L616" s="69" t="n">
        <v>18</v>
      </c>
      <c r="M616" s="70" t="n">
        <v>195920.47</v>
      </c>
      <c r="N616" s="70" t="n">
        <v>0</v>
      </c>
      <c r="O616" s="70" t="n">
        <v>0</v>
      </c>
      <c r="P616" s="70" t="n">
        <f aca="false">M616</f>
        <v>195920.47</v>
      </c>
      <c r="Q616" s="74" t="n">
        <f aca="false">P616/J616</f>
        <v>225.377280570574</v>
      </c>
      <c r="R616" s="65" t="n">
        <v>16488.59</v>
      </c>
      <c r="S616" s="65" t="n">
        <v>2021</v>
      </c>
      <c r="T616" s="36"/>
    </row>
    <row r="617" s="2" customFormat="true" ht="12.75" hidden="false" customHeight="true" outlineLevel="0" collapsed="false">
      <c r="A617" s="47" t="s">
        <v>610</v>
      </c>
      <c r="B617" s="47"/>
      <c r="C617" s="49" t="n">
        <v>3</v>
      </c>
      <c r="D617" s="49"/>
      <c r="E617" s="49"/>
      <c r="F617" s="47"/>
      <c r="G617" s="49"/>
      <c r="H617" s="50"/>
      <c r="I617" s="54" t="n">
        <f aca="false">SUM(I614:I616)</f>
        <v>1724.5</v>
      </c>
      <c r="J617" s="54" t="n">
        <f aca="false">SUM(J614:J616)</f>
        <v>1647.1</v>
      </c>
      <c r="K617" s="54" t="n">
        <f aca="false">SUM(K614:K616)</f>
        <v>430.5</v>
      </c>
      <c r="L617" s="54" t="n">
        <f aca="false">SUM(L614:L616)</f>
        <v>34</v>
      </c>
      <c r="M617" s="54" t="n">
        <f aca="false">SUM(M614:M616)</f>
        <v>338635.42</v>
      </c>
      <c r="N617" s="54" t="n">
        <f aca="false">SUM(N614:N616)</f>
        <v>0</v>
      </c>
      <c r="O617" s="54" t="n">
        <f aca="false">SUM(O614:O616)</f>
        <v>0</v>
      </c>
      <c r="P617" s="54" t="n">
        <f aca="false">SUM(P614:P616)</f>
        <v>338635.42</v>
      </c>
      <c r="Q617" s="86"/>
      <c r="R617" s="86"/>
      <c r="S617" s="49"/>
      <c r="T617" s="36"/>
    </row>
    <row r="618" s="85" customFormat="true" ht="12.75" hidden="false" customHeight="true" outlineLevel="0" collapsed="false">
      <c r="A618" s="31" t="s">
        <v>611</v>
      </c>
      <c r="B618" s="31"/>
      <c r="C618" s="96" t="n">
        <f aca="false">C617+C613+C606</f>
        <v>30</v>
      </c>
      <c r="D618" s="96"/>
      <c r="E618" s="96"/>
      <c r="F618" s="97"/>
      <c r="G618" s="96"/>
      <c r="H618" s="96"/>
      <c r="I618" s="98" t="n">
        <f aca="false">I617+I613+I606</f>
        <v>12339.4</v>
      </c>
      <c r="J618" s="98" t="n">
        <f aca="false">J617+J613+J606</f>
        <v>10908.9</v>
      </c>
      <c r="K618" s="98" t="n">
        <f aca="false">K617+K613+K606</f>
        <v>6459.51</v>
      </c>
      <c r="L618" s="103" t="n">
        <f aca="false">L617+L613+L606</f>
        <v>276</v>
      </c>
      <c r="M618" s="98" t="n">
        <f aca="false">M606+M613+M617</f>
        <v>11218902.7864787</v>
      </c>
      <c r="N618" s="96"/>
      <c r="O618" s="96"/>
      <c r="P618" s="98" t="n">
        <f aca="false">P617+P613+P606</f>
        <v>11218902.7864787</v>
      </c>
      <c r="Q618" s="92"/>
      <c r="R618" s="92"/>
      <c r="S618" s="33"/>
      <c r="T618" s="84"/>
    </row>
    <row r="619" s="2" customFormat="true" ht="12.75" hidden="false" customHeight="true" outlineLevel="0" collapsed="false">
      <c r="A619" s="65"/>
      <c r="B619" s="66" t="s">
        <v>612</v>
      </c>
      <c r="C619" s="67"/>
      <c r="D619" s="65"/>
      <c r="E619" s="65"/>
      <c r="F619" s="68"/>
      <c r="G619" s="65"/>
      <c r="H619" s="69"/>
      <c r="I619" s="70"/>
      <c r="J619" s="70"/>
      <c r="K619" s="70"/>
      <c r="L619" s="69"/>
      <c r="M619" s="70"/>
      <c r="N619" s="70"/>
      <c r="O619" s="70"/>
      <c r="P619" s="71"/>
      <c r="Q619" s="74"/>
      <c r="R619" s="73"/>
      <c r="S619" s="65"/>
      <c r="T619" s="36"/>
    </row>
    <row r="620" s="2" customFormat="true" ht="12.75" hidden="false" customHeight="true" outlineLevel="0" collapsed="false">
      <c r="A620" s="65" t="n">
        <v>1</v>
      </c>
      <c r="B620" s="68" t="s">
        <v>613</v>
      </c>
      <c r="C620" s="65" t="n">
        <v>1968</v>
      </c>
      <c r="D620" s="65"/>
      <c r="E620" s="65" t="s">
        <v>43</v>
      </c>
      <c r="F620" s="68" t="s">
        <v>54</v>
      </c>
      <c r="G620" s="65" t="n">
        <v>2</v>
      </c>
      <c r="H620" s="69" t="n">
        <v>1</v>
      </c>
      <c r="I620" s="70" t="n">
        <v>471.4</v>
      </c>
      <c r="J620" s="70" t="n">
        <v>441.4</v>
      </c>
      <c r="K620" s="70" t="n">
        <v>0</v>
      </c>
      <c r="L620" s="69" t="n">
        <v>10</v>
      </c>
      <c r="M620" s="70" t="n">
        <v>28633</v>
      </c>
      <c r="N620" s="70" t="n">
        <v>0</v>
      </c>
      <c r="O620" s="70" t="n">
        <v>0</v>
      </c>
      <c r="P620" s="70" t="n">
        <f aca="false">M620</f>
        <v>28633</v>
      </c>
      <c r="Q620" s="74" t="n">
        <f aca="false">P620/J620</f>
        <v>64.8685999093793</v>
      </c>
      <c r="R620" s="65" t="n">
        <v>12882.22</v>
      </c>
      <c r="S620" s="65" t="n">
        <v>2019</v>
      </c>
      <c r="T620" s="36"/>
    </row>
    <row r="621" s="2" customFormat="true" ht="12.75" hidden="false" customHeight="true" outlineLevel="0" collapsed="false">
      <c r="A621" s="65" t="n">
        <f aca="false">A620+1</f>
        <v>2</v>
      </c>
      <c r="B621" s="68" t="s">
        <v>614</v>
      </c>
      <c r="C621" s="65" t="n">
        <v>1961</v>
      </c>
      <c r="D621" s="65" t="n">
        <v>2010</v>
      </c>
      <c r="E621" s="65" t="s">
        <v>43</v>
      </c>
      <c r="F621" s="68" t="s">
        <v>54</v>
      </c>
      <c r="G621" s="65" t="n">
        <v>2</v>
      </c>
      <c r="H621" s="69" t="n">
        <v>1</v>
      </c>
      <c r="I621" s="70" t="n">
        <v>348.5</v>
      </c>
      <c r="J621" s="70" t="n">
        <v>325</v>
      </c>
      <c r="K621" s="65" t="n">
        <v>151.1</v>
      </c>
      <c r="L621" s="69" t="n">
        <v>8</v>
      </c>
      <c r="M621" s="70" t="n">
        <v>31549</v>
      </c>
      <c r="N621" s="70" t="n">
        <v>0</v>
      </c>
      <c r="O621" s="70" t="n">
        <v>0</v>
      </c>
      <c r="P621" s="70" t="n">
        <f aca="false">M621</f>
        <v>31549</v>
      </c>
      <c r="Q621" s="74" t="n">
        <f aca="false">P621/J621</f>
        <v>97.0738461538462</v>
      </c>
      <c r="R621" s="65" t="n">
        <v>12882.22</v>
      </c>
      <c r="S621" s="65" t="n">
        <v>2019</v>
      </c>
      <c r="T621" s="36"/>
    </row>
    <row r="622" s="2" customFormat="true" ht="12.75" hidden="false" customHeight="true" outlineLevel="0" collapsed="false">
      <c r="A622" s="65" t="n">
        <f aca="false">A621+1</f>
        <v>3</v>
      </c>
      <c r="B622" s="68" t="s">
        <v>615</v>
      </c>
      <c r="C622" s="65" t="n">
        <v>1953</v>
      </c>
      <c r="D622" s="65"/>
      <c r="E622" s="65" t="s">
        <v>43</v>
      </c>
      <c r="F622" s="68" t="s">
        <v>54</v>
      </c>
      <c r="G622" s="65" t="n">
        <v>2</v>
      </c>
      <c r="H622" s="69" t="n">
        <v>2</v>
      </c>
      <c r="I622" s="70" t="n">
        <v>430</v>
      </c>
      <c r="J622" s="70" t="n">
        <v>429.5</v>
      </c>
      <c r="K622" s="65" t="n">
        <v>216.1</v>
      </c>
      <c r="L622" s="69" t="n">
        <v>8</v>
      </c>
      <c r="M622" s="70" t="n">
        <v>41694</v>
      </c>
      <c r="N622" s="70" t="n">
        <v>0</v>
      </c>
      <c r="O622" s="70" t="n">
        <v>0</v>
      </c>
      <c r="P622" s="70" t="n">
        <f aca="false">M622</f>
        <v>41694</v>
      </c>
      <c r="Q622" s="74" t="n">
        <f aca="false">P622/J622</f>
        <v>97.0756693830035</v>
      </c>
      <c r="R622" s="65" t="n">
        <v>12882.22</v>
      </c>
      <c r="S622" s="65" t="n">
        <v>2019</v>
      </c>
      <c r="T622" s="36"/>
    </row>
    <row r="623" s="76" customFormat="true" ht="12.75" hidden="false" customHeight="true" outlineLevel="0" collapsed="false">
      <c r="A623" s="65" t="n">
        <f aca="false">A622+1</f>
        <v>4</v>
      </c>
      <c r="B623" s="68" t="s">
        <v>616</v>
      </c>
      <c r="C623" s="65" t="n">
        <v>1960</v>
      </c>
      <c r="D623" s="65"/>
      <c r="E623" s="65" t="s">
        <v>43</v>
      </c>
      <c r="F623" s="68" t="s">
        <v>79</v>
      </c>
      <c r="G623" s="65" t="n">
        <v>2</v>
      </c>
      <c r="H623" s="69" t="n">
        <v>1</v>
      </c>
      <c r="I623" s="70" t="n">
        <v>296.7</v>
      </c>
      <c r="J623" s="70" t="n">
        <v>273.5</v>
      </c>
      <c r="K623" s="65" t="n">
        <v>234.9</v>
      </c>
      <c r="L623" s="69" t="n">
        <v>8</v>
      </c>
      <c r="M623" s="70" t="n">
        <v>29120</v>
      </c>
      <c r="N623" s="70" t="n">
        <v>0</v>
      </c>
      <c r="O623" s="70" t="n">
        <v>0</v>
      </c>
      <c r="P623" s="70" t="n">
        <f aca="false">M623</f>
        <v>29120</v>
      </c>
      <c r="Q623" s="74" t="n">
        <f aca="false">P623/J623</f>
        <v>106.471663619744</v>
      </c>
      <c r="R623" s="65" t="n">
        <v>12882.22</v>
      </c>
      <c r="S623" s="65" t="n">
        <v>2019</v>
      </c>
      <c r="T623" s="75"/>
    </row>
    <row r="624" s="2" customFormat="true" ht="12.75" hidden="false" customHeight="true" outlineLevel="0" collapsed="false">
      <c r="A624" s="65" t="n">
        <f aca="false">A623+1</f>
        <v>5</v>
      </c>
      <c r="B624" s="68" t="s">
        <v>617</v>
      </c>
      <c r="C624" s="65" t="n">
        <v>1959</v>
      </c>
      <c r="D624" s="65"/>
      <c r="E624" s="65" t="s">
        <v>43</v>
      </c>
      <c r="F624" s="68" t="s">
        <v>79</v>
      </c>
      <c r="G624" s="65" t="n">
        <v>2</v>
      </c>
      <c r="H624" s="69" t="n">
        <v>1</v>
      </c>
      <c r="I624" s="70" t="n">
        <v>411.8</v>
      </c>
      <c r="J624" s="70" t="n">
        <v>371.5</v>
      </c>
      <c r="K624" s="65" t="n">
        <v>328.3</v>
      </c>
      <c r="L624" s="69" t="n">
        <v>8</v>
      </c>
      <c r="M624" s="70" t="n">
        <v>120212.2</v>
      </c>
      <c r="N624" s="70" t="n">
        <v>0</v>
      </c>
      <c r="O624" s="70" t="n">
        <v>0</v>
      </c>
      <c r="P624" s="70" t="n">
        <f aca="false">M624</f>
        <v>120212.2</v>
      </c>
      <c r="Q624" s="74" t="n">
        <f aca="false">P624/J624</f>
        <v>323.58600269179</v>
      </c>
      <c r="R624" s="65" t="n">
        <v>12882.22</v>
      </c>
      <c r="S624" s="65" t="n">
        <v>2019</v>
      </c>
      <c r="T624" s="36"/>
    </row>
    <row r="625" s="2" customFormat="true" ht="12.75" hidden="false" customHeight="true" outlineLevel="0" collapsed="false">
      <c r="A625" s="65" t="n">
        <f aca="false">A624+1</f>
        <v>6</v>
      </c>
      <c r="B625" s="68" t="s">
        <v>618</v>
      </c>
      <c r="C625" s="65" t="n">
        <v>1953</v>
      </c>
      <c r="D625" s="65" t="n">
        <v>2010</v>
      </c>
      <c r="E625" s="65" t="s">
        <v>43</v>
      </c>
      <c r="F625" s="68" t="s">
        <v>54</v>
      </c>
      <c r="G625" s="65" t="n">
        <v>2</v>
      </c>
      <c r="H625" s="69" t="n">
        <v>2</v>
      </c>
      <c r="I625" s="70" t="n">
        <v>408</v>
      </c>
      <c r="J625" s="70" t="n">
        <v>392.14</v>
      </c>
      <c r="K625" s="65" t="n">
        <v>50.4</v>
      </c>
      <c r="L625" s="69" t="n">
        <v>8</v>
      </c>
      <c r="M625" s="70" t="n">
        <v>28328</v>
      </c>
      <c r="N625" s="70" t="n">
        <v>0</v>
      </c>
      <c r="O625" s="70" t="n">
        <v>0</v>
      </c>
      <c r="P625" s="70" t="n">
        <f aca="false">M625</f>
        <v>28328</v>
      </c>
      <c r="Q625" s="74" t="n">
        <f aca="false">P625/J625</f>
        <v>72.2395062987709</v>
      </c>
      <c r="R625" s="65" t="n">
        <v>11111.76</v>
      </c>
      <c r="S625" s="65" t="n">
        <v>2019</v>
      </c>
      <c r="T625" s="36"/>
    </row>
    <row r="626" s="2" customFormat="true" ht="12.75" hidden="false" customHeight="true" outlineLevel="0" collapsed="false">
      <c r="A626" s="65" t="n">
        <f aca="false">A625+1</f>
        <v>7</v>
      </c>
      <c r="B626" s="68" t="s">
        <v>619</v>
      </c>
      <c r="C626" s="65" t="n">
        <v>1946</v>
      </c>
      <c r="D626" s="65"/>
      <c r="E626" s="65" t="s">
        <v>43</v>
      </c>
      <c r="F626" s="68" t="s">
        <v>54</v>
      </c>
      <c r="G626" s="65" t="n">
        <v>2</v>
      </c>
      <c r="H626" s="69" t="n">
        <v>1</v>
      </c>
      <c r="I626" s="70" t="n">
        <v>404.2</v>
      </c>
      <c r="J626" s="70" t="n">
        <v>381.8</v>
      </c>
      <c r="K626" s="65" t="n">
        <v>324</v>
      </c>
      <c r="L626" s="69" t="n">
        <v>8</v>
      </c>
      <c r="M626" s="70" t="n">
        <v>24285</v>
      </c>
      <c r="N626" s="70" t="n">
        <v>0</v>
      </c>
      <c r="O626" s="70" t="n">
        <v>0</v>
      </c>
      <c r="P626" s="70" t="n">
        <f aca="false">M626</f>
        <v>24285</v>
      </c>
      <c r="Q626" s="74" t="n">
        <f aca="false">P626/J626</f>
        <v>63.6066003143007</v>
      </c>
      <c r="R626" s="65" t="n">
        <v>11111.76</v>
      </c>
      <c r="S626" s="65" t="n">
        <v>2019</v>
      </c>
      <c r="T626" s="36"/>
    </row>
    <row r="627" s="2" customFormat="true" ht="12.75" hidden="false" customHeight="true" outlineLevel="0" collapsed="false">
      <c r="A627" s="65" t="n">
        <f aca="false">A626+1</f>
        <v>8</v>
      </c>
      <c r="B627" s="68" t="s">
        <v>620</v>
      </c>
      <c r="C627" s="65" t="n">
        <v>1952</v>
      </c>
      <c r="D627" s="65"/>
      <c r="E627" s="65" t="s">
        <v>43</v>
      </c>
      <c r="F627" s="68" t="s">
        <v>546</v>
      </c>
      <c r="G627" s="65" t="n">
        <v>2</v>
      </c>
      <c r="H627" s="69" t="n">
        <v>1</v>
      </c>
      <c r="I627" s="70" t="n">
        <v>259.5</v>
      </c>
      <c r="J627" s="70" t="n">
        <v>237.4</v>
      </c>
      <c r="K627" s="65" t="n">
        <v>59.8</v>
      </c>
      <c r="L627" s="69" t="n">
        <v>4</v>
      </c>
      <c r="M627" s="70" t="n">
        <v>22547</v>
      </c>
      <c r="N627" s="70" t="n">
        <v>0</v>
      </c>
      <c r="O627" s="70" t="n">
        <v>0</v>
      </c>
      <c r="P627" s="70" t="n">
        <f aca="false">M627</f>
        <v>22547</v>
      </c>
      <c r="Q627" s="74" t="n">
        <f aca="false">P627/J627</f>
        <v>94.9747262005055</v>
      </c>
      <c r="R627" s="65" t="n">
        <v>12882.22</v>
      </c>
      <c r="S627" s="65" t="n">
        <v>2019</v>
      </c>
      <c r="T627" s="36"/>
    </row>
    <row r="628" s="2" customFormat="true" ht="12.75" hidden="false" customHeight="true" outlineLevel="0" collapsed="false">
      <c r="A628" s="65" t="n">
        <f aca="false">A627+1</f>
        <v>9</v>
      </c>
      <c r="B628" s="68" t="s">
        <v>621</v>
      </c>
      <c r="C628" s="65" t="n">
        <v>1953</v>
      </c>
      <c r="D628" s="65" t="n">
        <v>2010</v>
      </c>
      <c r="E628" s="65" t="s">
        <v>43</v>
      </c>
      <c r="F628" s="68" t="s">
        <v>54</v>
      </c>
      <c r="G628" s="65" t="n">
        <v>2</v>
      </c>
      <c r="H628" s="69" t="n">
        <v>2</v>
      </c>
      <c r="I628" s="70" t="n">
        <v>410</v>
      </c>
      <c r="J628" s="70" t="n">
        <v>394.3</v>
      </c>
      <c r="K628" s="65" t="n">
        <v>256.3</v>
      </c>
      <c r="L628" s="69" t="n">
        <v>8</v>
      </c>
      <c r="M628" s="70" t="n">
        <v>28180</v>
      </c>
      <c r="N628" s="70" t="n">
        <v>0</v>
      </c>
      <c r="O628" s="70" t="n">
        <v>0</v>
      </c>
      <c r="P628" s="70" t="n">
        <f aca="false">M628</f>
        <v>28180</v>
      </c>
      <c r="Q628" s="74" t="n">
        <f aca="false">P628/J628</f>
        <v>71.4684250570631</v>
      </c>
      <c r="R628" s="65" t="n">
        <v>11111.76</v>
      </c>
      <c r="S628" s="65" t="n">
        <v>2019</v>
      </c>
      <c r="T628" s="36"/>
    </row>
    <row r="629" s="2" customFormat="true" ht="12.75" hidden="false" customHeight="true" outlineLevel="0" collapsed="false">
      <c r="A629" s="65" t="n">
        <f aca="false">A628+1</f>
        <v>10</v>
      </c>
      <c r="B629" s="68" t="s">
        <v>622</v>
      </c>
      <c r="C629" s="65" t="n">
        <v>1969</v>
      </c>
      <c r="D629" s="65"/>
      <c r="E629" s="65" t="s">
        <v>43</v>
      </c>
      <c r="F629" s="68" t="s">
        <v>44</v>
      </c>
      <c r="G629" s="65" t="n">
        <v>2</v>
      </c>
      <c r="H629" s="69" t="n">
        <v>1</v>
      </c>
      <c r="I629" s="70" t="n">
        <v>337.6</v>
      </c>
      <c r="J629" s="70" t="n">
        <v>324.9</v>
      </c>
      <c r="K629" s="65" t="n">
        <v>133.9</v>
      </c>
      <c r="L629" s="69" t="n">
        <v>8</v>
      </c>
      <c r="M629" s="70" t="n">
        <v>26013</v>
      </c>
      <c r="N629" s="70" t="n">
        <v>0</v>
      </c>
      <c r="O629" s="70" t="n">
        <v>0</v>
      </c>
      <c r="P629" s="70" t="n">
        <f aca="false">M629</f>
        <v>26013</v>
      </c>
      <c r="Q629" s="74" t="n">
        <f aca="false">P629/J629</f>
        <v>80.0646352723915</v>
      </c>
      <c r="R629" s="65" t="n">
        <v>11111.76</v>
      </c>
      <c r="S629" s="65" t="n">
        <v>2019</v>
      </c>
      <c r="T629" s="36"/>
    </row>
    <row r="630" s="2" customFormat="true" ht="12.75" hidden="false" customHeight="true" outlineLevel="0" collapsed="false">
      <c r="A630" s="65" t="n">
        <f aca="false">A629+1</f>
        <v>11</v>
      </c>
      <c r="B630" s="68" t="s">
        <v>623</v>
      </c>
      <c r="C630" s="65" t="n">
        <v>1970</v>
      </c>
      <c r="D630" s="65"/>
      <c r="E630" s="65" t="s">
        <v>43</v>
      </c>
      <c r="F630" s="68" t="s">
        <v>44</v>
      </c>
      <c r="G630" s="65" t="n">
        <v>2</v>
      </c>
      <c r="H630" s="69" t="n">
        <v>1</v>
      </c>
      <c r="I630" s="70" t="n">
        <v>327</v>
      </c>
      <c r="J630" s="70" t="n">
        <v>326.9</v>
      </c>
      <c r="K630" s="65" t="n">
        <v>201.2</v>
      </c>
      <c r="L630" s="69" t="n">
        <v>8</v>
      </c>
      <c r="M630" s="70" t="n">
        <v>23147</v>
      </c>
      <c r="N630" s="70" t="n">
        <v>0</v>
      </c>
      <c r="O630" s="70" t="n">
        <v>0</v>
      </c>
      <c r="P630" s="70" t="n">
        <f aca="false">M630</f>
        <v>23147</v>
      </c>
      <c r="Q630" s="74" t="n">
        <f aca="false">P630/J630</f>
        <v>70.8075864178648</v>
      </c>
      <c r="R630" s="65" t="n">
        <v>11111.76</v>
      </c>
      <c r="S630" s="65" t="n">
        <v>2019</v>
      </c>
      <c r="T630" s="36"/>
    </row>
    <row r="631" s="2" customFormat="true" ht="12.75" hidden="false" customHeight="true" outlineLevel="0" collapsed="false">
      <c r="A631" s="65" t="n">
        <f aca="false">A630+1</f>
        <v>12</v>
      </c>
      <c r="B631" s="68" t="s">
        <v>624</v>
      </c>
      <c r="C631" s="65" t="n">
        <v>1965</v>
      </c>
      <c r="D631" s="65"/>
      <c r="E631" s="65" t="s">
        <v>43</v>
      </c>
      <c r="F631" s="68" t="s">
        <v>79</v>
      </c>
      <c r="G631" s="65" t="n">
        <v>2</v>
      </c>
      <c r="H631" s="69" t="n">
        <v>4</v>
      </c>
      <c r="I631" s="70" t="n">
        <v>340.3</v>
      </c>
      <c r="J631" s="70" t="n">
        <v>304</v>
      </c>
      <c r="K631" s="65" t="n">
        <v>71</v>
      </c>
      <c r="L631" s="69" t="n">
        <v>7</v>
      </c>
      <c r="M631" s="70" t="n">
        <v>30054</v>
      </c>
      <c r="N631" s="70" t="n">
        <v>0</v>
      </c>
      <c r="O631" s="70" t="n">
        <v>0</v>
      </c>
      <c r="P631" s="70" t="n">
        <f aca="false">M631</f>
        <v>30054</v>
      </c>
      <c r="Q631" s="74" t="n">
        <f aca="false">P631/J631</f>
        <v>98.8618421052632</v>
      </c>
      <c r="R631" s="65" t="n">
        <v>12882.22</v>
      </c>
      <c r="S631" s="65" t="n">
        <v>2019</v>
      </c>
      <c r="T631" s="36"/>
    </row>
    <row r="632" s="2" customFormat="true" ht="12.75" hidden="false" customHeight="true" outlineLevel="0" collapsed="false">
      <c r="A632" s="65" t="n">
        <f aca="false">A631+1</f>
        <v>13</v>
      </c>
      <c r="B632" s="68" t="s">
        <v>625</v>
      </c>
      <c r="C632" s="65" t="n">
        <v>1939</v>
      </c>
      <c r="D632" s="65"/>
      <c r="E632" s="65" t="s">
        <v>43</v>
      </c>
      <c r="F632" s="68" t="s">
        <v>54</v>
      </c>
      <c r="G632" s="65" t="n">
        <v>2</v>
      </c>
      <c r="H632" s="69" t="n">
        <v>2</v>
      </c>
      <c r="I632" s="70" t="n">
        <v>276.85</v>
      </c>
      <c r="J632" s="70" t="n">
        <v>259.4</v>
      </c>
      <c r="K632" s="65" t="n">
        <v>75.6</v>
      </c>
      <c r="L632" s="69" t="n">
        <v>4</v>
      </c>
      <c r="M632" s="70" t="n">
        <v>22547</v>
      </c>
      <c r="N632" s="70" t="n">
        <v>0</v>
      </c>
      <c r="O632" s="70" t="n">
        <v>0</v>
      </c>
      <c r="P632" s="70" t="n">
        <f aca="false">M632</f>
        <v>22547</v>
      </c>
      <c r="Q632" s="74" t="n">
        <f aca="false">P632/J632</f>
        <v>86.9198149575945</v>
      </c>
      <c r="R632" s="65" t="n">
        <v>12882.22</v>
      </c>
      <c r="S632" s="65" t="n">
        <v>2019</v>
      </c>
      <c r="T632" s="36"/>
    </row>
    <row r="633" s="2" customFormat="true" ht="12.75" hidden="false" customHeight="true" outlineLevel="0" collapsed="false">
      <c r="A633" s="65" t="n">
        <f aca="false">A632+1</f>
        <v>14</v>
      </c>
      <c r="B633" s="68" t="s">
        <v>626</v>
      </c>
      <c r="C633" s="65" t="n">
        <v>1940</v>
      </c>
      <c r="D633" s="65"/>
      <c r="E633" s="65" t="s">
        <v>43</v>
      </c>
      <c r="F633" s="68" t="s">
        <v>79</v>
      </c>
      <c r="G633" s="65" t="n">
        <v>2</v>
      </c>
      <c r="H633" s="69" t="n">
        <v>1</v>
      </c>
      <c r="I633" s="70" t="n">
        <v>272.8</v>
      </c>
      <c r="J633" s="70" t="n">
        <v>239.3</v>
      </c>
      <c r="K633" s="65" t="n">
        <v>88.5</v>
      </c>
      <c r="L633" s="69" t="n">
        <v>8</v>
      </c>
      <c r="M633" s="70" t="n">
        <v>22547</v>
      </c>
      <c r="N633" s="70" t="n">
        <v>0</v>
      </c>
      <c r="O633" s="70" t="n">
        <v>0</v>
      </c>
      <c r="P633" s="70" t="n">
        <f aca="false">M633</f>
        <v>22547</v>
      </c>
      <c r="Q633" s="74" t="n">
        <f aca="false">P633/J633</f>
        <v>94.220643543669</v>
      </c>
      <c r="R633" s="65" t="n">
        <v>12882.22</v>
      </c>
      <c r="S633" s="65" t="n">
        <v>2019</v>
      </c>
      <c r="T633" s="36"/>
    </row>
    <row r="634" s="2" customFormat="true" ht="12.75" hidden="false" customHeight="true" outlineLevel="0" collapsed="false">
      <c r="A634" s="65" t="n">
        <f aca="false">A633+1</f>
        <v>15</v>
      </c>
      <c r="B634" s="68" t="s">
        <v>627</v>
      </c>
      <c r="C634" s="65" t="n">
        <v>1964</v>
      </c>
      <c r="D634" s="65"/>
      <c r="E634" s="65" t="s">
        <v>43</v>
      </c>
      <c r="F634" s="68" t="s">
        <v>54</v>
      </c>
      <c r="G634" s="65" t="n">
        <v>2</v>
      </c>
      <c r="H634" s="69" t="n">
        <v>1</v>
      </c>
      <c r="I634" s="70" t="n">
        <v>341.1</v>
      </c>
      <c r="J634" s="70" t="n">
        <v>328.3</v>
      </c>
      <c r="K634" s="65" t="n">
        <v>238.9</v>
      </c>
      <c r="L634" s="69" t="n">
        <v>8</v>
      </c>
      <c r="M634" s="70" t="n">
        <v>26735</v>
      </c>
      <c r="N634" s="70" t="n">
        <v>0</v>
      </c>
      <c r="O634" s="70" t="n">
        <v>0</v>
      </c>
      <c r="P634" s="70" t="n">
        <f aca="false">M634</f>
        <v>26735</v>
      </c>
      <c r="Q634" s="74" t="n">
        <f aca="false">P634/J634</f>
        <v>81.4346634176058</v>
      </c>
      <c r="R634" s="65" t="n">
        <v>12882.22</v>
      </c>
      <c r="S634" s="65" t="n">
        <v>2019</v>
      </c>
      <c r="T634" s="36"/>
    </row>
    <row r="635" s="2" customFormat="true" ht="12.75" hidden="false" customHeight="true" outlineLevel="0" collapsed="false">
      <c r="A635" s="65" t="n">
        <f aca="false">A634+1</f>
        <v>16</v>
      </c>
      <c r="B635" s="68" t="s">
        <v>628</v>
      </c>
      <c r="C635" s="65" t="n">
        <v>1954</v>
      </c>
      <c r="D635" s="65"/>
      <c r="E635" s="65" t="s">
        <v>43</v>
      </c>
      <c r="F635" s="68" t="s">
        <v>44</v>
      </c>
      <c r="G635" s="65" t="n">
        <v>2</v>
      </c>
      <c r="H635" s="69" t="n">
        <v>1</v>
      </c>
      <c r="I635" s="70" t="n">
        <v>353.3</v>
      </c>
      <c r="J635" s="70" t="n">
        <v>327</v>
      </c>
      <c r="K635" s="65" t="n">
        <v>48.6</v>
      </c>
      <c r="L635" s="69" t="n">
        <v>8</v>
      </c>
      <c r="M635" s="70" t="n">
        <v>23451</v>
      </c>
      <c r="N635" s="70" t="n">
        <v>0</v>
      </c>
      <c r="O635" s="70" t="n">
        <v>0</v>
      </c>
      <c r="P635" s="70" t="n">
        <f aca="false">M635</f>
        <v>23451</v>
      </c>
      <c r="Q635" s="74" t="n">
        <f aca="false">P635/J635</f>
        <v>71.7155963302752</v>
      </c>
      <c r="R635" s="65" t="n">
        <v>11111.76</v>
      </c>
      <c r="S635" s="65" t="n">
        <v>2019</v>
      </c>
      <c r="T635" s="36"/>
    </row>
    <row r="636" s="2" customFormat="true" ht="12.75" hidden="false" customHeight="true" outlineLevel="0" collapsed="false">
      <c r="A636" s="65" t="n">
        <f aca="false">A635+1</f>
        <v>17</v>
      </c>
      <c r="B636" s="68" t="s">
        <v>629</v>
      </c>
      <c r="C636" s="65" t="n">
        <v>1963</v>
      </c>
      <c r="D636" s="65"/>
      <c r="E636" s="65" t="s">
        <v>43</v>
      </c>
      <c r="F636" s="68" t="s">
        <v>44</v>
      </c>
      <c r="G636" s="65" t="n">
        <v>2</v>
      </c>
      <c r="H636" s="69" t="n">
        <v>1</v>
      </c>
      <c r="I636" s="70" t="n">
        <v>393.1</v>
      </c>
      <c r="J636" s="70" t="n">
        <v>337.9</v>
      </c>
      <c r="K636" s="65" t="n">
        <v>298.8</v>
      </c>
      <c r="L636" s="69" t="n">
        <v>8</v>
      </c>
      <c r="M636" s="70" t="n">
        <v>26744</v>
      </c>
      <c r="N636" s="70" t="n">
        <v>0</v>
      </c>
      <c r="O636" s="70" t="n">
        <v>0</v>
      </c>
      <c r="P636" s="70" t="n">
        <f aca="false">M636</f>
        <v>26744</v>
      </c>
      <c r="Q636" s="74" t="n">
        <f aca="false">P636/J636</f>
        <v>79.1476768274638</v>
      </c>
      <c r="R636" s="65" t="n">
        <v>11111.76</v>
      </c>
      <c r="S636" s="65" t="n">
        <v>2019</v>
      </c>
      <c r="T636" s="36"/>
    </row>
    <row r="637" s="83" customFormat="true" ht="12.75" hidden="false" customHeight="true" outlineLevel="0" collapsed="false">
      <c r="A637" s="78" t="n">
        <f aca="false">A636+1</f>
        <v>18</v>
      </c>
      <c r="B637" s="79" t="s">
        <v>630</v>
      </c>
      <c r="C637" s="78" t="n">
        <v>1964</v>
      </c>
      <c r="D637" s="78" t="n">
        <v>1989</v>
      </c>
      <c r="E637" s="78" t="s">
        <v>43</v>
      </c>
      <c r="F637" s="79" t="s">
        <v>54</v>
      </c>
      <c r="G637" s="78" t="n">
        <v>2</v>
      </c>
      <c r="H637" s="99" t="n">
        <v>1</v>
      </c>
      <c r="I637" s="80" t="n">
        <v>359</v>
      </c>
      <c r="J637" s="80" t="n">
        <v>330.2</v>
      </c>
      <c r="K637" s="80" t="n">
        <v>0</v>
      </c>
      <c r="L637" s="99" t="n">
        <v>8</v>
      </c>
      <c r="M637" s="80" t="n">
        <v>22547</v>
      </c>
      <c r="N637" s="80" t="n">
        <v>0</v>
      </c>
      <c r="O637" s="80" t="n">
        <v>0</v>
      </c>
      <c r="P637" s="80" t="n">
        <f aca="false">M637</f>
        <v>22547</v>
      </c>
      <c r="Q637" s="81" t="n">
        <f aca="false">P637/J637</f>
        <v>68.2828588734101</v>
      </c>
      <c r="R637" s="78" t="n">
        <v>11111.76</v>
      </c>
      <c r="S637" s="78" t="s">
        <v>195</v>
      </c>
      <c r="T637" s="82"/>
    </row>
    <row r="638" s="83" customFormat="true" ht="12.75" hidden="false" customHeight="true" outlineLevel="0" collapsed="false">
      <c r="A638" s="78" t="n">
        <f aca="false">A637+1</f>
        <v>19</v>
      </c>
      <c r="B638" s="79" t="s">
        <v>631</v>
      </c>
      <c r="C638" s="78" t="n">
        <v>1965</v>
      </c>
      <c r="D638" s="78" t="n">
        <v>1988</v>
      </c>
      <c r="E638" s="78" t="s">
        <v>43</v>
      </c>
      <c r="F638" s="79" t="s">
        <v>54</v>
      </c>
      <c r="G638" s="78" t="n">
        <v>2</v>
      </c>
      <c r="H638" s="99" t="n">
        <v>1</v>
      </c>
      <c r="I638" s="80" t="n">
        <v>370.5</v>
      </c>
      <c r="J638" s="80" t="n">
        <v>335.2</v>
      </c>
      <c r="K638" s="78" t="n">
        <v>90.4</v>
      </c>
      <c r="L638" s="99" t="n">
        <v>8</v>
      </c>
      <c r="M638" s="80" t="n">
        <v>22547</v>
      </c>
      <c r="N638" s="80" t="n">
        <v>0</v>
      </c>
      <c r="O638" s="80" t="n">
        <v>0</v>
      </c>
      <c r="P638" s="80" t="n">
        <f aca="false">M638</f>
        <v>22547</v>
      </c>
      <c r="Q638" s="81" t="n">
        <f aca="false">P638/J638</f>
        <v>67.2643198090692</v>
      </c>
      <c r="R638" s="78" t="n">
        <v>11111.76</v>
      </c>
      <c r="S638" s="78" t="s">
        <v>195</v>
      </c>
      <c r="T638" s="82"/>
    </row>
    <row r="639" s="83" customFormat="true" ht="12.75" hidden="false" customHeight="true" outlineLevel="0" collapsed="false">
      <c r="A639" s="78" t="n">
        <f aca="false">A638+1</f>
        <v>20</v>
      </c>
      <c r="B639" s="79" t="s">
        <v>632</v>
      </c>
      <c r="C639" s="78" t="n">
        <v>1960</v>
      </c>
      <c r="D639" s="78"/>
      <c r="E639" s="78" t="s">
        <v>43</v>
      </c>
      <c r="F639" s="79" t="s">
        <v>54</v>
      </c>
      <c r="G639" s="78" t="n">
        <v>2</v>
      </c>
      <c r="H639" s="99" t="n">
        <v>1</v>
      </c>
      <c r="I639" s="80" t="n">
        <v>331.2</v>
      </c>
      <c r="J639" s="80" t="n">
        <v>226.7</v>
      </c>
      <c r="K639" s="78" t="n">
        <v>166.3</v>
      </c>
      <c r="L639" s="99" t="n">
        <v>8</v>
      </c>
      <c r="M639" s="80" t="n">
        <v>54974.8122</v>
      </c>
      <c r="N639" s="80" t="n">
        <v>0</v>
      </c>
      <c r="O639" s="80" t="n">
        <v>0</v>
      </c>
      <c r="P639" s="80" t="n">
        <f aca="false">M639</f>
        <v>54974.8122</v>
      </c>
      <c r="Q639" s="81" t="n">
        <f aca="false">P639/J639</f>
        <v>242.500274371416</v>
      </c>
      <c r="R639" s="78" t="n">
        <v>11111.76</v>
      </c>
      <c r="S639" s="78" t="s">
        <v>195</v>
      </c>
      <c r="T639" s="82"/>
    </row>
    <row r="640" s="2" customFormat="true" ht="12.75" hidden="false" customHeight="true" outlineLevel="0" collapsed="false">
      <c r="A640" s="47" t="s">
        <v>633</v>
      </c>
      <c r="B640" s="47"/>
      <c r="C640" s="49" t="n">
        <v>20</v>
      </c>
      <c r="D640" s="49"/>
      <c r="E640" s="49"/>
      <c r="F640" s="47"/>
      <c r="G640" s="49"/>
      <c r="H640" s="50"/>
      <c r="I640" s="54" t="n">
        <f aca="false">SUM(I620:I639)</f>
        <v>7142.85</v>
      </c>
      <c r="J640" s="54" t="n">
        <f aca="false">SUM(J620:J639)</f>
        <v>6586.34</v>
      </c>
      <c r="K640" s="54" t="n">
        <f aca="false">SUM(K620:K639)</f>
        <v>3034.1</v>
      </c>
      <c r="L640" s="104" t="n">
        <f aca="false">SUM(L620:L639)</f>
        <v>153</v>
      </c>
      <c r="M640" s="54" t="n">
        <f aca="false">SUM(M620:M639)</f>
        <v>655855.0122</v>
      </c>
      <c r="N640" s="54"/>
      <c r="O640" s="54"/>
      <c r="P640" s="54" t="n">
        <f aca="false">SUM(P620:P639)</f>
        <v>655855.0122</v>
      </c>
      <c r="Q640" s="86"/>
      <c r="R640" s="86"/>
      <c r="S640" s="49"/>
      <c r="T640" s="36"/>
    </row>
    <row r="641" s="2" customFormat="true" ht="12" hidden="false" customHeight="true" outlineLevel="0" collapsed="false">
      <c r="A641" s="65" t="n">
        <v>1</v>
      </c>
      <c r="B641" s="68" t="s">
        <v>634</v>
      </c>
      <c r="C641" s="65" t="n">
        <v>1951</v>
      </c>
      <c r="D641" s="28"/>
      <c r="E641" s="65" t="s">
        <v>43</v>
      </c>
      <c r="F641" s="68" t="s">
        <v>635</v>
      </c>
      <c r="G641" s="65" t="n">
        <v>2</v>
      </c>
      <c r="H641" s="65" t="n">
        <v>1</v>
      </c>
      <c r="I641" s="70" t="n">
        <v>237.6</v>
      </c>
      <c r="J641" s="70" t="n">
        <v>214</v>
      </c>
      <c r="K641" s="65" t="n">
        <v>160.4</v>
      </c>
      <c r="L641" s="65" t="n">
        <v>4</v>
      </c>
      <c r="M641" s="70" t="n">
        <f aca="false">'Раздел 2'!C641</f>
        <v>3779371.45</v>
      </c>
      <c r="N641" s="70" t="n">
        <v>0</v>
      </c>
      <c r="O641" s="70" t="n">
        <v>0</v>
      </c>
      <c r="P641" s="70" t="n">
        <f aca="false">M641</f>
        <v>3779371.45</v>
      </c>
      <c r="Q641" s="74" t="n">
        <f aca="false">P641/J641</f>
        <v>17660.6142523365</v>
      </c>
      <c r="R641" s="65" t="n">
        <v>16488.59</v>
      </c>
      <c r="S641" s="65" t="n">
        <v>2020</v>
      </c>
      <c r="T641" s="36"/>
    </row>
    <row r="642" s="2" customFormat="true" ht="12.75" hidden="false" customHeight="true" outlineLevel="0" collapsed="false">
      <c r="A642" s="65" t="n">
        <f aca="false">A641+1</f>
        <v>2</v>
      </c>
      <c r="B642" s="68" t="s">
        <v>636</v>
      </c>
      <c r="C642" s="65" t="n">
        <v>1950</v>
      </c>
      <c r="D642" s="28"/>
      <c r="E642" s="65" t="s">
        <v>43</v>
      </c>
      <c r="F642" s="68" t="s">
        <v>635</v>
      </c>
      <c r="G642" s="65" t="n">
        <v>2</v>
      </c>
      <c r="H642" s="65" t="n">
        <v>1</v>
      </c>
      <c r="I642" s="70" t="n">
        <v>234.2</v>
      </c>
      <c r="J642" s="70" t="n">
        <v>211.6</v>
      </c>
      <c r="K642" s="65" t="n">
        <v>53</v>
      </c>
      <c r="L642" s="65" t="n">
        <v>4</v>
      </c>
      <c r="M642" s="70" t="n">
        <f aca="false">'Раздел 2'!C642</f>
        <v>20541</v>
      </c>
      <c r="N642" s="70" t="n">
        <v>0</v>
      </c>
      <c r="O642" s="70" t="n">
        <v>0</v>
      </c>
      <c r="P642" s="70" t="n">
        <f aca="false">M642</f>
        <v>20541</v>
      </c>
      <c r="Q642" s="74" t="n">
        <f aca="false">P642/J642</f>
        <v>97.0746691871456</v>
      </c>
      <c r="R642" s="65" t="n">
        <v>11111.76</v>
      </c>
      <c r="S642" s="65" t="n">
        <v>2020</v>
      </c>
      <c r="T642" s="36"/>
    </row>
    <row r="643" s="2" customFormat="true" ht="12.75" hidden="false" customHeight="true" outlineLevel="0" collapsed="false">
      <c r="A643" s="65" t="n">
        <f aca="false">A642+1</f>
        <v>3</v>
      </c>
      <c r="B643" s="68" t="s">
        <v>637</v>
      </c>
      <c r="C643" s="65" t="n">
        <v>1962</v>
      </c>
      <c r="D643" s="28"/>
      <c r="E643" s="65" t="s">
        <v>43</v>
      </c>
      <c r="F643" s="68" t="s">
        <v>54</v>
      </c>
      <c r="G643" s="65" t="n">
        <v>2</v>
      </c>
      <c r="H643" s="65" t="n">
        <v>3</v>
      </c>
      <c r="I643" s="70" t="n">
        <v>567.2</v>
      </c>
      <c r="J643" s="70" t="n">
        <v>505</v>
      </c>
      <c r="K643" s="65" t="n">
        <v>110.9</v>
      </c>
      <c r="L643" s="65" t="n">
        <v>12</v>
      </c>
      <c r="M643" s="70" t="n">
        <f aca="false">'Раздел 2'!C643</f>
        <v>49023</v>
      </c>
      <c r="N643" s="70" t="n">
        <v>0</v>
      </c>
      <c r="O643" s="70" t="n">
        <v>0</v>
      </c>
      <c r="P643" s="70" t="n">
        <f aca="false">M643</f>
        <v>49023</v>
      </c>
      <c r="Q643" s="74" t="n">
        <f aca="false">P643/J643</f>
        <v>97.0752475247525</v>
      </c>
      <c r="R643" s="65" t="n">
        <v>11111.76</v>
      </c>
      <c r="S643" s="65" t="n">
        <v>2020</v>
      </c>
      <c r="T643" s="36"/>
    </row>
    <row r="644" s="2" customFormat="true" ht="12.75" hidden="false" customHeight="true" outlineLevel="0" collapsed="false">
      <c r="A644" s="65" t="n">
        <f aca="false">A643+1</f>
        <v>4</v>
      </c>
      <c r="B644" s="68" t="s">
        <v>638</v>
      </c>
      <c r="C644" s="65" t="n">
        <v>1965</v>
      </c>
      <c r="D644" s="28"/>
      <c r="E644" s="65" t="s">
        <v>43</v>
      </c>
      <c r="F644" s="68" t="s">
        <v>54</v>
      </c>
      <c r="G644" s="65" t="n">
        <v>2</v>
      </c>
      <c r="H644" s="65" t="n">
        <v>1</v>
      </c>
      <c r="I644" s="70" t="n">
        <v>354</v>
      </c>
      <c r="J644" s="70" t="n">
        <v>330</v>
      </c>
      <c r="K644" s="70" t="n">
        <v>0</v>
      </c>
      <c r="L644" s="65" t="n">
        <v>8</v>
      </c>
      <c r="M644" s="70" t="n">
        <f aca="false">'Раздел 2'!C644</f>
        <v>31837</v>
      </c>
      <c r="N644" s="70" t="n">
        <v>0</v>
      </c>
      <c r="O644" s="70" t="n">
        <v>0</v>
      </c>
      <c r="P644" s="70" t="n">
        <f aca="false">M644</f>
        <v>31837</v>
      </c>
      <c r="Q644" s="74" t="n">
        <f aca="false">P644/J644</f>
        <v>96.4757575757576</v>
      </c>
      <c r="R644" s="65" t="n">
        <v>11111.76</v>
      </c>
      <c r="S644" s="65" t="n">
        <v>2020</v>
      </c>
      <c r="T644" s="36"/>
    </row>
    <row r="645" s="2" customFormat="true" ht="12.75" hidden="false" customHeight="true" outlineLevel="0" collapsed="false">
      <c r="A645" s="65" t="n">
        <f aca="false">A644+1</f>
        <v>5</v>
      </c>
      <c r="B645" s="68" t="s">
        <v>639</v>
      </c>
      <c r="C645" s="65" t="n">
        <v>1966</v>
      </c>
      <c r="D645" s="28"/>
      <c r="E645" s="65" t="s">
        <v>43</v>
      </c>
      <c r="F645" s="68" t="s">
        <v>54</v>
      </c>
      <c r="G645" s="65" t="n">
        <v>2</v>
      </c>
      <c r="H645" s="65" t="n">
        <v>3</v>
      </c>
      <c r="I645" s="70" t="n">
        <v>529.6</v>
      </c>
      <c r="J645" s="70" t="n">
        <v>467.8</v>
      </c>
      <c r="K645" s="65" t="n">
        <v>362.9</v>
      </c>
      <c r="L645" s="65" t="n">
        <v>12</v>
      </c>
      <c r="M645" s="70" t="n">
        <f aca="false">'Раздел 2'!C645</f>
        <v>38315</v>
      </c>
      <c r="N645" s="70" t="n">
        <v>0</v>
      </c>
      <c r="O645" s="70" t="n">
        <v>0</v>
      </c>
      <c r="P645" s="70" t="n">
        <f aca="false">M645</f>
        <v>38315</v>
      </c>
      <c r="Q645" s="74" t="n">
        <f aca="false">P645/J645</f>
        <v>81.9046601111586</v>
      </c>
      <c r="R645" s="65" t="n">
        <v>16488.59</v>
      </c>
      <c r="S645" s="65" t="n">
        <v>2020</v>
      </c>
      <c r="T645" s="36"/>
    </row>
    <row r="646" s="2" customFormat="true" ht="12.75" hidden="false" customHeight="true" outlineLevel="0" collapsed="false">
      <c r="A646" s="65" t="n">
        <f aca="false">A645+1</f>
        <v>6</v>
      </c>
      <c r="B646" s="68" t="s">
        <v>640</v>
      </c>
      <c r="C646" s="65" t="n">
        <v>1963</v>
      </c>
      <c r="D646" s="28"/>
      <c r="E646" s="65" t="s">
        <v>43</v>
      </c>
      <c r="F646" s="68" t="s">
        <v>54</v>
      </c>
      <c r="G646" s="65" t="n">
        <v>2</v>
      </c>
      <c r="H646" s="65" t="n">
        <v>1</v>
      </c>
      <c r="I646" s="70" t="n">
        <v>356.7</v>
      </c>
      <c r="J646" s="70" t="n">
        <v>329.6</v>
      </c>
      <c r="K646" s="65" t="n">
        <v>115.5</v>
      </c>
      <c r="L646" s="65" t="n">
        <v>8</v>
      </c>
      <c r="M646" s="70" t="n">
        <f aca="false">'Раздел 2'!C646</f>
        <v>31837</v>
      </c>
      <c r="N646" s="70" t="n">
        <v>0</v>
      </c>
      <c r="O646" s="70" t="n">
        <v>0</v>
      </c>
      <c r="P646" s="70" t="n">
        <f aca="false">M646</f>
        <v>31837</v>
      </c>
      <c r="Q646" s="74" t="n">
        <f aca="false">P646/J646</f>
        <v>96.5928398058252</v>
      </c>
      <c r="R646" s="65" t="n">
        <v>11111.76</v>
      </c>
      <c r="S646" s="65" t="n">
        <v>2020</v>
      </c>
      <c r="T646" s="36"/>
    </row>
    <row r="647" s="2" customFormat="true" ht="12.75" hidden="false" customHeight="true" outlineLevel="0" collapsed="false">
      <c r="A647" s="65" t="n">
        <f aca="false">A646+1</f>
        <v>7</v>
      </c>
      <c r="B647" s="68" t="s">
        <v>641</v>
      </c>
      <c r="C647" s="65" t="n">
        <v>1964</v>
      </c>
      <c r="D647" s="28"/>
      <c r="E647" s="65" t="s">
        <v>43</v>
      </c>
      <c r="F647" s="68" t="s">
        <v>54</v>
      </c>
      <c r="G647" s="65" t="n">
        <v>2</v>
      </c>
      <c r="H647" s="65" t="n">
        <v>1</v>
      </c>
      <c r="I647" s="70" t="n">
        <v>352.1</v>
      </c>
      <c r="J647" s="70" t="n">
        <v>327.96</v>
      </c>
      <c r="K647" s="65" t="n">
        <v>126.2</v>
      </c>
      <c r="L647" s="65" t="n">
        <v>8</v>
      </c>
      <c r="M647" s="70" t="n">
        <f aca="false">'Раздел 2'!C647</f>
        <v>31837</v>
      </c>
      <c r="N647" s="70" t="n">
        <v>0</v>
      </c>
      <c r="O647" s="70" t="n">
        <v>0</v>
      </c>
      <c r="P647" s="70" t="n">
        <f aca="false">M647</f>
        <v>31837</v>
      </c>
      <c r="Q647" s="74" t="n">
        <f aca="false">P647/J647</f>
        <v>97.075862910111</v>
      </c>
      <c r="R647" s="65" t="n">
        <v>11111.76</v>
      </c>
      <c r="S647" s="65" t="n">
        <v>2020</v>
      </c>
      <c r="T647" s="36"/>
    </row>
    <row r="648" s="2" customFormat="true" ht="12.75" hidden="false" customHeight="true" outlineLevel="0" collapsed="false">
      <c r="A648" s="65" t="n">
        <f aca="false">A647+1</f>
        <v>8</v>
      </c>
      <c r="B648" s="68" t="s">
        <v>642</v>
      </c>
      <c r="C648" s="65" t="n">
        <v>1965</v>
      </c>
      <c r="D648" s="28"/>
      <c r="E648" s="65" t="s">
        <v>43</v>
      </c>
      <c r="F648" s="68" t="s">
        <v>643</v>
      </c>
      <c r="G648" s="65" t="n">
        <v>2</v>
      </c>
      <c r="H648" s="65" t="n">
        <v>1</v>
      </c>
      <c r="I648" s="70" t="n">
        <v>290.7</v>
      </c>
      <c r="J648" s="70" t="n">
        <v>272.2</v>
      </c>
      <c r="K648" s="65" t="n">
        <v>242.4</v>
      </c>
      <c r="L648" s="65" t="n">
        <v>8</v>
      </c>
      <c r="M648" s="70" t="n">
        <f aca="false">'Раздел 2'!C648</f>
        <v>31938</v>
      </c>
      <c r="N648" s="70" t="n">
        <v>0</v>
      </c>
      <c r="O648" s="70" t="n">
        <v>0</v>
      </c>
      <c r="P648" s="70" t="n">
        <f aca="false">M648</f>
        <v>31938</v>
      </c>
      <c r="Q648" s="74" t="n">
        <f aca="false">P648/J648</f>
        <v>117.332843497428</v>
      </c>
      <c r="R648" s="65" t="n">
        <v>16488.59</v>
      </c>
      <c r="S648" s="65" t="n">
        <v>2020</v>
      </c>
      <c r="T648" s="36"/>
    </row>
    <row r="649" s="2" customFormat="true" ht="12.75" hidden="false" customHeight="true" outlineLevel="0" collapsed="false">
      <c r="A649" s="65" t="n">
        <f aca="false">A648+1</f>
        <v>9</v>
      </c>
      <c r="B649" s="68" t="s">
        <v>644</v>
      </c>
      <c r="C649" s="65" t="n">
        <v>1964</v>
      </c>
      <c r="D649" s="28"/>
      <c r="E649" s="65" t="s">
        <v>43</v>
      </c>
      <c r="F649" s="68" t="s">
        <v>54</v>
      </c>
      <c r="G649" s="65" t="n">
        <v>2</v>
      </c>
      <c r="H649" s="65" t="n">
        <v>1</v>
      </c>
      <c r="I649" s="70" t="n">
        <v>562</v>
      </c>
      <c r="J649" s="70" t="n">
        <v>500.5</v>
      </c>
      <c r="K649" s="65" t="n">
        <v>138.4</v>
      </c>
      <c r="L649" s="65" t="n">
        <v>12</v>
      </c>
      <c r="M649" s="70" t="n">
        <f aca="false">'Раздел 2'!C649</f>
        <v>48586</v>
      </c>
      <c r="N649" s="70" t="n">
        <v>0</v>
      </c>
      <c r="O649" s="70" t="n">
        <v>0</v>
      </c>
      <c r="P649" s="70" t="n">
        <f aca="false">M649</f>
        <v>48586</v>
      </c>
      <c r="Q649" s="74" t="n">
        <f aca="false">P649/J649</f>
        <v>97.0749250749251</v>
      </c>
      <c r="R649" s="65" t="n">
        <v>11111.76</v>
      </c>
      <c r="S649" s="65" t="n">
        <v>2020</v>
      </c>
      <c r="T649" s="36"/>
    </row>
    <row r="650" s="2" customFormat="true" ht="12.75" hidden="false" customHeight="true" outlineLevel="0" collapsed="false">
      <c r="A650" s="65" t="n">
        <f aca="false">A649+1</f>
        <v>10</v>
      </c>
      <c r="B650" s="68" t="s">
        <v>645</v>
      </c>
      <c r="C650" s="65" t="n">
        <v>1963</v>
      </c>
      <c r="D650" s="28"/>
      <c r="E650" s="65" t="s">
        <v>43</v>
      </c>
      <c r="F650" s="68" t="s">
        <v>546</v>
      </c>
      <c r="G650" s="65" t="n">
        <v>2</v>
      </c>
      <c r="H650" s="65" t="n">
        <v>3</v>
      </c>
      <c r="I650" s="70" t="n">
        <v>569.5</v>
      </c>
      <c r="J650" s="70" t="n">
        <v>505.9</v>
      </c>
      <c r="K650" s="70" t="n">
        <v>29.7</v>
      </c>
      <c r="L650" s="65" t="n">
        <v>12</v>
      </c>
      <c r="M650" s="70" t="n">
        <f aca="false">'Раздел 2'!C650</f>
        <v>49110</v>
      </c>
      <c r="N650" s="70" t="n">
        <v>0</v>
      </c>
      <c r="O650" s="70" t="n">
        <v>0</v>
      </c>
      <c r="P650" s="70" t="n">
        <f aca="false">M650</f>
        <v>49110</v>
      </c>
      <c r="Q650" s="74" t="n">
        <f aca="false">P650/J650</f>
        <v>97.0745206562562</v>
      </c>
      <c r="R650" s="65" t="n">
        <v>11111.76</v>
      </c>
      <c r="S650" s="65" t="n">
        <v>2020</v>
      </c>
      <c r="T650" s="36"/>
    </row>
    <row r="651" s="2" customFormat="true" ht="12.75" hidden="false" customHeight="true" outlineLevel="0" collapsed="false">
      <c r="A651" s="65" t="n">
        <f aca="false">A650+1</f>
        <v>11</v>
      </c>
      <c r="B651" s="68" t="s">
        <v>646</v>
      </c>
      <c r="C651" s="65" t="n">
        <v>1963</v>
      </c>
      <c r="D651" s="28"/>
      <c r="E651" s="65" t="s">
        <v>43</v>
      </c>
      <c r="F651" s="68" t="s">
        <v>546</v>
      </c>
      <c r="G651" s="65" t="n">
        <v>2</v>
      </c>
      <c r="H651" s="65" t="n">
        <v>1</v>
      </c>
      <c r="I651" s="70" t="n">
        <v>355.8</v>
      </c>
      <c r="J651" s="70" t="n">
        <v>329</v>
      </c>
      <c r="K651" s="70" t="n">
        <v>77.5</v>
      </c>
      <c r="L651" s="65" t="n">
        <v>8</v>
      </c>
      <c r="M651" s="70" t="n">
        <f aca="false">'Раздел 2'!C651</f>
        <v>31938</v>
      </c>
      <c r="N651" s="70" t="n">
        <v>0</v>
      </c>
      <c r="O651" s="70" t="n">
        <v>0</v>
      </c>
      <c r="P651" s="70" t="n">
        <f aca="false">M651</f>
        <v>31938</v>
      </c>
      <c r="Q651" s="74" t="n">
        <f aca="false">P651/J651</f>
        <v>97.0759878419453</v>
      </c>
      <c r="R651" s="65" t="n">
        <v>11111.76</v>
      </c>
      <c r="S651" s="65" t="n">
        <v>2020</v>
      </c>
      <c r="T651" s="36"/>
    </row>
    <row r="652" s="2" customFormat="true" ht="12.75" hidden="false" customHeight="true" outlineLevel="0" collapsed="false">
      <c r="A652" s="65" t="n">
        <f aca="false">A651+1</f>
        <v>12</v>
      </c>
      <c r="B652" s="68" t="s">
        <v>647</v>
      </c>
      <c r="C652" s="65" t="n">
        <v>1939</v>
      </c>
      <c r="D652" s="28"/>
      <c r="E652" s="65" t="s">
        <v>43</v>
      </c>
      <c r="F652" s="68" t="s">
        <v>546</v>
      </c>
      <c r="G652" s="65" t="n">
        <v>2</v>
      </c>
      <c r="H652" s="65" t="n">
        <v>2</v>
      </c>
      <c r="I652" s="70" t="n">
        <v>432.5</v>
      </c>
      <c r="J652" s="70" t="n">
        <v>394.2</v>
      </c>
      <c r="K652" s="70" t="n">
        <v>153.5</v>
      </c>
      <c r="L652" s="65" t="n">
        <v>8</v>
      </c>
      <c r="M652" s="70" t="n">
        <f aca="false">'Раздел 2'!C652</f>
        <v>35284.39</v>
      </c>
      <c r="N652" s="70" t="n">
        <v>0</v>
      </c>
      <c r="O652" s="70" t="n">
        <v>0</v>
      </c>
      <c r="P652" s="70" t="n">
        <f aca="false">M652</f>
        <v>35284.39</v>
      </c>
      <c r="Q652" s="74" t="n">
        <f aca="false">P652/J652</f>
        <v>89.5088533739219</v>
      </c>
      <c r="R652" s="65" t="n">
        <v>11111.76</v>
      </c>
      <c r="S652" s="65" t="n">
        <v>2020</v>
      </c>
      <c r="T652" s="36"/>
    </row>
    <row r="653" s="2" customFormat="true" ht="12.75" hidden="false" customHeight="true" outlineLevel="0" collapsed="false">
      <c r="A653" s="65" t="n">
        <f aca="false">A652+1</f>
        <v>13</v>
      </c>
      <c r="B653" s="68" t="s">
        <v>648</v>
      </c>
      <c r="C653" s="65" t="n">
        <v>1951</v>
      </c>
      <c r="D653" s="28"/>
      <c r="E653" s="65" t="s">
        <v>43</v>
      </c>
      <c r="F653" s="68" t="s">
        <v>546</v>
      </c>
      <c r="G653" s="65" t="n">
        <v>2</v>
      </c>
      <c r="H653" s="65" t="n">
        <v>1</v>
      </c>
      <c r="I653" s="70" t="n">
        <v>399.4</v>
      </c>
      <c r="J653" s="70" t="n">
        <v>361.3</v>
      </c>
      <c r="K653" s="70" t="n">
        <v>191.5</v>
      </c>
      <c r="L653" s="65" t="n">
        <v>8</v>
      </c>
      <c r="M653" s="70" t="n">
        <f aca="false">'Раздел 2'!C653</f>
        <v>25919</v>
      </c>
      <c r="N653" s="70" t="n">
        <v>0</v>
      </c>
      <c r="O653" s="70" t="n">
        <v>0</v>
      </c>
      <c r="P653" s="70" t="n">
        <f aca="false">M653</f>
        <v>25919</v>
      </c>
      <c r="Q653" s="74" t="n">
        <f aca="false">P653/J653</f>
        <v>71.7381677276502</v>
      </c>
      <c r="R653" s="65" t="n">
        <v>11111.76</v>
      </c>
      <c r="S653" s="65" t="n">
        <v>2020</v>
      </c>
      <c r="T653" s="36"/>
    </row>
    <row r="654" s="2" customFormat="true" ht="12.75" hidden="false" customHeight="true" outlineLevel="0" collapsed="false">
      <c r="A654" s="65" t="n">
        <f aca="false">A653+1</f>
        <v>14</v>
      </c>
      <c r="B654" s="68" t="s">
        <v>649</v>
      </c>
      <c r="C654" s="65" t="n">
        <v>1954</v>
      </c>
      <c r="D654" s="28"/>
      <c r="E654" s="65" t="s">
        <v>43</v>
      </c>
      <c r="F654" s="68" t="s">
        <v>546</v>
      </c>
      <c r="G654" s="65" t="n">
        <v>2</v>
      </c>
      <c r="H654" s="65" t="n">
        <v>1</v>
      </c>
      <c r="I654" s="70" t="n">
        <v>411.2</v>
      </c>
      <c r="J654" s="70" t="n">
        <v>373.1</v>
      </c>
      <c r="K654" s="70" t="n">
        <v>43.8</v>
      </c>
      <c r="L654" s="65" t="n">
        <v>8</v>
      </c>
      <c r="M654" s="70" t="n">
        <f aca="false">'Раздел 2'!C654</f>
        <v>15691</v>
      </c>
      <c r="N654" s="70" t="n">
        <v>0</v>
      </c>
      <c r="O654" s="70" t="n">
        <v>0</v>
      </c>
      <c r="P654" s="70" t="n">
        <f aca="false">M654</f>
        <v>15691</v>
      </c>
      <c r="Q654" s="74" t="n">
        <f aca="false">P654/J654</f>
        <v>42.0557491289199</v>
      </c>
      <c r="R654" s="65" t="n">
        <v>11111.76</v>
      </c>
      <c r="S654" s="65" t="n">
        <v>2020</v>
      </c>
      <c r="T654" s="36"/>
    </row>
    <row r="655" s="2" customFormat="true" ht="12.75" hidden="false" customHeight="true" outlineLevel="0" collapsed="false">
      <c r="A655" s="65" t="n">
        <f aca="false">A654+1</f>
        <v>15</v>
      </c>
      <c r="B655" s="68" t="s">
        <v>616</v>
      </c>
      <c r="C655" s="65" t="n">
        <v>1960</v>
      </c>
      <c r="D655" s="28"/>
      <c r="E655" s="65" t="s">
        <v>43</v>
      </c>
      <c r="F655" s="68" t="s">
        <v>79</v>
      </c>
      <c r="G655" s="65" t="n">
        <v>2</v>
      </c>
      <c r="H655" s="65" t="n">
        <v>1</v>
      </c>
      <c r="I655" s="70" t="n">
        <v>296.7</v>
      </c>
      <c r="J655" s="70" t="n">
        <v>273.5</v>
      </c>
      <c r="K655" s="65" t="n">
        <v>234.9</v>
      </c>
      <c r="L655" s="65" t="n">
        <v>8</v>
      </c>
      <c r="M655" s="70" t="n">
        <f aca="false">'Раздел 2'!C655</f>
        <v>4092353.98</v>
      </c>
      <c r="N655" s="70" t="n">
        <v>0</v>
      </c>
      <c r="O655" s="70" t="n">
        <v>0</v>
      </c>
      <c r="P655" s="70" t="n">
        <f aca="false">M655</f>
        <v>4092353.98</v>
      </c>
      <c r="Q655" s="74" t="n">
        <f aca="false">P655/J655</f>
        <v>14962.9030347349</v>
      </c>
      <c r="R655" s="65" t="n">
        <v>16488.59</v>
      </c>
      <c r="S655" s="65" t="n">
        <v>2020</v>
      </c>
      <c r="T655" s="36"/>
    </row>
    <row r="656" s="2" customFormat="true" ht="12.75" hidden="false" customHeight="true" outlineLevel="0" collapsed="false">
      <c r="A656" s="65" t="n">
        <f aca="false">A655+1</f>
        <v>16</v>
      </c>
      <c r="B656" s="68" t="s">
        <v>617</v>
      </c>
      <c r="C656" s="65" t="n">
        <v>1959</v>
      </c>
      <c r="D656" s="28"/>
      <c r="E656" s="65" t="s">
        <v>43</v>
      </c>
      <c r="F656" s="68" t="s">
        <v>79</v>
      </c>
      <c r="G656" s="65" t="n">
        <v>2</v>
      </c>
      <c r="H656" s="65" t="n">
        <v>1</v>
      </c>
      <c r="I656" s="70" t="n">
        <v>411.8</v>
      </c>
      <c r="J656" s="70" t="n">
        <v>371.5</v>
      </c>
      <c r="K656" s="65" t="n">
        <v>328.3</v>
      </c>
      <c r="L656" s="65" t="n">
        <v>8</v>
      </c>
      <c r="M656" s="70" t="n">
        <f aca="false">'Раздел 2'!C656</f>
        <v>4734137.44</v>
      </c>
      <c r="N656" s="70" t="n">
        <v>0</v>
      </c>
      <c r="O656" s="70" t="n">
        <v>0</v>
      </c>
      <c r="P656" s="70" t="n">
        <f aca="false">M656</f>
        <v>4734137.44</v>
      </c>
      <c r="Q656" s="74" t="n">
        <f aca="false">P656/J656</f>
        <v>12743.3040107672</v>
      </c>
      <c r="R656" s="65" t="n">
        <v>16488.59</v>
      </c>
      <c r="S656" s="65" t="n">
        <v>2020</v>
      </c>
      <c r="T656" s="36"/>
    </row>
    <row r="657" s="2" customFormat="true" ht="12.75" hidden="false" customHeight="true" outlineLevel="0" collapsed="false">
      <c r="A657" s="65" t="n">
        <f aca="false">A656+1</f>
        <v>17</v>
      </c>
      <c r="B657" s="68" t="s">
        <v>624</v>
      </c>
      <c r="C657" s="65" t="n">
        <v>1965</v>
      </c>
      <c r="D657" s="28"/>
      <c r="E657" s="65" t="s">
        <v>43</v>
      </c>
      <c r="F657" s="68" t="s">
        <v>79</v>
      </c>
      <c r="G657" s="65" t="n">
        <v>2</v>
      </c>
      <c r="H657" s="65" t="n">
        <v>4</v>
      </c>
      <c r="I657" s="70" t="n">
        <v>340.3</v>
      </c>
      <c r="J657" s="70" t="n">
        <v>304</v>
      </c>
      <c r="K657" s="65" t="n">
        <v>71</v>
      </c>
      <c r="L657" s="65" t="n">
        <v>7</v>
      </c>
      <c r="M657" s="70" t="n">
        <f aca="false">'Раздел 2'!C657</f>
        <v>6623400.44</v>
      </c>
      <c r="N657" s="70" t="n">
        <v>0</v>
      </c>
      <c r="O657" s="70" t="n">
        <v>0</v>
      </c>
      <c r="P657" s="70" t="n">
        <f aca="false">M657</f>
        <v>6623400.44</v>
      </c>
      <c r="Q657" s="74" t="n">
        <f aca="false">P657/J657</f>
        <v>21787.5014473684</v>
      </c>
      <c r="R657" s="65" t="n">
        <v>16488.59</v>
      </c>
      <c r="S657" s="65" t="n">
        <v>2020</v>
      </c>
      <c r="T657" s="36"/>
    </row>
    <row r="658" s="2" customFormat="true" ht="12.75" hidden="false" customHeight="true" outlineLevel="0" collapsed="false">
      <c r="A658" s="65" t="n">
        <f aca="false">A657+1</f>
        <v>18</v>
      </c>
      <c r="B658" s="68" t="s">
        <v>650</v>
      </c>
      <c r="C658" s="65" t="n">
        <v>1939</v>
      </c>
      <c r="D658" s="28"/>
      <c r="E658" s="65" t="s">
        <v>43</v>
      </c>
      <c r="F658" s="68" t="s">
        <v>635</v>
      </c>
      <c r="G658" s="65" t="n">
        <v>2</v>
      </c>
      <c r="H658" s="65" t="n">
        <v>2</v>
      </c>
      <c r="I658" s="70" t="n">
        <v>422.9</v>
      </c>
      <c r="J658" s="70" t="n">
        <v>386.8</v>
      </c>
      <c r="K658" s="65" t="n">
        <v>145.5</v>
      </c>
      <c r="L658" s="65" t="n">
        <v>8</v>
      </c>
      <c r="M658" s="70" t="n">
        <f aca="false">'Раздел 2'!C658</f>
        <v>25919</v>
      </c>
      <c r="N658" s="70" t="n">
        <v>0</v>
      </c>
      <c r="O658" s="70" t="n">
        <v>0</v>
      </c>
      <c r="P658" s="70" t="n">
        <f aca="false">M658</f>
        <v>25919</v>
      </c>
      <c r="Q658" s="74" t="n">
        <f aca="false">P658/J658</f>
        <v>67.0087900723888</v>
      </c>
      <c r="R658" s="65" t="n">
        <v>11111.76</v>
      </c>
      <c r="S658" s="65" t="n">
        <v>2020</v>
      </c>
      <c r="T658" s="36"/>
    </row>
    <row r="659" s="2" customFormat="true" ht="12.75" hidden="false" customHeight="true" outlineLevel="0" collapsed="false">
      <c r="A659" s="65" t="n">
        <f aca="false">A658+1</f>
        <v>19</v>
      </c>
      <c r="B659" s="68" t="s">
        <v>651</v>
      </c>
      <c r="C659" s="65" t="n">
        <v>1966</v>
      </c>
      <c r="D659" s="28"/>
      <c r="E659" s="65" t="s">
        <v>43</v>
      </c>
      <c r="F659" s="68" t="s">
        <v>54</v>
      </c>
      <c r="G659" s="65" t="n">
        <v>2</v>
      </c>
      <c r="H659" s="65" t="n">
        <v>1</v>
      </c>
      <c r="I659" s="70" t="n">
        <v>351.3</v>
      </c>
      <c r="J659" s="70" t="n">
        <v>326.3</v>
      </c>
      <c r="K659" s="70" t="n">
        <v>0</v>
      </c>
      <c r="L659" s="65" t="n">
        <v>8</v>
      </c>
      <c r="M659" s="70" t="n">
        <f aca="false">'Раздел 2'!C659</f>
        <v>31675</v>
      </c>
      <c r="N659" s="70" t="n">
        <v>0</v>
      </c>
      <c r="O659" s="70" t="n">
        <v>0</v>
      </c>
      <c r="P659" s="70" t="n">
        <f aca="false">M659</f>
        <v>31675</v>
      </c>
      <c r="Q659" s="74" t="n">
        <f aca="false">P659/J659</f>
        <v>97.07324547962</v>
      </c>
      <c r="R659" s="65" t="n">
        <v>11111.76</v>
      </c>
      <c r="S659" s="65" t="n">
        <v>2020</v>
      </c>
      <c r="T659" s="36"/>
    </row>
    <row r="660" s="2" customFormat="true" ht="12.75" hidden="false" customHeight="true" outlineLevel="0" collapsed="false">
      <c r="A660" s="65" t="n">
        <f aca="false">A659+1</f>
        <v>20</v>
      </c>
      <c r="B660" s="68" t="s">
        <v>652</v>
      </c>
      <c r="C660" s="65" t="n">
        <v>1962</v>
      </c>
      <c r="D660" s="28"/>
      <c r="E660" s="65" t="s">
        <v>43</v>
      </c>
      <c r="F660" s="68" t="s">
        <v>54</v>
      </c>
      <c r="G660" s="65" t="n">
        <v>2</v>
      </c>
      <c r="H660" s="65" t="n">
        <v>1</v>
      </c>
      <c r="I660" s="70" t="n">
        <v>345.8</v>
      </c>
      <c r="J660" s="70" t="n">
        <v>321.9</v>
      </c>
      <c r="K660" s="65" t="n">
        <v>244.7</v>
      </c>
      <c r="L660" s="65" t="n">
        <v>8</v>
      </c>
      <c r="M660" s="70" t="n">
        <f aca="false">'Раздел 2'!C660</f>
        <v>31249</v>
      </c>
      <c r="N660" s="70" t="n">
        <v>0</v>
      </c>
      <c r="O660" s="70" t="n">
        <v>0</v>
      </c>
      <c r="P660" s="70" t="n">
        <f aca="false">M660</f>
        <v>31249</v>
      </c>
      <c r="Q660" s="74" t="n">
        <f aca="false">P660/J660</f>
        <v>97.0767319043181</v>
      </c>
      <c r="R660" s="65" t="n">
        <v>11111.76</v>
      </c>
      <c r="S660" s="65" t="n">
        <v>2020</v>
      </c>
      <c r="T660" s="36"/>
    </row>
    <row r="661" s="2" customFormat="true" ht="12.75" hidden="false" customHeight="true" outlineLevel="0" collapsed="false">
      <c r="A661" s="65" t="n">
        <f aca="false">A660+1</f>
        <v>21</v>
      </c>
      <c r="B661" s="68" t="s">
        <v>653</v>
      </c>
      <c r="C661" s="65" t="n">
        <v>1950</v>
      </c>
      <c r="D661" s="28"/>
      <c r="E661" s="65" t="s">
        <v>43</v>
      </c>
      <c r="F661" s="68" t="s">
        <v>635</v>
      </c>
      <c r="G661" s="65" t="n">
        <v>2</v>
      </c>
      <c r="H661" s="65" t="n">
        <v>1</v>
      </c>
      <c r="I661" s="70" t="n">
        <v>433</v>
      </c>
      <c r="J661" s="70" t="n">
        <v>394.7</v>
      </c>
      <c r="K661" s="65" t="n">
        <v>46.4</v>
      </c>
      <c r="L661" s="65" t="n">
        <v>10</v>
      </c>
      <c r="M661" s="70" t="n">
        <f aca="false">'Раздел 2'!C661</f>
        <v>38315</v>
      </c>
      <c r="N661" s="70" t="n">
        <v>0</v>
      </c>
      <c r="O661" s="70" t="n">
        <v>0</v>
      </c>
      <c r="P661" s="70" t="n">
        <f aca="false">M661</f>
        <v>38315</v>
      </c>
      <c r="Q661" s="74" t="n">
        <f aca="false">P661/J661</f>
        <v>97.0737268811756</v>
      </c>
      <c r="R661" s="65" t="n">
        <v>11111.76</v>
      </c>
      <c r="S661" s="65" t="n">
        <v>2020</v>
      </c>
      <c r="T661" s="36"/>
    </row>
    <row r="662" s="2" customFormat="true" ht="12.75" hidden="false" customHeight="true" outlineLevel="0" collapsed="false">
      <c r="A662" s="65" t="n">
        <f aca="false">A661+1</f>
        <v>22</v>
      </c>
      <c r="B662" s="68" t="s">
        <v>654</v>
      </c>
      <c r="C662" s="65" t="n">
        <v>1950</v>
      </c>
      <c r="D662" s="28"/>
      <c r="E662" s="65" t="s">
        <v>43</v>
      </c>
      <c r="F662" s="68" t="s">
        <v>635</v>
      </c>
      <c r="G662" s="65" t="n">
        <v>2</v>
      </c>
      <c r="H662" s="65" t="n">
        <v>1</v>
      </c>
      <c r="I662" s="70" t="n">
        <v>406.8</v>
      </c>
      <c r="J662" s="70" t="n">
        <v>366.7</v>
      </c>
      <c r="K662" s="65" t="n">
        <v>227.7</v>
      </c>
      <c r="L662" s="65" t="n">
        <v>8</v>
      </c>
      <c r="M662" s="70" t="n">
        <f aca="false">'Раздел 2'!C662</f>
        <v>35597</v>
      </c>
      <c r="N662" s="70" t="n">
        <v>0</v>
      </c>
      <c r="O662" s="70" t="n">
        <v>0</v>
      </c>
      <c r="P662" s="70" t="n">
        <f aca="false">M662</f>
        <v>35597</v>
      </c>
      <c r="Q662" s="74" t="n">
        <f aca="false">P662/J662</f>
        <v>97.0739023725116</v>
      </c>
      <c r="R662" s="65" t="n">
        <v>11111.76</v>
      </c>
      <c r="S662" s="65" t="n">
        <v>2020</v>
      </c>
      <c r="T662" s="36"/>
    </row>
    <row r="663" s="2" customFormat="true" ht="12.75" hidden="false" customHeight="true" outlineLevel="0" collapsed="false">
      <c r="A663" s="65" t="n">
        <f aca="false">A662+1</f>
        <v>23</v>
      </c>
      <c r="B663" s="68" t="s">
        <v>655</v>
      </c>
      <c r="C663" s="65" t="n">
        <v>1972</v>
      </c>
      <c r="D663" s="28"/>
      <c r="E663" s="65" t="s">
        <v>43</v>
      </c>
      <c r="F663" s="68" t="s">
        <v>54</v>
      </c>
      <c r="G663" s="65" t="n">
        <v>2</v>
      </c>
      <c r="H663" s="65" t="n">
        <v>1</v>
      </c>
      <c r="I663" s="70" t="n">
        <v>333.7</v>
      </c>
      <c r="J663" s="70" t="n">
        <v>321</v>
      </c>
      <c r="K663" s="65" t="n">
        <v>85.7</v>
      </c>
      <c r="L663" s="65" t="n">
        <v>8</v>
      </c>
      <c r="M663" s="70" t="n">
        <f aca="false">'Раздел 2'!C663</f>
        <v>31161</v>
      </c>
      <c r="N663" s="70" t="n">
        <v>0</v>
      </c>
      <c r="O663" s="70" t="n">
        <v>0</v>
      </c>
      <c r="P663" s="70" t="n">
        <f aca="false">M663</f>
        <v>31161</v>
      </c>
      <c r="Q663" s="74" t="n">
        <f aca="false">P663/J663</f>
        <v>97.0747663551402</v>
      </c>
      <c r="R663" s="65" t="n">
        <v>11111.76</v>
      </c>
      <c r="S663" s="65" t="n">
        <v>2020</v>
      </c>
      <c r="T663" s="36"/>
    </row>
    <row r="664" s="2" customFormat="true" ht="12.75" hidden="false" customHeight="true" outlineLevel="0" collapsed="false">
      <c r="A664" s="65" t="n">
        <f aca="false">A663+1</f>
        <v>24</v>
      </c>
      <c r="B664" s="68" t="s">
        <v>656</v>
      </c>
      <c r="C664" s="65" t="n">
        <v>1963</v>
      </c>
      <c r="D664" s="28"/>
      <c r="E664" s="65" t="s">
        <v>43</v>
      </c>
      <c r="F664" s="68" t="s">
        <v>546</v>
      </c>
      <c r="G664" s="65" t="n">
        <v>2</v>
      </c>
      <c r="H664" s="65" t="n">
        <v>1</v>
      </c>
      <c r="I664" s="70" t="n">
        <v>365.4</v>
      </c>
      <c r="J664" s="70" t="n">
        <v>338.6</v>
      </c>
      <c r="K664" s="70" t="n">
        <v>117.1</v>
      </c>
      <c r="L664" s="65" t="n">
        <v>8</v>
      </c>
      <c r="M664" s="70" t="n">
        <f aca="false">'Раздел 2'!C664</f>
        <v>30303.29</v>
      </c>
      <c r="N664" s="70" t="n">
        <v>0</v>
      </c>
      <c r="O664" s="70" t="n">
        <v>0</v>
      </c>
      <c r="P664" s="70" t="n">
        <f aca="false">M664</f>
        <v>30303.29</v>
      </c>
      <c r="Q664" s="74" t="n">
        <f aca="false">P664/J664</f>
        <v>89.4958357944477</v>
      </c>
      <c r="R664" s="65" t="n">
        <v>11111.76</v>
      </c>
      <c r="S664" s="65" t="n">
        <v>2020</v>
      </c>
      <c r="T664" s="36"/>
    </row>
    <row r="665" s="2" customFormat="true" ht="12.75" hidden="false" customHeight="true" outlineLevel="0" collapsed="false">
      <c r="A665" s="65" t="n">
        <f aca="false">A664+1</f>
        <v>25</v>
      </c>
      <c r="B665" s="68" t="s">
        <v>657</v>
      </c>
      <c r="C665" s="65" t="n">
        <v>1956</v>
      </c>
      <c r="D665" s="28"/>
      <c r="E665" s="65" t="s">
        <v>43</v>
      </c>
      <c r="F665" s="68" t="s">
        <v>546</v>
      </c>
      <c r="G665" s="65" t="n">
        <v>2</v>
      </c>
      <c r="H665" s="65" t="n">
        <v>1</v>
      </c>
      <c r="I665" s="70" t="n">
        <v>424.3</v>
      </c>
      <c r="J665" s="70" t="n">
        <v>384.9</v>
      </c>
      <c r="K665" s="70" t="n">
        <v>180.7</v>
      </c>
      <c r="L665" s="65" t="n">
        <v>8</v>
      </c>
      <c r="M665" s="70" t="n">
        <f aca="false">'Раздел 2'!C665</f>
        <v>37364</v>
      </c>
      <c r="N665" s="70" t="n">
        <v>0</v>
      </c>
      <c r="O665" s="70" t="n">
        <v>0</v>
      </c>
      <c r="P665" s="70" t="n">
        <f aca="false">M665</f>
        <v>37364</v>
      </c>
      <c r="Q665" s="74" t="n">
        <f aca="false">P665/J665</f>
        <v>97.0745648220317</v>
      </c>
      <c r="R665" s="65" t="n">
        <v>11111.76</v>
      </c>
      <c r="S665" s="65" t="n">
        <v>2020</v>
      </c>
      <c r="T665" s="36"/>
    </row>
    <row r="666" s="2" customFormat="true" ht="12.75" hidden="false" customHeight="true" outlineLevel="0" collapsed="false">
      <c r="A666" s="65" t="n">
        <f aca="false">A665+1</f>
        <v>26</v>
      </c>
      <c r="B666" s="68" t="s">
        <v>658</v>
      </c>
      <c r="C666" s="65" t="n">
        <v>1952</v>
      </c>
      <c r="D666" s="28"/>
      <c r="E666" s="65" t="s">
        <v>43</v>
      </c>
      <c r="F666" s="68" t="s">
        <v>546</v>
      </c>
      <c r="G666" s="65" t="n">
        <v>2</v>
      </c>
      <c r="H666" s="65" t="n">
        <v>2</v>
      </c>
      <c r="I666" s="70" t="n">
        <v>488.5</v>
      </c>
      <c r="J666" s="70" t="n">
        <v>468.5</v>
      </c>
      <c r="K666" s="70" t="n">
        <v>347</v>
      </c>
      <c r="L666" s="65" t="n">
        <v>8</v>
      </c>
      <c r="M666" s="70" t="n">
        <f aca="false">'Раздел 2'!C666</f>
        <v>45480</v>
      </c>
      <c r="N666" s="70" t="n">
        <v>0</v>
      </c>
      <c r="O666" s="70" t="n">
        <v>0</v>
      </c>
      <c r="P666" s="70" t="n">
        <f aca="false">M666</f>
        <v>45480</v>
      </c>
      <c r="Q666" s="74" t="n">
        <f aca="false">P666/J666</f>
        <v>97.0757737459979</v>
      </c>
      <c r="R666" s="65" t="n">
        <v>11111.76</v>
      </c>
      <c r="S666" s="65" t="n">
        <v>2020</v>
      </c>
      <c r="T666" s="36"/>
    </row>
    <row r="667" s="2" customFormat="true" ht="12.75" hidden="false" customHeight="true" outlineLevel="0" collapsed="false">
      <c r="A667" s="65" t="n">
        <f aca="false">A666+1</f>
        <v>27</v>
      </c>
      <c r="B667" s="68" t="s">
        <v>659</v>
      </c>
      <c r="C667" s="65" t="n">
        <v>1947</v>
      </c>
      <c r="D667" s="28"/>
      <c r="E667" s="65" t="s">
        <v>43</v>
      </c>
      <c r="F667" s="68" t="s">
        <v>546</v>
      </c>
      <c r="G667" s="65" t="n">
        <v>2</v>
      </c>
      <c r="H667" s="65" t="n">
        <v>2</v>
      </c>
      <c r="I667" s="70" t="n">
        <v>543.4</v>
      </c>
      <c r="J667" s="70" t="n">
        <v>492.9</v>
      </c>
      <c r="K667" s="70" t="n">
        <v>426.3</v>
      </c>
      <c r="L667" s="65" t="n">
        <v>9</v>
      </c>
      <c r="M667" s="70" t="n">
        <f aca="false">'Раздел 2'!C667</f>
        <v>44111.71</v>
      </c>
      <c r="N667" s="70" t="n">
        <v>0</v>
      </c>
      <c r="O667" s="70" t="n">
        <v>0</v>
      </c>
      <c r="P667" s="70" t="n">
        <f aca="false">M667</f>
        <v>44111.71</v>
      </c>
      <c r="Q667" s="74" t="n">
        <f aca="false">P667/J667</f>
        <v>89.4942381821871</v>
      </c>
      <c r="R667" s="65" t="n">
        <v>11111.76</v>
      </c>
      <c r="S667" s="65" t="n">
        <v>2020</v>
      </c>
      <c r="T667" s="36"/>
    </row>
    <row r="668" s="2" customFormat="true" ht="12.75" hidden="false" customHeight="true" outlineLevel="0" collapsed="false">
      <c r="A668" s="65" t="n">
        <f aca="false">A667+1</f>
        <v>28</v>
      </c>
      <c r="B668" s="68" t="s">
        <v>660</v>
      </c>
      <c r="C668" s="65" t="n">
        <v>1963</v>
      </c>
      <c r="D668" s="28"/>
      <c r="E668" s="65" t="s">
        <v>43</v>
      </c>
      <c r="F668" s="68" t="s">
        <v>546</v>
      </c>
      <c r="G668" s="65" t="n">
        <v>2</v>
      </c>
      <c r="H668" s="65" t="n">
        <v>1</v>
      </c>
      <c r="I668" s="70" t="n">
        <v>329.6</v>
      </c>
      <c r="J668" s="70" t="n">
        <v>306.8</v>
      </c>
      <c r="K668" s="70" t="n">
        <v>0</v>
      </c>
      <c r="L668" s="65" t="n">
        <v>8</v>
      </c>
      <c r="M668" s="70" t="n">
        <f aca="false">'Раздел 2'!C668</f>
        <v>27457.34</v>
      </c>
      <c r="N668" s="70" t="n">
        <v>0</v>
      </c>
      <c r="O668" s="70" t="n">
        <v>0</v>
      </c>
      <c r="P668" s="70" t="n">
        <f aca="false">M668</f>
        <v>27457.34</v>
      </c>
      <c r="Q668" s="74" t="n">
        <f aca="false">P668/J668</f>
        <v>89.4958930899609</v>
      </c>
      <c r="R668" s="65" t="n">
        <v>11111.76</v>
      </c>
      <c r="S668" s="65" t="n">
        <v>2020</v>
      </c>
      <c r="T668" s="36"/>
    </row>
    <row r="669" s="2" customFormat="true" ht="12.75" hidden="false" customHeight="true" outlineLevel="0" collapsed="false">
      <c r="A669" s="65" t="n">
        <f aca="false">A668+1</f>
        <v>29</v>
      </c>
      <c r="B669" s="68" t="s">
        <v>661</v>
      </c>
      <c r="C669" s="65" t="n">
        <v>1960</v>
      </c>
      <c r="D669" s="28"/>
      <c r="E669" s="65" t="s">
        <v>43</v>
      </c>
      <c r="F669" s="68" t="s">
        <v>546</v>
      </c>
      <c r="G669" s="65" t="n">
        <v>2</v>
      </c>
      <c r="H669" s="65" t="n">
        <v>2</v>
      </c>
      <c r="I669" s="70" t="n">
        <v>158.2</v>
      </c>
      <c r="J669" s="70" t="n">
        <v>142</v>
      </c>
      <c r="K669" s="70" t="n">
        <v>70.4</v>
      </c>
      <c r="L669" s="65" t="n">
        <v>4</v>
      </c>
      <c r="M669" s="70" t="n">
        <f aca="false">'Раздел 2'!C669</f>
        <v>13785</v>
      </c>
      <c r="N669" s="70" t="n">
        <v>0</v>
      </c>
      <c r="O669" s="70" t="n">
        <v>0</v>
      </c>
      <c r="P669" s="70" t="n">
        <f aca="false">M669</f>
        <v>13785</v>
      </c>
      <c r="Q669" s="74" t="n">
        <f aca="false">P669/J669</f>
        <v>97.0774647887324</v>
      </c>
      <c r="R669" s="65" t="n">
        <v>11111.76</v>
      </c>
      <c r="S669" s="65" t="n">
        <v>2020</v>
      </c>
      <c r="T669" s="36"/>
    </row>
    <row r="670" s="2" customFormat="true" ht="12.75" hidden="false" customHeight="true" outlineLevel="0" collapsed="false">
      <c r="A670" s="47" t="s">
        <v>662</v>
      </c>
      <c r="B670" s="47"/>
      <c r="C670" s="49" t="n">
        <v>29</v>
      </c>
      <c r="D670" s="49"/>
      <c r="E670" s="49"/>
      <c r="F670" s="47"/>
      <c r="G670" s="49"/>
      <c r="H670" s="50"/>
      <c r="I670" s="54" t="n">
        <f aca="false">SUM(I641:I669)</f>
        <v>11304.2</v>
      </c>
      <c r="J670" s="54" t="n">
        <f aca="false">SUM(J641:J669)</f>
        <v>10322.26</v>
      </c>
      <c r="K670" s="54" t="n">
        <f aca="false">SUM(K641:K669)</f>
        <v>4331.4</v>
      </c>
      <c r="L670" s="104" t="n">
        <f aca="false">SUM(L641:L669)</f>
        <v>238</v>
      </c>
      <c r="M670" s="54" t="n">
        <f aca="false">SUM(M641:M669)</f>
        <v>20063537.04</v>
      </c>
      <c r="N670" s="49"/>
      <c r="O670" s="49"/>
      <c r="P670" s="54" t="n">
        <f aca="false">SUM(P641:P669)</f>
        <v>20063537.04</v>
      </c>
      <c r="Q670" s="86"/>
      <c r="R670" s="86"/>
      <c r="S670" s="49"/>
      <c r="T670" s="36"/>
    </row>
    <row r="671" s="2" customFormat="true" ht="12.75" hidden="false" customHeight="true" outlineLevel="0" collapsed="false">
      <c r="A671" s="65" t="n">
        <v>1</v>
      </c>
      <c r="B671" s="68" t="s">
        <v>663</v>
      </c>
      <c r="C671" s="65" t="n">
        <v>1965</v>
      </c>
      <c r="D671" s="28"/>
      <c r="E671" s="65" t="s">
        <v>43</v>
      </c>
      <c r="F671" s="68" t="s">
        <v>54</v>
      </c>
      <c r="G671" s="65" t="n">
        <v>2</v>
      </c>
      <c r="H671" s="69" t="n">
        <v>2</v>
      </c>
      <c r="I671" s="70" t="n">
        <v>537.8</v>
      </c>
      <c r="J671" s="70" t="n">
        <v>462.1</v>
      </c>
      <c r="K671" s="65" t="n">
        <v>372.5</v>
      </c>
      <c r="L671" s="69" t="n">
        <v>12</v>
      </c>
      <c r="M671" s="70" t="n">
        <f aca="false">'Раздел 2'!C671</f>
        <v>104671</v>
      </c>
      <c r="N671" s="70" t="n">
        <v>0</v>
      </c>
      <c r="O671" s="70" t="n">
        <v>0</v>
      </c>
      <c r="P671" s="70" t="n">
        <f aca="false">M671</f>
        <v>104671</v>
      </c>
      <c r="Q671" s="74" t="n">
        <f aca="false">P671/J671</f>
        <v>226.51157758061</v>
      </c>
      <c r="R671" s="65" t="n">
        <v>11111.76</v>
      </c>
      <c r="S671" s="65" t="n">
        <v>2021</v>
      </c>
      <c r="T671" s="36"/>
    </row>
    <row r="672" s="2" customFormat="true" ht="12.75" hidden="false" customHeight="true" outlineLevel="0" collapsed="false">
      <c r="A672" s="65" t="n">
        <f aca="false">A671+1</f>
        <v>2</v>
      </c>
      <c r="B672" s="68" t="s">
        <v>664</v>
      </c>
      <c r="C672" s="65" t="n">
        <v>1965</v>
      </c>
      <c r="D672" s="28"/>
      <c r="E672" s="65" t="s">
        <v>43</v>
      </c>
      <c r="F672" s="68" t="s">
        <v>643</v>
      </c>
      <c r="G672" s="65" t="n">
        <v>2</v>
      </c>
      <c r="H672" s="69" t="n">
        <v>2</v>
      </c>
      <c r="I672" s="70" t="n">
        <v>555</v>
      </c>
      <c r="J672" s="70" t="n">
        <v>504.2</v>
      </c>
      <c r="K672" s="65" t="n">
        <v>329.4</v>
      </c>
      <c r="L672" s="69" t="n">
        <v>12</v>
      </c>
      <c r="M672" s="70" t="n">
        <f aca="false">'Раздел 2'!C672</f>
        <v>114207</v>
      </c>
      <c r="N672" s="70" t="n">
        <v>0</v>
      </c>
      <c r="O672" s="70" t="n">
        <v>0</v>
      </c>
      <c r="P672" s="70" t="n">
        <f aca="false">M672</f>
        <v>114207</v>
      </c>
      <c r="Q672" s="74" t="n">
        <f aca="false">P672/J672</f>
        <v>226.511305037683</v>
      </c>
      <c r="R672" s="65" t="n">
        <v>11111.76</v>
      </c>
      <c r="S672" s="65" t="n">
        <v>2021</v>
      </c>
      <c r="T672" s="36"/>
    </row>
    <row r="673" s="2" customFormat="true" ht="12.75" hidden="false" customHeight="true" outlineLevel="0" collapsed="false">
      <c r="A673" s="65" t="n">
        <v>3</v>
      </c>
      <c r="B673" s="68" t="s">
        <v>665</v>
      </c>
      <c r="C673" s="65" t="n">
        <v>1961</v>
      </c>
      <c r="D673" s="28"/>
      <c r="E673" s="65" t="s">
        <v>43</v>
      </c>
      <c r="F673" s="68" t="s">
        <v>79</v>
      </c>
      <c r="G673" s="65" t="n">
        <v>2</v>
      </c>
      <c r="H673" s="69" t="n">
        <v>2</v>
      </c>
      <c r="I673" s="70" t="n">
        <v>390.1</v>
      </c>
      <c r="J673" s="70" t="n">
        <v>297.4</v>
      </c>
      <c r="K673" s="65" t="n">
        <v>40.3</v>
      </c>
      <c r="L673" s="69" t="n">
        <v>8</v>
      </c>
      <c r="M673" s="70" t="n">
        <f aca="false">'Раздел 2'!C673</f>
        <v>67364</v>
      </c>
      <c r="N673" s="70" t="n">
        <v>0</v>
      </c>
      <c r="O673" s="70" t="n">
        <v>0</v>
      </c>
      <c r="P673" s="70" t="n">
        <f aca="false">M673</f>
        <v>67364</v>
      </c>
      <c r="Q673" s="74" t="n">
        <f aca="false">P673/J673</f>
        <v>226.509751176866</v>
      </c>
      <c r="R673" s="65" t="n">
        <v>11111.76</v>
      </c>
      <c r="S673" s="65" t="n">
        <v>2021</v>
      </c>
      <c r="T673" s="36"/>
    </row>
    <row r="674" s="2" customFormat="true" ht="12.75" hidden="false" customHeight="true" outlineLevel="0" collapsed="false">
      <c r="A674" s="65" t="n">
        <v>4</v>
      </c>
      <c r="B674" s="68" t="s">
        <v>642</v>
      </c>
      <c r="C674" s="65" t="n">
        <v>1965</v>
      </c>
      <c r="D674" s="28"/>
      <c r="E674" s="65" t="s">
        <v>43</v>
      </c>
      <c r="F674" s="68" t="s">
        <v>643</v>
      </c>
      <c r="G674" s="65" t="n">
        <v>2</v>
      </c>
      <c r="H674" s="69" t="n">
        <v>1</v>
      </c>
      <c r="I674" s="70" t="n">
        <v>290.7</v>
      </c>
      <c r="J674" s="70" t="n">
        <v>272.2</v>
      </c>
      <c r="K674" s="65" t="n">
        <v>242.4</v>
      </c>
      <c r="L674" s="69" t="n">
        <v>8</v>
      </c>
      <c r="M674" s="70" t="n">
        <f aca="false">'Раздел 2'!C674</f>
        <v>8583559.61</v>
      </c>
      <c r="N674" s="70" t="n">
        <v>0</v>
      </c>
      <c r="O674" s="70" t="n">
        <v>0</v>
      </c>
      <c r="P674" s="70" t="n">
        <f aca="false">M674</f>
        <v>8583559.61</v>
      </c>
      <c r="Q674" s="74" t="n">
        <f aca="false">P674/J674</f>
        <v>31534.0176708303</v>
      </c>
      <c r="R674" s="65" t="n">
        <v>16488.59</v>
      </c>
      <c r="S674" s="65" t="n">
        <v>2021</v>
      </c>
      <c r="T674" s="36"/>
    </row>
    <row r="675" s="2" customFormat="true" ht="12.75" hidden="false" customHeight="true" outlineLevel="0" collapsed="false">
      <c r="A675" s="65" t="n">
        <v>5</v>
      </c>
      <c r="B675" s="68" t="s">
        <v>639</v>
      </c>
      <c r="C675" s="65" t="n">
        <v>1966</v>
      </c>
      <c r="D675" s="28"/>
      <c r="E675" s="65" t="s">
        <v>43</v>
      </c>
      <c r="F675" s="68" t="s">
        <v>54</v>
      </c>
      <c r="G675" s="65" t="n">
        <v>2</v>
      </c>
      <c r="H675" s="69" t="n">
        <v>3</v>
      </c>
      <c r="I675" s="70" t="n">
        <v>529.6</v>
      </c>
      <c r="J675" s="70" t="n">
        <v>467.8</v>
      </c>
      <c r="K675" s="65" t="n">
        <v>362.9</v>
      </c>
      <c r="L675" s="69" t="n">
        <v>12</v>
      </c>
      <c r="M675" s="70" t="n">
        <f aca="false">'Раздел 2'!C675</f>
        <v>12435287.64</v>
      </c>
      <c r="N675" s="70" t="n">
        <v>0</v>
      </c>
      <c r="O675" s="70" t="n">
        <v>0</v>
      </c>
      <c r="P675" s="70" t="n">
        <f aca="false">M675</f>
        <v>12435287.64</v>
      </c>
      <c r="Q675" s="74" t="n">
        <f aca="false">P675/J675</f>
        <v>26582.4874732792</v>
      </c>
      <c r="R675" s="65" t="n">
        <v>16488.59</v>
      </c>
      <c r="S675" s="65" t="n">
        <v>2021</v>
      </c>
      <c r="T675" s="36"/>
    </row>
    <row r="676" s="2" customFormat="true" ht="12.75" hidden="false" customHeight="true" outlineLevel="0" collapsed="false">
      <c r="A676" s="65" t="n">
        <v>6</v>
      </c>
      <c r="B676" s="68" t="s">
        <v>666</v>
      </c>
      <c r="C676" s="65" t="n">
        <v>1969</v>
      </c>
      <c r="D676" s="28"/>
      <c r="E676" s="65" t="s">
        <v>43</v>
      </c>
      <c r="F676" s="68" t="s">
        <v>163</v>
      </c>
      <c r="G676" s="65" t="n">
        <v>5</v>
      </c>
      <c r="H676" s="69" t="n">
        <v>4</v>
      </c>
      <c r="I676" s="70" t="n">
        <v>3370</v>
      </c>
      <c r="J676" s="70" t="n">
        <v>2620.6</v>
      </c>
      <c r="K676" s="65" t="n">
        <v>0</v>
      </c>
      <c r="L676" s="69" t="n">
        <v>80</v>
      </c>
      <c r="M676" s="70" t="n">
        <f aca="false">'Раздел 2'!C676</f>
        <v>10251067.9</v>
      </c>
      <c r="N676" s="70"/>
      <c r="O676" s="70"/>
      <c r="P676" s="70" t="n">
        <f aca="false">M676</f>
        <v>10251067.9</v>
      </c>
      <c r="Q676" s="74" t="n">
        <f aca="false">P676/J676</f>
        <v>3911.72552087308</v>
      </c>
      <c r="R676" s="65" t="n">
        <v>16488.59</v>
      </c>
      <c r="S676" s="65" t="n">
        <v>2021</v>
      </c>
      <c r="T676" s="36"/>
    </row>
    <row r="677" s="2" customFormat="true" ht="12.75" hidden="false" customHeight="true" outlineLevel="0" collapsed="false">
      <c r="A677" s="47" t="s">
        <v>667</v>
      </c>
      <c r="B677" s="47"/>
      <c r="C677" s="49" t="n">
        <v>6</v>
      </c>
      <c r="D677" s="49"/>
      <c r="E677" s="49"/>
      <c r="F677" s="47"/>
      <c r="G677" s="49"/>
      <c r="H677" s="50"/>
      <c r="I677" s="54" t="n">
        <f aca="false">SUM(I671:I676)</f>
        <v>5673.2</v>
      </c>
      <c r="J677" s="54" t="n">
        <f aca="false">SUM(J671:J676)</f>
        <v>4624.3</v>
      </c>
      <c r="K677" s="54" t="n">
        <f aca="false">SUM(K671:K676)</f>
        <v>1347.5</v>
      </c>
      <c r="L677" s="54" t="n">
        <f aca="false">SUM(L671:L676)</f>
        <v>132</v>
      </c>
      <c r="M677" s="54" t="n">
        <f aca="false">SUM(M671:M676)</f>
        <v>31556157.15</v>
      </c>
      <c r="N677" s="54" t="n">
        <f aca="false">SUM(N671:N675)</f>
        <v>0</v>
      </c>
      <c r="O677" s="54" t="n">
        <f aca="false">SUM(O671:O675)</f>
        <v>0</v>
      </c>
      <c r="P677" s="54" t="n">
        <f aca="false">SUM(P671:P676)</f>
        <v>31556157.15</v>
      </c>
      <c r="Q677" s="86"/>
      <c r="R677" s="86"/>
      <c r="S677" s="49"/>
      <c r="T677" s="36"/>
    </row>
    <row r="678" s="85" customFormat="true" ht="12.75" hidden="false" customHeight="true" outlineLevel="0" collapsed="false">
      <c r="A678" s="31" t="s">
        <v>668</v>
      </c>
      <c r="B678" s="31"/>
      <c r="C678" s="96" t="n">
        <f aca="false">C677+C670+C640</f>
        <v>55</v>
      </c>
      <c r="D678" s="96"/>
      <c r="E678" s="96"/>
      <c r="F678" s="97"/>
      <c r="G678" s="96"/>
      <c r="H678" s="96"/>
      <c r="I678" s="98" t="n">
        <f aca="false">I677+I670+I640</f>
        <v>24120.25</v>
      </c>
      <c r="J678" s="98" t="n">
        <f aca="false">J677+J670+J640</f>
        <v>21532.9</v>
      </c>
      <c r="K678" s="98" t="n">
        <f aca="false">K677+K670+K640</f>
        <v>8713</v>
      </c>
      <c r="L678" s="98" t="n">
        <f aca="false">L677+L670+L640</f>
        <v>523</v>
      </c>
      <c r="M678" s="98" t="n">
        <f aca="false">M670+M640+M677</f>
        <v>52275549.2022</v>
      </c>
      <c r="N678" s="96"/>
      <c r="O678" s="96"/>
      <c r="P678" s="98" t="n">
        <f aca="false">P677+P670+P640</f>
        <v>52275549.2022</v>
      </c>
      <c r="Q678" s="92"/>
      <c r="R678" s="92"/>
      <c r="S678" s="33"/>
      <c r="T678" s="84"/>
    </row>
    <row r="679" s="2" customFormat="true" ht="12.75" hidden="false" customHeight="true" outlineLevel="0" collapsed="false">
      <c r="A679" s="65"/>
      <c r="B679" s="66" t="s">
        <v>669</v>
      </c>
      <c r="C679" s="67"/>
      <c r="D679" s="65"/>
      <c r="E679" s="65"/>
      <c r="F679" s="68"/>
      <c r="G679" s="65"/>
      <c r="H679" s="69"/>
      <c r="I679" s="70"/>
      <c r="J679" s="70"/>
      <c r="K679" s="70"/>
      <c r="L679" s="69"/>
      <c r="M679" s="70"/>
      <c r="N679" s="70"/>
      <c r="O679" s="70"/>
      <c r="P679" s="71"/>
      <c r="Q679" s="74"/>
      <c r="R679" s="73"/>
      <c r="S679" s="65"/>
      <c r="T679" s="36"/>
    </row>
    <row r="680" s="2" customFormat="true" ht="12.75" hidden="false" customHeight="true" outlineLevel="0" collapsed="false">
      <c r="A680" s="65" t="n">
        <v>1</v>
      </c>
      <c r="B680" s="68" t="s">
        <v>670</v>
      </c>
      <c r="C680" s="65" t="n">
        <v>1950</v>
      </c>
      <c r="D680" s="65" t="n">
        <v>1976</v>
      </c>
      <c r="E680" s="65" t="s">
        <v>43</v>
      </c>
      <c r="F680" s="68" t="s">
        <v>54</v>
      </c>
      <c r="G680" s="65" t="n">
        <v>1</v>
      </c>
      <c r="H680" s="69" t="n">
        <v>2</v>
      </c>
      <c r="I680" s="70" t="n">
        <v>223</v>
      </c>
      <c r="J680" s="70" t="n">
        <v>163.1</v>
      </c>
      <c r="K680" s="65" t="n">
        <v>109</v>
      </c>
      <c r="L680" s="69" t="n">
        <v>7</v>
      </c>
      <c r="M680" s="70" t="n">
        <v>17783</v>
      </c>
      <c r="N680" s="70" t="n">
        <v>0</v>
      </c>
      <c r="O680" s="70" t="n">
        <v>0</v>
      </c>
      <c r="P680" s="70" t="n">
        <v>17783</v>
      </c>
      <c r="Q680" s="74" t="n">
        <f aca="false">P680/J680</f>
        <v>109.031269160025</v>
      </c>
      <c r="R680" s="65" t="n">
        <v>12882.22</v>
      </c>
      <c r="S680" s="65" t="n">
        <v>2019</v>
      </c>
      <c r="T680" s="36"/>
    </row>
    <row r="681" s="2" customFormat="true" ht="12.75" hidden="false" customHeight="true" outlineLevel="0" collapsed="false">
      <c r="A681" s="65" t="n">
        <f aca="false">A680+1</f>
        <v>2</v>
      </c>
      <c r="B681" s="68" t="s">
        <v>671</v>
      </c>
      <c r="C681" s="65" t="n">
        <v>1917</v>
      </c>
      <c r="D681" s="65"/>
      <c r="E681" s="65" t="s">
        <v>43</v>
      </c>
      <c r="F681" s="68" t="s">
        <v>54</v>
      </c>
      <c r="G681" s="65" t="n">
        <v>2</v>
      </c>
      <c r="H681" s="69" t="n">
        <v>2</v>
      </c>
      <c r="I681" s="70" t="n">
        <v>241</v>
      </c>
      <c r="J681" s="70" t="n">
        <v>240.8</v>
      </c>
      <c r="K681" s="65" t="n">
        <v>181.2</v>
      </c>
      <c r="L681" s="69" t="n">
        <v>4</v>
      </c>
      <c r="M681" s="70" t="n">
        <v>22547</v>
      </c>
      <c r="N681" s="70" t="n">
        <v>0</v>
      </c>
      <c r="O681" s="70" t="n">
        <v>0</v>
      </c>
      <c r="P681" s="70" t="n">
        <f aca="false">M681</f>
        <v>22547</v>
      </c>
      <c r="Q681" s="74" t="n">
        <f aca="false">P681/J681</f>
        <v>93.6337209302326</v>
      </c>
      <c r="R681" s="65" t="n">
        <v>11111.76</v>
      </c>
      <c r="S681" s="65" t="n">
        <v>2019</v>
      </c>
      <c r="T681" s="36"/>
    </row>
    <row r="682" s="2" customFormat="true" ht="12.75" hidden="false" customHeight="true" outlineLevel="0" collapsed="false">
      <c r="A682" s="65" t="n">
        <v>3</v>
      </c>
      <c r="B682" s="68" t="s">
        <v>672</v>
      </c>
      <c r="C682" s="65" t="n">
        <v>1955</v>
      </c>
      <c r="D682" s="65"/>
      <c r="E682" s="65" t="s">
        <v>43</v>
      </c>
      <c r="F682" s="68" t="s">
        <v>54</v>
      </c>
      <c r="G682" s="65" t="n">
        <v>2</v>
      </c>
      <c r="H682" s="69" t="n">
        <v>2</v>
      </c>
      <c r="I682" s="70" t="n">
        <v>524</v>
      </c>
      <c r="J682" s="70" t="n">
        <v>421.3</v>
      </c>
      <c r="K682" s="65" t="n">
        <v>290.1</v>
      </c>
      <c r="L682" s="69" t="n">
        <v>8</v>
      </c>
      <c r="M682" s="70" t="n">
        <v>29850</v>
      </c>
      <c r="N682" s="70" t="n">
        <v>0</v>
      </c>
      <c r="O682" s="70" t="n">
        <v>0</v>
      </c>
      <c r="P682" s="70" t="n">
        <f aca="false">M682</f>
        <v>29850</v>
      </c>
      <c r="Q682" s="74" t="n">
        <f aca="false">P682/J682</f>
        <v>70.8521243769286</v>
      </c>
      <c r="R682" s="65" t="n">
        <v>12882.22</v>
      </c>
      <c r="S682" s="65" t="n">
        <v>2019</v>
      </c>
      <c r="T682" s="36"/>
    </row>
    <row r="683" s="107" customFormat="true" ht="12.75" hidden="false" customHeight="true" outlineLevel="0" collapsed="false">
      <c r="A683" s="78" t="n">
        <f aca="false">A682+1</f>
        <v>4</v>
      </c>
      <c r="B683" s="79" t="s">
        <v>673</v>
      </c>
      <c r="C683" s="78" t="n">
        <v>1917</v>
      </c>
      <c r="D683" s="78" t="n">
        <v>1983</v>
      </c>
      <c r="E683" s="78" t="s">
        <v>43</v>
      </c>
      <c r="F683" s="79" t="s">
        <v>54</v>
      </c>
      <c r="G683" s="78" t="n">
        <v>2</v>
      </c>
      <c r="H683" s="99" t="n">
        <v>1</v>
      </c>
      <c r="I683" s="80" t="n">
        <v>180.4</v>
      </c>
      <c r="J683" s="80" t="n">
        <v>158.4</v>
      </c>
      <c r="K683" s="80" t="n">
        <v>0</v>
      </c>
      <c r="L683" s="99" t="n">
        <v>4</v>
      </c>
      <c r="M683" s="80" t="n">
        <v>21264</v>
      </c>
      <c r="N683" s="80" t="n">
        <v>0</v>
      </c>
      <c r="O683" s="80" t="n">
        <v>0</v>
      </c>
      <c r="P683" s="80" t="n">
        <v>21264</v>
      </c>
      <c r="Q683" s="81" t="n">
        <f aca="false">P683/J683</f>
        <v>134.242424242424</v>
      </c>
      <c r="R683" s="78" t="n">
        <v>11111.76</v>
      </c>
      <c r="S683" s="78" t="s">
        <v>195</v>
      </c>
      <c r="T683" s="106"/>
    </row>
    <row r="684" s="2" customFormat="true" ht="12.75" hidden="false" customHeight="true" outlineLevel="0" collapsed="false">
      <c r="A684" s="65" t="n">
        <v>5</v>
      </c>
      <c r="B684" s="68" t="s">
        <v>674</v>
      </c>
      <c r="C684" s="65" t="n">
        <v>1940</v>
      </c>
      <c r="D684" s="65"/>
      <c r="E684" s="65" t="s">
        <v>43</v>
      </c>
      <c r="F684" s="68" t="s">
        <v>54</v>
      </c>
      <c r="G684" s="65" t="n">
        <v>2</v>
      </c>
      <c r="H684" s="69" t="n">
        <v>1</v>
      </c>
      <c r="I684" s="70" t="n">
        <v>211.1</v>
      </c>
      <c r="J684" s="70" t="n">
        <v>151.3</v>
      </c>
      <c r="K684" s="65" t="n">
        <v>32.2</v>
      </c>
      <c r="L684" s="69" t="n">
        <v>3</v>
      </c>
      <c r="M684" s="70" t="n">
        <v>19303</v>
      </c>
      <c r="N684" s="70" t="n">
        <v>0</v>
      </c>
      <c r="O684" s="70" t="n">
        <v>0</v>
      </c>
      <c r="P684" s="70" t="n">
        <f aca="false">M684</f>
        <v>19303</v>
      </c>
      <c r="Q684" s="74" t="n">
        <f aca="false">P684/J684</f>
        <v>127.580964970258</v>
      </c>
      <c r="R684" s="65" t="n">
        <v>11111.76</v>
      </c>
      <c r="S684" s="65" t="n">
        <v>2019</v>
      </c>
      <c r="T684" s="36"/>
    </row>
    <row r="685" s="2" customFormat="true" ht="12.75" hidden="false" customHeight="true" outlineLevel="0" collapsed="false">
      <c r="A685" s="65" t="n">
        <f aca="false">A684+1</f>
        <v>6</v>
      </c>
      <c r="B685" s="68" t="s">
        <v>675</v>
      </c>
      <c r="C685" s="65" t="n">
        <v>1954</v>
      </c>
      <c r="D685" s="65"/>
      <c r="E685" s="65" t="s">
        <v>43</v>
      </c>
      <c r="F685" s="68" t="s">
        <v>54</v>
      </c>
      <c r="G685" s="65" t="n">
        <v>2</v>
      </c>
      <c r="H685" s="69"/>
      <c r="I685" s="70" t="n">
        <v>295.22</v>
      </c>
      <c r="J685" s="70" t="n">
        <v>272.5</v>
      </c>
      <c r="K685" s="65" t="n">
        <v>135.7</v>
      </c>
      <c r="L685" s="69" t="n">
        <v>4</v>
      </c>
      <c r="M685" s="70" t="n">
        <v>22547</v>
      </c>
      <c r="N685" s="70" t="n">
        <v>0</v>
      </c>
      <c r="O685" s="70" t="n">
        <v>0</v>
      </c>
      <c r="P685" s="70" t="n">
        <f aca="false">M685</f>
        <v>22547</v>
      </c>
      <c r="Q685" s="74" t="n">
        <f aca="false">P685/J685</f>
        <v>82.7412844036697</v>
      </c>
      <c r="R685" s="65" t="n">
        <v>11111.76</v>
      </c>
      <c r="S685" s="65" t="n">
        <v>2019</v>
      </c>
      <c r="T685" s="36"/>
    </row>
    <row r="686" s="2" customFormat="true" ht="12.75" hidden="false" customHeight="true" outlineLevel="0" collapsed="false">
      <c r="A686" s="65" t="n">
        <v>7</v>
      </c>
      <c r="B686" s="68" t="s">
        <v>676</v>
      </c>
      <c r="C686" s="65" t="n">
        <v>1960</v>
      </c>
      <c r="D686" s="65"/>
      <c r="E686" s="65" t="s">
        <v>43</v>
      </c>
      <c r="F686" s="68" t="s">
        <v>79</v>
      </c>
      <c r="G686" s="65" t="n">
        <v>3</v>
      </c>
      <c r="H686" s="69" t="n">
        <v>2</v>
      </c>
      <c r="I686" s="70" t="n">
        <v>1039</v>
      </c>
      <c r="J686" s="70" t="n">
        <v>960.2</v>
      </c>
      <c r="K686" s="65" t="n">
        <v>785.9</v>
      </c>
      <c r="L686" s="69" t="n">
        <v>18</v>
      </c>
      <c r="M686" s="70" t="n">
        <v>310707.28</v>
      </c>
      <c r="N686" s="70" t="n">
        <v>0</v>
      </c>
      <c r="O686" s="70" t="n">
        <v>0</v>
      </c>
      <c r="P686" s="70" t="n">
        <f aca="false">M686</f>
        <v>310707.28</v>
      </c>
      <c r="Q686" s="74" t="n">
        <f aca="false">P686/J686</f>
        <v>323.586002916059</v>
      </c>
      <c r="R686" s="65" t="n">
        <v>12882.22</v>
      </c>
      <c r="S686" s="65" t="n">
        <v>2019</v>
      </c>
      <c r="T686" s="36"/>
    </row>
    <row r="687" s="2" customFormat="true" ht="12.75" hidden="false" customHeight="true" outlineLevel="0" collapsed="false">
      <c r="A687" s="65" t="n">
        <f aca="false">A686+1</f>
        <v>8</v>
      </c>
      <c r="B687" s="68" t="s">
        <v>677</v>
      </c>
      <c r="C687" s="65" t="n">
        <v>1939</v>
      </c>
      <c r="D687" s="65" t="n">
        <v>1990</v>
      </c>
      <c r="E687" s="65" t="s">
        <v>43</v>
      </c>
      <c r="F687" s="68" t="s">
        <v>54</v>
      </c>
      <c r="G687" s="65" t="n">
        <v>2</v>
      </c>
      <c r="H687" s="69" t="n">
        <v>1</v>
      </c>
      <c r="I687" s="70" t="n">
        <v>323.8</v>
      </c>
      <c r="J687" s="70" t="n">
        <v>290.7</v>
      </c>
      <c r="K687" s="65" t="n">
        <v>183.1</v>
      </c>
      <c r="L687" s="69" t="n">
        <v>8</v>
      </c>
      <c r="M687" s="70" t="n">
        <v>22981</v>
      </c>
      <c r="N687" s="70" t="n">
        <v>0</v>
      </c>
      <c r="O687" s="70" t="n">
        <v>0</v>
      </c>
      <c r="P687" s="70" t="n">
        <f aca="false">M687</f>
        <v>22981</v>
      </c>
      <c r="Q687" s="74" t="n">
        <f aca="false">P687/J687</f>
        <v>79.0540075679395</v>
      </c>
      <c r="R687" s="65" t="n">
        <v>12882.22</v>
      </c>
      <c r="S687" s="65" t="n">
        <v>2019</v>
      </c>
      <c r="T687" s="36"/>
    </row>
    <row r="688" s="2" customFormat="true" ht="12.75" hidden="false" customHeight="true" outlineLevel="0" collapsed="false">
      <c r="A688" s="65" t="n">
        <v>9</v>
      </c>
      <c r="B688" s="68" t="s">
        <v>678</v>
      </c>
      <c r="C688" s="65" t="n">
        <v>1932</v>
      </c>
      <c r="D688" s="65"/>
      <c r="E688" s="65" t="s">
        <v>43</v>
      </c>
      <c r="F688" s="68" t="s">
        <v>54</v>
      </c>
      <c r="G688" s="65" t="n">
        <v>2</v>
      </c>
      <c r="H688" s="69" t="n">
        <v>1</v>
      </c>
      <c r="I688" s="70" t="n">
        <v>390.3</v>
      </c>
      <c r="J688" s="70" t="n">
        <v>314.2</v>
      </c>
      <c r="K688" s="65" t="n">
        <v>223.9</v>
      </c>
      <c r="L688" s="69" t="n">
        <v>10</v>
      </c>
      <c r="M688" s="70" t="n">
        <v>25155</v>
      </c>
      <c r="N688" s="70" t="n">
        <v>0</v>
      </c>
      <c r="O688" s="70" t="n">
        <v>0</v>
      </c>
      <c r="P688" s="70" t="n">
        <f aca="false">M688</f>
        <v>25155</v>
      </c>
      <c r="Q688" s="74" t="n">
        <f aca="false">P688/J688</f>
        <v>80.0604710375557</v>
      </c>
      <c r="R688" s="65" t="n">
        <v>11111.76</v>
      </c>
      <c r="S688" s="65" t="n">
        <v>2019</v>
      </c>
      <c r="T688" s="36"/>
    </row>
    <row r="689" s="2" customFormat="true" ht="12.75" hidden="false" customHeight="true" outlineLevel="0" collapsed="false">
      <c r="A689" s="65" t="n">
        <f aca="false">A688+1</f>
        <v>10</v>
      </c>
      <c r="B689" s="68" t="s">
        <v>679</v>
      </c>
      <c r="C689" s="65" t="n">
        <v>1956</v>
      </c>
      <c r="D689" s="65"/>
      <c r="E689" s="65" t="s">
        <v>43</v>
      </c>
      <c r="F689" s="68" t="s">
        <v>54</v>
      </c>
      <c r="G689" s="65" t="n">
        <v>2</v>
      </c>
      <c r="H689" s="69" t="n">
        <v>2</v>
      </c>
      <c r="I689" s="70" t="n">
        <v>397.9</v>
      </c>
      <c r="J689" s="70" t="n">
        <v>394.6</v>
      </c>
      <c r="K689" s="65" t="n">
        <v>150.9</v>
      </c>
      <c r="L689" s="69" t="n">
        <v>8</v>
      </c>
      <c r="M689" s="70" t="n">
        <v>25155</v>
      </c>
      <c r="N689" s="70" t="n">
        <v>0</v>
      </c>
      <c r="O689" s="70" t="n">
        <v>0</v>
      </c>
      <c r="P689" s="70" t="n">
        <f aca="false">M689</f>
        <v>25155</v>
      </c>
      <c r="Q689" s="74" t="n">
        <f aca="false">P689/J689</f>
        <v>63.7480993411049</v>
      </c>
      <c r="R689" s="65" t="n">
        <v>11111.76</v>
      </c>
      <c r="S689" s="65" t="n">
        <v>2019</v>
      </c>
      <c r="T689" s="36"/>
    </row>
    <row r="690" s="2" customFormat="true" ht="12.75" hidden="false" customHeight="true" outlineLevel="0" collapsed="false">
      <c r="A690" s="65" t="n">
        <v>11</v>
      </c>
      <c r="B690" s="68" t="s">
        <v>680</v>
      </c>
      <c r="C690" s="65" t="n">
        <v>1951</v>
      </c>
      <c r="D690" s="65"/>
      <c r="E690" s="65" t="s">
        <v>43</v>
      </c>
      <c r="F690" s="68" t="s">
        <v>44</v>
      </c>
      <c r="G690" s="65" t="n">
        <v>2</v>
      </c>
      <c r="H690" s="69" t="n">
        <v>2</v>
      </c>
      <c r="I690" s="70" t="n">
        <v>480</v>
      </c>
      <c r="J690" s="70" t="n">
        <v>478.6</v>
      </c>
      <c r="K690" s="65" t="n">
        <v>307</v>
      </c>
      <c r="L690" s="69" t="n">
        <v>8</v>
      </c>
      <c r="M690" s="70" t="n">
        <v>35661</v>
      </c>
      <c r="N690" s="70" t="n">
        <v>0</v>
      </c>
      <c r="O690" s="70" t="n">
        <v>0</v>
      </c>
      <c r="P690" s="70" t="n">
        <f aca="false">M690</f>
        <v>35661</v>
      </c>
      <c r="Q690" s="74" t="n">
        <f aca="false">P690/J690</f>
        <v>74.5110739657334</v>
      </c>
      <c r="R690" s="65" t="n">
        <v>11111.76</v>
      </c>
      <c r="S690" s="65" t="n">
        <v>2019</v>
      </c>
      <c r="T690" s="36"/>
    </row>
    <row r="691" s="2" customFormat="true" ht="12.75" hidden="false" customHeight="true" outlineLevel="0" collapsed="false">
      <c r="A691" s="65" t="n">
        <f aca="false">A690+1</f>
        <v>12</v>
      </c>
      <c r="B691" s="68" t="s">
        <v>681</v>
      </c>
      <c r="C691" s="65" t="n">
        <v>1949</v>
      </c>
      <c r="D691" s="65"/>
      <c r="E691" s="65" t="s">
        <v>43</v>
      </c>
      <c r="F691" s="68" t="s">
        <v>44</v>
      </c>
      <c r="G691" s="65" t="n">
        <v>2</v>
      </c>
      <c r="H691" s="69" t="n">
        <v>2</v>
      </c>
      <c r="I691" s="70" t="n">
        <v>487.4</v>
      </c>
      <c r="J691" s="70" t="n">
        <v>484.9</v>
      </c>
      <c r="K691" s="65" t="n">
        <v>307.4</v>
      </c>
      <c r="L691" s="69" t="n">
        <v>8</v>
      </c>
      <c r="M691" s="70" t="n">
        <v>35661</v>
      </c>
      <c r="N691" s="70" t="n">
        <v>0</v>
      </c>
      <c r="O691" s="70" t="n">
        <v>0</v>
      </c>
      <c r="P691" s="70" t="n">
        <f aca="false">M691</f>
        <v>35661</v>
      </c>
      <c r="Q691" s="74" t="n">
        <f aca="false">P691/J691</f>
        <v>73.5429985564034</v>
      </c>
      <c r="R691" s="65" t="n">
        <v>11111.76</v>
      </c>
      <c r="S691" s="65" t="n">
        <v>2019</v>
      </c>
      <c r="T691" s="36"/>
    </row>
    <row r="692" s="2" customFormat="true" ht="12.75" hidden="false" customHeight="true" outlineLevel="0" collapsed="false">
      <c r="A692" s="65" t="n">
        <v>13</v>
      </c>
      <c r="B692" s="68" t="s">
        <v>682</v>
      </c>
      <c r="C692" s="65" t="n">
        <v>1951</v>
      </c>
      <c r="D692" s="65"/>
      <c r="E692" s="65" t="s">
        <v>43</v>
      </c>
      <c r="F692" s="68" t="s">
        <v>44</v>
      </c>
      <c r="G692" s="65" t="n">
        <v>2</v>
      </c>
      <c r="H692" s="69" t="n">
        <v>2</v>
      </c>
      <c r="I692" s="70" t="n">
        <v>517.4</v>
      </c>
      <c r="J692" s="70" t="n">
        <v>470.9</v>
      </c>
      <c r="K692" s="65" t="n">
        <v>352.5</v>
      </c>
      <c r="L692" s="69" t="n">
        <v>8</v>
      </c>
      <c r="M692" s="70" t="n">
        <v>36969</v>
      </c>
      <c r="N692" s="70" t="n">
        <v>0</v>
      </c>
      <c r="O692" s="70" t="n">
        <v>0</v>
      </c>
      <c r="P692" s="70" t="n">
        <f aca="false">M692</f>
        <v>36969</v>
      </c>
      <c r="Q692" s="74" t="n">
        <f aca="false">P692/J692</f>
        <v>78.5071140369505</v>
      </c>
      <c r="R692" s="65" t="n">
        <v>11111.76</v>
      </c>
      <c r="S692" s="65" t="n">
        <v>2019</v>
      </c>
      <c r="T692" s="36"/>
    </row>
    <row r="693" s="83" customFormat="true" ht="12.75" hidden="false" customHeight="true" outlineLevel="0" collapsed="false">
      <c r="A693" s="78" t="n">
        <f aca="false">A692+1</f>
        <v>14</v>
      </c>
      <c r="B693" s="79" t="s">
        <v>683</v>
      </c>
      <c r="C693" s="78" t="n">
        <v>1939</v>
      </c>
      <c r="D693" s="78" t="n">
        <v>1988</v>
      </c>
      <c r="E693" s="78" t="s">
        <v>43</v>
      </c>
      <c r="F693" s="79" t="s">
        <v>337</v>
      </c>
      <c r="G693" s="78" t="n">
        <v>2</v>
      </c>
      <c r="H693" s="99" t="n">
        <v>1</v>
      </c>
      <c r="I693" s="80" t="n">
        <v>172.2</v>
      </c>
      <c r="J693" s="80" t="n">
        <v>172</v>
      </c>
      <c r="K693" s="80" t="n">
        <v>0</v>
      </c>
      <c r="L693" s="99" t="n">
        <v>6</v>
      </c>
      <c r="M693" s="80" t="n">
        <v>21264</v>
      </c>
      <c r="N693" s="80" t="n">
        <v>0</v>
      </c>
      <c r="O693" s="80" t="n">
        <v>0</v>
      </c>
      <c r="P693" s="80" t="n">
        <f aca="false">M693</f>
        <v>21264</v>
      </c>
      <c r="Q693" s="81" t="n">
        <f aca="false">P693/J693</f>
        <v>123.627906976744</v>
      </c>
      <c r="R693" s="78" t="n">
        <v>11111.76</v>
      </c>
      <c r="S693" s="78" t="s">
        <v>195</v>
      </c>
      <c r="T693" s="82"/>
    </row>
    <row r="694" s="83" customFormat="true" ht="12.75" hidden="false" customHeight="true" outlineLevel="0" collapsed="false">
      <c r="A694" s="78" t="n">
        <v>15</v>
      </c>
      <c r="B694" s="79" t="s">
        <v>684</v>
      </c>
      <c r="C694" s="78" t="n">
        <v>1962</v>
      </c>
      <c r="D694" s="78"/>
      <c r="E694" s="78" t="s">
        <v>43</v>
      </c>
      <c r="F694" s="79" t="s">
        <v>685</v>
      </c>
      <c r="G694" s="78" t="n">
        <v>5</v>
      </c>
      <c r="H694" s="99" t="n">
        <v>1</v>
      </c>
      <c r="I694" s="80" t="n">
        <v>2843.3</v>
      </c>
      <c r="J694" s="80" t="n">
        <v>1888.7</v>
      </c>
      <c r="K694" s="78" t="n">
        <v>967.8</v>
      </c>
      <c r="L694" s="99" t="n">
        <v>45</v>
      </c>
      <c r="M694" s="80" t="n">
        <v>2884989.69</v>
      </c>
      <c r="N694" s="80" t="n">
        <v>0</v>
      </c>
      <c r="O694" s="80" t="n">
        <v>0</v>
      </c>
      <c r="P694" s="80" t="n">
        <f aca="false">M694</f>
        <v>2884989.69</v>
      </c>
      <c r="Q694" s="81" t="n">
        <f aca="false">P694/J694</f>
        <v>1527.50023296447</v>
      </c>
      <c r="R694" s="78" t="n">
        <v>5307.52</v>
      </c>
      <c r="S694" s="78" t="s">
        <v>195</v>
      </c>
      <c r="T694" s="82"/>
    </row>
    <row r="695" s="2" customFormat="true" ht="12.75" hidden="false" customHeight="true" outlineLevel="0" collapsed="false">
      <c r="A695" s="65" t="n">
        <v>16</v>
      </c>
      <c r="B695" s="68" t="s">
        <v>686</v>
      </c>
      <c r="C695" s="65" t="n">
        <v>1960</v>
      </c>
      <c r="D695" s="65"/>
      <c r="E695" s="65" t="s">
        <v>43</v>
      </c>
      <c r="F695" s="68" t="s">
        <v>163</v>
      </c>
      <c r="G695" s="65" t="n">
        <v>3</v>
      </c>
      <c r="H695" s="69" t="n">
        <v>2</v>
      </c>
      <c r="I695" s="70" t="n">
        <v>1042.7</v>
      </c>
      <c r="J695" s="70" t="n">
        <v>977</v>
      </c>
      <c r="K695" s="65" t="n">
        <v>895.9</v>
      </c>
      <c r="L695" s="69" t="n">
        <v>26</v>
      </c>
      <c r="M695" s="70" t="n">
        <v>284248.38</v>
      </c>
      <c r="N695" s="70" t="n">
        <v>0</v>
      </c>
      <c r="O695" s="70" t="n">
        <v>0</v>
      </c>
      <c r="P695" s="70" t="n">
        <f aca="false">M695</f>
        <v>284248.38</v>
      </c>
      <c r="Q695" s="74" t="n">
        <f aca="false">P695/J695</f>
        <v>290.94</v>
      </c>
      <c r="R695" s="65" t="n">
        <v>11111.76</v>
      </c>
      <c r="S695" s="65" t="n">
        <v>2019</v>
      </c>
      <c r="T695" s="36"/>
    </row>
    <row r="696" s="2" customFormat="true" ht="12.75" hidden="false" customHeight="true" outlineLevel="0" collapsed="false">
      <c r="A696" s="47" t="s">
        <v>687</v>
      </c>
      <c r="B696" s="47"/>
      <c r="C696" s="49" t="n">
        <v>16</v>
      </c>
      <c r="D696" s="49"/>
      <c r="E696" s="49"/>
      <c r="F696" s="47"/>
      <c r="G696" s="49"/>
      <c r="H696" s="50"/>
      <c r="I696" s="54" t="n">
        <f aca="false">SUM(I680:I695)</f>
        <v>9368.72</v>
      </c>
      <c r="J696" s="54" t="n">
        <f aca="false">SUM(J680:J695)</f>
        <v>7839.2</v>
      </c>
      <c r="K696" s="54" t="n">
        <f aca="false">SUM(K680:K695)</f>
        <v>4922.6</v>
      </c>
      <c r="L696" s="104" t="n">
        <f aca="false">SUM(L680:L695)</f>
        <v>175</v>
      </c>
      <c r="M696" s="54" t="n">
        <f aca="false">SUM(M680:M695)</f>
        <v>3816085.35</v>
      </c>
      <c r="N696" s="54"/>
      <c r="O696" s="54"/>
      <c r="P696" s="54" t="n">
        <f aca="false">SUM(P680:P695)</f>
        <v>3816085.35</v>
      </c>
      <c r="Q696" s="86"/>
      <c r="R696" s="86"/>
      <c r="S696" s="49"/>
      <c r="T696" s="36"/>
    </row>
    <row r="697" s="2" customFormat="true" ht="12.75" hidden="false" customHeight="true" outlineLevel="0" collapsed="false">
      <c r="A697" s="65" t="n">
        <v>1</v>
      </c>
      <c r="B697" s="68" t="s">
        <v>688</v>
      </c>
      <c r="C697" s="65" t="n">
        <v>1939</v>
      </c>
      <c r="D697" s="28"/>
      <c r="E697" s="65" t="s">
        <v>43</v>
      </c>
      <c r="F697" s="68" t="s">
        <v>44</v>
      </c>
      <c r="G697" s="65" t="n">
        <v>2</v>
      </c>
      <c r="H697" s="65" t="n">
        <v>1</v>
      </c>
      <c r="I697" s="70" t="n">
        <v>181.7</v>
      </c>
      <c r="J697" s="70" t="n">
        <v>158.9</v>
      </c>
      <c r="K697" s="65" t="n">
        <v>131.7</v>
      </c>
      <c r="L697" s="65" t="n">
        <v>4</v>
      </c>
      <c r="M697" s="70" t="n">
        <f aca="false">'Раздел 2'!C697</f>
        <v>15425</v>
      </c>
      <c r="N697" s="70" t="n">
        <v>0</v>
      </c>
      <c r="O697" s="70" t="n">
        <v>0</v>
      </c>
      <c r="P697" s="70" t="n">
        <f aca="false">M697</f>
        <v>15425</v>
      </c>
      <c r="Q697" s="74" t="n">
        <f aca="false">P697/J697</f>
        <v>97.0736312146004</v>
      </c>
      <c r="R697" s="65" t="n">
        <v>11111.76</v>
      </c>
      <c r="S697" s="65" t="n">
        <v>2020</v>
      </c>
      <c r="T697" s="36"/>
    </row>
    <row r="698" s="2" customFormat="true" ht="12.75" hidden="false" customHeight="true" outlineLevel="0" collapsed="false">
      <c r="A698" s="65" t="n">
        <v>2</v>
      </c>
      <c r="B698" s="68" t="s">
        <v>676</v>
      </c>
      <c r="C698" s="65" t="n">
        <v>1960</v>
      </c>
      <c r="D698" s="28"/>
      <c r="E698" s="65" t="s">
        <v>43</v>
      </c>
      <c r="F698" s="68" t="s">
        <v>79</v>
      </c>
      <c r="G698" s="65" t="n">
        <v>3</v>
      </c>
      <c r="H698" s="65" t="n">
        <v>2</v>
      </c>
      <c r="I698" s="70" t="n">
        <v>1039</v>
      </c>
      <c r="J698" s="70" t="n">
        <v>960.2</v>
      </c>
      <c r="K698" s="65" t="n">
        <v>785.9</v>
      </c>
      <c r="L698" s="65" t="n">
        <v>18</v>
      </c>
      <c r="M698" s="70" t="n">
        <f aca="false">'Раздел 2'!C698</f>
        <v>719705.33</v>
      </c>
      <c r="N698" s="70" t="n">
        <v>0</v>
      </c>
      <c r="O698" s="70" t="n">
        <v>0</v>
      </c>
      <c r="P698" s="70" t="n">
        <f aca="false">M698</f>
        <v>719705.33</v>
      </c>
      <c r="Q698" s="74" t="n">
        <f aca="false">P698/J698</f>
        <v>749.536898562799</v>
      </c>
      <c r="R698" s="65" t="n">
        <v>11111.76</v>
      </c>
      <c r="S698" s="65" t="n">
        <v>2020</v>
      </c>
      <c r="T698" s="36"/>
    </row>
    <row r="699" s="2" customFormat="true" ht="12.75" hidden="false" customHeight="true" outlineLevel="0" collapsed="false">
      <c r="A699" s="47" t="s">
        <v>689</v>
      </c>
      <c r="B699" s="47"/>
      <c r="C699" s="49" t="n">
        <v>2</v>
      </c>
      <c r="D699" s="49"/>
      <c r="E699" s="49"/>
      <c r="F699" s="47"/>
      <c r="G699" s="49"/>
      <c r="H699" s="50"/>
      <c r="I699" s="54" t="n">
        <f aca="false">SUM(I697:I698)</f>
        <v>1220.7</v>
      </c>
      <c r="J699" s="54" t="n">
        <f aca="false">SUM(J697:J698)</f>
        <v>1119.1</v>
      </c>
      <c r="K699" s="54" t="n">
        <f aca="false">SUM(K697:K698)</f>
        <v>917.6</v>
      </c>
      <c r="L699" s="54" t="n">
        <f aca="false">SUM(L697:L698)</f>
        <v>22</v>
      </c>
      <c r="M699" s="54" t="n">
        <f aca="false">SUM(M697:M698)</f>
        <v>735130.33</v>
      </c>
      <c r="N699" s="54" t="n">
        <f aca="false">SUM(N697:N698)</f>
        <v>0</v>
      </c>
      <c r="O699" s="54" t="n">
        <f aca="false">SUM(O697:O698)</f>
        <v>0</v>
      </c>
      <c r="P699" s="54" t="n">
        <f aca="false">SUM(P697:P698)</f>
        <v>735130.33</v>
      </c>
      <c r="Q699" s="86"/>
      <c r="R699" s="86"/>
      <c r="S699" s="49"/>
      <c r="T699" s="36"/>
    </row>
    <row r="700" s="2" customFormat="true" ht="12.75" hidden="false" customHeight="true" outlineLevel="0" collapsed="false">
      <c r="A700" s="65" t="n">
        <v>1</v>
      </c>
      <c r="B700" s="68" t="s">
        <v>690</v>
      </c>
      <c r="C700" s="65" t="n">
        <v>1964</v>
      </c>
      <c r="D700" s="28"/>
      <c r="E700" s="65" t="s">
        <v>43</v>
      </c>
      <c r="F700" s="68" t="s">
        <v>79</v>
      </c>
      <c r="G700" s="65" t="n">
        <v>2</v>
      </c>
      <c r="H700" s="69" t="n">
        <v>3</v>
      </c>
      <c r="I700" s="70" t="n">
        <v>594.9</v>
      </c>
      <c r="J700" s="70" t="n">
        <v>541.1</v>
      </c>
      <c r="K700" s="65" t="n">
        <v>434.6</v>
      </c>
      <c r="L700" s="69" t="n">
        <v>12</v>
      </c>
      <c r="M700" s="70" t="n">
        <v>122564</v>
      </c>
      <c r="N700" s="70" t="n">
        <v>0</v>
      </c>
      <c r="O700" s="70" t="n">
        <v>0</v>
      </c>
      <c r="P700" s="70" t="n">
        <f aca="false">M700</f>
        <v>122564</v>
      </c>
      <c r="Q700" s="74" t="n">
        <f aca="false">P700/J700</f>
        <v>226.508963223064</v>
      </c>
      <c r="R700" s="65" t="n">
        <v>11111.76</v>
      </c>
      <c r="S700" s="65" t="n">
        <v>2021</v>
      </c>
      <c r="T700" s="36"/>
    </row>
    <row r="701" s="2" customFormat="true" ht="12.75" hidden="false" customHeight="true" outlineLevel="0" collapsed="false">
      <c r="A701" s="65" t="n">
        <f aca="false">A700+1</f>
        <v>2</v>
      </c>
      <c r="B701" s="68" t="s">
        <v>691</v>
      </c>
      <c r="C701" s="65" t="n">
        <v>1967</v>
      </c>
      <c r="D701" s="28"/>
      <c r="E701" s="65" t="s">
        <v>43</v>
      </c>
      <c r="F701" s="68" t="s">
        <v>79</v>
      </c>
      <c r="G701" s="65" t="n">
        <v>2</v>
      </c>
      <c r="H701" s="69" t="n">
        <v>2</v>
      </c>
      <c r="I701" s="70" t="n">
        <v>577.9</v>
      </c>
      <c r="J701" s="70" t="n">
        <v>524.7</v>
      </c>
      <c r="K701" s="65" t="n">
        <v>470.7</v>
      </c>
      <c r="L701" s="69" t="n">
        <v>13</v>
      </c>
      <c r="M701" s="70" t="n">
        <v>118850</v>
      </c>
      <c r="N701" s="70" t="n">
        <v>0</v>
      </c>
      <c r="O701" s="70" t="n">
        <v>0</v>
      </c>
      <c r="P701" s="70" t="n">
        <f aca="false">M701</f>
        <v>118850</v>
      </c>
      <c r="Q701" s="74" t="n">
        <f aca="false">P701/J701</f>
        <v>226.510386887745</v>
      </c>
      <c r="R701" s="65" t="n">
        <v>11111.76</v>
      </c>
      <c r="S701" s="65" t="n">
        <v>2021</v>
      </c>
      <c r="T701" s="36"/>
    </row>
    <row r="702" s="2" customFormat="true" ht="12.75" hidden="false" customHeight="true" outlineLevel="0" collapsed="false">
      <c r="A702" s="65" t="n">
        <f aca="false">A701+1</f>
        <v>3</v>
      </c>
      <c r="B702" s="68" t="s">
        <v>692</v>
      </c>
      <c r="C702" s="65" t="n">
        <v>1968</v>
      </c>
      <c r="D702" s="28"/>
      <c r="E702" s="65" t="s">
        <v>43</v>
      </c>
      <c r="F702" s="68" t="s">
        <v>693</v>
      </c>
      <c r="G702" s="65" t="n">
        <v>2</v>
      </c>
      <c r="H702" s="69" t="n">
        <v>1</v>
      </c>
      <c r="I702" s="70" t="n">
        <v>328</v>
      </c>
      <c r="J702" s="70" t="n">
        <v>328</v>
      </c>
      <c r="K702" s="65" t="n">
        <v>42</v>
      </c>
      <c r="L702" s="69" t="n">
        <v>4</v>
      </c>
      <c r="M702" s="70" t="n">
        <v>31840</v>
      </c>
      <c r="N702" s="70" t="n">
        <v>0</v>
      </c>
      <c r="O702" s="70" t="n">
        <v>0</v>
      </c>
      <c r="P702" s="70" t="n">
        <f aca="false">M702</f>
        <v>31840</v>
      </c>
      <c r="Q702" s="74" t="n">
        <f aca="false">P702/J702</f>
        <v>97.0731707317073</v>
      </c>
      <c r="R702" s="65" t="n">
        <v>11111.76</v>
      </c>
      <c r="S702" s="65" t="n">
        <v>2021</v>
      </c>
      <c r="T702" s="36"/>
    </row>
    <row r="703" s="2" customFormat="true" ht="12.75" hidden="false" customHeight="true" outlineLevel="0" collapsed="false">
      <c r="A703" s="65" t="n">
        <f aca="false">A702+1</f>
        <v>4</v>
      </c>
      <c r="B703" s="68" t="s">
        <v>694</v>
      </c>
      <c r="C703" s="65" t="n">
        <v>1952</v>
      </c>
      <c r="D703" s="28"/>
      <c r="E703" s="65" t="s">
        <v>43</v>
      </c>
      <c r="F703" s="68" t="s">
        <v>79</v>
      </c>
      <c r="G703" s="65" t="n">
        <v>2</v>
      </c>
      <c r="H703" s="69" t="n">
        <v>3</v>
      </c>
      <c r="I703" s="70" t="n">
        <v>993.69</v>
      </c>
      <c r="J703" s="70" t="n">
        <v>681</v>
      </c>
      <c r="K703" s="70" t="n">
        <v>82.9</v>
      </c>
      <c r="L703" s="69" t="n">
        <v>12</v>
      </c>
      <c r="M703" s="70" t="n">
        <v>122564</v>
      </c>
      <c r="N703" s="70" t="n">
        <v>0</v>
      </c>
      <c r="O703" s="70" t="n">
        <v>0</v>
      </c>
      <c r="P703" s="70" t="n">
        <f aca="false">M703</f>
        <v>122564</v>
      </c>
      <c r="Q703" s="74" t="n">
        <f aca="false">P703/J703</f>
        <v>179.976505139501</v>
      </c>
      <c r="R703" s="65" t="n">
        <v>11111.76</v>
      </c>
      <c r="S703" s="65" t="n">
        <v>2021</v>
      </c>
      <c r="T703" s="36"/>
    </row>
    <row r="704" s="2" customFormat="true" ht="12.75" hidden="false" customHeight="true" outlineLevel="0" collapsed="false">
      <c r="A704" s="65" t="n">
        <f aca="false">A703+1</f>
        <v>5</v>
      </c>
      <c r="B704" s="68" t="s">
        <v>695</v>
      </c>
      <c r="C704" s="65" t="n">
        <v>1951</v>
      </c>
      <c r="D704" s="28"/>
      <c r="E704" s="65" t="s">
        <v>43</v>
      </c>
      <c r="F704" s="68" t="s">
        <v>79</v>
      </c>
      <c r="G704" s="65" t="n">
        <v>2</v>
      </c>
      <c r="H704" s="69" t="n">
        <v>3</v>
      </c>
      <c r="I704" s="70" t="n">
        <v>998.1</v>
      </c>
      <c r="J704" s="70" t="n">
        <v>691.1</v>
      </c>
      <c r="K704" s="70" t="n">
        <v>247.4</v>
      </c>
      <c r="L704" s="69" t="n">
        <v>10</v>
      </c>
      <c r="M704" s="70" t="n">
        <v>118850</v>
      </c>
      <c r="N704" s="70" t="n">
        <v>0</v>
      </c>
      <c r="O704" s="70" t="n">
        <v>0</v>
      </c>
      <c r="P704" s="70" t="n">
        <f aca="false">M704</f>
        <v>118850</v>
      </c>
      <c r="Q704" s="74" t="n">
        <f aca="false">P704/J704</f>
        <v>171.972218202865</v>
      </c>
      <c r="R704" s="65" t="n">
        <v>11111.76</v>
      </c>
      <c r="S704" s="65" t="n">
        <v>2021</v>
      </c>
      <c r="T704" s="36"/>
    </row>
    <row r="705" s="2" customFormat="true" ht="12.75" hidden="false" customHeight="true" outlineLevel="0" collapsed="false">
      <c r="A705" s="65" t="n">
        <f aca="false">A704+1</f>
        <v>6</v>
      </c>
      <c r="B705" s="68" t="s">
        <v>696</v>
      </c>
      <c r="C705" s="65" t="n">
        <v>1958</v>
      </c>
      <c r="D705" s="28"/>
      <c r="E705" s="65" t="s">
        <v>43</v>
      </c>
      <c r="F705" s="68" t="s">
        <v>79</v>
      </c>
      <c r="G705" s="65" t="n">
        <v>2</v>
      </c>
      <c r="H705" s="69" t="n">
        <v>3</v>
      </c>
      <c r="I705" s="70" t="n">
        <v>423.4</v>
      </c>
      <c r="J705" s="70" t="n">
        <v>284.8</v>
      </c>
      <c r="K705" s="70" t="n">
        <v>137.1</v>
      </c>
      <c r="L705" s="69" t="n">
        <v>9</v>
      </c>
      <c r="M705" s="70" t="n">
        <v>220362</v>
      </c>
      <c r="N705" s="70" t="n">
        <v>0</v>
      </c>
      <c r="O705" s="70" t="n">
        <v>0</v>
      </c>
      <c r="P705" s="70" t="n">
        <f aca="false">M705</f>
        <v>220362</v>
      </c>
      <c r="Q705" s="74" t="n">
        <f aca="false">P705/J705</f>
        <v>773.74297752809</v>
      </c>
      <c r="R705" s="65" t="n">
        <v>11111.76</v>
      </c>
      <c r="S705" s="65" t="n">
        <v>2021</v>
      </c>
      <c r="T705" s="36"/>
    </row>
    <row r="706" s="2" customFormat="true" ht="12.75" hidden="false" customHeight="true" outlineLevel="0" collapsed="false">
      <c r="A706" s="65" t="n">
        <f aca="false">A705+1</f>
        <v>7</v>
      </c>
      <c r="B706" s="68" t="s">
        <v>697</v>
      </c>
      <c r="C706" s="65" t="s">
        <v>171</v>
      </c>
      <c r="D706" s="28"/>
      <c r="E706" s="65" t="s">
        <v>43</v>
      </c>
      <c r="F706" s="68" t="s">
        <v>79</v>
      </c>
      <c r="G706" s="65" t="n">
        <v>3</v>
      </c>
      <c r="H706" s="69" t="n">
        <v>3</v>
      </c>
      <c r="I706" s="70" t="n">
        <v>1928</v>
      </c>
      <c r="J706" s="70" t="n">
        <v>1198</v>
      </c>
      <c r="K706" s="70" t="n">
        <v>450.2</v>
      </c>
      <c r="L706" s="69" t="n">
        <v>24</v>
      </c>
      <c r="M706" s="70" t="n">
        <v>223630</v>
      </c>
      <c r="N706" s="70" t="n">
        <v>0</v>
      </c>
      <c r="O706" s="70" t="n">
        <v>0</v>
      </c>
      <c r="P706" s="70" t="n">
        <f aca="false">M706</f>
        <v>223630</v>
      </c>
      <c r="Q706" s="74" t="n">
        <f aca="false">P706/J706</f>
        <v>186.669449081803</v>
      </c>
      <c r="R706" s="65" t="n">
        <v>11111.76</v>
      </c>
      <c r="S706" s="65" t="n">
        <v>2021</v>
      </c>
      <c r="T706" s="36"/>
    </row>
    <row r="707" s="2" customFormat="true" ht="12.75" hidden="false" customHeight="true" outlineLevel="0" collapsed="false">
      <c r="A707" s="65" t="n">
        <f aca="false">A706+1</f>
        <v>8</v>
      </c>
      <c r="B707" s="68" t="s">
        <v>698</v>
      </c>
      <c r="C707" s="65" t="s">
        <v>151</v>
      </c>
      <c r="D707" s="28"/>
      <c r="E707" s="65" t="s">
        <v>43</v>
      </c>
      <c r="F707" s="68" t="s">
        <v>79</v>
      </c>
      <c r="G707" s="65" t="n">
        <v>3</v>
      </c>
      <c r="H707" s="69" t="n">
        <v>3</v>
      </c>
      <c r="I707" s="70" t="n">
        <v>1814.6</v>
      </c>
      <c r="J707" s="70" t="n">
        <v>1216.1</v>
      </c>
      <c r="K707" s="70" t="n">
        <v>506.5</v>
      </c>
      <c r="L707" s="69" t="n">
        <v>24</v>
      </c>
      <c r="M707" s="70" t="n">
        <v>92157.2928</v>
      </c>
      <c r="N707" s="70" t="n">
        <v>0</v>
      </c>
      <c r="O707" s="70" t="n">
        <v>0</v>
      </c>
      <c r="P707" s="70" t="n">
        <f aca="false">M707</f>
        <v>92157.2928</v>
      </c>
      <c r="Q707" s="74" t="n">
        <f aca="false">P707/J707</f>
        <v>75.7810153770249</v>
      </c>
      <c r="R707" s="65" t="n">
        <v>11111.76</v>
      </c>
      <c r="S707" s="65" t="n">
        <v>2021</v>
      </c>
      <c r="T707" s="36"/>
    </row>
    <row r="708" s="2" customFormat="true" ht="12.75" hidden="false" customHeight="true" outlineLevel="0" collapsed="false">
      <c r="A708" s="65" t="n">
        <f aca="false">A707+1</f>
        <v>9</v>
      </c>
      <c r="B708" s="68" t="s">
        <v>699</v>
      </c>
      <c r="C708" s="65" t="s">
        <v>402</v>
      </c>
      <c r="D708" s="28"/>
      <c r="E708" s="65" t="s">
        <v>43</v>
      </c>
      <c r="F708" s="68" t="s">
        <v>79</v>
      </c>
      <c r="G708" s="65" t="n">
        <v>2</v>
      </c>
      <c r="H708" s="69" t="n">
        <v>3</v>
      </c>
      <c r="I708" s="70" t="n">
        <v>989</v>
      </c>
      <c r="J708" s="70" t="n">
        <v>689</v>
      </c>
      <c r="K708" s="70" t="n">
        <v>139.8</v>
      </c>
      <c r="L708" s="69" t="n">
        <v>12</v>
      </c>
      <c r="M708" s="70" t="n">
        <v>387656</v>
      </c>
      <c r="N708" s="70" t="n">
        <v>0</v>
      </c>
      <c r="O708" s="70" t="n">
        <v>0</v>
      </c>
      <c r="P708" s="70" t="n">
        <f aca="false">M708</f>
        <v>387656</v>
      </c>
      <c r="Q708" s="74" t="n">
        <f aca="false">P708/J708</f>
        <v>562.635703918723</v>
      </c>
      <c r="R708" s="65" t="n">
        <v>11111.76</v>
      </c>
      <c r="S708" s="65" t="n">
        <v>2021</v>
      </c>
      <c r="T708" s="36"/>
    </row>
    <row r="709" s="2" customFormat="true" ht="12.75" hidden="false" customHeight="true" outlineLevel="0" collapsed="false">
      <c r="A709" s="65" t="n">
        <f aca="false">A708+1</f>
        <v>10</v>
      </c>
      <c r="B709" s="68" t="s">
        <v>700</v>
      </c>
      <c r="C709" s="65" t="s">
        <v>194</v>
      </c>
      <c r="D709" s="28"/>
      <c r="E709" s="65" t="s">
        <v>43</v>
      </c>
      <c r="F709" s="68" t="s">
        <v>79</v>
      </c>
      <c r="G709" s="65" t="n">
        <v>2</v>
      </c>
      <c r="H709" s="69" t="n">
        <v>3</v>
      </c>
      <c r="I709" s="70" t="n">
        <v>1010.7</v>
      </c>
      <c r="J709" s="70" t="n">
        <v>607</v>
      </c>
      <c r="K709" s="70" t="n">
        <v>0</v>
      </c>
      <c r="L709" s="69" t="n">
        <v>11</v>
      </c>
      <c r="M709" s="70" t="n">
        <v>393512</v>
      </c>
      <c r="N709" s="70" t="n">
        <v>0</v>
      </c>
      <c r="O709" s="70" t="n">
        <v>0</v>
      </c>
      <c r="P709" s="70" t="n">
        <f aca="false">M709</f>
        <v>393512</v>
      </c>
      <c r="Q709" s="74" t="n">
        <f aca="false">P709/J709</f>
        <v>648.289950576606</v>
      </c>
      <c r="R709" s="65" t="n">
        <v>11111.76</v>
      </c>
      <c r="S709" s="65" t="n">
        <v>2021</v>
      </c>
      <c r="T709" s="36"/>
    </row>
    <row r="710" s="2" customFormat="true" ht="12.75" hidden="false" customHeight="true" outlineLevel="0" collapsed="false">
      <c r="A710" s="65" t="n">
        <f aca="false">A709+1</f>
        <v>11</v>
      </c>
      <c r="B710" s="68" t="s">
        <v>701</v>
      </c>
      <c r="C710" s="65" t="s">
        <v>402</v>
      </c>
      <c r="D710" s="28"/>
      <c r="E710" s="65" t="s">
        <v>43</v>
      </c>
      <c r="F710" s="68" t="s">
        <v>79</v>
      </c>
      <c r="G710" s="65" t="n">
        <v>2</v>
      </c>
      <c r="H710" s="69" t="n">
        <v>3</v>
      </c>
      <c r="I710" s="70" t="n">
        <v>963.6</v>
      </c>
      <c r="J710" s="70" t="n">
        <v>648</v>
      </c>
      <c r="K710" s="70" t="n">
        <v>160.7</v>
      </c>
      <c r="L710" s="69" t="n">
        <v>12</v>
      </c>
      <c r="M710" s="70" t="n">
        <v>220362</v>
      </c>
      <c r="N710" s="70" t="n">
        <v>0</v>
      </c>
      <c r="O710" s="70" t="n">
        <v>0</v>
      </c>
      <c r="P710" s="70" t="n">
        <f aca="false">M710</f>
        <v>220362</v>
      </c>
      <c r="Q710" s="74" t="n">
        <f aca="false">P710/J710</f>
        <v>340.064814814815</v>
      </c>
      <c r="R710" s="65" t="n">
        <v>11111.76</v>
      </c>
      <c r="S710" s="65" t="n">
        <v>2021</v>
      </c>
      <c r="T710" s="36"/>
    </row>
    <row r="711" s="2" customFormat="true" ht="12.75" hidden="false" customHeight="true" outlineLevel="0" collapsed="false">
      <c r="A711" s="65" t="n">
        <f aca="false">A710+1</f>
        <v>12</v>
      </c>
      <c r="B711" s="68" t="s">
        <v>702</v>
      </c>
      <c r="C711" s="65" t="s">
        <v>402</v>
      </c>
      <c r="D711" s="28"/>
      <c r="E711" s="65" t="s">
        <v>43</v>
      </c>
      <c r="F711" s="68" t="s">
        <v>79</v>
      </c>
      <c r="G711" s="65" t="n">
        <v>2</v>
      </c>
      <c r="H711" s="69" t="n">
        <v>3</v>
      </c>
      <c r="I711" s="70" t="n">
        <v>1001</v>
      </c>
      <c r="J711" s="70" t="n">
        <v>635</v>
      </c>
      <c r="K711" s="70" t="n">
        <v>162.2</v>
      </c>
      <c r="L711" s="69" t="n">
        <v>12</v>
      </c>
      <c r="M711" s="70" t="n">
        <v>196416</v>
      </c>
      <c r="N711" s="70" t="n">
        <v>0</v>
      </c>
      <c r="O711" s="70" t="n">
        <v>0</v>
      </c>
      <c r="P711" s="70" t="n">
        <f aca="false">M711</f>
        <v>196416</v>
      </c>
      <c r="Q711" s="74" t="n">
        <f aca="false">P711/J711</f>
        <v>309.316535433071</v>
      </c>
      <c r="R711" s="65" t="n">
        <v>11111.76</v>
      </c>
      <c r="S711" s="65" t="n">
        <v>2021</v>
      </c>
      <c r="T711" s="36"/>
    </row>
    <row r="712" s="2" customFormat="true" ht="12.75" hidden="false" customHeight="true" outlineLevel="0" collapsed="false">
      <c r="A712" s="65" t="n">
        <f aca="false">A711+1</f>
        <v>13</v>
      </c>
      <c r="B712" s="68" t="s">
        <v>703</v>
      </c>
      <c r="C712" s="65" t="s">
        <v>158</v>
      </c>
      <c r="D712" s="28"/>
      <c r="E712" s="65" t="s">
        <v>43</v>
      </c>
      <c r="F712" s="68" t="s">
        <v>79</v>
      </c>
      <c r="G712" s="65" t="n">
        <v>2</v>
      </c>
      <c r="H712" s="69" t="n">
        <v>1</v>
      </c>
      <c r="I712" s="70" t="n">
        <v>469.1</v>
      </c>
      <c r="J712" s="70" t="n">
        <v>282</v>
      </c>
      <c r="K712" s="70" t="n">
        <v>166.7</v>
      </c>
      <c r="L712" s="69" t="n">
        <v>8</v>
      </c>
      <c r="M712" s="70" t="n">
        <v>209683</v>
      </c>
      <c r="N712" s="70" t="n">
        <v>0</v>
      </c>
      <c r="O712" s="70" t="n">
        <v>0</v>
      </c>
      <c r="P712" s="70" t="n">
        <f aca="false">M712</f>
        <v>209683</v>
      </c>
      <c r="Q712" s="74" t="n">
        <f aca="false">P712/J712</f>
        <v>743.556737588652</v>
      </c>
      <c r="R712" s="65" t="n">
        <v>11111.76</v>
      </c>
      <c r="S712" s="65" t="n">
        <v>2021</v>
      </c>
      <c r="T712" s="36"/>
    </row>
    <row r="713" s="2" customFormat="true" ht="12.75" hidden="false" customHeight="true" outlineLevel="0" collapsed="false">
      <c r="A713" s="65" t="n">
        <f aca="false">A712+1</f>
        <v>14</v>
      </c>
      <c r="B713" s="68" t="s">
        <v>704</v>
      </c>
      <c r="C713" s="65" t="s">
        <v>141</v>
      </c>
      <c r="D713" s="28"/>
      <c r="E713" s="65" t="s">
        <v>43</v>
      </c>
      <c r="F713" s="68" t="s">
        <v>79</v>
      </c>
      <c r="G713" s="65" t="n">
        <v>2</v>
      </c>
      <c r="H713" s="69" t="n">
        <v>3</v>
      </c>
      <c r="I713" s="70" t="n">
        <v>424.1</v>
      </c>
      <c r="J713" s="70" t="n">
        <v>287</v>
      </c>
      <c r="K713" s="70" t="n">
        <v>117.2</v>
      </c>
      <c r="L713" s="69" t="n">
        <v>8</v>
      </c>
      <c r="M713" s="70" t="n">
        <v>205477</v>
      </c>
      <c r="N713" s="70" t="n">
        <v>0</v>
      </c>
      <c r="O713" s="70" t="n">
        <v>0</v>
      </c>
      <c r="P713" s="70" t="n">
        <f aca="false">M713</f>
        <v>205477</v>
      </c>
      <c r="Q713" s="74" t="n">
        <f aca="false">P713/J713</f>
        <v>715.947735191638</v>
      </c>
      <c r="R713" s="65" t="n">
        <v>11111.76</v>
      </c>
      <c r="S713" s="65" t="n">
        <v>2021</v>
      </c>
      <c r="T713" s="36"/>
    </row>
    <row r="714" s="2" customFormat="true" ht="12.75" hidden="false" customHeight="true" outlineLevel="0" collapsed="false">
      <c r="A714" s="65" t="n">
        <f aca="false">A713+1</f>
        <v>15</v>
      </c>
      <c r="B714" s="68" t="s">
        <v>705</v>
      </c>
      <c r="C714" s="65" t="s">
        <v>141</v>
      </c>
      <c r="D714" s="28"/>
      <c r="E714" s="65" t="s">
        <v>43</v>
      </c>
      <c r="F714" s="68" t="s">
        <v>79</v>
      </c>
      <c r="G714" s="65" t="n">
        <v>2</v>
      </c>
      <c r="H714" s="69" t="n">
        <v>3</v>
      </c>
      <c r="I714" s="70" t="n">
        <v>422.5</v>
      </c>
      <c r="J714" s="70" t="n">
        <v>287.4</v>
      </c>
      <c r="K714" s="70" t="n">
        <v>58.7</v>
      </c>
      <c r="L714" s="69" t="n">
        <v>8</v>
      </c>
      <c r="M714" s="70" t="n">
        <v>91251.252</v>
      </c>
      <c r="N714" s="70" t="n">
        <v>0</v>
      </c>
      <c r="O714" s="70" t="n">
        <v>0</v>
      </c>
      <c r="P714" s="70" t="n">
        <f aca="false">M714</f>
        <v>91251.252</v>
      </c>
      <c r="Q714" s="74" t="n">
        <f aca="false">P714/J714</f>
        <v>317.506096033403</v>
      </c>
      <c r="R714" s="65" t="n">
        <v>11111.76</v>
      </c>
      <c r="S714" s="65" t="n">
        <v>2021</v>
      </c>
      <c r="T714" s="36"/>
    </row>
    <row r="715" s="2" customFormat="true" ht="12.75" hidden="false" customHeight="true" outlineLevel="0" collapsed="false">
      <c r="A715" s="65" t="n">
        <f aca="false">A714+1</f>
        <v>16</v>
      </c>
      <c r="B715" s="68" t="s">
        <v>706</v>
      </c>
      <c r="C715" s="65" t="n">
        <v>1955</v>
      </c>
      <c r="D715" s="28"/>
      <c r="E715" s="65" t="s">
        <v>43</v>
      </c>
      <c r="F715" s="68" t="s">
        <v>79</v>
      </c>
      <c r="G715" s="65" t="n">
        <v>4</v>
      </c>
      <c r="H715" s="69" t="n">
        <v>2</v>
      </c>
      <c r="I715" s="70" t="n">
        <v>1274.2</v>
      </c>
      <c r="J715" s="70" t="n">
        <v>825</v>
      </c>
      <c r="K715" s="70" t="n">
        <v>525</v>
      </c>
      <c r="L715" s="69" t="n">
        <v>33</v>
      </c>
      <c r="M715" s="70" t="n">
        <v>92869</v>
      </c>
      <c r="N715" s="70" t="n">
        <v>0</v>
      </c>
      <c r="O715" s="70" t="n">
        <v>0</v>
      </c>
      <c r="P715" s="70" t="n">
        <f aca="false">M715</f>
        <v>92869</v>
      </c>
      <c r="Q715" s="74" t="n">
        <f aca="false">P715/J715</f>
        <v>112.568484848485</v>
      </c>
      <c r="R715" s="65" t="n">
        <v>11111.76</v>
      </c>
      <c r="S715" s="65" t="n">
        <v>2021</v>
      </c>
      <c r="T715" s="36"/>
    </row>
    <row r="716" s="2" customFormat="true" ht="12.75" hidden="false" customHeight="true" outlineLevel="0" collapsed="false">
      <c r="A716" s="65" t="n">
        <f aca="false">A715+1</f>
        <v>17</v>
      </c>
      <c r="B716" s="68" t="s">
        <v>707</v>
      </c>
      <c r="C716" s="65" t="n">
        <v>1984</v>
      </c>
      <c r="D716" s="28"/>
      <c r="E716" s="65" t="s">
        <v>43</v>
      </c>
      <c r="F716" s="68" t="s">
        <v>44</v>
      </c>
      <c r="G716" s="65" t="n">
        <v>2</v>
      </c>
      <c r="H716" s="69" t="n">
        <v>1</v>
      </c>
      <c r="I716" s="70" t="n">
        <v>241.5</v>
      </c>
      <c r="J716" s="70" t="n">
        <v>241.5</v>
      </c>
      <c r="K716" s="70" t="n">
        <v>241.5</v>
      </c>
      <c r="L716" s="69" t="n">
        <v>6</v>
      </c>
      <c r="M716" s="70" t="n">
        <v>92998</v>
      </c>
      <c r="N716" s="70" t="n">
        <v>0</v>
      </c>
      <c r="O716" s="70" t="n">
        <v>0</v>
      </c>
      <c r="P716" s="70" t="n">
        <f aca="false">M716</f>
        <v>92998</v>
      </c>
      <c r="Q716" s="74" t="n">
        <f aca="false">P716/J716</f>
        <v>385.084886128364</v>
      </c>
      <c r="R716" s="65" t="n">
        <v>11111.76</v>
      </c>
      <c r="S716" s="65" t="n">
        <v>2021</v>
      </c>
      <c r="T716" s="36"/>
    </row>
    <row r="717" s="2" customFormat="true" ht="12.75" hidden="false" customHeight="true" outlineLevel="0" collapsed="false">
      <c r="A717" s="47" t="s">
        <v>708</v>
      </c>
      <c r="B717" s="47"/>
      <c r="C717" s="49" t="n">
        <v>17</v>
      </c>
      <c r="D717" s="49"/>
      <c r="E717" s="49"/>
      <c r="F717" s="47"/>
      <c r="G717" s="49"/>
      <c r="H717" s="50"/>
      <c r="I717" s="54" t="n">
        <f aca="false">SUM(I700:I716)</f>
        <v>14454.29</v>
      </c>
      <c r="J717" s="54" t="n">
        <f aca="false">SUM(J700:J716)</f>
        <v>9966.7</v>
      </c>
      <c r="K717" s="54" t="n">
        <f aca="false">SUM(K700:K716)</f>
        <v>3943.2</v>
      </c>
      <c r="L717" s="54" t="n">
        <f aca="false">SUM(L700:L716)</f>
        <v>218</v>
      </c>
      <c r="M717" s="54" t="n">
        <f aca="false">SUM(M700:M716)</f>
        <v>2941041.5448</v>
      </c>
      <c r="N717" s="54" t="n">
        <f aca="false">SUM(N700:N716)</f>
        <v>0</v>
      </c>
      <c r="O717" s="54" t="n">
        <f aca="false">SUM(O700:O716)</f>
        <v>0</v>
      </c>
      <c r="P717" s="54" t="n">
        <f aca="false">SUM(P700:P716)</f>
        <v>2941041.5448</v>
      </c>
      <c r="Q717" s="86"/>
      <c r="R717" s="86"/>
      <c r="S717" s="49"/>
      <c r="T717" s="36"/>
    </row>
    <row r="718" s="85" customFormat="true" ht="12.75" hidden="false" customHeight="true" outlineLevel="0" collapsed="false">
      <c r="A718" s="31" t="s">
        <v>709</v>
      </c>
      <c r="B718" s="31"/>
      <c r="C718" s="96" t="n">
        <f aca="false">C717+C699+C696</f>
        <v>35</v>
      </c>
      <c r="D718" s="96"/>
      <c r="E718" s="96"/>
      <c r="F718" s="97"/>
      <c r="G718" s="96"/>
      <c r="H718" s="96"/>
      <c r="I718" s="98" t="n">
        <f aca="false">I717+I699+I696</f>
        <v>25043.71</v>
      </c>
      <c r="J718" s="98" t="n">
        <f aca="false">J717+J699+J696</f>
        <v>18925</v>
      </c>
      <c r="K718" s="98" t="n">
        <f aca="false">K717+K699+K696</f>
        <v>9783.4</v>
      </c>
      <c r="L718" s="103" t="n">
        <f aca="false">L717+L699+L696</f>
        <v>415</v>
      </c>
      <c r="M718" s="98" t="n">
        <f aca="false">M696+M699+M717</f>
        <v>7492257.2248</v>
      </c>
      <c r="N718" s="96"/>
      <c r="O718" s="96"/>
      <c r="P718" s="98" t="n">
        <f aca="false">P717+P699+P696</f>
        <v>7492257.2248</v>
      </c>
      <c r="Q718" s="92"/>
      <c r="R718" s="92"/>
      <c r="S718" s="33"/>
      <c r="T718" s="84"/>
    </row>
    <row r="719" s="2" customFormat="true" ht="12.75" hidden="false" customHeight="true" outlineLevel="0" collapsed="false">
      <c r="A719" s="65"/>
      <c r="B719" s="66" t="s">
        <v>710</v>
      </c>
      <c r="C719" s="67"/>
      <c r="D719" s="65"/>
      <c r="E719" s="65"/>
      <c r="F719" s="68"/>
      <c r="G719" s="65"/>
      <c r="H719" s="69"/>
      <c r="I719" s="70"/>
      <c r="J719" s="70"/>
      <c r="K719" s="70"/>
      <c r="L719" s="69"/>
      <c r="M719" s="70"/>
      <c r="N719" s="70"/>
      <c r="O719" s="70"/>
      <c r="P719" s="71"/>
      <c r="Q719" s="74"/>
      <c r="R719" s="73"/>
      <c r="S719" s="65"/>
      <c r="T719" s="36"/>
    </row>
    <row r="720" s="2" customFormat="true" ht="12.75" hidden="false" customHeight="true" outlineLevel="0" collapsed="false">
      <c r="A720" s="65" t="n">
        <v>1</v>
      </c>
      <c r="B720" s="68" t="s">
        <v>711</v>
      </c>
      <c r="C720" s="65" t="n">
        <v>1961</v>
      </c>
      <c r="D720" s="65"/>
      <c r="E720" s="65" t="s">
        <v>43</v>
      </c>
      <c r="F720" s="68" t="s">
        <v>289</v>
      </c>
      <c r="G720" s="65" t="n">
        <v>2</v>
      </c>
      <c r="H720" s="69" t="n">
        <v>1</v>
      </c>
      <c r="I720" s="70" t="n">
        <v>362</v>
      </c>
      <c r="J720" s="70" t="n">
        <v>335</v>
      </c>
      <c r="K720" s="65" t="n">
        <v>258</v>
      </c>
      <c r="L720" s="69" t="n">
        <v>8</v>
      </c>
      <c r="M720" s="70" t="n">
        <v>108401.31</v>
      </c>
      <c r="N720" s="70" t="n">
        <v>0</v>
      </c>
      <c r="O720" s="70" t="n">
        <v>0</v>
      </c>
      <c r="P720" s="70" t="n">
        <f aca="false">M720</f>
        <v>108401.31</v>
      </c>
      <c r="Q720" s="74" t="n">
        <f aca="false">P720/J720</f>
        <v>323.586</v>
      </c>
      <c r="R720" s="65" t="n">
        <v>12882.22</v>
      </c>
      <c r="S720" s="65" t="n">
        <v>2019</v>
      </c>
      <c r="T720" s="36"/>
    </row>
    <row r="721" s="2" customFormat="true" ht="12.75" hidden="false" customHeight="true" outlineLevel="0" collapsed="false">
      <c r="A721" s="65" t="n">
        <f aca="false">A720+1</f>
        <v>2</v>
      </c>
      <c r="B721" s="68" t="s">
        <v>712</v>
      </c>
      <c r="C721" s="65" t="n">
        <v>1974</v>
      </c>
      <c r="D721" s="65"/>
      <c r="E721" s="65" t="s">
        <v>43</v>
      </c>
      <c r="F721" s="68" t="s">
        <v>79</v>
      </c>
      <c r="G721" s="65" t="n">
        <v>2</v>
      </c>
      <c r="H721" s="69" t="n">
        <v>2</v>
      </c>
      <c r="I721" s="70" t="n">
        <v>553.6</v>
      </c>
      <c r="J721" s="70" t="n">
        <v>509.2</v>
      </c>
      <c r="K721" s="65" t="n">
        <v>481.4</v>
      </c>
      <c r="L721" s="69" t="n">
        <v>12</v>
      </c>
      <c r="M721" s="70" t="n">
        <v>164769.9912</v>
      </c>
      <c r="N721" s="70" t="n">
        <v>0</v>
      </c>
      <c r="O721" s="70" t="n">
        <v>0</v>
      </c>
      <c r="P721" s="70" t="n">
        <f aca="false">M721</f>
        <v>164769.9912</v>
      </c>
      <c r="Q721" s="74" t="n">
        <f aca="false">P721/J721</f>
        <v>323.586</v>
      </c>
      <c r="R721" s="65" t="n">
        <v>11111.76</v>
      </c>
      <c r="S721" s="65" t="n">
        <v>2019</v>
      </c>
      <c r="T721" s="36"/>
    </row>
    <row r="722" s="2" customFormat="true" ht="12.75" hidden="false" customHeight="true" outlineLevel="0" collapsed="false">
      <c r="A722" s="65" t="n">
        <f aca="false">A721+1</f>
        <v>3</v>
      </c>
      <c r="B722" s="68" t="s">
        <v>713</v>
      </c>
      <c r="C722" s="65" t="n">
        <v>1974</v>
      </c>
      <c r="D722" s="65"/>
      <c r="E722" s="65" t="s">
        <v>43</v>
      </c>
      <c r="F722" s="68" t="s">
        <v>79</v>
      </c>
      <c r="G722" s="65" t="n">
        <v>2</v>
      </c>
      <c r="H722" s="69" t="n">
        <v>2</v>
      </c>
      <c r="I722" s="70" t="n">
        <v>553.3</v>
      </c>
      <c r="J722" s="70" t="n">
        <v>509.1</v>
      </c>
      <c r="K722" s="65" t="n">
        <v>289.5</v>
      </c>
      <c r="L722" s="69" t="n">
        <v>12</v>
      </c>
      <c r="M722" s="70" t="n">
        <v>164737.6326</v>
      </c>
      <c r="N722" s="70" t="n">
        <v>0</v>
      </c>
      <c r="O722" s="70" t="n">
        <v>0</v>
      </c>
      <c r="P722" s="70" t="n">
        <f aca="false">M722</f>
        <v>164737.6326</v>
      </c>
      <c r="Q722" s="74" t="n">
        <f aca="false">P722/J722</f>
        <v>323.586</v>
      </c>
      <c r="R722" s="65" t="n">
        <v>11111.76</v>
      </c>
      <c r="S722" s="65" t="n">
        <v>2019</v>
      </c>
      <c r="T722" s="36"/>
    </row>
    <row r="723" s="2" customFormat="true" ht="12.75" hidden="false" customHeight="true" outlineLevel="0" collapsed="false">
      <c r="A723" s="65" t="n">
        <f aca="false">A722+1</f>
        <v>4</v>
      </c>
      <c r="B723" s="68" t="s">
        <v>714</v>
      </c>
      <c r="C723" s="65" t="n">
        <v>1968</v>
      </c>
      <c r="D723" s="65"/>
      <c r="E723" s="65" t="s">
        <v>43</v>
      </c>
      <c r="F723" s="68" t="s">
        <v>79</v>
      </c>
      <c r="G723" s="65" t="n">
        <v>2</v>
      </c>
      <c r="H723" s="69" t="n">
        <v>2</v>
      </c>
      <c r="I723" s="70" t="n">
        <v>547.4</v>
      </c>
      <c r="J723" s="70" t="n">
        <v>506.9</v>
      </c>
      <c r="K723" s="65" t="n">
        <v>279.7</v>
      </c>
      <c r="L723" s="69" t="n">
        <v>12</v>
      </c>
      <c r="M723" s="70" t="n">
        <v>118872</v>
      </c>
      <c r="N723" s="70" t="n">
        <v>0</v>
      </c>
      <c r="O723" s="70" t="n">
        <v>0</v>
      </c>
      <c r="P723" s="70" t="n">
        <v>118872</v>
      </c>
      <c r="Q723" s="74" t="n">
        <f aca="false">P723/J723</f>
        <v>234.507792463997</v>
      </c>
      <c r="R723" s="65" t="n">
        <v>11111.76</v>
      </c>
      <c r="S723" s="65" t="n">
        <v>2019</v>
      </c>
      <c r="T723" s="36"/>
    </row>
    <row r="724" s="2" customFormat="true" ht="12.75" hidden="false" customHeight="true" outlineLevel="0" collapsed="false">
      <c r="A724" s="65" t="n">
        <f aca="false">A723+1</f>
        <v>5</v>
      </c>
      <c r="B724" s="68" t="s">
        <v>715</v>
      </c>
      <c r="C724" s="65" t="n">
        <v>1968</v>
      </c>
      <c r="D724" s="65"/>
      <c r="E724" s="65" t="s">
        <v>43</v>
      </c>
      <c r="F724" s="68" t="s">
        <v>79</v>
      </c>
      <c r="G724" s="65" t="n">
        <v>2</v>
      </c>
      <c r="H724" s="69" t="n">
        <v>2</v>
      </c>
      <c r="I724" s="70" t="n">
        <v>541.8</v>
      </c>
      <c r="J724" s="70" t="n">
        <v>499.7</v>
      </c>
      <c r="K724" s="65" t="n">
        <v>401.6</v>
      </c>
      <c r="L724" s="69" t="n">
        <v>12</v>
      </c>
      <c r="M724" s="70" t="n">
        <v>118872</v>
      </c>
      <c r="N724" s="70" t="n">
        <v>0</v>
      </c>
      <c r="O724" s="70" t="n">
        <v>0</v>
      </c>
      <c r="P724" s="70" t="n">
        <v>118872</v>
      </c>
      <c r="Q724" s="74" t="n">
        <f aca="false">P724/J724</f>
        <v>237.886732039224</v>
      </c>
      <c r="R724" s="65" t="n">
        <v>11111.76</v>
      </c>
      <c r="S724" s="65" t="n">
        <v>2019</v>
      </c>
      <c r="T724" s="36"/>
    </row>
    <row r="725" s="2" customFormat="true" ht="12.75" hidden="false" customHeight="true" outlineLevel="0" collapsed="false">
      <c r="A725" s="65" t="n">
        <f aca="false">A724+1</f>
        <v>6</v>
      </c>
      <c r="B725" s="68" t="s">
        <v>716</v>
      </c>
      <c r="C725" s="65" t="n">
        <v>1959</v>
      </c>
      <c r="D725" s="65" t="n">
        <v>1974</v>
      </c>
      <c r="E725" s="65" t="s">
        <v>43</v>
      </c>
      <c r="F725" s="68" t="s">
        <v>54</v>
      </c>
      <c r="G725" s="65" t="n">
        <v>2</v>
      </c>
      <c r="H725" s="69" t="n">
        <v>2</v>
      </c>
      <c r="I725" s="70" t="n">
        <v>460</v>
      </c>
      <c r="J725" s="70" t="n">
        <v>436.3</v>
      </c>
      <c r="K725" s="65" t="n">
        <v>436.3</v>
      </c>
      <c r="L725" s="69" t="n">
        <v>8</v>
      </c>
      <c r="M725" s="70" t="n">
        <v>34727</v>
      </c>
      <c r="N725" s="70" t="n">
        <v>0</v>
      </c>
      <c r="O725" s="70" t="n">
        <v>0</v>
      </c>
      <c r="P725" s="70" t="n">
        <f aca="false">M725</f>
        <v>34727</v>
      </c>
      <c r="Q725" s="74" t="n">
        <f aca="false">P725/J725</f>
        <v>79.5943158377263</v>
      </c>
      <c r="R725" s="65" t="n">
        <v>11111.76</v>
      </c>
      <c r="S725" s="65" t="n">
        <v>2019</v>
      </c>
      <c r="T725" s="36"/>
    </row>
    <row r="726" s="2" customFormat="true" ht="12.75" hidden="false" customHeight="true" outlineLevel="0" collapsed="false">
      <c r="A726" s="65" t="n">
        <f aca="false">A725+1</f>
        <v>7</v>
      </c>
      <c r="B726" s="68" t="s">
        <v>717</v>
      </c>
      <c r="C726" s="65" t="n">
        <v>1978</v>
      </c>
      <c r="D726" s="65"/>
      <c r="E726" s="65" t="s">
        <v>43</v>
      </c>
      <c r="F726" s="68" t="s">
        <v>79</v>
      </c>
      <c r="G726" s="65" t="n">
        <v>2</v>
      </c>
      <c r="H726" s="69" t="n">
        <v>2</v>
      </c>
      <c r="I726" s="70" t="n">
        <v>1374.3</v>
      </c>
      <c r="J726" s="70" t="n">
        <v>848.1</v>
      </c>
      <c r="K726" s="65" t="n">
        <v>799.1</v>
      </c>
      <c r="L726" s="69" t="n">
        <v>18</v>
      </c>
      <c r="M726" s="70" t="n">
        <v>274433.2866</v>
      </c>
      <c r="N726" s="70" t="n">
        <v>0</v>
      </c>
      <c r="O726" s="70" t="n">
        <v>0</v>
      </c>
      <c r="P726" s="70" t="n">
        <f aca="false">M726</f>
        <v>274433.2866</v>
      </c>
      <c r="Q726" s="74" t="n">
        <f aca="false">P726/J726</f>
        <v>323.586</v>
      </c>
      <c r="R726" s="65" t="n">
        <v>12882.22</v>
      </c>
      <c r="S726" s="65" t="n">
        <v>2019</v>
      </c>
      <c r="T726" s="36"/>
    </row>
    <row r="727" s="2" customFormat="true" ht="12.75" hidden="false" customHeight="true" outlineLevel="0" collapsed="false">
      <c r="A727" s="65" t="n">
        <f aca="false">A726+1</f>
        <v>8</v>
      </c>
      <c r="B727" s="68" t="s">
        <v>718</v>
      </c>
      <c r="C727" s="65" t="n">
        <v>1976</v>
      </c>
      <c r="D727" s="65"/>
      <c r="E727" s="65" t="s">
        <v>43</v>
      </c>
      <c r="F727" s="68" t="s">
        <v>79</v>
      </c>
      <c r="G727" s="65" t="n">
        <v>2</v>
      </c>
      <c r="H727" s="69" t="n">
        <v>2</v>
      </c>
      <c r="I727" s="70" t="n">
        <v>852</v>
      </c>
      <c r="J727" s="70" t="n">
        <v>560.9</v>
      </c>
      <c r="K727" s="65" t="n">
        <v>560.9</v>
      </c>
      <c r="L727" s="69" t="n">
        <v>12</v>
      </c>
      <c r="M727" s="70" t="n">
        <v>181499.3874</v>
      </c>
      <c r="N727" s="70" t="n">
        <v>0</v>
      </c>
      <c r="O727" s="70" t="n">
        <v>0</v>
      </c>
      <c r="P727" s="70" t="n">
        <f aca="false">M727</f>
        <v>181499.3874</v>
      </c>
      <c r="Q727" s="74" t="n">
        <f aca="false">P727/J727</f>
        <v>323.586</v>
      </c>
      <c r="R727" s="65" t="n">
        <v>12882.22</v>
      </c>
      <c r="S727" s="65" t="n">
        <v>2019</v>
      </c>
      <c r="T727" s="36"/>
    </row>
    <row r="728" s="2" customFormat="true" ht="12.75" hidden="false" customHeight="true" outlineLevel="0" collapsed="false">
      <c r="A728" s="65" t="n">
        <f aca="false">A727+1</f>
        <v>9</v>
      </c>
      <c r="B728" s="68" t="s">
        <v>719</v>
      </c>
      <c r="C728" s="65" t="n">
        <v>1983</v>
      </c>
      <c r="D728" s="65"/>
      <c r="E728" s="65" t="s">
        <v>43</v>
      </c>
      <c r="F728" s="68" t="s">
        <v>79</v>
      </c>
      <c r="G728" s="65" t="n">
        <v>2</v>
      </c>
      <c r="H728" s="69" t="n">
        <v>1</v>
      </c>
      <c r="I728" s="70" t="n">
        <v>307</v>
      </c>
      <c r="J728" s="70" t="n">
        <v>259</v>
      </c>
      <c r="K728" s="65" t="n">
        <v>259</v>
      </c>
      <c r="L728" s="69" t="n">
        <v>4</v>
      </c>
      <c r="M728" s="70" t="n">
        <v>83808.774</v>
      </c>
      <c r="N728" s="70" t="n">
        <v>0</v>
      </c>
      <c r="O728" s="70" t="n">
        <v>0</v>
      </c>
      <c r="P728" s="70" t="n">
        <f aca="false">M728</f>
        <v>83808.774</v>
      </c>
      <c r="Q728" s="74" t="n">
        <f aca="false">P728/J728</f>
        <v>323.586</v>
      </c>
      <c r="R728" s="65" t="n">
        <v>12882.22</v>
      </c>
      <c r="S728" s="65" t="n">
        <v>2019</v>
      </c>
      <c r="T728" s="36"/>
    </row>
    <row r="729" s="2" customFormat="true" ht="12.75" hidden="false" customHeight="true" outlineLevel="0" collapsed="false">
      <c r="A729" s="65" t="n">
        <f aca="false">A728+1</f>
        <v>10</v>
      </c>
      <c r="B729" s="68" t="s">
        <v>720</v>
      </c>
      <c r="C729" s="65" t="n">
        <v>1964</v>
      </c>
      <c r="D729" s="65"/>
      <c r="E729" s="65" t="s">
        <v>43</v>
      </c>
      <c r="F729" s="68" t="s">
        <v>79</v>
      </c>
      <c r="G729" s="65" t="n">
        <v>2</v>
      </c>
      <c r="H729" s="69" t="n">
        <v>2</v>
      </c>
      <c r="I729" s="70" t="n">
        <v>466</v>
      </c>
      <c r="J729" s="70" t="n">
        <v>385.7</v>
      </c>
      <c r="K729" s="65" t="n">
        <v>289.2</v>
      </c>
      <c r="L729" s="69" t="n">
        <v>8</v>
      </c>
      <c r="M729" s="70" t="n">
        <v>124807.1202</v>
      </c>
      <c r="N729" s="70" t="n">
        <v>0</v>
      </c>
      <c r="O729" s="70" t="n">
        <v>0</v>
      </c>
      <c r="P729" s="70" t="n">
        <f aca="false">M729</f>
        <v>124807.1202</v>
      </c>
      <c r="Q729" s="74" t="n">
        <f aca="false">P729/J729</f>
        <v>323.586</v>
      </c>
      <c r="R729" s="65" t="n">
        <v>11111.76</v>
      </c>
      <c r="S729" s="65" t="n">
        <v>2019</v>
      </c>
      <c r="T729" s="36"/>
    </row>
    <row r="730" s="2" customFormat="true" ht="12.75" hidden="false" customHeight="true" outlineLevel="0" collapsed="false">
      <c r="A730" s="65" t="n">
        <f aca="false">A729+1</f>
        <v>11</v>
      </c>
      <c r="B730" s="68" t="s">
        <v>721</v>
      </c>
      <c r="C730" s="65" t="n">
        <v>1967</v>
      </c>
      <c r="D730" s="65"/>
      <c r="E730" s="65" t="s">
        <v>43</v>
      </c>
      <c r="F730" s="68" t="s">
        <v>79</v>
      </c>
      <c r="G730" s="65" t="n">
        <v>2</v>
      </c>
      <c r="H730" s="69" t="n">
        <v>2</v>
      </c>
      <c r="I730" s="70" t="n">
        <v>517.69</v>
      </c>
      <c r="J730" s="70" t="n">
        <v>458.7</v>
      </c>
      <c r="K730" s="65" t="n">
        <v>378.5</v>
      </c>
      <c r="L730" s="69" t="n">
        <v>12</v>
      </c>
      <c r="M730" s="70" t="n">
        <v>148428.8982</v>
      </c>
      <c r="N730" s="70" t="n">
        <v>0</v>
      </c>
      <c r="O730" s="70" t="n">
        <v>0</v>
      </c>
      <c r="P730" s="70" t="n">
        <f aca="false">M730</f>
        <v>148428.8982</v>
      </c>
      <c r="Q730" s="74" t="n">
        <f aca="false">P730/J730</f>
        <v>323.586</v>
      </c>
      <c r="R730" s="65" t="n">
        <v>12882.22</v>
      </c>
      <c r="S730" s="65" t="n">
        <v>2019</v>
      </c>
      <c r="T730" s="36"/>
    </row>
    <row r="731" s="2" customFormat="true" ht="12.75" hidden="false" customHeight="true" outlineLevel="0" collapsed="false">
      <c r="A731" s="65" t="n">
        <f aca="false">A730+1</f>
        <v>12</v>
      </c>
      <c r="B731" s="68" t="s">
        <v>722</v>
      </c>
      <c r="C731" s="65" t="n">
        <v>1983</v>
      </c>
      <c r="D731" s="65"/>
      <c r="E731" s="65" t="s">
        <v>43</v>
      </c>
      <c r="F731" s="68" t="s">
        <v>54</v>
      </c>
      <c r="G731" s="65" t="n">
        <v>2</v>
      </c>
      <c r="H731" s="69" t="n">
        <v>1</v>
      </c>
      <c r="I731" s="70" t="n">
        <v>412</v>
      </c>
      <c r="J731" s="70" t="n">
        <v>242.46</v>
      </c>
      <c r="K731" s="65" t="n">
        <v>12.7</v>
      </c>
      <c r="L731" s="69" t="n">
        <v>7</v>
      </c>
      <c r="M731" s="70" t="n">
        <v>15691</v>
      </c>
      <c r="N731" s="70" t="n">
        <v>0</v>
      </c>
      <c r="O731" s="70" t="n">
        <v>0</v>
      </c>
      <c r="P731" s="70" t="n">
        <f aca="false">M731</f>
        <v>15691</v>
      </c>
      <c r="Q731" s="74" t="n">
        <f aca="false">P731/J731</f>
        <v>64.7158294151613</v>
      </c>
      <c r="R731" s="65" t="n">
        <v>12882.22</v>
      </c>
      <c r="S731" s="65" t="n">
        <v>2019</v>
      </c>
      <c r="T731" s="36"/>
    </row>
    <row r="732" s="2" customFormat="true" ht="12.75" hidden="false" customHeight="true" outlineLevel="0" collapsed="false">
      <c r="A732" s="65" t="n">
        <f aca="false">A731+1</f>
        <v>13</v>
      </c>
      <c r="B732" s="68" t="s">
        <v>723</v>
      </c>
      <c r="C732" s="65" t="n">
        <v>1937</v>
      </c>
      <c r="D732" s="65" t="n">
        <v>2013</v>
      </c>
      <c r="E732" s="65" t="s">
        <v>43</v>
      </c>
      <c r="F732" s="68" t="s">
        <v>54</v>
      </c>
      <c r="G732" s="65" t="n">
        <v>2</v>
      </c>
      <c r="H732" s="69" t="n">
        <v>1</v>
      </c>
      <c r="I732" s="70" t="n">
        <v>497.3</v>
      </c>
      <c r="J732" s="70" t="n">
        <v>498.4</v>
      </c>
      <c r="K732" s="65" t="n">
        <v>264.3</v>
      </c>
      <c r="L732" s="69" t="n">
        <v>4</v>
      </c>
      <c r="M732" s="70" t="n">
        <v>107520</v>
      </c>
      <c r="N732" s="70" t="n">
        <v>0</v>
      </c>
      <c r="O732" s="70" t="n">
        <v>0</v>
      </c>
      <c r="P732" s="70" t="n">
        <f aca="false">M732</f>
        <v>107520</v>
      </c>
      <c r="Q732" s="74" t="n">
        <f aca="false">P732/J732</f>
        <v>215.730337078652</v>
      </c>
      <c r="R732" s="65" t="n">
        <v>12882.22</v>
      </c>
      <c r="S732" s="65" t="n">
        <v>2019</v>
      </c>
      <c r="T732" s="36"/>
    </row>
    <row r="733" s="2" customFormat="true" ht="12.75" hidden="false" customHeight="true" outlineLevel="0" collapsed="false">
      <c r="A733" s="65" t="n">
        <f aca="false">A732+1</f>
        <v>14</v>
      </c>
      <c r="B733" s="68" t="s">
        <v>724</v>
      </c>
      <c r="C733" s="65" t="n">
        <v>1971</v>
      </c>
      <c r="D733" s="65"/>
      <c r="E733" s="65" t="s">
        <v>43</v>
      </c>
      <c r="F733" s="68" t="s">
        <v>202</v>
      </c>
      <c r="G733" s="65" t="n">
        <v>3</v>
      </c>
      <c r="H733" s="69" t="n">
        <v>2</v>
      </c>
      <c r="I733" s="70" t="n">
        <v>1360.5</v>
      </c>
      <c r="J733" s="70" t="n">
        <v>993.8</v>
      </c>
      <c r="K733" s="70" t="n">
        <v>962.4</v>
      </c>
      <c r="L733" s="69" t="n">
        <v>6</v>
      </c>
      <c r="M733" s="70" t="n">
        <v>321579.7668</v>
      </c>
      <c r="N733" s="70" t="n">
        <v>0</v>
      </c>
      <c r="O733" s="70" t="n">
        <v>0</v>
      </c>
      <c r="P733" s="70" t="n">
        <v>321579.7668</v>
      </c>
      <c r="Q733" s="74" t="n">
        <f aca="false">P733/J733</f>
        <v>323.586</v>
      </c>
      <c r="R733" s="65" t="n">
        <v>12968.01</v>
      </c>
      <c r="S733" s="65" t="n">
        <v>2019</v>
      </c>
      <c r="T733" s="36"/>
    </row>
    <row r="734" s="2" customFormat="true" ht="12.75" hidden="false" customHeight="true" outlineLevel="0" collapsed="false">
      <c r="A734" s="65" t="n">
        <f aca="false">A733+1</f>
        <v>15</v>
      </c>
      <c r="B734" s="68" t="s">
        <v>725</v>
      </c>
      <c r="C734" s="65" t="n">
        <v>1970</v>
      </c>
      <c r="D734" s="65"/>
      <c r="E734" s="65" t="s">
        <v>43</v>
      </c>
      <c r="F734" s="68" t="s">
        <v>202</v>
      </c>
      <c r="G734" s="65" t="n">
        <v>2</v>
      </c>
      <c r="H734" s="69" t="n">
        <v>2</v>
      </c>
      <c r="I734" s="70" t="n">
        <v>1294.6</v>
      </c>
      <c r="J734" s="70" t="n">
        <v>982.3</v>
      </c>
      <c r="K734" s="70" t="n">
        <v>983.2</v>
      </c>
      <c r="L734" s="69" t="n">
        <v>8</v>
      </c>
      <c r="M734" s="70" t="n">
        <v>317858.5278</v>
      </c>
      <c r="N734" s="70" t="n">
        <v>0</v>
      </c>
      <c r="O734" s="70" t="n">
        <v>0</v>
      </c>
      <c r="P734" s="70" t="n">
        <v>317858.5278</v>
      </c>
      <c r="Q734" s="74" t="n">
        <f aca="false">P734/J734</f>
        <v>323.586</v>
      </c>
      <c r="R734" s="65" t="n">
        <v>12968.01</v>
      </c>
      <c r="S734" s="65" t="n">
        <v>2019</v>
      </c>
      <c r="T734" s="36"/>
    </row>
    <row r="735" s="2" customFormat="true" ht="12.75" hidden="false" customHeight="true" outlineLevel="0" collapsed="false">
      <c r="A735" s="47" t="s">
        <v>726</v>
      </c>
      <c r="B735" s="47"/>
      <c r="C735" s="49" t="n">
        <v>15</v>
      </c>
      <c r="D735" s="49"/>
      <c r="E735" s="49"/>
      <c r="F735" s="47"/>
      <c r="G735" s="49"/>
      <c r="H735" s="50"/>
      <c r="I735" s="54" t="n">
        <f aca="false">SUM(I720:I734)</f>
        <v>10099.49</v>
      </c>
      <c r="J735" s="54" t="n">
        <f aca="false">SUM(J720:J734)</f>
        <v>8025.56</v>
      </c>
      <c r="K735" s="54" t="n">
        <f aca="false">SUM(K720:K734)</f>
        <v>6655.8</v>
      </c>
      <c r="L735" s="104" t="n">
        <f aca="false">SUM(L720:L734)</f>
        <v>143</v>
      </c>
      <c r="M735" s="54" t="n">
        <f aca="false">SUM(M720:M734)</f>
        <v>2286006.6948</v>
      </c>
      <c r="N735" s="54"/>
      <c r="O735" s="54"/>
      <c r="P735" s="54" t="n">
        <f aca="false">SUM(P720:P734)</f>
        <v>2286006.6948</v>
      </c>
      <c r="Q735" s="86"/>
      <c r="R735" s="86"/>
      <c r="S735" s="49"/>
      <c r="T735" s="36"/>
    </row>
    <row r="736" s="2" customFormat="true" ht="12.75" hidden="false" customHeight="true" outlineLevel="0" collapsed="false">
      <c r="A736" s="65" t="n">
        <v>1</v>
      </c>
      <c r="B736" s="68" t="s">
        <v>727</v>
      </c>
      <c r="C736" s="65" t="n">
        <v>1975</v>
      </c>
      <c r="D736" s="28"/>
      <c r="E736" s="65" t="s">
        <v>43</v>
      </c>
      <c r="F736" s="68" t="s">
        <v>163</v>
      </c>
      <c r="G736" s="65" t="n">
        <v>2</v>
      </c>
      <c r="H736" s="65" t="n">
        <v>1</v>
      </c>
      <c r="I736" s="70" t="n">
        <v>350.7</v>
      </c>
      <c r="J736" s="70" t="n">
        <v>326.3</v>
      </c>
      <c r="K736" s="70" t="n">
        <v>36.3</v>
      </c>
      <c r="L736" s="65" t="n">
        <v>8</v>
      </c>
      <c r="M736" s="70" t="n">
        <f aca="false">'Раздел 2'!C736</f>
        <v>31676</v>
      </c>
      <c r="N736" s="70" t="n">
        <v>0</v>
      </c>
      <c r="O736" s="70" t="n">
        <v>0</v>
      </c>
      <c r="P736" s="70" t="n">
        <f aca="false">M736</f>
        <v>31676</v>
      </c>
      <c r="Q736" s="74" t="n">
        <f aca="false">P736/J736</f>
        <v>97.0763101440392</v>
      </c>
      <c r="R736" s="65" t="n">
        <v>12968.01</v>
      </c>
      <c r="S736" s="65" t="n">
        <v>2020</v>
      </c>
      <c r="T736" s="36"/>
    </row>
    <row r="737" s="2" customFormat="true" ht="12.75" hidden="false" customHeight="true" outlineLevel="0" collapsed="false">
      <c r="A737" s="65" t="n">
        <v>2</v>
      </c>
      <c r="B737" s="68" t="s">
        <v>728</v>
      </c>
      <c r="C737" s="65" t="n">
        <v>1975</v>
      </c>
      <c r="D737" s="28"/>
      <c r="E737" s="65" t="s">
        <v>43</v>
      </c>
      <c r="F737" s="68" t="s">
        <v>163</v>
      </c>
      <c r="G737" s="65" t="n">
        <v>2</v>
      </c>
      <c r="H737" s="65" t="n">
        <v>1</v>
      </c>
      <c r="I737" s="70" t="n">
        <v>354.4</v>
      </c>
      <c r="J737" s="70" t="n">
        <v>330</v>
      </c>
      <c r="K737" s="70" t="n">
        <v>186.8</v>
      </c>
      <c r="L737" s="65" t="n">
        <v>8</v>
      </c>
      <c r="M737" s="70" t="n">
        <f aca="false">'Раздел 2'!C737</f>
        <v>31676</v>
      </c>
      <c r="N737" s="70" t="n">
        <v>0</v>
      </c>
      <c r="O737" s="70" t="n">
        <v>0</v>
      </c>
      <c r="P737" s="70" t="n">
        <f aca="false">M737</f>
        <v>31676</v>
      </c>
      <c r="Q737" s="74" t="n">
        <f aca="false">P737/J737</f>
        <v>95.9878787878788</v>
      </c>
      <c r="R737" s="65" t="n">
        <v>12968.01</v>
      </c>
      <c r="S737" s="65" t="n">
        <v>2020</v>
      </c>
      <c r="T737" s="36"/>
    </row>
    <row r="738" s="2" customFormat="true" ht="12.75" hidden="false" customHeight="true" outlineLevel="0" collapsed="false">
      <c r="A738" s="65" t="n">
        <v>3</v>
      </c>
      <c r="B738" s="68" t="s">
        <v>724</v>
      </c>
      <c r="C738" s="65" t="n">
        <v>1971</v>
      </c>
      <c r="D738" s="28"/>
      <c r="E738" s="65" t="s">
        <v>43</v>
      </c>
      <c r="F738" s="68" t="s">
        <v>202</v>
      </c>
      <c r="G738" s="65" t="n">
        <v>3</v>
      </c>
      <c r="H738" s="65" t="n">
        <v>2</v>
      </c>
      <c r="I738" s="70" t="n">
        <v>1360.5</v>
      </c>
      <c r="J738" s="70" t="n">
        <v>993.8</v>
      </c>
      <c r="K738" s="70" t="n">
        <v>962.4</v>
      </c>
      <c r="L738" s="65" t="n">
        <v>6</v>
      </c>
      <c r="M738" s="70" t="n">
        <f aca="false">'Раздел 2'!C738</f>
        <v>4481604.9</v>
      </c>
      <c r="N738" s="70" t="n">
        <v>0</v>
      </c>
      <c r="O738" s="70" t="n">
        <v>0</v>
      </c>
      <c r="P738" s="70" t="n">
        <f aca="false">M738</f>
        <v>4481604.9</v>
      </c>
      <c r="Q738" s="74" t="n">
        <f aca="false">P738/J738</f>
        <v>4509.56419802777</v>
      </c>
      <c r="R738" s="65" t="n">
        <v>12968.01</v>
      </c>
      <c r="S738" s="65" t="n">
        <v>2020</v>
      </c>
      <c r="T738" s="36"/>
    </row>
    <row r="739" s="2" customFormat="true" ht="12.75" hidden="false" customHeight="true" outlineLevel="0" collapsed="false">
      <c r="A739" s="65" t="n">
        <v>4</v>
      </c>
      <c r="B739" s="68" t="s">
        <v>725</v>
      </c>
      <c r="C739" s="65" t="n">
        <v>1970</v>
      </c>
      <c r="D739" s="28"/>
      <c r="E739" s="65" t="s">
        <v>43</v>
      </c>
      <c r="F739" s="68" t="s">
        <v>202</v>
      </c>
      <c r="G739" s="65" t="n">
        <v>2</v>
      </c>
      <c r="H739" s="65" t="n">
        <v>2</v>
      </c>
      <c r="I739" s="70" t="n">
        <v>1294.6</v>
      </c>
      <c r="J739" s="70" t="n">
        <v>982.3</v>
      </c>
      <c r="K739" s="70" t="n">
        <v>983.2</v>
      </c>
      <c r="L739" s="65" t="n">
        <v>8</v>
      </c>
      <c r="M739" s="70" t="n">
        <f aca="false">'Раздел 2'!C739</f>
        <v>4533138.46</v>
      </c>
      <c r="N739" s="70" t="n">
        <v>0</v>
      </c>
      <c r="O739" s="70" t="n">
        <v>0</v>
      </c>
      <c r="P739" s="70" t="n">
        <f aca="false">M739</f>
        <v>4533138.46</v>
      </c>
      <c r="Q739" s="74" t="n">
        <f aca="false">P739/J739</f>
        <v>4614.82078794666</v>
      </c>
      <c r="R739" s="65" t="n">
        <v>12968.01</v>
      </c>
      <c r="S739" s="65" t="n">
        <v>2020</v>
      </c>
      <c r="T739" s="36"/>
    </row>
    <row r="740" s="2" customFormat="true" ht="12.75" hidden="false" customHeight="true" outlineLevel="0" collapsed="false">
      <c r="A740" s="65" t="n">
        <v>5</v>
      </c>
      <c r="B740" s="68" t="s">
        <v>717</v>
      </c>
      <c r="C740" s="65" t="n">
        <v>1978</v>
      </c>
      <c r="D740" s="28"/>
      <c r="E740" s="65" t="s">
        <v>43</v>
      </c>
      <c r="F740" s="68" t="s">
        <v>79</v>
      </c>
      <c r="G740" s="65" t="n">
        <v>2</v>
      </c>
      <c r="H740" s="65" t="n">
        <v>2</v>
      </c>
      <c r="I740" s="70" t="n">
        <v>1374.3</v>
      </c>
      <c r="J740" s="70" t="n">
        <v>848.1</v>
      </c>
      <c r="K740" s="70" t="n">
        <v>799.1</v>
      </c>
      <c r="L740" s="65" t="n">
        <v>18</v>
      </c>
      <c r="M740" s="70" t="n">
        <f aca="false">'Раздел 2'!C740</f>
        <v>799222</v>
      </c>
      <c r="N740" s="70" t="n">
        <v>0</v>
      </c>
      <c r="O740" s="70" t="n">
        <v>0</v>
      </c>
      <c r="P740" s="70" t="n">
        <f aca="false">M740</f>
        <v>799222</v>
      </c>
      <c r="Q740" s="74" t="n">
        <f aca="false">P740/J740</f>
        <v>942.367645324844</v>
      </c>
      <c r="R740" s="65" t="n">
        <v>12968.01</v>
      </c>
      <c r="S740" s="65" t="n">
        <v>2020</v>
      </c>
      <c r="T740" s="36"/>
    </row>
    <row r="741" s="2" customFormat="true" ht="12.75" hidden="false" customHeight="true" outlineLevel="0" collapsed="false">
      <c r="A741" s="65" t="n">
        <v>6</v>
      </c>
      <c r="B741" s="68" t="s">
        <v>718</v>
      </c>
      <c r="C741" s="65" t="n">
        <v>1976</v>
      </c>
      <c r="D741" s="28"/>
      <c r="E741" s="65" t="s">
        <v>43</v>
      </c>
      <c r="F741" s="68" t="s">
        <v>79</v>
      </c>
      <c r="G741" s="65" t="n">
        <v>2</v>
      </c>
      <c r="H741" s="65" t="n">
        <v>2</v>
      </c>
      <c r="I741" s="70" t="n">
        <v>852</v>
      </c>
      <c r="J741" s="70" t="n">
        <v>560.9</v>
      </c>
      <c r="K741" s="70" t="n">
        <v>560.9</v>
      </c>
      <c r="L741" s="65" t="n">
        <v>12</v>
      </c>
      <c r="M741" s="70" t="n">
        <f aca="false">'Раздел 2'!C741</f>
        <v>378795.66</v>
      </c>
      <c r="N741" s="70" t="n">
        <v>0</v>
      </c>
      <c r="O741" s="70" t="n">
        <v>0</v>
      </c>
      <c r="P741" s="70" t="n">
        <f aca="false">M741</f>
        <v>378795.66</v>
      </c>
      <c r="Q741" s="74" t="n">
        <f aca="false">P741/J741</f>
        <v>675.335460866465</v>
      </c>
      <c r="R741" s="65" t="n">
        <v>12968.01</v>
      </c>
      <c r="S741" s="65" t="n">
        <v>2020</v>
      </c>
      <c r="T741" s="36"/>
    </row>
    <row r="742" s="2" customFormat="true" ht="12.75" hidden="false" customHeight="true" outlineLevel="0" collapsed="false">
      <c r="A742" s="65" t="n">
        <v>7</v>
      </c>
      <c r="B742" s="68" t="s">
        <v>721</v>
      </c>
      <c r="C742" s="65" t="n">
        <v>1967</v>
      </c>
      <c r="D742" s="28"/>
      <c r="E742" s="65" t="s">
        <v>43</v>
      </c>
      <c r="F742" s="68" t="s">
        <v>79</v>
      </c>
      <c r="G742" s="65" t="n">
        <v>2</v>
      </c>
      <c r="H742" s="65" t="n">
        <v>2</v>
      </c>
      <c r="I742" s="70" t="n">
        <v>517.69</v>
      </c>
      <c r="J742" s="70" t="n">
        <v>458.7</v>
      </c>
      <c r="K742" s="70" t="n">
        <v>378.5</v>
      </c>
      <c r="L742" s="65" t="n">
        <v>12</v>
      </c>
      <c r="M742" s="70" t="n">
        <f aca="false">'Раздел 2'!C742</f>
        <v>799859.9905824</v>
      </c>
      <c r="N742" s="70" t="n">
        <v>0</v>
      </c>
      <c r="O742" s="70" t="n">
        <v>0</v>
      </c>
      <c r="P742" s="70" t="n">
        <f aca="false">M742</f>
        <v>799859.9905824</v>
      </c>
      <c r="Q742" s="74" t="n">
        <f aca="false">P742/J742</f>
        <v>1743.75406710791</v>
      </c>
      <c r="R742" s="65" t="n">
        <v>12968.01</v>
      </c>
      <c r="S742" s="65" t="n">
        <v>2020</v>
      </c>
      <c r="T742" s="36"/>
    </row>
    <row r="743" s="2" customFormat="true" ht="12.75" hidden="false" customHeight="true" outlineLevel="0" collapsed="false">
      <c r="A743" s="65" t="n">
        <v>8</v>
      </c>
      <c r="B743" s="68" t="s">
        <v>719</v>
      </c>
      <c r="C743" s="65" t="n">
        <v>1983</v>
      </c>
      <c r="D743" s="28"/>
      <c r="E743" s="65" t="s">
        <v>43</v>
      </c>
      <c r="F743" s="68" t="s">
        <v>79</v>
      </c>
      <c r="G743" s="65" t="n">
        <v>2</v>
      </c>
      <c r="H743" s="65" t="n">
        <v>1</v>
      </c>
      <c r="I743" s="70" t="n">
        <v>307</v>
      </c>
      <c r="J743" s="70" t="n">
        <v>259</v>
      </c>
      <c r="K743" s="70" t="n">
        <v>259</v>
      </c>
      <c r="L743" s="65" t="n">
        <v>4</v>
      </c>
      <c r="M743" s="70" t="n">
        <f aca="false">'Раздел 2'!C743</f>
        <v>372325.92</v>
      </c>
      <c r="N743" s="70" t="n">
        <v>0</v>
      </c>
      <c r="O743" s="70" t="n">
        <v>0</v>
      </c>
      <c r="P743" s="70" t="n">
        <f aca="false">M743</f>
        <v>372325.92</v>
      </c>
      <c r="Q743" s="74" t="n">
        <f aca="false">P743/J743</f>
        <v>1437.55181467181</v>
      </c>
      <c r="R743" s="65" t="n">
        <v>12968.01</v>
      </c>
      <c r="S743" s="65" t="n">
        <v>2020</v>
      </c>
      <c r="T743" s="36"/>
    </row>
    <row r="744" s="2" customFormat="true" ht="12.75" hidden="false" customHeight="true" outlineLevel="0" collapsed="false">
      <c r="A744" s="65" t="n">
        <v>9</v>
      </c>
      <c r="B744" s="68" t="s">
        <v>720</v>
      </c>
      <c r="C744" s="65" t="n">
        <v>1964</v>
      </c>
      <c r="D744" s="28"/>
      <c r="E744" s="65" t="s">
        <v>43</v>
      </c>
      <c r="F744" s="68" t="s">
        <v>79</v>
      </c>
      <c r="G744" s="65" t="n">
        <v>2</v>
      </c>
      <c r="H744" s="65" t="n">
        <v>2</v>
      </c>
      <c r="I744" s="70" t="n">
        <v>466</v>
      </c>
      <c r="J744" s="70" t="n">
        <v>385.7</v>
      </c>
      <c r="K744" s="70" t="n">
        <v>289.2</v>
      </c>
      <c r="L744" s="65" t="n">
        <v>8</v>
      </c>
      <c r="M744" s="70" t="n">
        <f aca="false">'Раздел 2'!C744</f>
        <v>333616.74</v>
      </c>
      <c r="N744" s="70" t="n">
        <v>0</v>
      </c>
      <c r="O744" s="70" t="n">
        <v>0</v>
      </c>
      <c r="P744" s="70" t="n">
        <f aca="false">M744</f>
        <v>333616.74</v>
      </c>
      <c r="Q744" s="74" t="n">
        <f aca="false">P744/J744</f>
        <v>864.964324604615</v>
      </c>
      <c r="R744" s="65" t="n">
        <v>12968.01</v>
      </c>
      <c r="S744" s="65" t="n">
        <v>2020</v>
      </c>
      <c r="T744" s="36"/>
    </row>
    <row r="745" s="2" customFormat="true" ht="12.75" hidden="false" customHeight="true" outlineLevel="0" collapsed="false">
      <c r="A745" s="65" t="n">
        <v>10</v>
      </c>
      <c r="B745" s="68" t="s">
        <v>711</v>
      </c>
      <c r="C745" s="65" t="n">
        <v>1961</v>
      </c>
      <c r="D745" s="28"/>
      <c r="E745" s="65" t="s">
        <v>43</v>
      </c>
      <c r="F745" s="68" t="s">
        <v>289</v>
      </c>
      <c r="G745" s="65" t="n">
        <v>2</v>
      </c>
      <c r="H745" s="65" t="n">
        <v>1</v>
      </c>
      <c r="I745" s="70" t="n">
        <v>362</v>
      </c>
      <c r="J745" s="70" t="n">
        <v>335</v>
      </c>
      <c r="K745" s="70" t="n">
        <v>258</v>
      </c>
      <c r="L745" s="65" t="n">
        <v>8</v>
      </c>
      <c r="M745" s="70" t="n">
        <f aca="false">'Раздел 2'!C745</f>
        <v>509244.612247</v>
      </c>
      <c r="N745" s="70" t="n">
        <v>0</v>
      </c>
      <c r="O745" s="70" t="n">
        <v>0</v>
      </c>
      <c r="P745" s="70" t="n">
        <f aca="false">M745</f>
        <v>509244.612247</v>
      </c>
      <c r="Q745" s="74" t="n">
        <f aca="false">P745/J745</f>
        <v>1520.13317088657</v>
      </c>
      <c r="R745" s="65" t="n">
        <v>12968.01</v>
      </c>
      <c r="S745" s="65" t="n">
        <v>2020</v>
      </c>
      <c r="T745" s="36"/>
    </row>
    <row r="746" s="2" customFormat="true" ht="12.75" hidden="false" customHeight="true" outlineLevel="0" collapsed="false">
      <c r="A746" s="47" t="s">
        <v>729</v>
      </c>
      <c r="B746" s="47"/>
      <c r="C746" s="49" t="n">
        <v>10</v>
      </c>
      <c r="D746" s="49"/>
      <c r="E746" s="49"/>
      <c r="F746" s="47"/>
      <c r="G746" s="49"/>
      <c r="H746" s="50"/>
      <c r="I746" s="54" t="n">
        <f aca="false">SUM(I736:I745)</f>
        <v>7239.19</v>
      </c>
      <c r="J746" s="54" t="n">
        <f aca="false">SUM(J736:J745)</f>
        <v>5479.8</v>
      </c>
      <c r="K746" s="54" t="n">
        <f aca="false">SUM(K736:K745)</f>
        <v>4713.4</v>
      </c>
      <c r="L746" s="54" t="n">
        <f aca="false">SUM(L736:L745)</f>
        <v>92</v>
      </c>
      <c r="M746" s="54" t="n">
        <f aca="false">SUM(M736:M745)</f>
        <v>12271160.2828294</v>
      </c>
      <c r="N746" s="54" t="n">
        <f aca="false">SUM(N736:N745)</f>
        <v>0</v>
      </c>
      <c r="O746" s="54" t="n">
        <f aca="false">SUM(O736:O745)</f>
        <v>0</v>
      </c>
      <c r="P746" s="54" t="n">
        <f aca="false">SUM(P736:P745)</f>
        <v>12271160.2828294</v>
      </c>
      <c r="Q746" s="108"/>
      <c r="R746" s="86"/>
      <c r="S746" s="49"/>
      <c r="T746" s="36"/>
    </row>
    <row r="747" s="2" customFormat="true" ht="12.75" hidden="false" customHeight="true" outlineLevel="0" collapsed="false">
      <c r="A747" s="65" t="n">
        <v>1</v>
      </c>
      <c r="B747" s="68" t="s">
        <v>730</v>
      </c>
      <c r="C747" s="65" t="n">
        <v>1978</v>
      </c>
      <c r="D747" s="28"/>
      <c r="E747" s="65" t="s">
        <v>43</v>
      </c>
      <c r="F747" s="68" t="s">
        <v>693</v>
      </c>
      <c r="G747" s="65" t="n">
        <v>2</v>
      </c>
      <c r="H747" s="69" t="n">
        <v>2</v>
      </c>
      <c r="I747" s="70" t="n">
        <v>500.8</v>
      </c>
      <c r="J747" s="70" t="n">
        <v>404.7</v>
      </c>
      <c r="K747" s="70" t="n">
        <v>245.5</v>
      </c>
      <c r="L747" s="70" t="n">
        <v>7</v>
      </c>
      <c r="M747" s="70" t="n">
        <f aca="false">'Раздел 2'!C747</f>
        <v>155781.171</v>
      </c>
      <c r="N747" s="70" t="n">
        <v>0</v>
      </c>
      <c r="O747" s="70" t="n">
        <v>0</v>
      </c>
      <c r="P747" s="70" t="n">
        <v>155781.171</v>
      </c>
      <c r="Q747" s="74" t="n">
        <f aca="false">P747/J747</f>
        <v>384.93</v>
      </c>
      <c r="R747" s="65" t="n">
        <v>12968.01</v>
      </c>
      <c r="S747" s="65" t="n">
        <v>2021</v>
      </c>
      <c r="U747" s="6"/>
      <c r="Y747" s="36"/>
    </row>
    <row r="748" s="2" customFormat="true" ht="12.75" hidden="false" customHeight="true" outlineLevel="0" collapsed="false">
      <c r="A748" s="65" t="n">
        <f aca="false">A747+1</f>
        <v>2</v>
      </c>
      <c r="B748" s="68" t="s">
        <v>731</v>
      </c>
      <c r="C748" s="65" t="n">
        <v>1969</v>
      </c>
      <c r="D748" s="28"/>
      <c r="E748" s="65" t="s">
        <v>43</v>
      </c>
      <c r="F748" s="68" t="s">
        <v>693</v>
      </c>
      <c r="G748" s="65" t="n">
        <v>2</v>
      </c>
      <c r="H748" s="69" t="n">
        <v>2</v>
      </c>
      <c r="I748" s="70" t="n">
        <v>391.7</v>
      </c>
      <c r="J748" s="70" t="n">
        <v>331.4</v>
      </c>
      <c r="K748" s="70" t="n">
        <v>89.6</v>
      </c>
      <c r="L748" s="70" t="n">
        <v>8</v>
      </c>
      <c r="M748" s="70" t="n">
        <f aca="false">'Раздел 2'!C748</f>
        <v>107236.4004</v>
      </c>
      <c r="N748" s="70" t="n">
        <v>0</v>
      </c>
      <c r="O748" s="70" t="n">
        <v>0</v>
      </c>
      <c r="P748" s="70" t="n">
        <v>107236.4004</v>
      </c>
      <c r="Q748" s="74" t="n">
        <f aca="false">P748/J748</f>
        <v>323.586</v>
      </c>
      <c r="R748" s="65" t="n">
        <v>12968.01</v>
      </c>
      <c r="S748" s="65" t="n">
        <v>2021</v>
      </c>
      <c r="U748" s="6"/>
      <c r="Y748" s="36"/>
    </row>
    <row r="749" s="2" customFormat="true" ht="12.75" hidden="false" customHeight="true" outlineLevel="0" collapsed="false">
      <c r="A749" s="65" t="n">
        <f aca="false">A748+1</f>
        <v>3</v>
      </c>
      <c r="B749" s="68" t="s">
        <v>724</v>
      </c>
      <c r="C749" s="65" t="n">
        <v>1971</v>
      </c>
      <c r="D749" s="28"/>
      <c r="E749" s="65" t="s">
        <v>43</v>
      </c>
      <c r="F749" s="68" t="s">
        <v>202</v>
      </c>
      <c r="G749" s="65" t="n">
        <v>3</v>
      </c>
      <c r="H749" s="69" t="n">
        <v>2</v>
      </c>
      <c r="I749" s="70" t="n">
        <v>1360.5</v>
      </c>
      <c r="J749" s="70" t="n">
        <v>993.8</v>
      </c>
      <c r="K749" s="70" t="n">
        <v>962.4</v>
      </c>
      <c r="L749" s="69" t="n">
        <v>6</v>
      </c>
      <c r="M749" s="70" t="n">
        <f aca="false">'Раздел 2'!C749</f>
        <v>6533912.48</v>
      </c>
      <c r="N749" s="70" t="n">
        <v>0</v>
      </c>
      <c r="O749" s="70" t="n">
        <v>0</v>
      </c>
      <c r="P749" s="70" t="n">
        <f aca="false">M749</f>
        <v>6533912.48</v>
      </c>
      <c r="Q749" s="74" t="n">
        <f aca="false">P749/J749</f>
        <v>6574.67546790099</v>
      </c>
      <c r="R749" s="65" t="n">
        <v>12968.01</v>
      </c>
      <c r="S749" s="65" t="n">
        <v>2021</v>
      </c>
      <c r="T749" s="36"/>
    </row>
    <row r="750" s="2" customFormat="true" ht="12.75" hidden="false" customHeight="true" outlineLevel="0" collapsed="false">
      <c r="A750" s="65" t="n">
        <f aca="false">A749+1</f>
        <v>4</v>
      </c>
      <c r="B750" s="68" t="s">
        <v>725</v>
      </c>
      <c r="C750" s="65" t="n">
        <v>1970</v>
      </c>
      <c r="D750" s="28"/>
      <c r="E750" s="65" t="s">
        <v>43</v>
      </c>
      <c r="F750" s="68" t="s">
        <v>202</v>
      </c>
      <c r="G750" s="65" t="n">
        <v>2</v>
      </c>
      <c r="H750" s="69" t="n">
        <v>2</v>
      </c>
      <c r="I750" s="70" t="n">
        <v>1294.6</v>
      </c>
      <c r="J750" s="70" t="n">
        <v>982.3</v>
      </c>
      <c r="K750" s="70" t="n">
        <v>983.2</v>
      </c>
      <c r="L750" s="69" t="n">
        <v>8</v>
      </c>
      <c r="M750" s="70" t="n">
        <f aca="false">'Раздел 2'!C750</f>
        <v>5790598.48</v>
      </c>
      <c r="N750" s="70" t="n">
        <v>0</v>
      </c>
      <c r="O750" s="70" t="n">
        <v>0</v>
      </c>
      <c r="P750" s="70" t="n">
        <f aca="false">M750</f>
        <v>5790598.48</v>
      </c>
      <c r="Q750" s="74" t="n">
        <f aca="false">P750/J750</f>
        <v>5894.93889850351</v>
      </c>
      <c r="R750" s="65" t="n">
        <v>12968.01</v>
      </c>
      <c r="S750" s="65" t="n">
        <v>2021</v>
      </c>
      <c r="T750" s="36"/>
    </row>
    <row r="751" s="2" customFormat="true" ht="12.75" hidden="false" customHeight="true" outlineLevel="0" collapsed="false">
      <c r="A751" s="65" t="n">
        <f aca="false">A750+1</f>
        <v>5</v>
      </c>
      <c r="B751" s="68" t="s">
        <v>717</v>
      </c>
      <c r="C751" s="65" t="n">
        <v>1978</v>
      </c>
      <c r="D751" s="65"/>
      <c r="E751" s="65" t="s">
        <v>43</v>
      </c>
      <c r="F751" s="68" t="s">
        <v>79</v>
      </c>
      <c r="G751" s="65" t="n">
        <v>2</v>
      </c>
      <c r="H751" s="69" t="n">
        <v>2</v>
      </c>
      <c r="I751" s="70" t="n">
        <v>1374.3</v>
      </c>
      <c r="J751" s="70" t="n">
        <v>848.1</v>
      </c>
      <c r="K751" s="65" t="n">
        <v>799.1</v>
      </c>
      <c r="L751" s="69" t="n">
        <v>18</v>
      </c>
      <c r="M751" s="70" t="n">
        <f aca="false">'Раздел 2'!C751</f>
        <v>8447025.54</v>
      </c>
      <c r="N751" s="70" t="n">
        <v>0</v>
      </c>
      <c r="O751" s="70" t="n">
        <v>0</v>
      </c>
      <c r="P751" s="70" t="n">
        <f aca="false">M751</f>
        <v>8447025.54</v>
      </c>
      <c r="Q751" s="74" t="n">
        <f aca="false">P751/J751</f>
        <v>9959.94050229926</v>
      </c>
      <c r="R751" s="65" t="n">
        <v>12882.22</v>
      </c>
      <c r="S751" s="65" t="n">
        <v>2021</v>
      </c>
      <c r="T751" s="36"/>
    </row>
    <row r="752" s="2" customFormat="true" ht="12.75" hidden="false" customHeight="true" outlineLevel="0" collapsed="false">
      <c r="A752" s="65" t="n">
        <f aca="false">A751+1</f>
        <v>6</v>
      </c>
      <c r="B752" s="68" t="s">
        <v>718</v>
      </c>
      <c r="C752" s="65" t="n">
        <v>1976</v>
      </c>
      <c r="D752" s="65"/>
      <c r="E752" s="65" t="s">
        <v>43</v>
      </c>
      <c r="F752" s="68" t="s">
        <v>79</v>
      </c>
      <c r="G752" s="65" t="n">
        <v>2</v>
      </c>
      <c r="H752" s="69" t="n">
        <v>2</v>
      </c>
      <c r="I752" s="70" t="n">
        <v>852</v>
      </c>
      <c r="J752" s="70" t="n">
        <v>560.9</v>
      </c>
      <c r="K752" s="65" t="n">
        <v>560.9</v>
      </c>
      <c r="L752" s="69" t="n">
        <v>12</v>
      </c>
      <c r="M752" s="70" t="n">
        <f aca="false">'Раздел 2'!C752</f>
        <v>6150468.74</v>
      </c>
      <c r="N752" s="70" t="n">
        <v>0</v>
      </c>
      <c r="O752" s="70" t="n">
        <v>0</v>
      </c>
      <c r="P752" s="70" t="n">
        <f aca="false">M752</f>
        <v>6150468.74</v>
      </c>
      <c r="Q752" s="74" t="n">
        <f aca="false">P752/J752</f>
        <v>10965.3569976823</v>
      </c>
      <c r="R752" s="65" t="n">
        <v>12882.22</v>
      </c>
      <c r="S752" s="65" t="n">
        <v>2021</v>
      </c>
      <c r="T752" s="36"/>
    </row>
    <row r="753" s="2" customFormat="true" ht="12.75" hidden="false" customHeight="true" outlineLevel="0" collapsed="false">
      <c r="A753" s="65" t="n">
        <f aca="false">A752+1</f>
        <v>7</v>
      </c>
      <c r="B753" s="68" t="s">
        <v>721</v>
      </c>
      <c r="C753" s="65" t="n">
        <v>1967</v>
      </c>
      <c r="D753" s="28"/>
      <c r="E753" s="65" t="s">
        <v>43</v>
      </c>
      <c r="F753" s="68" t="s">
        <v>79</v>
      </c>
      <c r="G753" s="65" t="n">
        <v>2</v>
      </c>
      <c r="H753" s="69" t="n">
        <v>2</v>
      </c>
      <c r="I753" s="70" t="n">
        <v>517.69</v>
      </c>
      <c r="J753" s="70" t="n">
        <v>458.7</v>
      </c>
      <c r="K753" s="70" t="n">
        <v>378.5</v>
      </c>
      <c r="L753" s="69" t="n">
        <v>12</v>
      </c>
      <c r="M753" s="70" t="n">
        <f aca="false">'Раздел 2'!C753</f>
        <v>5836250.22</v>
      </c>
      <c r="N753" s="70" t="n">
        <v>0</v>
      </c>
      <c r="O753" s="70" t="n">
        <v>0</v>
      </c>
      <c r="P753" s="70" t="n">
        <f aca="false">M753</f>
        <v>5836250.22</v>
      </c>
      <c r="Q753" s="74" t="n">
        <f aca="false">P753/J753</f>
        <v>12723.4580771746</v>
      </c>
      <c r="R753" s="65" t="n">
        <v>12882.22</v>
      </c>
      <c r="S753" s="65" t="n">
        <v>2021</v>
      </c>
      <c r="T753" s="36"/>
    </row>
    <row r="754" s="2" customFormat="true" ht="12.75" hidden="false" customHeight="true" outlineLevel="0" collapsed="false">
      <c r="A754" s="65" t="n">
        <v>8</v>
      </c>
      <c r="B754" s="68" t="s">
        <v>711</v>
      </c>
      <c r="C754" s="65" t="n">
        <v>1961</v>
      </c>
      <c r="D754" s="65"/>
      <c r="E754" s="65" t="s">
        <v>43</v>
      </c>
      <c r="F754" s="68" t="s">
        <v>289</v>
      </c>
      <c r="G754" s="65" t="n">
        <v>2</v>
      </c>
      <c r="H754" s="69" t="n">
        <v>1</v>
      </c>
      <c r="I754" s="70" t="n">
        <v>362</v>
      </c>
      <c r="J754" s="70" t="n">
        <v>335</v>
      </c>
      <c r="K754" s="65" t="n">
        <v>258</v>
      </c>
      <c r="L754" s="69" t="n">
        <v>8</v>
      </c>
      <c r="M754" s="70" t="n">
        <f aca="false">'Раздел 2'!C754</f>
        <v>4284161.35</v>
      </c>
      <c r="N754" s="70" t="n">
        <v>0</v>
      </c>
      <c r="O754" s="70" t="n">
        <v>0</v>
      </c>
      <c r="P754" s="70" t="n">
        <f aca="false">M754</f>
        <v>4284161.35</v>
      </c>
      <c r="Q754" s="74" t="n">
        <f aca="false">P754/J754</f>
        <v>12788.5413432836</v>
      </c>
      <c r="R754" s="65" t="n">
        <v>14147.77</v>
      </c>
      <c r="S754" s="65" t="n">
        <v>2021</v>
      </c>
      <c r="T754" s="36"/>
    </row>
    <row r="755" s="2" customFormat="true" ht="12.75" hidden="false" customHeight="true" outlineLevel="0" collapsed="false">
      <c r="A755" s="65" t="n">
        <v>9</v>
      </c>
      <c r="B755" s="68" t="s">
        <v>719</v>
      </c>
      <c r="C755" s="65" t="n">
        <v>1983</v>
      </c>
      <c r="D755" s="65"/>
      <c r="E755" s="65" t="s">
        <v>43</v>
      </c>
      <c r="F755" s="68" t="s">
        <v>79</v>
      </c>
      <c r="G755" s="65" t="n">
        <v>2</v>
      </c>
      <c r="H755" s="69" t="n">
        <v>1</v>
      </c>
      <c r="I755" s="70" t="n">
        <v>307</v>
      </c>
      <c r="J755" s="70" t="n">
        <v>259</v>
      </c>
      <c r="K755" s="65" t="n">
        <v>259</v>
      </c>
      <c r="L755" s="69" t="n">
        <v>4</v>
      </c>
      <c r="M755" s="70" t="n">
        <f aca="false">'Раздел 2'!C755</f>
        <v>2797313.11</v>
      </c>
      <c r="N755" s="70" t="n">
        <v>0</v>
      </c>
      <c r="O755" s="70" t="n">
        <v>0</v>
      </c>
      <c r="P755" s="70" t="n">
        <f aca="false">M755</f>
        <v>2797313.11</v>
      </c>
      <c r="Q755" s="74" t="n">
        <f aca="false">P755/J755</f>
        <v>10800.4367181467</v>
      </c>
      <c r="R755" s="65" t="n">
        <v>16488.59</v>
      </c>
      <c r="S755" s="65" t="n">
        <v>2021</v>
      </c>
      <c r="T755" s="36"/>
    </row>
    <row r="756" s="2" customFormat="true" ht="12.75" hidden="false" customHeight="true" outlineLevel="0" collapsed="false">
      <c r="A756" s="65" t="n">
        <v>10</v>
      </c>
      <c r="B756" s="68" t="s">
        <v>720</v>
      </c>
      <c r="C756" s="65" t="n">
        <v>1964</v>
      </c>
      <c r="D756" s="65"/>
      <c r="E756" s="65" t="s">
        <v>43</v>
      </c>
      <c r="F756" s="68" t="s">
        <v>79</v>
      </c>
      <c r="G756" s="65" t="n">
        <v>2</v>
      </c>
      <c r="H756" s="69" t="n">
        <v>2</v>
      </c>
      <c r="I756" s="70" t="n">
        <v>466</v>
      </c>
      <c r="J756" s="70" t="n">
        <v>385.7</v>
      </c>
      <c r="K756" s="65" t="n">
        <v>289.2</v>
      </c>
      <c r="L756" s="69" t="n">
        <v>8</v>
      </c>
      <c r="M756" s="70" t="n">
        <f aca="false">'Раздел 2'!C756</f>
        <v>4253620.44</v>
      </c>
      <c r="N756" s="70" t="n">
        <v>0</v>
      </c>
      <c r="O756" s="70" t="n">
        <v>0</v>
      </c>
      <c r="P756" s="70" t="n">
        <f aca="false">M756</f>
        <v>4253620.44</v>
      </c>
      <c r="Q756" s="74" t="n">
        <f aca="false">P756/J756</f>
        <v>11028.3133004926</v>
      </c>
      <c r="R756" s="65" t="n">
        <v>16488.59</v>
      </c>
      <c r="S756" s="65" t="n">
        <v>2021</v>
      </c>
      <c r="T756" s="36"/>
    </row>
    <row r="757" s="2" customFormat="true" ht="12.75" hidden="false" customHeight="true" outlineLevel="0" collapsed="false">
      <c r="A757" s="47" t="s">
        <v>732</v>
      </c>
      <c r="B757" s="47"/>
      <c r="C757" s="49" t="n">
        <v>10</v>
      </c>
      <c r="D757" s="49"/>
      <c r="E757" s="49"/>
      <c r="F757" s="47"/>
      <c r="G757" s="49"/>
      <c r="H757" s="50"/>
      <c r="I757" s="54" t="n">
        <f aca="false">SUM(I747:I756)</f>
        <v>7426.59</v>
      </c>
      <c r="J757" s="54" t="n">
        <f aca="false">SUM(J747:J756)</f>
        <v>5559.6</v>
      </c>
      <c r="K757" s="54" t="n">
        <f aca="false">SUM(K747:K756)</f>
        <v>4825.4</v>
      </c>
      <c r="L757" s="54" t="n">
        <f aca="false">SUM(L747:L756)</f>
        <v>91</v>
      </c>
      <c r="M757" s="54" t="n">
        <f aca="false">SUM(M747:M756)</f>
        <v>44356367.9314</v>
      </c>
      <c r="N757" s="54" t="n">
        <f aca="false">SUM(N747:N756)</f>
        <v>0</v>
      </c>
      <c r="O757" s="54" t="n">
        <f aca="false">SUM(O747:O756)</f>
        <v>0</v>
      </c>
      <c r="P757" s="54" t="n">
        <f aca="false">SUM(P747:P756)</f>
        <v>44356367.9314</v>
      </c>
      <c r="Q757" s="86"/>
      <c r="R757" s="86"/>
      <c r="S757" s="49"/>
      <c r="T757" s="36"/>
    </row>
    <row r="758" s="85" customFormat="true" ht="12.75" hidden="false" customHeight="true" outlineLevel="0" collapsed="false">
      <c r="A758" s="31" t="s">
        <v>733</v>
      </c>
      <c r="B758" s="31"/>
      <c r="C758" s="33" t="n">
        <f aca="false">C757+C746+C735</f>
        <v>35</v>
      </c>
      <c r="D758" s="33"/>
      <c r="E758" s="33"/>
      <c r="F758" s="31"/>
      <c r="G758" s="33"/>
      <c r="H758" s="33"/>
      <c r="I758" s="34" t="n">
        <f aca="false">I757+I746+I735</f>
        <v>24765.27</v>
      </c>
      <c r="J758" s="34" t="n">
        <f aca="false">J757+J746+J735</f>
        <v>19064.96</v>
      </c>
      <c r="K758" s="34" t="n">
        <f aca="false">K757+K746+K735</f>
        <v>16194.6</v>
      </c>
      <c r="L758" s="109" t="n">
        <f aca="false">L757+L746+L735</f>
        <v>326</v>
      </c>
      <c r="M758" s="34" t="n">
        <f aca="false">M735+M746+M757</f>
        <v>58913534.9090294</v>
      </c>
      <c r="N758" s="33"/>
      <c r="O758" s="33"/>
      <c r="P758" s="34" t="n">
        <f aca="false">P757+P746+P735</f>
        <v>58913534.9090294</v>
      </c>
      <c r="Q758" s="92"/>
      <c r="R758" s="92"/>
      <c r="S758" s="33"/>
      <c r="T758" s="84"/>
    </row>
    <row r="759" s="2" customFormat="true" ht="12.75" hidden="false" customHeight="true" outlineLevel="0" collapsed="false">
      <c r="A759" s="65"/>
      <c r="B759" s="66" t="s">
        <v>734</v>
      </c>
      <c r="C759" s="67"/>
      <c r="D759" s="65"/>
      <c r="E759" s="65"/>
      <c r="F759" s="68"/>
      <c r="G759" s="65"/>
      <c r="H759" s="69"/>
      <c r="I759" s="70"/>
      <c r="J759" s="70"/>
      <c r="K759" s="70"/>
      <c r="L759" s="69"/>
      <c r="M759" s="70"/>
      <c r="N759" s="70"/>
      <c r="O759" s="70"/>
      <c r="P759" s="71"/>
      <c r="Q759" s="74"/>
      <c r="R759" s="73"/>
      <c r="S759" s="65"/>
      <c r="T759" s="36"/>
    </row>
    <row r="760" s="2" customFormat="true" ht="12.75" hidden="false" customHeight="true" outlineLevel="0" collapsed="false">
      <c r="A760" s="65" t="n">
        <v>1</v>
      </c>
      <c r="B760" s="68" t="s">
        <v>735</v>
      </c>
      <c r="C760" s="65" t="n">
        <v>1964</v>
      </c>
      <c r="D760" s="65"/>
      <c r="E760" s="65" t="s">
        <v>43</v>
      </c>
      <c r="F760" s="68" t="s">
        <v>54</v>
      </c>
      <c r="G760" s="65" t="n">
        <v>2</v>
      </c>
      <c r="H760" s="69" t="n">
        <v>1</v>
      </c>
      <c r="I760" s="70" t="n">
        <v>332</v>
      </c>
      <c r="J760" s="70" t="n">
        <v>318</v>
      </c>
      <c r="K760" s="70" t="n">
        <v>0</v>
      </c>
      <c r="L760" s="69" t="n">
        <v>8</v>
      </c>
      <c r="M760" s="70" t="n">
        <v>21663.26</v>
      </c>
      <c r="N760" s="70" t="n">
        <v>0</v>
      </c>
      <c r="O760" s="70" t="n">
        <v>0</v>
      </c>
      <c r="P760" s="70" t="n">
        <f aca="false">M760</f>
        <v>21663.26</v>
      </c>
      <c r="Q760" s="74" t="n">
        <f aca="false">P760/J760</f>
        <v>68.1234591194969</v>
      </c>
      <c r="R760" s="65" t="n">
        <v>11111.76</v>
      </c>
      <c r="S760" s="65" t="n">
        <v>2019</v>
      </c>
      <c r="T760" s="36"/>
    </row>
    <row r="761" s="2" customFormat="true" ht="12.75" hidden="false" customHeight="true" outlineLevel="0" collapsed="false">
      <c r="A761" s="65" t="n">
        <f aca="false">A760+1</f>
        <v>2</v>
      </c>
      <c r="B761" s="68" t="s">
        <v>736</v>
      </c>
      <c r="C761" s="65" t="n">
        <v>1978</v>
      </c>
      <c r="D761" s="65"/>
      <c r="E761" s="65" t="s">
        <v>43</v>
      </c>
      <c r="F761" s="68" t="s">
        <v>183</v>
      </c>
      <c r="G761" s="65" t="n">
        <v>1</v>
      </c>
      <c r="H761" s="69" t="n">
        <v>1</v>
      </c>
      <c r="I761" s="70" t="n">
        <v>290.4</v>
      </c>
      <c r="J761" s="70" t="n">
        <v>276.4</v>
      </c>
      <c r="K761" s="65" t="n">
        <v>73.6</v>
      </c>
      <c r="L761" s="69" t="n">
        <v>5</v>
      </c>
      <c r="M761" s="70" t="n">
        <v>20802.61</v>
      </c>
      <c r="N761" s="70" t="n">
        <v>0</v>
      </c>
      <c r="O761" s="70" t="n">
        <v>0</v>
      </c>
      <c r="P761" s="70" t="n">
        <f aca="false">M761</f>
        <v>20802.61</v>
      </c>
      <c r="Q761" s="74" t="n">
        <f aca="false">P761/J761</f>
        <v>75.2626989869754</v>
      </c>
      <c r="R761" s="65" t="n">
        <v>11111.76</v>
      </c>
      <c r="S761" s="65" t="n">
        <v>2019</v>
      </c>
      <c r="T761" s="36"/>
    </row>
    <row r="762" s="2" customFormat="true" ht="12.75" hidden="false" customHeight="true" outlineLevel="0" collapsed="false">
      <c r="A762" s="65" t="n">
        <f aca="false">A761+1</f>
        <v>3</v>
      </c>
      <c r="B762" s="68" t="s">
        <v>737</v>
      </c>
      <c r="C762" s="65" t="n">
        <v>1967</v>
      </c>
      <c r="D762" s="65"/>
      <c r="E762" s="65" t="s">
        <v>43</v>
      </c>
      <c r="F762" s="68" t="s">
        <v>44</v>
      </c>
      <c r="G762" s="65" t="n">
        <v>2</v>
      </c>
      <c r="H762" s="69" t="n">
        <v>1</v>
      </c>
      <c r="I762" s="70" t="n">
        <v>359.2</v>
      </c>
      <c r="J762" s="70" t="n">
        <v>332.7</v>
      </c>
      <c r="K762" s="65" t="n">
        <v>207.2</v>
      </c>
      <c r="L762" s="69" t="n">
        <v>8</v>
      </c>
      <c r="M762" s="70" t="n">
        <v>26055</v>
      </c>
      <c r="N762" s="70" t="n">
        <v>0</v>
      </c>
      <c r="O762" s="70" t="n">
        <v>0</v>
      </c>
      <c r="P762" s="70" t="n">
        <f aca="false">M762</f>
        <v>26055</v>
      </c>
      <c r="Q762" s="74" t="n">
        <f aca="false">P762/J762</f>
        <v>78.3137962128043</v>
      </c>
      <c r="R762" s="65" t="n">
        <v>11111.76</v>
      </c>
      <c r="S762" s="65" t="n">
        <v>2019</v>
      </c>
      <c r="T762" s="36"/>
    </row>
    <row r="763" s="2" customFormat="true" ht="12.75" hidden="false" customHeight="true" outlineLevel="0" collapsed="false">
      <c r="A763" s="65" t="n">
        <f aca="false">A762+1</f>
        <v>4</v>
      </c>
      <c r="B763" s="68" t="s">
        <v>738</v>
      </c>
      <c r="C763" s="65" t="n">
        <v>1959</v>
      </c>
      <c r="D763" s="65"/>
      <c r="E763" s="65" t="s">
        <v>43</v>
      </c>
      <c r="F763" s="68" t="s">
        <v>54</v>
      </c>
      <c r="G763" s="65" t="n">
        <v>2</v>
      </c>
      <c r="H763" s="69" t="n">
        <v>1</v>
      </c>
      <c r="I763" s="70" t="n">
        <v>337.4</v>
      </c>
      <c r="J763" s="70" t="n">
        <v>312.6</v>
      </c>
      <c r="K763" s="65" t="n">
        <v>74.4</v>
      </c>
      <c r="L763" s="69" t="n">
        <v>8</v>
      </c>
      <c r="M763" s="70" t="n">
        <v>24286</v>
      </c>
      <c r="N763" s="70" t="n">
        <v>0</v>
      </c>
      <c r="O763" s="70" t="n">
        <v>0</v>
      </c>
      <c r="P763" s="70" t="n">
        <f aca="false">M763</f>
        <v>24286</v>
      </c>
      <c r="Q763" s="74" t="n">
        <f aca="false">P763/J763</f>
        <v>77.6903390914907</v>
      </c>
      <c r="R763" s="65" t="n">
        <v>11111.76</v>
      </c>
      <c r="S763" s="65" t="n">
        <v>2019</v>
      </c>
      <c r="T763" s="36"/>
    </row>
    <row r="764" s="2" customFormat="true" ht="12.75" hidden="false" customHeight="true" outlineLevel="0" collapsed="false">
      <c r="A764" s="65" t="n">
        <f aca="false">A763+1</f>
        <v>5</v>
      </c>
      <c r="B764" s="68" t="s">
        <v>739</v>
      </c>
      <c r="C764" s="65" t="n">
        <v>1960</v>
      </c>
      <c r="D764" s="65"/>
      <c r="E764" s="65" t="s">
        <v>43</v>
      </c>
      <c r="F764" s="68" t="s">
        <v>54</v>
      </c>
      <c r="G764" s="65" t="n">
        <v>2</v>
      </c>
      <c r="H764" s="69" t="n">
        <v>1</v>
      </c>
      <c r="I764" s="70" t="n">
        <v>335.4</v>
      </c>
      <c r="J764" s="70" t="n">
        <v>321.9</v>
      </c>
      <c r="K764" s="65" t="n">
        <v>274.3</v>
      </c>
      <c r="L764" s="69" t="n">
        <v>8</v>
      </c>
      <c r="M764" s="70" t="n">
        <v>21663.26</v>
      </c>
      <c r="N764" s="70" t="n">
        <v>0</v>
      </c>
      <c r="O764" s="70" t="n">
        <v>0</v>
      </c>
      <c r="P764" s="70" t="n">
        <f aca="false">M764</f>
        <v>21663.26</v>
      </c>
      <c r="Q764" s="74" t="n">
        <f aca="false">P764/J764</f>
        <v>67.2981050015533</v>
      </c>
      <c r="R764" s="65" t="n">
        <v>11111.76</v>
      </c>
      <c r="S764" s="65" t="n">
        <v>2019</v>
      </c>
      <c r="T764" s="36"/>
    </row>
    <row r="765" s="2" customFormat="true" ht="12.75" hidden="false" customHeight="true" outlineLevel="0" collapsed="false">
      <c r="A765" s="65" t="n">
        <f aca="false">A764+1</f>
        <v>6</v>
      </c>
      <c r="B765" s="68" t="s">
        <v>740</v>
      </c>
      <c r="C765" s="65" t="n">
        <v>1960</v>
      </c>
      <c r="D765" s="65"/>
      <c r="E765" s="65" t="s">
        <v>43</v>
      </c>
      <c r="F765" s="68" t="s">
        <v>54</v>
      </c>
      <c r="G765" s="65" t="n">
        <v>2</v>
      </c>
      <c r="H765" s="69" t="n">
        <v>1</v>
      </c>
      <c r="I765" s="70" t="n">
        <v>346.7</v>
      </c>
      <c r="J765" s="70" t="n">
        <v>320.2</v>
      </c>
      <c r="K765" s="65" t="n">
        <v>225.8</v>
      </c>
      <c r="L765" s="69" t="n">
        <v>8</v>
      </c>
      <c r="M765" s="70" t="n">
        <v>20802.61</v>
      </c>
      <c r="N765" s="70" t="n">
        <v>0</v>
      </c>
      <c r="O765" s="70" t="n">
        <v>0</v>
      </c>
      <c r="P765" s="70" t="n">
        <f aca="false">M765</f>
        <v>20802.61</v>
      </c>
      <c r="Q765" s="74" t="n">
        <f aca="false">P765/J765</f>
        <v>64.9675515302936</v>
      </c>
      <c r="R765" s="65" t="n">
        <v>11111.76</v>
      </c>
      <c r="S765" s="65" t="n">
        <v>2019</v>
      </c>
      <c r="T765" s="36"/>
    </row>
    <row r="766" s="2" customFormat="true" ht="12.75" hidden="false" customHeight="true" outlineLevel="0" collapsed="false">
      <c r="A766" s="65" t="n">
        <f aca="false">A765+1</f>
        <v>7</v>
      </c>
      <c r="B766" s="68" t="s">
        <v>741</v>
      </c>
      <c r="C766" s="65" t="n">
        <v>1960</v>
      </c>
      <c r="D766" s="65"/>
      <c r="E766" s="65" t="s">
        <v>43</v>
      </c>
      <c r="F766" s="68" t="s">
        <v>54</v>
      </c>
      <c r="G766" s="65" t="n">
        <v>2</v>
      </c>
      <c r="H766" s="69" t="n">
        <v>1</v>
      </c>
      <c r="I766" s="70" t="n">
        <v>336.6</v>
      </c>
      <c r="J766" s="70" t="n">
        <v>322.3</v>
      </c>
      <c r="K766" s="65" t="n">
        <v>322.3</v>
      </c>
      <c r="L766" s="69" t="n">
        <v>8</v>
      </c>
      <c r="M766" s="70" t="n">
        <v>24286</v>
      </c>
      <c r="N766" s="70" t="n">
        <v>0</v>
      </c>
      <c r="O766" s="70" t="n">
        <v>0</v>
      </c>
      <c r="P766" s="70" t="n">
        <f aca="false">M766</f>
        <v>24286</v>
      </c>
      <c r="Q766" s="74" t="n">
        <f aca="false">P766/J766</f>
        <v>75.3521563760472</v>
      </c>
      <c r="R766" s="65" t="n">
        <v>11111.76</v>
      </c>
      <c r="S766" s="65" t="n">
        <v>2019</v>
      </c>
      <c r="T766" s="36"/>
    </row>
    <row r="767" s="2" customFormat="true" ht="12.75" hidden="false" customHeight="true" outlineLevel="0" collapsed="false">
      <c r="A767" s="65" t="n">
        <f aca="false">A766+1</f>
        <v>8</v>
      </c>
      <c r="B767" s="68" t="s">
        <v>742</v>
      </c>
      <c r="C767" s="65" t="n">
        <v>1960</v>
      </c>
      <c r="D767" s="65"/>
      <c r="E767" s="65" t="s">
        <v>43</v>
      </c>
      <c r="F767" s="68" t="s">
        <v>54</v>
      </c>
      <c r="G767" s="65" t="n">
        <v>2</v>
      </c>
      <c r="H767" s="69" t="n">
        <v>1</v>
      </c>
      <c r="I767" s="70" t="n">
        <v>335.6</v>
      </c>
      <c r="J767" s="70" t="n">
        <v>322.9</v>
      </c>
      <c r="K767" s="65" t="n">
        <v>198.5</v>
      </c>
      <c r="L767" s="69" t="n">
        <v>8</v>
      </c>
      <c r="M767" s="70" t="n">
        <v>78560</v>
      </c>
      <c r="N767" s="70" t="n">
        <v>0</v>
      </c>
      <c r="O767" s="70" t="n">
        <v>0</v>
      </c>
      <c r="P767" s="70" t="n">
        <v>78560</v>
      </c>
      <c r="Q767" s="74" t="n">
        <f aca="false">P767/J767</f>
        <v>243.295137813565</v>
      </c>
      <c r="R767" s="65" t="n">
        <v>11111.76</v>
      </c>
      <c r="S767" s="65" t="n">
        <v>2019</v>
      </c>
      <c r="T767" s="36"/>
    </row>
    <row r="768" s="2" customFormat="true" ht="12.75" hidden="false" customHeight="true" outlineLevel="0" collapsed="false">
      <c r="A768" s="65" t="n">
        <f aca="false">A767+1</f>
        <v>9</v>
      </c>
      <c r="B768" s="68" t="s">
        <v>743</v>
      </c>
      <c r="C768" s="65" t="n">
        <v>1948</v>
      </c>
      <c r="D768" s="65"/>
      <c r="E768" s="65" t="s">
        <v>43</v>
      </c>
      <c r="F768" s="68" t="s">
        <v>54</v>
      </c>
      <c r="G768" s="65" t="n">
        <v>1</v>
      </c>
      <c r="H768" s="69" t="n">
        <v>2</v>
      </c>
      <c r="I768" s="70" t="n">
        <v>193.7</v>
      </c>
      <c r="J768" s="70" t="n">
        <v>178.9</v>
      </c>
      <c r="K768" s="65" t="n">
        <v>178.9</v>
      </c>
      <c r="L768" s="69" t="n">
        <v>4</v>
      </c>
      <c r="M768" s="70" t="n">
        <v>21663.26</v>
      </c>
      <c r="N768" s="70" t="n">
        <v>0</v>
      </c>
      <c r="O768" s="70" t="n">
        <v>0</v>
      </c>
      <c r="P768" s="70" t="n">
        <f aca="false">M768</f>
        <v>21663.26</v>
      </c>
      <c r="Q768" s="74" t="n">
        <f aca="false">P768/J768</f>
        <v>121.091447736165</v>
      </c>
      <c r="R768" s="65" t="n">
        <v>11111.76</v>
      </c>
      <c r="S768" s="65" t="n">
        <v>2019</v>
      </c>
      <c r="T768" s="36"/>
    </row>
    <row r="769" s="2" customFormat="true" ht="12.75" hidden="false" customHeight="true" outlineLevel="0" collapsed="false">
      <c r="A769" s="65" t="n">
        <f aca="false">A768+1</f>
        <v>10</v>
      </c>
      <c r="B769" s="68" t="s">
        <v>744</v>
      </c>
      <c r="C769" s="65" t="n">
        <v>1918</v>
      </c>
      <c r="D769" s="65"/>
      <c r="E769" s="65" t="s">
        <v>43</v>
      </c>
      <c r="F769" s="68" t="s">
        <v>54</v>
      </c>
      <c r="G769" s="65" t="n">
        <v>2</v>
      </c>
      <c r="H769" s="69" t="n">
        <v>3</v>
      </c>
      <c r="I769" s="70" t="n">
        <v>320.1</v>
      </c>
      <c r="J769" s="70" t="n">
        <v>255.82</v>
      </c>
      <c r="K769" s="65" t="n">
        <v>171.58</v>
      </c>
      <c r="L769" s="69" t="n">
        <v>6</v>
      </c>
      <c r="M769" s="70" t="n">
        <v>30989</v>
      </c>
      <c r="N769" s="70" t="n">
        <v>0</v>
      </c>
      <c r="O769" s="70" t="n">
        <v>0</v>
      </c>
      <c r="P769" s="70" t="n">
        <f aca="false">M769</f>
        <v>30989</v>
      </c>
      <c r="Q769" s="74" t="n">
        <f aca="false">P769/J769</f>
        <v>121.135954968337</v>
      </c>
      <c r="R769" s="65" t="n">
        <v>11111.76</v>
      </c>
      <c r="S769" s="65" t="n">
        <v>2019</v>
      </c>
      <c r="T769" s="36"/>
    </row>
    <row r="770" s="2" customFormat="true" ht="12.75" hidden="false" customHeight="true" outlineLevel="0" collapsed="false">
      <c r="A770" s="65" t="n">
        <f aca="false">A769+1</f>
        <v>11</v>
      </c>
      <c r="B770" s="68" t="s">
        <v>745</v>
      </c>
      <c r="C770" s="65" t="n">
        <v>1961</v>
      </c>
      <c r="D770" s="65"/>
      <c r="E770" s="65" t="s">
        <v>43</v>
      </c>
      <c r="F770" s="68" t="s">
        <v>54</v>
      </c>
      <c r="G770" s="65" t="n">
        <v>2</v>
      </c>
      <c r="H770" s="69" t="n">
        <v>1</v>
      </c>
      <c r="I770" s="70" t="n">
        <v>352.7</v>
      </c>
      <c r="J770" s="70" t="n">
        <v>323.6</v>
      </c>
      <c r="K770" s="65" t="n">
        <v>323.6</v>
      </c>
      <c r="L770" s="69" t="n">
        <v>8</v>
      </c>
      <c r="M770" s="70" t="n">
        <v>26055</v>
      </c>
      <c r="N770" s="70" t="n">
        <v>0</v>
      </c>
      <c r="O770" s="70" t="n">
        <v>0</v>
      </c>
      <c r="P770" s="70" t="n">
        <f aca="false">M770</f>
        <v>26055</v>
      </c>
      <c r="Q770" s="74" t="n">
        <f aca="false">P770/J770</f>
        <v>80.5160692212608</v>
      </c>
      <c r="R770" s="65" t="n">
        <v>11111.76</v>
      </c>
      <c r="S770" s="65" t="n">
        <v>2019</v>
      </c>
      <c r="T770" s="36"/>
    </row>
    <row r="771" s="2" customFormat="true" ht="12.75" hidden="false" customHeight="true" outlineLevel="0" collapsed="false">
      <c r="A771" s="65" t="n">
        <f aca="false">A770+1</f>
        <v>12</v>
      </c>
      <c r="B771" s="68" t="s">
        <v>746</v>
      </c>
      <c r="C771" s="65" t="n">
        <v>1964</v>
      </c>
      <c r="D771" s="65"/>
      <c r="E771" s="65" t="s">
        <v>43</v>
      </c>
      <c r="F771" s="68" t="s">
        <v>54</v>
      </c>
      <c r="G771" s="65" t="n">
        <v>2</v>
      </c>
      <c r="H771" s="69" t="n">
        <v>1</v>
      </c>
      <c r="I771" s="70" t="n">
        <v>555.6</v>
      </c>
      <c r="J771" s="70" t="n">
        <v>494.6</v>
      </c>
      <c r="K771" s="65" t="n">
        <v>366.5</v>
      </c>
      <c r="L771" s="69" t="n">
        <v>12</v>
      </c>
      <c r="M771" s="70" t="n">
        <v>24625.11</v>
      </c>
      <c r="N771" s="70" t="n">
        <v>0</v>
      </c>
      <c r="O771" s="70" t="n">
        <v>0</v>
      </c>
      <c r="P771" s="70" t="n">
        <f aca="false">M771</f>
        <v>24625.11</v>
      </c>
      <c r="Q771" s="74" t="n">
        <f aca="false">P771/J771</f>
        <v>49.7879296401132</v>
      </c>
      <c r="R771" s="65" t="n">
        <v>11111.76</v>
      </c>
      <c r="S771" s="65" t="n">
        <v>2019</v>
      </c>
      <c r="T771" s="36"/>
    </row>
    <row r="772" s="2" customFormat="true" ht="12.75" hidden="false" customHeight="true" outlineLevel="0" collapsed="false">
      <c r="A772" s="65" t="n">
        <f aca="false">A771+1</f>
        <v>13</v>
      </c>
      <c r="B772" s="68" t="s">
        <v>747</v>
      </c>
      <c r="C772" s="65" t="n">
        <v>1917</v>
      </c>
      <c r="D772" s="65" t="n">
        <v>1985</v>
      </c>
      <c r="E772" s="65" t="s">
        <v>43</v>
      </c>
      <c r="F772" s="68" t="s">
        <v>54</v>
      </c>
      <c r="G772" s="65" t="n">
        <v>2</v>
      </c>
      <c r="H772" s="69" t="n">
        <v>2</v>
      </c>
      <c r="I772" s="70" t="n">
        <v>545.7</v>
      </c>
      <c r="J772" s="70" t="n">
        <v>473.2</v>
      </c>
      <c r="K772" s="65" t="n">
        <v>433.8</v>
      </c>
      <c r="L772" s="69" t="n">
        <v>10</v>
      </c>
      <c r="M772" s="70" t="n">
        <v>32808</v>
      </c>
      <c r="N772" s="70" t="n">
        <v>0</v>
      </c>
      <c r="O772" s="70" t="n">
        <v>0</v>
      </c>
      <c r="P772" s="70" t="n">
        <f aca="false">M772</f>
        <v>32808</v>
      </c>
      <c r="Q772" s="74" t="n">
        <f aca="false">P772/J772</f>
        <v>69.3322062552832</v>
      </c>
      <c r="R772" s="65" t="n">
        <v>11111.76</v>
      </c>
      <c r="S772" s="65" t="n">
        <v>2019</v>
      </c>
      <c r="T772" s="36"/>
    </row>
    <row r="773" s="2" customFormat="true" ht="12.75" hidden="false" customHeight="true" outlineLevel="0" collapsed="false">
      <c r="A773" s="65" t="n">
        <f aca="false">A772+1</f>
        <v>14</v>
      </c>
      <c r="B773" s="68" t="s">
        <v>748</v>
      </c>
      <c r="C773" s="65" t="n">
        <v>1958</v>
      </c>
      <c r="D773" s="65"/>
      <c r="E773" s="65" t="s">
        <v>43</v>
      </c>
      <c r="F773" s="68" t="s">
        <v>54</v>
      </c>
      <c r="G773" s="65" t="n">
        <v>2</v>
      </c>
      <c r="H773" s="69" t="n">
        <v>1</v>
      </c>
      <c r="I773" s="70" t="n">
        <v>101.4</v>
      </c>
      <c r="J773" s="70" t="n">
        <v>101.4</v>
      </c>
      <c r="K773" s="65" t="n">
        <v>101.4</v>
      </c>
      <c r="L773" s="69" t="n">
        <v>3</v>
      </c>
      <c r="M773" s="70" t="n">
        <v>21264</v>
      </c>
      <c r="N773" s="70" t="n">
        <v>0</v>
      </c>
      <c r="O773" s="70" t="n">
        <v>0</v>
      </c>
      <c r="P773" s="70" t="n">
        <f aca="false">M773</f>
        <v>21264</v>
      </c>
      <c r="Q773" s="74" t="n">
        <f aca="false">P773/J773</f>
        <v>209.704142011834</v>
      </c>
      <c r="R773" s="65" t="n">
        <v>11111.76</v>
      </c>
      <c r="S773" s="65" t="n">
        <v>2019</v>
      </c>
      <c r="T773" s="36"/>
    </row>
    <row r="774" s="2" customFormat="true" ht="12.75" hidden="false" customHeight="true" outlineLevel="0" collapsed="false">
      <c r="A774" s="65" t="n">
        <f aca="false">A773+1</f>
        <v>15</v>
      </c>
      <c r="B774" s="68" t="s">
        <v>749</v>
      </c>
      <c r="C774" s="65" t="n">
        <v>1961</v>
      </c>
      <c r="D774" s="65"/>
      <c r="E774" s="65" t="s">
        <v>43</v>
      </c>
      <c r="F774" s="68" t="s">
        <v>54</v>
      </c>
      <c r="G774" s="65" t="n">
        <v>2</v>
      </c>
      <c r="H774" s="69" t="n">
        <v>1</v>
      </c>
      <c r="I774" s="70" t="n">
        <v>357.2</v>
      </c>
      <c r="J774" s="70" t="n">
        <v>331.11</v>
      </c>
      <c r="K774" s="65" t="n">
        <v>292.99</v>
      </c>
      <c r="L774" s="69" t="n">
        <v>8</v>
      </c>
      <c r="M774" s="70" t="n">
        <v>30980</v>
      </c>
      <c r="N774" s="70" t="n">
        <v>0</v>
      </c>
      <c r="O774" s="70" t="n">
        <v>0</v>
      </c>
      <c r="P774" s="70" t="n">
        <f aca="false">M774</f>
        <v>30980</v>
      </c>
      <c r="Q774" s="74" t="n">
        <f aca="false">P774/J774</f>
        <v>93.5640723626589</v>
      </c>
      <c r="R774" s="65" t="n">
        <v>11111.76</v>
      </c>
      <c r="S774" s="65" t="n">
        <v>2019</v>
      </c>
      <c r="T774" s="36"/>
    </row>
    <row r="775" s="2" customFormat="true" ht="12.75" hidden="false" customHeight="true" outlineLevel="0" collapsed="false">
      <c r="A775" s="65" t="n">
        <f aca="false">A774+1</f>
        <v>16</v>
      </c>
      <c r="B775" s="68" t="s">
        <v>750</v>
      </c>
      <c r="C775" s="65" t="n">
        <v>1962</v>
      </c>
      <c r="D775" s="65"/>
      <c r="E775" s="65" t="s">
        <v>43</v>
      </c>
      <c r="F775" s="68" t="s">
        <v>54</v>
      </c>
      <c r="G775" s="65" t="n">
        <v>2</v>
      </c>
      <c r="H775" s="69" t="n">
        <v>1</v>
      </c>
      <c r="I775" s="70" t="n">
        <v>352.3</v>
      </c>
      <c r="J775" s="70" t="n">
        <v>329.7</v>
      </c>
      <c r="K775" s="65" t="n">
        <v>329.7</v>
      </c>
      <c r="L775" s="69" t="n">
        <v>8</v>
      </c>
      <c r="M775" s="70" t="n">
        <v>27637</v>
      </c>
      <c r="N775" s="70" t="n">
        <v>0</v>
      </c>
      <c r="O775" s="70" t="n">
        <v>0</v>
      </c>
      <c r="P775" s="70" t="n">
        <f aca="false">M775</f>
        <v>27637</v>
      </c>
      <c r="Q775" s="74" t="n">
        <f aca="false">P775/J775</f>
        <v>83.8246891113133</v>
      </c>
      <c r="R775" s="65" t="n">
        <v>11111.76</v>
      </c>
      <c r="S775" s="65" t="n">
        <v>2019</v>
      </c>
      <c r="T775" s="36"/>
    </row>
    <row r="776" s="2" customFormat="true" ht="12.75" hidden="false" customHeight="true" outlineLevel="0" collapsed="false">
      <c r="A776" s="65" t="n">
        <f aca="false">A775+1</f>
        <v>17</v>
      </c>
      <c r="B776" s="68" t="s">
        <v>751</v>
      </c>
      <c r="C776" s="65" t="n">
        <v>1961</v>
      </c>
      <c r="D776" s="65"/>
      <c r="E776" s="65" t="s">
        <v>43</v>
      </c>
      <c r="F776" s="68" t="s">
        <v>54</v>
      </c>
      <c r="G776" s="65" t="n">
        <v>2</v>
      </c>
      <c r="H776" s="69" t="n">
        <v>1</v>
      </c>
      <c r="I776" s="70" t="n">
        <v>341.6</v>
      </c>
      <c r="J776" s="70" t="n">
        <v>319.3</v>
      </c>
      <c r="K776" s="65" t="n">
        <v>234.8</v>
      </c>
      <c r="L776" s="69" t="n">
        <v>8</v>
      </c>
      <c r="M776" s="70" t="n">
        <v>27637</v>
      </c>
      <c r="N776" s="70" t="n">
        <v>0</v>
      </c>
      <c r="O776" s="70" t="n">
        <v>0</v>
      </c>
      <c r="P776" s="70" t="n">
        <f aca="false">M776</f>
        <v>27637</v>
      </c>
      <c r="Q776" s="74" t="n">
        <f aca="false">P776/J776</f>
        <v>86.5549639837144</v>
      </c>
      <c r="R776" s="65" t="n">
        <v>11111.76</v>
      </c>
      <c r="S776" s="65" t="n">
        <v>2019</v>
      </c>
      <c r="T776" s="36"/>
    </row>
    <row r="777" s="2" customFormat="true" ht="12.75" hidden="false" customHeight="true" outlineLevel="0" collapsed="false">
      <c r="A777" s="65" t="n">
        <f aca="false">A776+1</f>
        <v>18</v>
      </c>
      <c r="B777" s="68" t="s">
        <v>752</v>
      </c>
      <c r="C777" s="65" t="n">
        <v>1964</v>
      </c>
      <c r="D777" s="65"/>
      <c r="E777" s="65" t="s">
        <v>43</v>
      </c>
      <c r="F777" s="68" t="s">
        <v>54</v>
      </c>
      <c r="G777" s="65" t="n">
        <v>1</v>
      </c>
      <c r="H777" s="69" t="n">
        <v>2</v>
      </c>
      <c r="I777" s="70" t="n">
        <v>183</v>
      </c>
      <c r="J777" s="70" t="n">
        <v>139.22</v>
      </c>
      <c r="K777" s="65" t="n">
        <v>26.64</v>
      </c>
      <c r="L777" s="69" t="n">
        <v>6</v>
      </c>
      <c r="M777" s="70" t="n">
        <v>21016</v>
      </c>
      <c r="N777" s="70" t="n">
        <v>0</v>
      </c>
      <c r="O777" s="70" t="n">
        <v>0</v>
      </c>
      <c r="P777" s="70" t="n">
        <f aca="false">M777</f>
        <v>21016</v>
      </c>
      <c r="Q777" s="74" t="n">
        <f aca="false">P777/J777</f>
        <v>150.955322511133</v>
      </c>
      <c r="R777" s="65" t="n">
        <v>11111.76</v>
      </c>
      <c r="S777" s="65" t="n">
        <v>2019</v>
      </c>
      <c r="T777" s="36"/>
    </row>
    <row r="778" s="2" customFormat="true" ht="12.75" hidden="false" customHeight="true" outlineLevel="0" collapsed="false">
      <c r="A778" s="65" t="n">
        <f aca="false">A777+1</f>
        <v>19</v>
      </c>
      <c r="B778" s="68" t="s">
        <v>753</v>
      </c>
      <c r="C778" s="65" t="n">
        <v>1967</v>
      </c>
      <c r="D778" s="65"/>
      <c r="E778" s="65" t="s">
        <v>43</v>
      </c>
      <c r="F778" s="68" t="s">
        <v>54</v>
      </c>
      <c r="G778" s="65" t="n">
        <v>2</v>
      </c>
      <c r="H778" s="69" t="n">
        <v>1</v>
      </c>
      <c r="I778" s="70" t="n">
        <v>429.6</v>
      </c>
      <c r="J778" s="70" t="n">
        <v>394.1</v>
      </c>
      <c r="K778" s="65" t="n">
        <v>165.7</v>
      </c>
      <c r="L778" s="69" t="n">
        <v>8</v>
      </c>
      <c r="M778" s="70" t="n">
        <v>28539</v>
      </c>
      <c r="N778" s="70" t="n">
        <v>0</v>
      </c>
      <c r="O778" s="70" t="n">
        <v>0</v>
      </c>
      <c r="P778" s="70" t="n">
        <f aca="false">M778</f>
        <v>28539</v>
      </c>
      <c r="Q778" s="74" t="n">
        <f aca="false">P778/J778</f>
        <v>72.4156305506217</v>
      </c>
      <c r="R778" s="65" t="n">
        <v>11111.76</v>
      </c>
      <c r="S778" s="65" t="n">
        <v>2019</v>
      </c>
      <c r="T778" s="36"/>
    </row>
    <row r="779" s="2" customFormat="true" ht="12.75" hidden="false" customHeight="true" outlineLevel="0" collapsed="false">
      <c r="A779" s="65" t="n">
        <f aca="false">A778+1</f>
        <v>20</v>
      </c>
      <c r="B779" s="68" t="s">
        <v>754</v>
      </c>
      <c r="C779" s="65" t="n">
        <v>1962</v>
      </c>
      <c r="D779" s="65"/>
      <c r="E779" s="65" t="s">
        <v>43</v>
      </c>
      <c r="F779" s="68" t="s">
        <v>54</v>
      </c>
      <c r="G779" s="65" t="n">
        <v>2</v>
      </c>
      <c r="H779" s="69" t="n">
        <v>1</v>
      </c>
      <c r="I779" s="70" t="n">
        <v>360.6</v>
      </c>
      <c r="J779" s="70" t="n">
        <v>333.82</v>
      </c>
      <c r="K779" s="65" t="n">
        <v>244.99</v>
      </c>
      <c r="L779" s="69" t="n">
        <v>8</v>
      </c>
      <c r="M779" s="70" t="n">
        <v>27637</v>
      </c>
      <c r="N779" s="70" t="n">
        <v>0</v>
      </c>
      <c r="O779" s="70" t="n">
        <v>0</v>
      </c>
      <c r="P779" s="70" t="n">
        <f aca="false">M779</f>
        <v>27637</v>
      </c>
      <c r="Q779" s="74" t="n">
        <f aca="false">P779/J779</f>
        <v>82.7901264154335</v>
      </c>
      <c r="R779" s="65" t="n">
        <v>11111.76</v>
      </c>
      <c r="S779" s="65" t="n">
        <v>2019</v>
      </c>
      <c r="T779" s="36"/>
    </row>
    <row r="780" s="2" customFormat="true" ht="12.75" hidden="false" customHeight="true" outlineLevel="0" collapsed="false">
      <c r="A780" s="47" t="s">
        <v>755</v>
      </c>
      <c r="B780" s="47"/>
      <c r="C780" s="49" t="n">
        <v>20</v>
      </c>
      <c r="D780" s="49"/>
      <c r="E780" s="49"/>
      <c r="F780" s="47"/>
      <c r="G780" s="49"/>
      <c r="H780" s="50"/>
      <c r="I780" s="54" t="n">
        <f aca="false">SUM(I760:I779)</f>
        <v>6766.8</v>
      </c>
      <c r="J780" s="54" t="n">
        <f aca="false">SUM(J760:J779)</f>
        <v>6201.77</v>
      </c>
      <c r="K780" s="54" t="n">
        <f aca="false">SUM(K760:K779)</f>
        <v>4246.7</v>
      </c>
      <c r="L780" s="104" t="n">
        <f aca="false">SUM(L760:L779)</f>
        <v>150</v>
      </c>
      <c r="M780" s="54" t="n">
        <f aca="false">SUM(M760:M779)</f>
        <v>558969.11</v>
      </c>
      <c r="N780" s="49"/>
      <c r="O780" s="49"/>
      <c r="P780" s="54" t="n">
        <f aca="false">SUM(P760:P779)</f>
        <v>558969.11</v>
      </c>
      <c r="Q780" s="86"/>
      <c r="R780" s="86"/>
      <c r="S780" s="49"/>
      <c r="T780" s="36"/>
    </row>
    <row r="781" s="2" customFormat="true" ht="12.75" hidden="false" customHeight="true" outlineLevel="0" collapsed="false">
      <c r="A781" s="65" t="n">
        <v>1</v>
      </c>
      <c r="B781" s="68" t="s">
        <v>756</v>
      </c>
      <c r="C781" s="65" t="n">
        <v>1965</v>
      </c>
      <c r="D781" s="65"/>
      <c r="E781" s="65" t="s">
        <v>43</v>
      </c>
      <c r="F781" s="68" t="s">
        <v>54</v>
      </c>
      <c r="G781" s="65" t="n">
        <v>2</v>
      </c>
      <c r="H781" s="65" t="n">
        <v>1</v>
      </c>
      <c r="I781" s="70" t="n">
        <v>343.9</v>
      </c>
      <c r="J781" s="70" t="n">
        <v>318</v>
      </c>
      <c r="K781" s="70" t="n">
        <v>38.2</v>
      </c>
      <c r="L781" s="65" t="n">
        <v>8</v>
      </c>
      <c r="M781" s="70" t="n">
        <v>30870</v>
      </c>
      <c r="N781" s="70" t="n">
        <v>0</v>
      </c>
      <c r="O781" s="70" t="n">
        <v>0</v>
      </c>
      <c r="P781" s="70" t="n">
        <f aca="false">M781</f>
        <v>30870</v>
      </c>
      <c r="Q781" s="74" t="n">
        <f aca="false">P781/J781</f>
        <v>97.0754716981132</v>
      </c>
      <c r="R781" s="65" t="n">
        <v>11111.76</v>
      </c>
      <c r="S781" s="65" t="n">
        <v>2020</v>
      </c>
      <c r="T781" s="36"/>
    </row>
    <row r="782" s="2" customFormat="true" ht="12.75" hidden="false" customHeight="true" outlineLevel="0" collapsed="false">
      <c r="A782" s="65" t="n">
        <v>2</v>
      </c>
      <c r="B782" s="68" t="s">
        <v>757</v>
      </c>
      <c r="C782" s="65" t="n">
        <v>1976</v>
      </c>
      <c r="D782" s="28"/>
      <c r="E782" s="65" t="s">
        <v>43</v>
      </c>
      <c r="F782" s="68" t="s">
        <v>54</v>
      </c>
      <c r="G782" s="65" t="n">
        <v>2</v>
      </c>
      <c r="H782" s="65" t="n">
        <v>1</v>
      </c>
      <c r="I782" s="70" t="n">
        <v>548.8</v>
      </c>
      <c r="J782" s="70" t="n">
        <v>486.8</v>
      </c>
      <c r="K782" s="65" t="n">
        <v>109.5</v>
      </c>
      <c r="L782" s="65" t="n">
        <v>10</v>
      </c>
      <c r="M782" s="70" t="n">
        <v>47256</v>
      </c>
      <c r="N782" s="70" t="n">
        <v>0</v>
      </c>
      <c r="O782" s="70" t="n">
        <v>0</v>
      </c>
      <c r="P782" s="70" t="n">
        <f aca="false">M782</f>
        <v>47256</v>
      </c>
      <c r="Q782" s="74" t="n">
        <f aca="false">P782/J782</f>
        <v>97.0747740345111</v>
      </c>
      <c r="R782" s="65" t="n">
        <v>11111.76</v>
      </c>
      <c r="S782" s="65" t="n">
        <v>2020</v>
      </c>
      <c r="T782" s="36"/>
    </row>
    <row r="783" s="2" customFormat="true" ht="12.75" hidden="false" customHeight="true" outlineLevel="0" collapsed="false">
      <c r="A783" s="65" t="n">
        <v>3</v>
      </c>
      <c r="B783" s="68" t="s">
        <v>758</v>
      </c>
      <c r="C783" s="65" t="n">
        <v>1978</v>
      </c>
      <c r="D783" s="28"/>
      <c r="E783" s="65" t="s">
        <v>43</v>
      </c>
      <c r="F783" s="68" t="s">
        <v>54</v>
      </c>
      <c r="G783" s="65" t="n">
        <v>2</v>
      </c>
      <c r="H783" s="65" t="n">
        <v>1</v>
      </c>
      <c r="I783" s="70" t="n">
        <v>544.2</v>
      </c>
      <c r="J783" s="70" t="n">
        <v>485.4</v>
      </c>
      <c r="K783" s="65" t="n">
        <v>188</v>
      </c>
      <c r="L783" s="65" t="n">
        <v>13</v>
      </c>
      <c r="M783" s="70" t="n">
        <v>47256</v>
      </c>
      <c r="N783" s="70" t="n">
        <v>0</v>
      </c>
      <c r="O783" s="70" t="n">
        <v>0</v>
      </c>
      <c r="P783" s="70" t="n">
        <f aca="false">M783</f>
        <v>47256</v>
      </c>
      <c r="Q783" s="74" t="n">
        <f aca="false">P783/J783</f>
        <v>97.3547589616811</v>
      </c>
      <c r="R783" s="65" t="n">
        <v>11111.76</v>
      </c>
      <c r="S783" s="65" t="n">
        <v>2020</v>
      </c>
      <c r="T783" s="36"/>
    </row>
    <row r="784" s="2" customFormat="true" ht="12.75" hidden="false" customHeight="true" outlineLevel="0" collapsed="false">
      <c r="A784" s="110" t="s">
        <v>759</v>
      </c>
      <c r="B784" s="110"/>
      <c r="C784" s="52" t="n">
        <v>3</v>
      </c>
      <c r="D784" s="49"/>
      <c r="E784" s="49"/>
      <c r="F784" s="47"/>
      <c r="G784" s="49"/>
      <c r="H784" s="50"/>
      <c r="I784" s="54" t="n">
        <f aca="false">SUM(I781:I783)</f>
        <v>1436.9</v>
      </c>
      <c r="J784" s="54" t="n">
        <f aca="false">SUM(J781:J783)</f>
        <v>1290.2</v>
      </c>
      <c r="K784" s="54" t="n">
        <f aca="false">SUM(K781:K783)</f>
        <v>335.7</v>
      </c>
      <c r="L784" s="104" t="n">
        <f aca="false">SUM(L781:L783)</f>
        <v>31</v>
      </c>
      <c r="M784" s="54" t="n">
        <f aca="false">SUM(M781:M783)</f>
        <v>125382</v>
      </c>
      <c r="N784" s="49"/>
      <c r="O784" s="49"/>
      <c r="P784" s="54" t="n">
        <f aca="false">SUM(P781:P783)</f>
        <v>125382</v>
      </c>
      <c r="Q784" s="86"/>
      <c r="R784" s="86"/>
      <c r="S784" s="95"/>
      <c r="T784" s="36"/>
    </row>
    <row r="785" s="2" customFormat="true" ht="12.75" hidden="false" customHeight="true" outlineLevel="0" collapsed="false">
      <c r="A785" s="65" t="n">
        <v>1</v>
      </c>
      <c r="B785" s="68" t="s">
        <v>760</v>
      </c>
      <c r="C785" s="65" t="s">
        <v>364</v>
      </c>
      <c r="D785" s="28"/>
      <c r="E785" s="65" t="s">
        <v>43</v>
      </c>
      <c r="F785" s="68" t="s">
        <v>54</v>
      </c>
      <c r="G785" s="65" t="n">
        <v>2</v>
      </c>
      <c r="H785" s="69" t="n">
        <v>2</v>
      </c>
      <c r="I785" s="70" t="n">
        <v>435.3</v>
      </c>
      <c r="J785" s="70" t="n">
        <v>397</v>
      </c>
      <c r="K785" s="70" t="n">
        <v>397</v>
      </c>
      <c r="L785" s="65" t="n">
        <v>8</v>
      </c>
      <c r="M785" s="70" t="n">
        <v>128463.642</v>
      </c>
      <c r="N785" s="70" t="n">
        <v>0</v>
      </c>
      <c r="O785" s="70" t="n">
        <v>0</v>
      </c>
      <c r="P785" s="70" t="n">
        <v>128463.642</v>
      </c>
      <c r="Q785" s="74" t="n">
        <f aca="false">P785/J785</f>
        <v>323.586</v>
      </c>
      <c r="R785" s="65" t="n">
        <v>11111.76</v>
      </c>
      <c r="S785" s="65" t="n">
        <v>2021</v>
      </c>
      <c r="U785" s="6"/>
      <c r="Y785" s="36"/>
    </row>
    <row r="786" s="2" customFormat="true" ht="12.75" hidden="false" customHeight="true" outlineLevel="0" collapsed="false">
      <c r="A786" s="65" t="n">
        <v>2</v>
      </c>
      <c r="B786" s="68" t="s">
        <v>761</v>
      </c>
      <c r="C786" s="65" t="s">
        <v>433</v>
      </c>
      <c r="D786" s="28"/>
      <c r="E786" s="65" t="s">
        <v>43</v>
      </c>
      <c r="F786" s="68" t="s">
        <v>54</v>
      </c>
      <c r="G786" s="65" t="n">
        <v>2</v>
      </c>
      <c r="H786" s="69" t="n">
        <v>1</v>
      </c>
      <c r="I786" s="70" t="n">
        <v>355.6</v>
      </c>
      <c r="J786" s="70" t="n">
        <v>322</v>
      </c>
      <c r="K786" s="70" t="n">
        <v>322</v>
      </c>
      <c r="L786" s="65" t="n">
        <v>8</v>
      </c>
      <c r="M786" s="70" t="n">
        <v>104194.692</v>
      </c>
      <c r="N786" s="70" t="n">
        <v>0</v>
      </c>
      <c r="O786" s="70" t="n">
        <v>0</v>
      </c>
      <c r="P786" s="70" t="n">
        <v>104194.692</v>
      </c>
      <c r="Q786" s="74" t="n">
        <f aca="false">P786/J786</f>
        <v>323.586</v>
      </c>
      <c r="R786" s="65" t="n">
        <v>11111.76</v>
      </c>
      <c r="S786" s="65" t="n">
        <v>2021</v>
      </c>
      <c r="U786" s="6"/>
      <c r="Y786" s="36"/>
    </row>
    <row r="787" s="2" customFormat="true" ht="12.75" hidden="false" customHeight="true" outlineLevel="0" collapsed="false">
      <c r="A787" s="47" t="s">
        <v>762</v>
      </c>
      <c r="B787" s="47"/>
      <c r="C787" s="49" t="n">
        <v>2</v>
      </c>
      <c r="D787" s="49"/>
      <c r="E787" s="49"/>
      <c r="F787" s="47"/>
      <c r="G787" s="49"/>
      <c r="H787" s="50"/>
      <c r="I787" s="54" t="n">
        <f aca="false">SUM(I785:I786)</f>
        <v>790.9</v>
      </c>
      <c r="J787" s="54" t="n">
        <f aca="false">SUM(J785:J786)</f>
        <v>719</v>
      </c>
      <c r="K787" s="54" t="n">
        <f aca="false">SUM(K785:K786)</f>
        <v>719</v>
      </c>
      <c r="L787" s="54" t="n">
        <f aca="false">SUM(L785:L786)</f>
        <v>16</v>
      </c>
      <c r="M787" s="54" t="n">
        <f aca="false">SUM(M785:M786)</f>
        <v>232658.334</v>
      </c>
      <c r="N787" s="54" t="n">
        <f aca="false">SUM(N785:N786)</f>
        <v>0</v>
      </c>
      <c r="O787" s="54" t="n">
        <f aca="false">SUM(O785:O786)</f>
        <v>0</v>
      </c>
      <c r="P787" s="54" t="n">
        <f aca="false">SUM(P785:P786)</f>
        <v>232658.334</v>
      </c>
      <c r="Q787" s="86"/>
      <c r="R787" s="86"/>
      <c r="S787" s="49"/>
      <c r="T787" s="36"/>
    </row>
    <row r="788" s="85" customFormat="true" ht="12.75" hidden="false" customHeight="true" outlineLevel="0" collapsed="false">
      <c r="A788" s="31" t="s">
        <v>763</v>
      </c>
      <c r="B788" s="31"/>
      <c r="C788" s="96" t="n">
        <f aca="false">C780+C784+C787</f>
        <v>25</v>
      </c>
      <c r="D788" s="96"/>
      <c r="E788" s="96"/>
      <c r="F788" s="97"/>
      <c r="G788" s="96"/>
      <c r="H788" s="96"/>
      <c r="I788" s="98" t="n">
        <f aca="false">I780+I784+I787</f>
        <v>8994.6</v>
      </c>
      <c r="J788" s="98" t="n">
        <f aca="false">J780+J784+J787</f>
        <v>8210.97</v>
      </c>
      <c r="K788" s="98" t="n">
        <f aca="false">K780+K784+K787</f>
        <v>5301.4</v>
      </c>
      <c r="L788" s="103" t="n">
        <f aca="false">L780+L784+L787</f>
        <v>197</v>
      </c>
      <c r="M788" s="98" t="n">
        <f aca="false">M780+M784+M787</f>
        <v>917009.444</v>
      </c>
      <c r="N788" s="96"/>
      <c r="O788" s="96"/>
      <c r="P788" s="98" t="n">
        <f aca="false">P787+P784+P780</f>
        <v>917009.444</v>
      </c>
      <c r="Q788" s="92"/>
      <c r="R788" s="92"/>
      <c r="S788" s="33"/>
      <c r="T788" s="84"/>
    </row>
    <row r="789" s="2" customFormat="true" ht="12.75" hidden="false" customHeight="true" outlineLevel="0" collapsed="false">
      <c r="A789" s="65"/>
      <c r="B789" s="66" t="s">
        <v>764</v>
      </c>
      <c r="C789" s="67"/>
      <c r="D789" s="65"/>
      <c r="E789" s="65"/>
      <c r="F789" s="68"/>
      <c r="G789" s="65"/>
      <c r="H789" s="69"/>
      <c r="I789" s="70"/>
      <c r="J789" s="70"/>
      <c r="K789" s="70"/>
      <c r="L789" s="69"/>
      <c r="M789" s="70"/>
      <c r="N789" s="70"/>
      <c r="O789" s="70"/>
      <c r="P789" s="71"/>
      <c r="Q789" s="74"/>
      <c r="R789" s="73"/>
      <c r="S789" s="65"/>
      <c r="T789" s="36"/>
    </row>
    <row r="790" s="2" customFormat="true" ht="12.75" hidden="false" customHeight="true" outlineLevel="0" collapsed="false">
      <c r="A790" s="65" t="n">
        <v>1</v>
      </c>
      <c r="B790" s="68" t="s">
        <v>765</v>
      </c>
      <c r="C790" s="65" t="n">
        <v>1956</v>
      </c>
      <c r="D790" s="65"/>
      <c r="E790" s="65" t="s">
        <v>43</v>
      </c>
      <c r="F790" s="68" t="s">
        <v>766</v>
      </c>
      <c r="G790" s="65" t="n">
        <v>2</v>
      </c>
      <c r="H790" s="69" t="n">
        <v>1</v>
      </c>
      <c r="I790" s="70" t="n">
        <v>378.6</v>
      </c>
      <c r="J790" s="70" t="n">
        <v>378.46</v>
      </c>
      <c r="K790" s="65" t="n">
        <v>378.46</v>
      </c>
      <c r="L790" s="69" t="n">
        <v>8</v>
      </c>
      <c r="M790" s="70" t="n">
        <v>122464.35756</v>
      </c>
      <c r="N790" s="70" t="n">
        <v>0</v>
      </c>
      <c r="O790" s="70" t="n">
        <v>0</v>
      </c>
      <c r="P790" s="70" t="n">
        <f aca="false">M790</f>
        <v>122464.35756</v>
      </c>
      <c r="Q790" s="74" t="n">
        <f aca="false">P790/J790</f>
        <v>323.586</v>
      </c>
      <c r="R790" s="65" t="n">
        <v>12882.22</v>
      </c>
      <c r="S790" s="65" t="n">
        <v>2019</v>
      </c>
      <c r="T790" s="36"/>
    </row>
    <row r="791" s="2" customFormat="true" ht="12.75" hidden="false" customHeight="true" outlineLevel="0" collapsed="false">
      <c r="A791" s="65" t="n">
        <f aca="false">A790+1</f>
        <v>2</v>
      </c>
      <c r="B791" s="68" t="s">
        <v>767</v>
      </c>
      <c r="C791" s="65" t="n">
        <v>1958</v>
      </c>
      <c r="D791" s="65"/>
      <c r="E791" s="65" t="s">
        <v>43</v>
      </c>
      <c r="F791" s="68" t="s">
        <v>766</v>
      </c>
      <c r="G791" s="65" t="n">
        <v>2</v>
      </c>
      <c r="H791" s="69" t="n">
        <v>1</v>
      </c>
      <c r="I791" s="70" t="n">
        <v>377.5</v>
      </c>
      <c r="J791" s="70" t="n">
        <v>377.5</v>
      </c>
      <c r="K791" s="65" t="n">
        <v>377.5</v>
      </c>
      <c r="L791" s="69" t="n">
        <v>8</v>
      </c>
      <c r="M791" s="70" t="n">
        <v>122153.715</v>
      </c>
      <c r="N791" s="70" t="n">
        <v>0</v>
      </c>
      <c r="O791" s="70" t="n">
        <v>0</v>
      </c>
      <c r="P791" s="70" t="n">
        <f aca="false">M791</f>
        <v>122153.715</v>
      </c>
      <c r="Q791" s="74" t="n">
        <f aca="false">P791/J791</f>
        <v>323.586</v>
      </c>
      <c r="R791" s="65" t="n">
        <v>12882.22</v>
      </c>
      <c r="S791" s="65" t="n">
        <v>2019</v>
      </c>
      <c r="T791" s="36"/>
    </row>
    <row r="792" s="2" customFormat="true" ht="12.75" hidden="false" customHeight="true" outlineLevel="0" collapsed="false">
      <c r="A792" s="65" t="n">
        <f aca="false">A791+1</f>
        <v>3</v>
      </c>
      <c r="B792" s="68" t="s">
        <v>768</v>
      </c>
      <c r="C792" s="65" t="n">
        <v>1957</v>
      </c>
      <c r="D792" s="65"/>
      <c r="E792" s="65" t="s">
        <v>43</v>
      </c>
      <c r="F792" s="68" t="s">
        <v>766</v>
      </c>
      <c r="G792" s="65" t="n">
        <v>2</v>
      </c>
      <c r="H792" s="69" t="n">
        <v>1</v>
      </c>
      <c r="I792" s="70" t="n">
        <v>396.08</v>
      </c>
      <c r="J792" s="70" t="n">
        <v>396.08</v>
      </c>
      <c r="K792" s="65" t="n">
        <v>396.08</v>
      </c>
      <c r="L792" s="69" t="n">
        <v>8</v>
      </c>
      <c r="M792" s="70" t="n">
        <v>128165.94288</v>
      </c>
      <c r="N792" s="70" t="n">
        <v>0</v>
      </c>
      <c r="O792" s="70" t="n">
        <v>0</v>
      </c>
      <c r="P792" s="70" t="n">
        <f aca="false">M792</f>
        <v>128165.94288</v>
      </c>
      <c r="Q792" s="74" t="n">
        <f aca="false">P792/J792</f>
        <v>323.586</v>
      </c>
      <c r="R792" s="65" t="n">
        <v>12882.22</v>
      </c>
      <c r="S792" s="65" t="n">
        <v>2019</v>
      </c>
      <c r="T792" s="36"/>
    </row>
    <row r="793" s="2" customFormat="true" ht="12.75" hidden="false" customHeight="true" outlineLevel="0" collapsed="false">
      <c r="A793" s="65" t="n">
        <f aca="false">A792+1</f>
        <v>4</v>
      </c>
      <c r="B793" s="68" t="s">
        <v>769</v>
      </c>
      <c r="C793" s="65" t="n">
        <v>1957</v>
      </c>
      <c r="D793" s="65"/>
      <c r="E793" s="65" t="s">
        <v>43</v>
      </c>
      <c r="F793" s="68" t="s">
        <v>766</v>
      </c>
      <c r="G793" s="65" t="n">
        <v>2</v>
      </c>
      <c r="H793" s="69" t="n">
        <v>1</v>
      </c>
      <c r="I793" s="70" t="n">
        <v>377.7</v>
      </c>
      <c r="J793" s="70" t="n">
        <v>377.7</v>
      </c>
      <c r="K793" s="65" t="n">
        <v>377.7</v>
      </c>
      <c r="L793" s="69" t="n">
        <v>8</v>
      </c>
      <c r="M793" s="70" t="n">
        <v>122218.4322</v>
      </c>
      <c r="N793" s="70" t="n">
        <v>0</v>
      </c>
      <c r="O793" s="70" t="n">
        <v>0</v>
      </c>
      <c r="P793" s="70" t="n">
        <f aca="false">M793</f>
        <v>122218.4322</v>
      </c>
      <c r="Q793" s="74" t="n">
        <f aca="false">P793/J793</f>
        <v>323.586</v>
      </c>
      <c r="R793" s="65" t="n">
        <v>12882.22</v>
      </c>
      <c r="S793" s="65" t="n">
        <v>2019</v>
      </c>
      <c r="T793" s="36"/>
    </row>
    <row r="794" s="2" customFormat="true" ht="12.75" hidden="false" customHeight="true" outlineLevel="0" collapsed="false">
      <c r="A794" s="65" t="n">
        <f aca="false">A793+1</f>
        <v>5</v>
      </c>
      <c r="B794" s="68" t="s">
        <v>770</v>
      </c>
      <c r="C794" s="65" t="n">
        <v>1957</v>
      </c>
      <c r="D794" s="65"/>
      <c r="E794" s="65" t="s">
        <v>43</v>
      </c>
      <c r="F794" s="68" t="s">
        <v>766</v>
      </c>
      <c r="G794" s="65" t="n">
        <v>2</v>
      </c>
      <c r="H794" s="69" t="n">
        <v>1</v>
      </c>
      <c r="I794" s="70" t="n">
        <v>386</v>
      </c>
      <c r="J794" s="70" t="n">
        <v>384.1</v>
      </c>
      <c r="K794" s="65" t="n">
        <v>323.6</v>
      </c>
      <c r="L794" s="69" t="n">
        <v>8</v>
      </c>
      <c r="M794" s="70" t="n">
        <v>124289.3826</v>
      </c>
      <c r="N794" s="70" t="n">
        <v>0</v>
      </c>
      <c r="O794" s="70" t="n">
        <v>0</v>
      </c>
      <c r="P794" s="70" t="n">
        <f aca="false">M794</f>
        <v>124289.3826</v>
      </c>
      <c r="Q794" s="74" t="n">
        <f aca="false">P794/J794</f>
        <v>323.586</v>
      </c>
      <c r="R794" s="65" t="n">
        <v>12882.22</v>
      </c>
      <c r="S794" s="65" t="n">
        <v>2019</v>
      </c>
      <c r="T794" s="36"/>
    </row>
    <row r="795" s="2" customFormat="true" ht="12.75" hidden="false" customHeight="true" outlineLevel="0" collapsed="false">
      <c r="A795" s="65" t="n">
        <f aca="false">A794+1</f>
        <v>6</v>
      </c>
      <c r="B795" s="68" t="s">
        <v>771</v>
      </c>
      <c r="C795" s="65" t="n">
        <v>1956</v>
      </c>
      <c r="D795" s="65"/>
      <c r="E795" s="65" t="s">
        <v>43</v>
      </c>
      <c r="F795" s="68" t="s">
        <v>766</v>
      </c>
      <c r="G795" s="65" t="n">
        <v>2</v>
      </c>
      <c r="H795" s="69" t="n">
        <v>1</v>
      </c>
      <c r="I795" s="70" t="n">
        <v>380.94</v>
      </c>
      <c r="J795" s="70" t="n">
        <v>380.94</v>
      </c>
      <c r="K795" s="65" t="n">
        <v>380.94</v>
      </c>
      <c r="L795" s="69" t="n">
        <v>8</v>
      </c>
      <c r="M795" s="70" t="n">
        <v>123266.85084</v>
      </c>
      <c r="N795" s="70" t="n">
        <v>0</v>
      </c>
      <c r="O795" s="70" t="n">
        <v>0</v>
      </c>
      <c r="P795" s="70" t="n">
        <f aca="false">M795</f>
        <v>123266.85084</v>
      </c>
      <c r="Q795" s="74" t="n">
        <f aca="false">P795/J795</f>
        <v>323.586</v>
      </c>
      <c r="R795" s="65" t="n">
        <v>12882.22</v>
      </c>
      <c r="S795" s="65" t="n">
        <v>2019</v>
      </c>
      <c r="T795" s="36"/>
    </row>
    <row r="796" s="2" customFormat="true" ht="12.75" hidden="false" customHeight="true" outlineLevel="0" collapsed="false">
      <c r="A796" s="65" t="n">
        <f aca="false">A795+1</f>
        <v>7</v>
      </c>
      <c r="B796" s="68" t="s">
        <v>772</v>
      </c>
      <c r="C796" s="65" t="n">
        <v>1957</v>
      </c>
      <c r="D796" s="65"/>
      <c r="E796" s="65" t="s">
        <v>43</v>
      </c>
      <c r="F796" s="68" t="s">
        <v>766</v>
      </c>
      <c r="G796" s="65" t="n">
        <v>2</v>
      </c>
      <c r="H796" s="69" t="n">
        <v>1</v>
      </c>
      <c r="I796" s="70" t="n">
        <v>382.3</v>
      </c>
      <c r="J796" s="70" t="n">
        <v>382.2</v>
      </c>
      <c r="K796" s="65" t="n">
        <v>338.6</v>
      </c>
      <c r="L796" s="69" t="n">
        <v>8</v>
      </c>
      <c r="M796" s="70" t="n">
        <v>123674.5692</v>
      </c>
      <c r="N796" s="70" t="n">
        <v>0</v>
      </c>
      <c r="O796" s="70" t="n">
        <v>0</v>
      </c>
      <c r="P796" s="70" t="n">
        <f aca="false">M796</f>
        <v>123674.5692</v>
      </c>
      <c r="Q796" s="74" t="n">
        <f aca="false">P796/J796</f>
        <v>323.586</v>
      </c>
      <c r="R796" s="65" t="n">
        <v>12882.22</v>
      </c>
      <c r="S796" s="65" t="n">
        <v>2019</v>
      </c>
      <c r="T796" s="36"/>
    </row>
    <row r="797" s="2" customFormat="true" ht="12.75" hidden="false" customHeight="true" outlineLevel="0" collapsed="false">
      <c r="A797" s="65" t="n">
        <f aca="false">A796+1</f>
        <v>8</v>
      </c>
      <c r="B797" s="68" t="s">
        <v>773</v>
      </c>
      <c r="C797" s="65" t="n">
        <v>1954</v>
      </c>
      <c r="D797" s="65" t="n">
        <v>1974</v>
      </c>
      <c r="E797" s="65" t="s">
        <v>43</v>
      </c>
      <c r="F797" s="68" t="s">
        <v>304</v>
      </c>
      <c r="G797" s="65" t="n">
        <v>2</v>
      </c>
      <c r="H797" s="69" t="n">
        <v>1</v>
      </c>
      <c r="I797" s="70" t="n">
        <v>438.6</v>
      </c>
      <c r="J797" s="70" t="n">
        <v>397.3</v>
      </c>
      <c r="K797" s="65" t="n">
        <v>337.7</v>
      </c>
      <c r="L797" s="69" t="n">
        <v>8</v>
      </c>
      <c r="M797" s="70" t="n">
        <v>38568</v>
      </c>
      <c r="N797" s="70" t="n">
        <v>0</v>
      </c>
      <c r="O797" s="70" t="n">
        <v>0</v>
      </c>
      <c r="P797" s="70" t="n">
        <v>38568</v>
      </c>
      <c r="Q797" s="74" t="n">
        <f aca="false">P797/J797</f>
        <v>97.0752579914422</v>
      </c>
      <c r="R797" s="65" t="n">
        <v>12882.22</v>
      </c>
      <c r="S797" s="65" t="n">
        <v>2019</v>
      </c>
      <c r="T797" s="36"/>
    </row>
    <row r="798" s="2" customFormat="true" ht="12.75" hidden="false" customHeight="true" outlineLevel="0" collapsed="false">
      <c r="A798" s="65" t="n">
        <f aca="false">A797+1</f>
        <v>9</v>
      </c>
      <c r="B798" s="68" t="s">
        <v>774</v>
      </c>
      <c r="C798" s="65" t="n">
        <v>1954</v>
      </c>
      <c r="D798" s="65" t="n">
        <v>1971</v>
      </c>
      <c r="E798" s="65" t="s">
        <v>43</v>
      </c>
      <c r="F798" s="68" t="s">
        <v>304</v>
      </c>
      <c r="G798" s="65" t="n">
        <v>2</v>
      </c>
      <c r="H798" s="69" t="n">
        <v>1</v>
      </c>
      <c r="I798" s="70" t="n">
        <v>436.3</v>
      </c>
      <c r="J798" s="70" t="n">
        <v>394.3</v>
      </c>
      <c r="K798" s="65" t="n">
        <v>348.2</v>
      </c>
      <c r="L798" s="69" t="n">
        <v>8</v>
      </c>
      <c r="M798" s="70" t="n">
        <v>38277</v>
      </c>
      <c r="N798" s="70" t="n">
        <v>0</v>
      </c>
      <c r="O798" s="70" t="n">
        <v>0</v>
      </c>
      <c r="P798" s="70" t="n">
        <v>38277</v>
      </c>
      <c r="Q798" s="74" t="n">
        <f aca="false">P798/J798</f>
        <v>97.0758305858483</v>
      </c>
      <c r="R798" s="65" t="n">
        <v>11111.76</v>
      </c>
      <c r="S798" s="65" t="n">
        <v>2019</v>
      </c>
      <c r="T798" s="36"/>
    </row>
    <row r="799" s="2" customFormat="true" ht="12.75" hidden="false" customHeight="true" outlineLevel="0" collapsed="false">
      <c r="A799" s="65" t="n">
        <f aca="false">A798+1</f>
        <v>10</v>
      </c>
      <c r="B799" s="68" t="s">
        <v>775</v>
      </c>
      <c r="C799" s="65" t="n">
        <v>1959</v>
      </c>
      <c r="D799" s="65" t="n">
        <v>1981</v>
      </c>
      <c r="E799" s="65" t="s">
        <v>43</v>
      </c>
      <c r="F799" s="68" t="s">
        <v>304</v>
      </c>
      <c r="G799" s="65" t="n">
        <v>2</v>
      </c>
      <c r="H799" s="69" t="n">
        <v>1</v>
      </c>
      <c r="I799" s="70" t="n">
        <v>435.6</v>
      </c>
      <c r="J799" s="70" t="n">
        <v>394</v>
      </c>
      <c r="K799" s="65" t="n">
        <v>150.7</v>
      </c>
      <c r="L799" s="69" t="n">
        <v>8</v>
      </c>
      <c r="M799" s="70" t="n">
        <v>38248</v>
      </c>
      <c r="N799" s="70" t="n">
        <v>0</v>
      </c>
      <c r="O799" s="70" t="n">
        <v>0</v>
      </c>
      <c r="P799" s="70" t="n">
        <f aca="false">M799</f>
        <v>38248</v>
      </c>
      <c r="Q799" s="74" t="n">
        <f aca="false">P799/J799</f>
        <v>97.0761421319797</v>
      </c>
      <c r="R799" s="65" t="n">
        <v>11111.76</v>
      </c>
      <c r="S799" s="65" t="n">
        <v>2019</v>
      </c>
      <c r="T799" s="36"/>
    </row>
    <row r="800" s="2" customFormat="true" ht="12.75" hidden="false" customHeight="true" outlineLevel="0" collapsed="false">
      <c r="A800" s="65" t="n">
        <f aca="false">A799+1</f>
        <v>11</v>
      </c>
      <c r="B800" s="68" t="s">
        <v>776</v>
      </c>
      <c r="C800" s="65" t="n">
        <v>1959</v>
      </c>
      <c r="D800" s="65" t="n">
        <v>1983</v>
      </c>
      <c r="E800" s="65" t="s">
        <v>43</v>
      </c>
      <c r="F800" s="68" t="s">
        <v>54</v>
      </c>
      <c r="G800" s="65" t="n">
        <v>2</v>
      </c>
      <c r="H800" s="69" t="n">
        <v>1</v>
      </c>
      <c r="I800" s="70" t="n">
        <v>441.5</v>
      </c>
      <c r="J800" s="70" t="n">
        <v>407.3</v>
      </c>
      <c r="K800" s="65" t="n">
        <v>311.8</v>
      </c>
      <c r="L800" s="69" t="n">
        <v>8</v>
      </c>
      <c r="M800" s="70" t="n">
        <v>39539</v>
      </c>
      <c r="N800" s="70" t="n">
        <v>0</v>
      </c>
      <c r="O800" s="70" t="n">
        <v>0</v>
      </c>
      <c r="P800" s="70" t="n">
        <v>39539</v>
      </c>
      <c r="Q800" s="74" t="n">
        <f aca="false">P800/J800</f>
        <v>97.0758654554382</v>
      </c>
      <c r="R800" s="65" t="n">
        <v>12882.22</v>
      </c>
      <c r="S800" s="65" t="n">
        <v>2019</v>
      </c>
      <c r="T800" s="36"/>
    </row>
    <row r="801" s="2" customFormat="true" ht="12.75" hidden="false" customHeight="true" outlineLevel="0" collapsed="false">
      <c r="A801" s="65" t="n">
        <f aca="false">A800+1</f>
        <v>12</v>
      </c>
      <c r="B801" s="68" t="s">
        <v>777</v>
      </c>
      <c r="C801" s="65" t="n">
        <v>1960</v>
      </c>
      <c r="D801" s="65" t="n">
        <v>1984</v>
      </c>
      <c r="E801" s="65" t="s">
        <v>43</v>
      </c>
      <c r="F801" s="68" t="s">
        <v>54</v>
      </c>
      <c r="G801" s="65" t="n">
        <v>2</v>
      </c>
      <c r="H801" s="69" t="n">
        <v>1</v>
      </c>
      <c r="I801" s="70" t="n">
        <v>440.3</v>
      </c>
      <c r="J801" s="70" t="n">
        <v>406.57</v>
      </c>
      <c r="K801" s="65" t="n">
        <v>187.97</v>
      </c>
      <c r="L801" s="69" t="n">
        <v>8</v>
      </c>
      <c r="M801" s="70" t="n">
        <v>39468</v>
      </c>
      <c r="N801" s="70" t="n">
        <v>0</v>
      </c>
      <c r="O801" s="70" t="n">
        <v>0</v>
      </c>
      <c r="P801" s="70" t="n">
        <v>39468</v>
      </c>
      <c r="Q801" s="74" t="n">
        <f aca="false">P801/J801</f>
        <v>97.0755343483287</v>
      </c>
      <c r="R801" s="65" t="n">
        <v>12882.22</v>
      </c>
      <c r="S801" s="65" t="n">
        <v>2019</v>
      </c>
      <c r="T801" s="36"/>
    </row>
    <row r="802" s="2" customFormat="true" ht="12.75" hidden="false" customHeight="true" outlineLevel="0" collapsed="false">
      <c r="A802" s="65" t="n">
        <f aca="false">A801+1</f>
        <v>13</v>
      </c>
      <c r="B802" s="68" t="s">
        <v>778</v>
      </c>
      <c r="C802" s="65" t="n">
        <v>1959</v>
      </c>
      <c r="D802" s="65" t="n">
        <v>1966</v>
      </c>
      <c r="E802" s="65" t="s">
        <v>43</v>
      </c>
      <c r="F802" s="68" t="s">
        <v>54</v>
      </c>
      <c r="G802" s="65" t="n">
        <v>2</v>
      </c>
      <c r="H802" s="69" t="n">
        <v>1</v>
      </c>
      <c r="I802" s="70" t="n">
        <v>439.2</v>
      </c>
      <c r="J802" s="70" t="n">
        <v>402</v>
      </c>
      <c r="K802" s="65" t="n">
        <v>308.7</v>
      </c>
      <c r="L802" s="69" t="n">
        <v>8</v>
      </c>
      <c r="M802" s="70" t="n">
        <v>39024</v>
      </c>
      <c r="N802" s="70" t="n">
        <v>0</v>
      </c>
      <c r="O802" s="70" t="n">
        <v>0</v>
      </c>
      <c r="P802" s="70" t="n">
        <f aca="false">M802</f>
        <v>39024</v>
      </c>
      <c r="Q802" s="74" t="n">
        <f aca="false">P802/J802</f>
        <v>97.0746268656717</v>
      </c>
      <c r="R802" s="65" t="n">
        <v>12882.22</v>
      </c>
      <c r="S802" s="65" t="n">
        <v>2019</v>
      </c>
      <c r="T802" s="36"/>
    </row>
    <row r="803" s="2" customFormat="true" ht="12.75" hidden="false" customHeight="true" outlineLevel="0" collapsed="false">
      <c r="A803" s="65" t="n">
        <f aca="false">A802+1</f>
        <v>14</v>
      </c>
      <c r="B803" s="68" t="s">
        <v>779</v>
      </c>
      <c r="C803" s="65" t="s">
        <v>780</v>
      </c>
      <c r="D803" s="65"/>
      <c r="E803" s="65" t="s">
        <v>43</v>
      </c>
      <c r="F803" s="68" t="s">
        <v>54</v>
      </c>
      <c r="G803" s="65" t="n">
        <v>2</v>
      </c>
      <c r="H803" s="69" t="n">
        <v>2</v>
      </c>
      <c r="I803" s="70" t="n">
        <v>571</v>
      </c>
      <c r="J803" s="70" t="n">
        <v>523.36</v>
      </c>
      <c r="K803" s="65" t="n">
        <v>347.9</v>
      </c>
      <c r="L803" s="69" t="n">
        <v>8</v>
      </c>
      <c r="M803" s="70" t="n">
        <v>31604</v>
      </c>
      <c r="N803" s="70" t="n">
        <v>0</v>
      </c>
      <c r="O803" s="70" t="n">
        <v>0</v>
      </c>
      <c r="P803" s="70" t="n">
        <f aca="false">M803</f>
        <v>31604</v>
      </c>
      <c r="Q803" s="74" t="n">
        <f aca="false">P803/J803</f>
        <v>60.3867318862733</v>
      </c>
      <c r="R803" s="65" t="n">
        <v>11111.76</v>
      </c>
      <c r="S803" s="65" t="n">
        <v>2019</v>
      </c>
      <c r="T803" s="36"/>
    </row>
    <row r="804" s="2" customFormat="true" ht="12.75" hidden="false" customHeight="true" outlineLevel="0" collapsed="false">
      <c r="A804" s="65" t="n">
        <f aca="false">A803+1</f>
        <v>15</v>
      </c>
      <c r="B804" s="68" t="s">
        <v>781</v>
      </c>
      <c r="C804" s="65" t="s">
        <v>780</v>
      </c>
      <c r="D804" s="65"/>
      <c r="E804" s="65" t="s">
        <v>43</v>
      </c>
      <c r="F804" s="68" t="s">
        <v>54</v>
      </c>
      <c r="G804" s="65" t="n">
        <v>2</v>
      </c>
      <c r="H804" s="69" t="n">
        <v>2</v>
      </c>
      <c r="I804" s="70" t="n">
        <v>654.4</v>
      </c>
      <c r="J804" s="70" t="n">
        <v>541.1</v>
      </c>
      <c r="K804" s="65" t="n">
        <v>385.2</v>
      </c>
      <c r="L804" s="69" t="n">
        <v>8</v>
      </c>
      <c r="M804" s="70" t="n">
        <v>32243</v>
      </c>
      <c r="N804" s="70" t="n">
        <v>0</v>
      </c>
      <c r="O804" s="70" t="n">
        <v>0</v>
      </c>
      <c r="P804" s="70" t="n">
        <f aca="false">M804</f>
        <v>32243</v>
      </c>
      <c r="Q804" s="74" t="n">
        <f aca="false">P804/J804</f>
        <v>59.5878765477731</v>
      </c>
      <c r="R804" s="65" t="n">
        <v>11111.76</v>
      </c>
      <c r="S804" s="65" t="n">
        <v>2019</v>
      </c>
      <c r="T804" s="36"/>
    </row>
    <row r="805" s="2" customFormat="true" ht="12.75" hidden="false" customHeight="true" outlineLevel="0" collapsed="false">
      <c r="A805" s="65" t="n">
        <f aca="false">A804+1</f>
        <v>16</v>
      </c>
      <c r="B805" s="68" t="s">
        <v>782</v>
      </c>
      <c r="C805" s="65" t="s">
        <v>141</v>
      </c>
      <c r="D805" s="65"/>
      <c r="E805" s="65" t="s">
        <v>43</v>
      </c>
      <c r="F805" s="68" t="s">
        <v>54</v>
      </c>
      <c r="G805" s="65" t="n">
        <v>2</v>
      </c>
      <c r="H805" s="69" t="n">
        <v>1</v>
      </c>
      <c r="I805" s="70" t="n">
        <v>581.4</v>
      </c>
      <c r="J805" s="70" t="n">
        <v>500.1</v>
      </c>
      <c r="K805" s="65" t="n">
        <v>337.5</v>
      </c>
      <c r="L805" s="69" t="n">
        <v>8</v>
      </c>
      <c r="M805" s="70" t="n">
        <v>30928</v>
      </c>
      <c r="N805" s="70" t="n">
        <v>0</v>
      </c>
      <c r="O805" s="70" t="n">
        <v>0</v>
      </c>
      <c r="P805" s="70" t="n">
        <f aca="false">M805</f>
        <v>30928</v>
      </c>
      <c r="Q805" s="74" t="n">
        <f aca="false">P805/J805</f>
        <v>61.8436312737452</v>
      </c>
      <c r="R805" s="65" t="n">
        <v>11111.76</v>
      </c>
      <c r="S805" s="65" t="n">
        <v>2019</v>
      </c>
      <c r="T805" s="36"/>
    </row>
    <row r="806" s="2" customFormat="true" ht="12.75" hidden="false" customHeight="true" outlineLevel="0" collapsed="false">
      <c r="A806" s="65" t="n">
        <f aca="false">A805+1</f>
        <v>17</v>
      </c>
      <c r="B806" s="68" t="s">
        <v>783</v>
      </c>
      <c r="C806" s="65" t="s">
        <v>141</v>
      </c>
      <c r="D806" s="65"/>
      <c r="E806" s="65" t="s">
        <v>43</v>
      </c>
      <c r="F806" s="68" t="s">
        <v>54</v>
      </c>
      <c r="G806" s="65" t="n">
        <v>2</v>
      </c>
      <c r="H806" s="69" t="n">
        <v>1</v>
      </c>
      <c r="I806" s="70" t="n">
        <v>567.6</v>
      </c>
      <c r="J806" s="70" t="n">
        <v>511.7</v>
      </c>
      <c r="K806" s="65" t="n">
        <v>388.3</v>
      </c>
      <c r="L806" s="69" t="n">
        <v>8</v>
      </c>
      <c r="M806" s="70" t="n">
        <v>31400</v>
      </c>
      <c r="N806" s="70" t="n">
        <v>0</v>
      </c>
      <c r="O806" s="70" t="n">
        <v>0</v>
      </c>
      <c r="P806" s="70" t="n">
        <f aca="false">M806</f>
        <v>31400</v>
      </c>
      <c r="Q806" s="74" t="n">
        <f aca="false">P806/J806</f>
        <v>61.3640805159273</v>
      </c>
      <c r="R806" s="65" t="n">
        <v>11111.76</v>
      </c>
      <c r="S806" s="65" t="n">
        <v>2019</v>
      </c>
      <c r="T806" s="36"/>
    </row>
    <row r="807" s="2" customFormat="true" ht="12.75" hidden="false" customHeight="true" outlineLevel="0" collapsed="false">
      <c r="A807" s="65" t="n">
        <f aca="false">A806+1</f>
        <v>18</v>
      </c>
      <c r="B807" s="68" t="s">
        <v>784</v>
      </c>
      <c r="C807" s="65" t="s">
        <v>780</v>
      </c>
      <c r="D807" s="65"/>
      <c r="E807" s="65" t="s">
        <v>43</v>
      </c>
      <c r="F807" s="68" t="s">
        <v>54</v>
      </c>
      <c r="G807" s="65" t="n">
        <v>2</v>
      </c>
      <c r="H807" s="69" t="n">
        <v>2</v>
      </c>
      <c r="I807" s="70" t="n">
        <v>579</v>
      </c>
      <c r="J807" s="70" t="n">
        <v>540.01</v>
      </c>
      <c r="K807" s="65" t="n">
        <v>75.2</v>
      </c>
      <c r="L807" s="69" t="n">
        <v>8</v>
      </c>
      <c r="M807" s="70" t="n">
        <v>29334</v>
      </c>
      <c r="N807" s="70" t="n">
        <v>0</v>
      </c>
      <c r="O807" s="70" t="n">
        <v>0</v>
      </c>
      <c r="P807" s="70" t="n">
        <f aca="false">M807</f>
        <v>29334</v>
      </c>
      <c r="Q807" s="74" t="n">
        <f aca="false">P807/J807</f>
        <v>54.3212162737727</v>
      </c>
      <c r="R807" s="65" t="n">
        <v>11111.76</v>
      </c>
      <c r="S807" s="65" t="n">
        <v>2019</v>
      </c>
      <c r="T807" s="36"/>
    </row>
    <row r="808" s="2" customFormat="true" ht="12.75" hidden="false" customHeight="true" outlineLevel="0" collapsed="false">
      <c r="A808" s="65" t="n">
        <f aca="false">A807+1</f>
        <v>19</v>
      </c>
      <c r="B808" s="68" t="s">
        <v>785</v>
      </c>
      <c r="C808" s="65" t="s">
        <v>780</v>
      </c>
      <c r="D808" s="65"/>
      <c r="E808" s="65" t="s">
        <v>43</v>
      </c>
      <c r="F808" s="68" t="s">
        <v>54</v>
      </c>
      <c r="G808" s="65" t="n">
        <v>2</v>
      </c>
      <c r="H808" s="69" t="n">
        <v>2</v>
      </c>
      <c r="I808" s="70" t="n">
        <v>553.8</v>
      </c>
      <c r="J808" s="70" t="n">
        <v>522.9</v>
      </c>
      <c r="K808" s="65" t="n">
        <v>446.2</v>
      </c>
      <c r="L808" s="69" t="n">
        <v>8</v>
      </c>
      <c r="M808" s="70" t="n">
        <v>24888</v>
      </c>
      <c r="N808" s="70" t="n">
        <v>0</v>
      </c>
      <c r="O808" s="70" t="n">
        <v>0</v>
      </c>
      <c r="P808" s="70" t="n">
        <f aca="false">M808</f>
        <v>24888</v>
      </c>
      <c r="Q808" s="74" t="n">
        <f aca="false">P808/J808</f>
        <v>47.596098680436</v>
      </c>
      <c r="R808" s="65" t="n">
        <v>11111.76</v>
      </c>
      <c r="S808" s="65" t="n">
        <v>2019</v>
      </c>
      <c r="T808" s="36"/>
    </row>
    <row r="809" s="2" customFormat="true" ht="12.75" hidden="false" customHeight="true" outlineLevel="0" collapsed="false">
      <c r="A809" s="65" t="n">
        <f aca="false">A808+1</f>
        <v>20</v>
      </c>
      <c r="B809" s="68" t="s">
        <v>786</v>
      </c>
      <c r="C809" s="65" t="s">
        <v>780</v>
      </c>
      <c r="D809" s="65"/>
      <c r="E809" s="65" t="s">
        <v>43</v>
      </c>
      <c r="F809" s="68" t="s">
        <v>54</v>
      </c>
      <c r="G809" s="65" t="n">
        <v>2</v>
      </c>
      <c r="H809" s="69" t="n">
        <v>2</v>
      </c>
      <c r="I809" s="70" t="n">
        <v>578</v>
      </c>
      <c r="J809" s="70" t="n">
        <v>543.8</v>
      </c>
      <c r="K809" s="70" t="n">
        <v>30.4</v>
      </c>
      <c r="L809" s="69" t="n">
        <v>8</v>
      </c>
      <c r="M809" s="70" t="n">
        <v>25408</v>
      </c>
      <c r="N809" s="70" t="n">
        <v>0</v>
      </c>
      <c r="O809" s="70" t="n">
        <v>0</v>
      </c>
      <c r="P809" s="70" t="n">
        <f aca="false">M809</f>
        <v>25408</v>
      </c>
      <c r="Q809" s="74" t="n">
        <f aca="false">P809/J809</f>
        <v>46.7230599485105</v>
      </c>
      <c r="R809" s="65" t="n">
        <v>11111.76</v>
      </c>
      <c r="S809" s="65" t="n">
        <v>2019</v>
      </c>
      <c r="T809" s="36"/>
    </row>
    <row r="810" s="2" customFormat="true" ht="12.75" hidden="false" customHeight="true" outlineLevel="0" collapsed="false">
      <c r="A810" s="65" t="n">
        <f aca="false">A809+1</f>
        <v>21</v>
      </c>
      <c r="B810" s="68" t="s">
        <v>787</v>
      </c>
      <c r="C810" s="65" t="s">
        <v>788</v>
      </c>
      <c r="D810" s="65"/>
      <c r="E810" s="65" t="s">
        <v>43</v>
      </c>
      <c r="F810" s="68" t="s">
        <v>79</v>
      </c>
      <c r="G810" s="65" t="n">
        <v>5</v>
      </c>
      <c r="H810" s="69" t="n">
        <v>5</v>
      </c>
      <c r="I810" s="70" t="n">
        <v>3513.7</v>
      </c>
      <c r="J810" s="70" t="n">
        <v>2830.12</v>
      </c>
      <c r="K810" s="65" t="n">
        <v>2644.74</v>
      </c>
      <c r="L810" s="69" t="n">
        <v>42</v>
      </c>
      <c r="M810" s="70" t="n">
        <v>15263120.172</v>
      </c>
      <c r="N810" s="70" t="n">
        <v>0</v>
      </c>
      <c r="O810" s="70" t="n">
        <v>0</v>
      </c>
      <c r="P810" s="70" t="n">
        <f aca="false">M810</f>
        <v>15263120.172</v>
      </c>
      <c r="Q810" s="74" t="n">
        <f aca="false">P810/J810</f>
        <v>5393.1</v>
      </c>
      <c r="R810" s="65" t="n">
        <v>11111.76</v>
      </c>
      <c r="S810" s="65" t="n">
        <v>2019</v>
      </c>
      <c r="T810" s="36"/>
    </row>
    <row r="811" s="2" customFormat="true" ht="12.75" hidden="false" customHeight="true" outlineLevel="0" collapsed="false">
      <c r="A811" s="47" t="s">
        <v>789</v>
      </c>
      <c r="B811" s="47"/>
      <c r="C811" s="49" t="n">
        <v>21</v>
      </c>
      <c r="D811" s="49"/>
      <c r="E811" s="49"/>
      <c r="F811" s="47"/>
      <c r="G811" s="49"/>
      <c r="H811" s="50"/>
      <c r="I811" s="54" t="n">
        <f aca="false">SUM(I790:I810)</f>
        <v>12909.52</v>
      </c>
      <c r="J811" s="54" t="n">
        <f aca="false">SUM(J790:J810)</f>
        <v>11591.54</v>
      </c>
      <c r="K811" s="54" t="n">
        <f aca="false">SUM(K790:K810)</f>
        <v>8873.39</v>
      </c>
      <c r="L811" s="104" t="n">
        <f aca="false">SUM(L790:L810)</f>
        <v>202</v>
      </c>
      <c r="M811" s="54" t="n">
        <f aca="false">SUM(M790:M810)</f>
        <v>16568282.42228</v>
      </c>
      <c r="N811" s="49"/>
      <c r="O811" s="49"/>
      <c r="P811" s="54" t="n">
        <f aca="false">SUM(P790:P810)</f>
        <v>16568282.42228</v>
      </c>
      <c r="Q811" s="86"/>
      <c r="R811" s="86"/>
      <c r="S811" s="49"/>
      <c r="T811" s="36"/>
    </row>
    <row r="812" s="2" customFormat="true" ht="12.75" hidden="false" customHeight="true" outlineLevel="0" collapsed="false">
      <c r="A812" s="65" t="n">
        <v>1</v>
      </c>
      <c r="B812" s="68" t="s">
        <v>790</v>
      </c>
      <c r="C812" s="65" t="n">
        <v>1938</v>
      </c>
      <c r="D812" s="28"/>
      <c r="E812" s="65" t="s">
        <v>43</v>
      </c>
      <c r="F812" s="68" t="s">
        <v>325</v>
      </c>
      <c r="G812" s="65" t="n">
        <v>1</v>
      </c>
      <c r="H812" s="65" t="n">
        <v>2</v>
      </c>
      <c r="I812" s="70" t="n">
        <v>176.1</v>
      </c>
      <c r="J812" s="70" t="n">
        <v>139.1</v>
      </c>
      <c r="K812" s="65" t="n">
        <v>17.3</v>
      </c>
      <c r="L812" s="65" t="n">
        <v>7</v>
      </c>
      <c r="M812" s="70" t="n">
        <f aca="false">'Раздел 2'!C812</f>
        <v>13435.48</v>
      </c>
      <c r="N812" s="70" t="n">
        <v>0</v>
      </c>
      <c r="O812" s="70" t="n">
        <v>0</v>
      </c>
      <c r="P812" s="70" t="n">
        <f aca="false">M812</f>
        <v>13435.48</v>
      </c>
      <c r="Q812" s="74" t="n">
        <f aca="false">P812/J812</f>
        <v>96.5886412652768</v>
      </c>
      <c r="R812" s="65" t="n">
        <v>11111.76</v>
      </c>
      <c r="S812" s="65" t="n">
        <v>2020</v>
      </c>
      <c r="T812" s="36"/>
    </row>
    <row r="813" s="2" customFormat="true" ht="12.75" hidden="false" customHeight="true" outlineLevel="0" collapsed="false">
      <c r="A813" s="65" t="n">
        <f aca="false">A812+1</f>
        <v>2</v>
      </c>
      <c r="B813" s="68" t="s">
        <v>791</v>
      </c>
      <c r="C813" s="65" t="s">
        <v>780</v>
      </c>
      <c r="D813" s="28"/>
      <c r="E813" s="65" t="s">
        <v>43</v>
      </c>
      <c r="F813" s="68" t="s">
        <v>54</v>
      </c>
      <c r="G813" s="65" t="n">
        <v>2</v>
      </c>
      <c r="H813" s="65" t="n">
        <v>1</v>
      </c>
      <c r="I813" s="70" t="n">
        <v>567</v>
      </c>
      <c r="J813" s="70" t="n">
        <v>537</v>
      </c>
      <c r="K813" s="65" t="n">
        <v>351.2</v>
      </c>
      <c r="L813" s="65" t="n">
        <v>11</v>
      </c>
      <c r="M813" s="70" t="n">
        <f aca="false">'Раздел 2'!C813</f>
        <v>51869.35</v>
      </c>
      <c r="N813" s="70" t="n">
        <v>0</v>
      </c>
      <c r="O813" s="70" t="n">
        <v>0</v>
      </c>
      <c r="P813" s="70" t="n">
        <f aca="false">M813</f>
        <v>51869.35</v>
      </c>
      <c r="Q813" s="74" t="n">
        <f aca="false">P813/J813</f>
        <v>96.5909683426443</v>
      </c>
      <c r="R813" s="65" t="n">
        <v>11111.76</v>
      </c>
      <c r="S813" s="65" t="n">
        <v>2020</v>
      </c>
      <c r="T813" s="36"/>
    </row>
    <row r="814" s="2" customFormat="true" ht="12.75" hidden="false" customHeight="true" outlineLevel="0" collapsed="false">
      <c r="A814" s="65" t="n">
        <f aca="false">A813+1</f>
        <v>3</v>
      </c>
      <c r="B814" s="68" t="s">
        <v>792</v>
      </c>
      <c r="C814" s="65" t="s">
        <v>780</v>
      </c>
      <c r="D814" s="28"/>
      <c r="E814" s="65" t="s">
        <v>43</v>
      </c>
      <c r="F814" s="68" t="s">
        <v>54</v>
      </c>
      <c r="G814" s="65" t="n">
        <v>2</v>
      </c>
      <c r="H814" s="65" t="n">
        <v>1</v>
      </c>
      <c r="I814" s="70" t="n">
        <v>358.6</v>
      </c>
      <c r="J814" s="70" t="n">
        <v>338.6</v>
      </c>
      <c r="K814" s="65" t="n">
        <v>260.6</v>
      </c>
      <c r="L814" s="65" t="n">
        <v>6</v>
      </c>
      <c r="M814" s="70" t="n">
        <f aca="false">'Раздел 2'!C814</f>
        <v>32705.65</v>
      </c>
      <c r="N814" s="70" t="n">
        <v>0</v>
      </c>
      <c r="O814" s="70" t="n">
        <v>0</v>
      </c>
      <c r="P814" s="70" t="n">
        <f aca="false">M814</f>
        <v>32705.65</v>
      </c>
      <c r="Q814" s="74" t="n">
        <f aca="false">P814/J814</f>
        <v>96.5908151210868</v>
      </c>
      <c r="R814" s="65" t="n">
        <v>11111.76</v>
      </c>
      <c r="S814" s="65" t="n">
        <v>2020</v>
      </c>
      <c r="T814" s="36"/>
    </row>
    <row r="815" s="2" customFormat="true" ht="12.75" hidden="false" customHeight="true" outlineLevel="0" collapsed="false">
      <c r="A815" s="65" t="n">
        <f aca="false">A814+1</f>
        <v>4</v>
      </c>
      <c r="B815" s="68" t="s">
        <v>793</v>
      </c>
      <c r="C815" s="65" t="s">
        <v>141</v>
      </c>
      <c r="D815" s="28"/>
      <c r="E815" s="65" t="s">
        <v>43</v>
      </c>
      <c r="F815" s="68" t="s">
        <v>54</v>
      </c>
      <c r="G815" s="65" t="n">
        <v>2</v>
      </c>
      <c r="H815" s="65" t="n">
        <v>1</v>
      </c>
      <c r="I815" s="70" t="n">
        <v>572.2</v>
      </c>
      <c r="J815" s="70" t="n">
        <v>542.2</v>
      </c>
      <c r="K815" s="65" t="n">
        <v>374.36</v>
      </c>
      <c r="L815" s="65" t="n">
        <v>14</v>
      </c>
      <c r="M815" s="70" t="n">
        <f aca="false">'Раздел 2'!C815</f>
        <v>52370.83</v>
      </c>
      <c r="N815" s="70" t="n">
        <v>0</v>
      </c>
      <c r="O815" s="70" t="n">
        <v>0</v>
      </c>
      <c r="P815" s="70" t="n">
        <f aca="false">M815</f>
        <v>52370.83</v>
      </c>
      <c r="Q815" s="74" t="n">
        <f aca="false">P815/J815</f>
        <v>96.5895057174474</v>
      </c>
      <c r="R815" s="65" t="n">
        <v>11111.76</v>
      </c>
      <c r="S815" s="65" t="n">
        <v>2020</v>
      </c>
      <c r="T815" s="36"/>
    </row>
    <row r="816" s="2" customFormat="true" ht="12.75" hidden="false" customHeight="true" outlineLevel="0" collapsed="false">
      <c r="A816" s="65" t="n">
        <f aca="false">A815+1</f>
        <v>5</v>
      </c>
      <c r="B816" s="68" t="s">
        <v>794</v>
      </c>
      <c r="C816" s="65" t="s">
        <v>139</v>
      </c>
      <c r="D816" s="28"/>
      <c r="E816" s="65" t="s">
        <v>43</v>
      </c>
      <c r="F816" s="68" t="s">
        <v>54</v>
      </c>
      <c r="G816" s="65" t="n">
        <v>2</v>
      </c>
      <c r="H816" s="65" t="n">
        <v>2</v>
      </c>
      <c r="I816" s="70" t="n">
        <v>565.4</v>
      </c>
      <c r="J816" s="70" t="n">
        <v>535.4</v>
      </c>
      <c r="K816" s="70" t="n">
        <v>0</v>
      </c>
      <c r="L816" s="65" t="n">
        <v>8</v>
      </c>
      <c r="M816" s="70" t="n">
        <f aca="false">'Раздел 2'!C816</f>
        <v>51681.29</v>
      </c>
      <c r="N816" s="70" t="n">
        <v>0</v>
      </c>
      <c r="O816" s="70" t="n">
        <v>0</v>
      </c>
      <c r="P816" s="70" t="n">
        <f aca="false">M816</f>
        <v>51681.29</v>
      </c>
      <c r="Q816" s="74" t="n">
        <f aca="false">P816/J816</f>
        <v>96.5283713111692</v>
      </c>
      <c r="R816" s="65" t="n">
        <v>11111.76</v>
      </c>
      <c r="S816" s="65" t="n">
        <v>2020</v>
      </c>
      <c r="T816" s="36"/>
    </row>
    <row r="817" s="2" customFormat="true" ht="12.75" hidden="false" customHeight="true" outlineLevel="0" collapsed="false">
      <c r="A817" s="65" t="n">
        <f aca="false">A816+1</f>
        <v>6</v>
      </c>
      <c r="B817" s="68" t="s">
        <v>795</v>
      </c>
      <c r="C817" s="65" t="n">
        <v>1959</v>
      </c>
      <c r="D817" s="28"/>
      <c r="E817" s="65" t="s">
        <v>43</v>
      </c>
      <c r="F817" s="68" t="s">
        <v>325</v>
      </c>
      <c r="G817" s="65" t="n">
        <v>2</v>
      </c>
      <c r="H817" s="65" t="n">
        <v>1</v>
      </c>
      <c r="I817" s="70" t="n">
        <v>334</v>
      </c>
      <c r="J817" s="70" t="n">
        <v>274.2</v>
      </c>
      <c r="K817" s="70" t="n">
        <v>0</v>
      </c>
      <c r="L817" s="65" t="n">
        <v>1</v>
      </c>
      <c r="M817" s="70" t="n">
        <f aca="false">'Раздел 2'!C817</f>
        <v>15875.22</v>
      </c>
      <c r="N817" s="70" t="n">
        <v>0</v>
      </c>
      <c r="O817" s="70" t="n">
        <v>0</v>
      </c>
      <c r="P817" s="70" t="n">
        <f aca="false">M817</f>
        <v>15875.22</v>
      </c>
      <c r="Q817" s="74" t="n">
        <f aca="false">P817/J817</f>
        <v>57.8964989059081</v>
      </c>
      <c r="R817" s="65" t="n">
        <v>11111.76</v>
      </c>
      <c r="S817" s="65" t="n">
        <v>2020</v>
      </c>
      <c r="T817" s="36"/>
    </row>
    <row r="818" s="2" customFormat="true" ht="12.75" hidden="false" customHeight="true" outlineLevel="0" collapsed="false">
      <c r="A818" s="65" t="n">
        <f aca="false">A817+1</f>
        <v>7</v>
      </c>
      <c r="B818" s="68" t="s">
        <v>796</v>
      </c>
      <c r="C818" s="65" t="n">
        <v>1964</v>
      </c>
      <c r="D818" s="28"/>
      <c r="E818" s="65" t="s">
        <v>43</v>
      </c>
      <c r="F818" s="68" t="s">
        <v>325</v>
      </c>
      <c r="G818" s="65" t="n">
        <v>2</v>
      </c>
      <c r="H818" s="65" t="n">
        <v>2</v>
      </c>
      <c r="I818" s="70" t="n">
        <v>381</v>
      </c>
      <c r="J818" s="70" t="n">
        <v>361</v>
      </c>
      <c r="K818" s="70" t="n">
        <v>0</v>
      </c>
      <c r="L818" s="65" t="n">
        <v>8</v>
      </c>
      <c r="M818" s="70" t="n">
        <f aca="false">'Раздел 2'!C818</f>
        <v>116814.55</v>
      </c>
      <c r="N818" s="70" t="n">
        <v>0</v>
      </c>
      <c r="O818" s="70" t="n">
        <v>0</v>
      </c>
      <c r="P818" s="70" t="n">
        <f aca="false">M818</f>
        <v>116814.55</v>
      </c>
      <c r="Q818" s="74" t="n">
        <f aca="false">P818/J818</f>
        <v>323.586011080332</v>
      </c>
      <c r="R818" s="65" t="n">
        <v>11112.76</v>
      </c>
      <c r="S818" s="65" t="n">
        <v>2020</v>
      </c>
      <c r="T818" s="36"/>
    </row>
    <row r="819" s="2" customFormat="true" ht="12.75" hidden="false" customHeight="true" outlineLevel="0" collapsed="false">
      <c r="A819" s="65" t="n">
        <f aca="false">A818+1</f>
        <v>8</v>
      </c>
      <c r="B819" s="68" t="s">
        <v>797</v>
      </c>
      <c r="C819" s="65" t="n">
        <v>1963</v>
      </c>
      <c r="D819" s="28"/>
      <c r="E819" s="65" t="s">
        <v>43</v>
      </c>
      <c r="F819" s="68" t="s">
        <v>163</v>
      </c>
      <c r="G819" s="65" t="n">
        <v>2</v>
      </c>
      <c r="H819" s="65" t="n">
        <v>2</v>
      </c>
      <c r="I819" s="70" t="n">
        <v>527.5</v>
      </c>
      <c r="J819" s="70" t="n">
        <v>466.8</v>
      </c>
      <c r="K819" s="70" t="n">
        <v>256</v>
      </c>
      <c r="L819" s="65" t="n">
        <v>12</v>
      </c>
      <c r="M819" s="70" t="n">
        <f aca="false">'Раздел 2'!C819</f>
        <v>151049.94</v>
      </c>
      <c r="N819" s="70" t="n">
        <v>0</v>
      </c>
      <c r="O819" s="70" t="n">
        <v>0</v>
      </c>
      <c r="P819" s="70" t="n">
        <f aca="false">M819</f>
        <v>151049.94</v>
      </c>
      <c r="Q819" s="74" t="n">
        <f aca="false">P819/J819</f>
        <v>323.585989717224</v>
      </c>
      <c r="R819" s="65" t="n">
        <v>11113.76</v>
      </c>
      <c r="S819" s="65" t="n">
        <v>2020</v>
      </c>
      <c r="T819" s="36"/>
    </row>
    <row r="820" s="2" customFormat="true" ht="12.75" hidden="false" customHeight="true" outlineLevel="0" collapsed="false">
      <c r="A820" s="65" t="n">
        <f aca="false">A819+1</f>
        <v>9</v>
      </c>
      <c r="B820" s="68" t="s">
        <v>798</v>
      </c>
      <c r="C820" s="65" t="n">
        <v>1970</v>
      </c>
      <c r="D820" s="28"/>
      <c r="E820" s="65" t="s">
        <v>43</v>
      </c>
      <c r="F820" s="68" t="s">
        <v>799</v>
      </c>
      <c r="G820" s="65" t="n">
        <v>2</v>
      </c>
      <c r="H820" s="65" t="n">
        <v>1</v>
      </c>
      <c r="I820" s="70" t="n">
        <v>337</v>
      </c>
      <c r="J820" s="70" t="n">
        <v>214</v>
      </c>
      <c r="K820" s="70" t="n">
        <v>0</v>
      </c>
      <c r="L820" s="65" t="n">
        <v>1</v>
      </c>
      <c r="M820" s="70" t="n">
        <f aca="false">'Раздел 2'!C820</f>
        <v>69247.4</v>
      </c>
      <c r="N820" s="70" t="n">
        <v>0</v>
      </c>
      <c r="O820" s="70" t="n">
        <v>0</v>
      </c>
      <c r="P820" s="70" t="n">
        <f aca="false">M820</f>
        <v>69247.4</v>
      </c>
      <c r="Q820" s="74" t="n">
        <f aca="false">P820/J820</f>
        <v>323.585981308411</v>
      </c>
      <c r="R820" s="65" t="n">
        <v>11114.76</v>
      </c>
      <c r="S820" s="65" t="n">
        <v>2020</v>
      </c>
      <c r="T820" s="36"/>
    </row>
    <row r="821" s="2" customFormat="true" ht="12.75" hidden="false" customHeight="true" outlineLevel="0" collapsed="false">
      <c r="A821" s="65" t="n">
        <f aca="false">A820+1</f>
        <v>10</v>
      </c>
      <c r="B821" s="68" t="s">
        <v>800</v>
      </c>
      <c r="C821" s="65" t="n">
        <v>1972</v>
      </c>
      <c r="D821" s="28"/>
      <c r="E821" s="65" t="s">
        <v>43</v>
      </c>
      <c r="F821" s="68" t="s">
        <v>304</v>
      </c>
      <c r="G821" s="65" t="n">
        <v>2</v>
      </c>
      <c r="H821" s="65" t="n">
        <v>2</v>
      </c>
      <c r="I821" s="70" t="n">
        <v>385.9</v>
      </c>
      <c r="J821" s="70" t="n">
        <v>385.9</v>
      </c>
      <c r="K821" s="70" t="n">
        <v>285</v>
      </c>
      <c r="L821" s="65" t="n">
        <v>9</v>
      </c>
      <c r="M821" s="70" t="n">
        <f aca="false">'Раздел 2'!C821</f>
        <v>124871.84</v>
      </c>
      <c r="N821" s="70" t="n">
        <v>0</v>
      </c>
      <c r="O821" s="70" t="n">
        <v>0</v>
      </c>
      <c r="P821" s="70" t="n">
        <f aca="false">M821</f>
        <v>124871.84</v>
      </c>
      <c r="Q821" s="74" t="n">
        <f aca="false">P821/J821</f>
        <v>323.586006737497</v>
      </c>
      <c r="R821" s="65" t="n">
        <v>11115.76</v>
      </c>
      <c r="S821" s="65" t="n">
        <v>2020</v>
      </c>
      <c r="T821" s="36"/>
    </row>
    <row r="822" s="2" customFormat="true" ht="12.75" hidden="false" customHeight="true" outlineLevel="0" collapsed="false">
      <c r="A822" s="65" t="n">
        <f aca="false">A821+1</f>
        <v>11</v>
      </c>
      <c r="B822" s="68" t="s">
        <v>801</v>
      </c>
      <c r="C822" s="65" t="n">
        <v>1972</v>
      </c>
      <c r="D822" s="28"/>
      <c r="E822" s="65" t="s">
        <v>43</v>
      </c>
      <c r="F822" s="68" t="s">
        <v>202</v>
      </c>
      <c r="G822" s="65" t="n">
        <v>2</v>
      </c>
      <c r="H822" s="65" t="n">
        <v>2</v>
      </c>
      <c r="I822" s="70" t="n">
        <v>512.2</v>
      </c>
      <c r="J822" s="70" t="n">
        <v>295.2</v>
      </c>
      <c r="K822" s="70" t="n">
        <v>0</v>
      </c>
      <c r="L822" s="65" t="n">
        <v>13</v>
      </c>
      <c r="M822" s="70" t="n">
        <f aca="false">'Раздел 2'!C822</f>
        <v>95522.59</v>
      </c>
      <c r="N822" s="70" t="n">
        <v>0</v>
      </c>
      <c r="O822" s="70" t="n">
        <v>0</v>
      </c>
      <c r="P822" s="70" t="n">
        <f aca="false">M822</f>
        <v>95522.59</v>
      </c>
      <c r="Q822" s="74" t="n">
        <f aca="false">P822/J822</f>
        <v>323.586009485095</v>
      </c>
      <c r="R822" s="65" t="n">
        <v>11116.76</v>
      </c>
      <c r="S822" s="65" t="n">
        <v>2020</v>
      </c>
      <c r="T822" s="36"/>
    </row>
    <row r="823" s="83" customFormat="true" ht="18.75" hidden="false" customHeight="true" outlineLevel="0" collapsed="false">
      <c r="A823" s="78" t="n">
        <f aca="false">A822+1</f>
        <v>12</v>
      </c>
      <c r="B823" s="79" t="s">
        <v>802</v>
      </c>
      <c r="C823" s="78" t="n">
        <v>1958</v>
      </c>
      <c r="D823" s="102"/>
      <c r="E823" s="78" t="s">
        <v>43</v>
      </c>
      <c r="F823" s="79" t="s">
        <v>202</v>
      </c>
      <c r="G823" s="78" t="n">
        <v>3</v>
      </c>
      <c r="H823" s="78" t="n">
        <v>3</v>
      </c>
      <c r="I823" s="80" t="n">
        <v>2191.7</v>
      </c>
      <c r="J823" s="80" t="n">
        <v>2191</v>
      </c>
      <c r="K823" s="80" t="n">
        <v>1866.81</v>
      </c>
      <c r="L823" s="78" t="n">
        <v>30</v>
      </c>
      <c r="M823" s="70" t="n">
        <f aca="false">'Раздел 2'!C823</f>
        <v>16775152.88</v>
      </c>
      <c r="N823" s="80" t="n">
        <v>0</v>
      </c>
      <c r="O823" s="80" t="n">
        <v>0</v>
      </c>
      <c r="P823" s="80" t="n">
        <f aca="false">M823</f>
        <v>16775152.88</v>
      </c>
      <c r="Q823" s="81" t="n">
        <f aca="false">P823/J823</f>
        <v>7656.39109082611</v>
      </c>
      <c r="R823" s="78" t="n">
        <v>11117.76</v>
      </c>
      <c r="S823" s="78" t="n">
        <v>2020</v>
      </c>
      <c r="T823" s="82"/>
    </row>
    <row r="824" s="2" customFormat="true" ht="12.75" hidden="false" customHeight="true" outlineLevel="0" collapsed="false">
      <c r="A824" s="65" t="n">
        <f aca="false">A823+1</f>
        <v>13</v>
      </c>
      <c r="B824" s="68" t="s">
        <v>803</v>
      </c>
      <c r="C824" s="65" t="n">
        <v>1954</v>
      </c>
      <c r="D824" s="28"/>
      <c r="E824" s="65" t="s">
        <v>43</v>
      </c>
      <c r="F824" s="68" t="s">
        <v>202</v>
      </c>
      <c r="G824" s="65" t="n">
        <v>2</v>
      </c>
      <c r="H824" s="65" t="n">
        <v>2</v>
      </c>
      <c r="I824" s="70" t="n">
        <v>439.4</v>
      </c>
      <c r="J824" s="70" t="n">
        <v>394.5</v>
      </c>
      <c r="K824" s="70" t="n">
        <v>394.5</v>
      </c>
      <c r="L824" s="65" t="n">
        <v>8</v>
      </c>
      <c r="M824" s="70" t="n">
        <f aca="false">'Раздел 2'!C824</f>
        <v>5895771.553684</v>
      </c>
      <c r="N824" s="70" t="n">
        <v>0</v>
      </c>
      <c r="O824" s="70" t="n">
        <v>0</v>
      </c>
      <c r="P824" s="70" t="n">
        <f aca="false">M824</f>
        <v>5895771.553684</v>
      </c>
      <c r="Q824" s="74" t="n">
        <f aca="false">P824/J824</f>
        <v>14944.9215555995</v>
      </c>
      <c r="R824" s="65" t="n">
        <v>11118.76</v>
      </c>
      <c r="S824" s="65" t="n">
        <v>2020</v>
      </c>
      <c r="T824" s="36"/>
    </row>
    <row r="825" s="2" customFormat="true" ht="12.75" hidden="false" customHeight="true" outlineLevel="0" collapsed="false">
      <c r="A825" s="65" t="n">
        <f aca="false">A824+1</f>
        <v>14</v>
      </c>
      <c r="B825" s="68" t="s">
        <v>804</v>
      </c>
      <c r="C825" s="65" t="n">
        <v>1953</v>
      </c>
      <c r="D825" s="28"/>
      <c r="E825" s="65" t="s">
        <v>43</v>
      </c>
      <c r="F825" s="68" t="s">
        <v>202</v>
      </c>
      <c r="G825" s="65" t="n">
        <v>2</v>
      </c>
      <c r="H825" s="65" t="n">
        <v>2</v>
      </c>
      <c r="I825" s="70" t="n">
        <v>659</v>
      </c>
      <c r="J825" s="70" t="n">
        <v>518.2</v>
      </c>
      <c r="K825" s="70" t="n">
        <v>425.2</v>
      </c>
      <c r="L825" s="65" t="n">
        <v>13</v>
      </c>
      <c r="M825" s="70" t="n">
        <f aca="false">'Раздел 2'!C825</f>
        <v>7051953.23</v>
      </c>
      <c r="N825" s="70" t="n">
        <v>0</v>
      </c>
      <c r="O825" s="70" t="n">
        <v>0</v>
      </c>
      <c r="P825" s="70" t="n">
        <f aca="false">M825</f>
        <v>7051953.23</v>
      </c>
      <c r="Q825" s="74" t="n">
        <f aca="false">P825/J825</f>
        <v>13608.555055963</v>
      </c>
      <c r="R825" s="65" t="n">
        <v>11119.76</v>
      </c>
      <c r="S825" s="65" t="n">
        <v>2020</v>
      </c>
      <c r="T825" s="36"/>
    </row>
    <row r="826" s="2" customFormat="true" ht="12.75" hidden="false" customHeight="true" outlineLevel="0" collapsed="false">
      <c r="A826" s="65" t="n">
        <f aca="false">A825+1</f>
        <v>15</v>
      </c>
      <c r="B826" s="68" t="s">
        <v>805</v>
      </c>
      <c r="C826" s="65" t="n">
        <v>1953</v>
      </c>
      <c r="D826" s="28"/>
      <c r="E826" s="65" t="s">
        <v>43</v>
      </c>
      <c r="F826" s="68" t="s">
        <v>202</v>
      </c>
      <c r="G826" s="65" t="n">
        <v>2</v>
      </c>
      <c r="H826" s="65" t="n">
        <v>2</v>
      </c>
      <c r="I826" s="70" t="n">
        <v>650.1</v>
      </c>
      <c r="J826" s="70" t="n">
        <v>508.9</v>
      </c>
      <c r="K826" s="70" t="n">
        <v>0</v>
      </c>
      <c r="L826" s="65" t="n">
        <v>13</v>
      </c>
      <c r="M826" s="70" t="n">
        <f aca="false">'Раздел 2'!C826</f>
        <v>7356027.69</v>
      </c>
      <c r="N826" s="70" t="n">
        <v>0</v>
      </c>
      <c r="O826" s="70" t="n">
        <v>0</v>
      </c>
      <c r="P826" s="70" t="n">
        <f aca="false">M826</f>
        <v>7356027.69</v>
      </c>
      <c r="Q826" s="74" t="n">
        <f aca="false">P826/J826</f>
        <v>14454.7606405974</v>
      </c>
      <c r="R826" s="65" t="n">
        <v>11120.76</v>
      </c>
      <c r="S826" s="65" t="n">
        <v>2020</v>
      </c>
      <c r="T826" s="36"/>
    </row>
    <row r="827" s="2" customFormat="true" ht="12.75" hidden="false" customHeight="true" outlineLevel="0" collapsed="false">
      <c r="A827" s="65" t="n">
        <f aca="false">A826+1</f>
        <v>16</v>
      </c>
      <c r="B827" s="68" t="s">
        <v>806</v>
      </c>
      <c r="C827" s="65" t="n">
        <v>1959</v>
      </c>
      <c r="D827" s="28"/>
      <c r="E827" s="65" t="s">
        <v>43</v>
      </c>
      <c r="F827" s="68" t="s">
        <v>202</v>
      </c>
      <c r="G827" s="65" t="n">
        <v>3</v>
      </c>
      <c r="H827" s="65" t="n">
        <v>2</v>
      </c>
      <c r="I827" s="70" t="n">
        <v>864.6</v>
      </c>
      <c r="J827" s="70" t="n">
        <v>777</v>
      </c>
      <c r="K827" s="70" t="n">
        <v>777.38</v>
      </c>
      <c r="L827" s="65" t="n">
        <v>16</v>
      </c>
      <c r="M827" s="70" t="n">
        <f aca="false">'Раздел 2'!C827</f>
        <v>8835199.29</v>
      </c>
      <c r="N827" s="70" t="n">
        <v>0</v>
      </c>
      <c r="O827" s="70" t="n">
        <v>0</v>
      </c>
      <c r="P827" s="70" t="n">
        <f aca="false">M827</f>
        <v>8835199.29</v>
      </c>
      <c r="Q827" s="74" t="n">
        <f aca="false">P827/J827</f>
        <v>11370.9128571429</v>
      </c>
      <c r="R827" s="65" t="n">
        <v>11121.76</v>
      </c>
      <c r="S827" s="65" t="n">
        <v>2020</v>
      </c>
      <c r="T827" s="36"/>
    </row>
    <row r="828" s="2" customFormat="true" ht="12.75" hidden="false" customHeight="true" outlineLevel="0" collapsed="false">
      <c r="A828" s="65" t="n">
        <f aca="false">A827+1</f>
        <v>17</v>
      </c>
      <c r="B828" s="68" t="s">
        <v>807</v>
      </c>
      <c r="C828" s="65" t="n">
        <v>1969</v>
      </c>
      <c r="D828" s="28"/>
      <c r="E828" s="65" t="s">
        <v>43</v>
      </c>
      <c r="F828" s="68" t="s">
        <v>183</v>
      </c>
      <c r="G828" s="65" t="n">
        <v>2</v>
      </c>
      <c r="H828" s="65" t="n">
        <v>3</v>
      </c>
      <c r="I828" s="70" t="n">
        <v>476.3</v>
      </c>
      <c r="J828" s="70" t="n">
        <v>398.7</v>
      </c>
      <c r="K828" s="70" t="n">
        <v>188.2</v>
      </c>
      <c r="L828" s="65" t="n">
        <v>15</v>
      </c>
      <c r="M828" s="70" t="n">
        <f aca="false">'Раздел 2'!C828</f>
        <v>129013.74</v>
      </c>
      <c r="N828" s="70" t="n">
        <v>0</v>
      </c>
      <c r="O828" s="70" t="n">
        <v>0</v>
      </c>
      <c r="P828" s="70" t="n">
        <f aca="false">M828</f>
        <v>129013.74</v>
      </c>
      <c r="Q828" s="74" t="n">
        <f aca="false">P828/J828</f>
        <v>323.586004514673</v>
      </c>
      <c r="R828" s="65" t="n">
        <v>11122.76</v>
      </c>
      <c r="S828" s="65" t="n">
        <v>2020</v>
      </c>
      <c r="T828" s="36"/>
    </row>
    <row r="829" s="2" customFormat="true" ht="12.75" hidden="false" customHeight="true" outlineLevel="0" collapsed="false">
      <c r="A829" s="65" t="n">
        <f aca="false">A828+1</f>
        <v>18</v>
      </c>
      <c r="B829" s="68" t="s">
        <v>808</v>
      </c>
      <c r="C829" s="65" t="n">
        <v>1936</v>
      </c>
      <c r="D829" s="28"/>
      <c r="E829" s="65" t="s">
        <v>43</v>
      </c>
      <c r="F829" s="68" t="s">
        <v>311</v>
      </c>
      <c r="G829" s="65" t="n">
        <v>2</v>
      </c>
      <c r="H829" s="65" t="n">
        <v>2</v>
      </c>
      <c r="I829" s="70" t="n">
        <v>563.7</v>
      </c>
      <c r="J829" s="70" t="n">
        <v>533.7</v>
      </c>
      <c r="K829" s="70" t="n">
        <v>69.3</v>
      </c>
      <c r="L829" s="65" t="n">
        <v>8</v>
      </c>
      <c r="M829" s="70" t="n">
        <f aca="false">'Раздел 2'!C829</f>
        <v>172697.85</v>
      </c>
      <c r="N829" s="70" t="n">
        <v>0</v>
      </c>
      <c r="O829" s="70" t="n">
        <v>0</v>
      </c>
      <c r="P829" s="70" t="n">
        <f aca="false">M829</f>
        <v>172697.85</v>
      </c>
      <c r="Q829" s="74" t="n">
        <f aca="false">P829/J829</f>
        <v>323.586003372681</v>
      </c>
      <c r="R829" s="65" t="n">
        <v>11124.76</v>
      </c>
      <c r="S829" s="65" t="n">
        <v>2020</v>
      </c>
      <c r="T829" s="36"/>
    </row>
    <row r="830" s="2" customFormat="true" ht="12.75" hidden="false" customHeight="true" outlineLevel="0" collapsed="false">
      <c r="A830" s="65" t="n">
        <f aca="false">A829+1</f>
        <v>19</v>
      </c>
      <c r="B830" s="68" t="s">
        <v>809</v>
      </c>
      <c r="C830" s="65" t="n">
        <v>1937</v>
      </c>
      <c r="D830" s="28"/>
      <c r="E830" s="65" t="s">
        <v>43</v>
      </c>
      <c r="F830" s="68" t="s">
        <v>202</v>
      </c>
      <c r="G830" s="65" t="n">
        <v>4</v>
      </c>
      <c r="H830" s="65" t="n">
        <v>5</v>
      </c>
      <c r="I830" s="70" t="n">
        <v>3521.6</v>
      </c>
      <c r="J830" s="70" t="n">
        <v>2851</v>
      </c>
      <c r="K830" s="70" t="n">
        <v>2371.7</v>
      </c>
      <c r="L830" s="65" t="n">
        <v>41</v>
      </c>
      <c r="M830" s="70" t="n">
        <f aca="false">'Раздел 2'!C830</f>
        <v>34499217.4</v>
      </c>
      <c r="N830" s="70" t="n">
        <v>0</v>
      </c>
      <c r="O830" s="70" t="n">
        <v>0</v>
      </c>
      <c r="P830" s="70" t="n">
        <f aca="false">M830</f>
        <v>34499217.4</v>
      </c>
      <c r="Q830" s="74" t="n">
        <f aca="false">P830/J830</f>
        <v>12100.7426867766</v>
      </c>
      <c r="R830" s="65" t="n">
        <v>11125.76</v>
      </c>
      <c r="S830" s="65" t="n">
        <v>2020</v>
      </c>
      <c r="T830" s="36"/>
    </row>
    <row r="831" s="2" customFormat="true" ht="12.75" hidden="false" customHeight="true" outlineLevel="0" collapsed="false">
      <c r="A831" s="65" t="n">
        <f aca="false">A830+1</f>
        <v>20</v>
      </c>
      <c r="B831" s="68" t="s">
        <v>810</v>
      </c>
      <c r="C831" s="65" t="n">
        <v>1972</v>
      </c>
      <c r="D831" s="28"/>
      <c r="E831" s="65" t="s">
        <v>43</v>
      </c>
      <c r="F831" s="68" t="s">
        <v>311</v>
      </c>
      <c r="G831" s="65" t="n">
        <v>2</v>
      </c>
      <c r="H831" s="65" t="n">
        <v>2</v>
      </c>
      <c r="I831" s="70" t="n">
        <v>568</v>
      </c>
      <c r="J831" s="70" t="n">
        <v>538</v>
      </c>
      <c r="K831" s="70" t="n">
        <v>371.2</v>
      </c>
      <c r="L831" s="65" t="n">
        <v>17</v>
      </c>
      <c r="M831" s="70" t="n">
        <f aca="false">'Раздел 2'!C831</f>
        <v>174089.27</v>
      </c>
      <c r="N831" s="70" t="n">
        <v>0</v>
      </c>
      <c r="O831" s="70" t="n">
        <v>0</v>
      </c>
      <c r="P831" s="70" t="n">
        <f aca="false">M831</f>
        <v>174089.27</v>
      </c>
      <c r="Q831" s="74" t="n">
        <f aca="false">P831/J831</f>
        <v>323.586003717472</v>
      </c>
      <c r="R831" s="65" t="n">
        <v>11128.76</v>
      </c>
      <c r="S831" s="65" t="n">
        <v>2020</v>
      </c>
      <c r="T831" s="36"/>
    </row>
    <row r="832" s="2" customFormat="true" ht="12.75" hidden="false" customHeight="true" outlineLevel="0" collapsed="false">
      <c r="A832" s="65" t="n">
        <f aca="false">A831+1</f>
        <v>21</v>
      </c>
      <c r="B832" s="68" t="s">
        <v>811</v>
      </c>
      <c r="C832" s="65" t="n">
        <v>1967</v>
      </c>
      <c r="D832" s="28"/>
      <c r="E832" s="65" t="s">
        <v>43</v>
      </c>
      <c r="F832" s="68" t="s">
        <v>325</v>
      </c>
      <c r="G832" s="65" t="n">
        <v>2</v>
      </c>
      <c r="H832" s="65" t="n">
        <v>1</v>
      </c>
      <c r="I832" s="70" t="n">
        <v>334</v>
      </c>
      <c r="J832" s="70" t="n">
        <v>274.2</v>
      </c>
      <c r="K832" s="70" t="n">
        <v>0</v>
      </c>
      <c r="L832" s="65" t="n">
        <v>1</v>
      </c>
      <c r="M832" s="70" t="n">
        <f aca="false">'Раздел 2'!C832</f>
        <v>88727.28</v>
      </c>
      <c r="N832" s="70" t="n">
        <v>0</v>
      </c>
      <c r="O832" s="70" t="n">
        <v>0</v>
      </c>
      <c r="P832" s="70" t="n">
        <f aca="false">M832</f>
        <v>88727.28</v>
      </c>
      <c r="Q832" s="74" t="n">
        <f aca="false">P832/J832</f>
        <v>323.585995623632</v>
      </c>
      <c r="R832" s="65" t="n">
        <v>11129.76</v>
      </c>
      <c r="S832" s="65" t="n">
        <v>2020</v>
      </c>
      <c r="T832" s="36"/>
    </row>
    <row r="833" s="2" customFormat="true" ht="12.75" hidden="false" customHeight="true" outlineLevel="0" collapsed="false">
      <c r="A833" s="65" t="n">
        <f aca="false">A832+1</f>
        <v>22</v>
      </c>
      <c r="B833" s="68" t="s">
        <v>812</v>
      </c>
      <c r="C833" s="65" t="n">
        <v>1967</v>
      </c>
      <c r="D833" s="28"/>
      <c r="E833" s="65" t="s">
        <v>43</v>
      </c>
      <c r="F833" s="68" t="s">
        <v>325</v>
      </c>
      <c r="G833" s="65" t="n">
        <v>2</v>
      </c>
      <c r="H833" s="65" t="n">
        <v>1</v>
      </c>
      <c r="I833" s="70" t="n">
        <v>334</v>
      </c>
      <c r="J833" s="70" t="n">
        <v>274.2</v>
      </c>
      <c r="K833" s="70" t="n">
        <v>106.9</v>
      </c>
      <c r="L833" s="65" t="n">
        <v>1</v>
      </c>
      <c r="M833" s="70" t="n">
        <f aca="false">'Раздел 2'!C833</f>
        <v>88727.28</v>
      </c>
      <c r="N833" s="70" t="n">
        <v>0</v>
      </c>
      <c r="O833" s="70" t="n">
        <v>0</v>
      </c>
      <c r="P833" s="70" t="n">
        <f aca="false">M833</f>
        <v>88727.28</v>
      </c>
      <c r="Q833" s="74" t="n">
        <f aca="false">P833/J833</f>
        <v>323.585995623632</v>
      </c>
      <c r="R833" s="65" t="n">
        <v>11130.76</v>
      </c>
      <c r="S833" s="65" t="n">
        <v>2020</v>
      </c>
      <c r="T833" s="36"/>
    </row>
    <row r="834" s="2" customFormat="true" ht="12.75" hidden="false" customHeight="true" outlineLevel="0" collapsed="false">
      <c r="A834" s="65" t="n">
        <f aca="false">A833+1</f>
        <v>23</v>
      </c>
      <c r="B834" s="68" t="s">
        <v>765</v>
      </c>
      <c r="C834" s="65" t="n">
        <v>1956</v>
      </c>
      <c r="D834" s="28"/>
      <c r="E834" s="65" t="s">
        <v>43</v>
      </c>
      <c r="F834" s="68" t="s">
        <v>766</v>
      </c>
      <c r="G834" s="65" t="n">
        <v>2</v>
      </c>
      <c r="H834" s="65" t="n">
        <v>1</v>
      </c>
      <c r="I834" s="70" t="n">
        <v>378.6</v>
      </c>
      <c r="J834" s="70" t="n">
        <v>378.46</v>
      </c>
      <c r="K834" s="65" t="n">
        <v>378.46</v>
      </c>
      <c r="L834" s="65" t="n">
        <v>8</v>
      </c>
      <c r="M834" s="70" t="n">
        <f aca="false">'Раздел 2'!C834</f>
        <v>6843992.84</v>
      </c>
      <c r="N834" s="70" t="n">
        <v>0</v>
      </c>
      <c r="O834" s="70" t="n">
        <v>0</v>
      </c>
      <c r="P834" s="70" t="n">
        <f aca="false">M834</f>
        <v>6843992.84</v>
      </c>
      <c r="Q834" s="74" t="n">
        <f aca="false">P834/J834</f>
        <v>18083.7944300587</v>
      </c>
      <c r="R834" s="65" t="n">
        <v>16488.59</v>
      </c>
      <c r="S834" s="65" t="n">
        <v>2020</v>
      </c>
      <c r="T834" s="36"/>
    </row>
    <row r="835" s="2" customFormat="true" ht="12.75" hidden="false" customHeight="true" outlineLevel="0" collapsed="false">
      <c r="A835" s="65" t="n">
        <f aca="false">A834+1</f>
        <v>24</v>
      </c>
      <c r="B835" s="68" t="s">
        <v>767</v>
      </c>
      <c r="C835" s="65" t="n">
        <v>1958</v>
      </c>
      <c r="D835" s="28"/>
      <c r="E835" s="65" t="s">
        <v>43</v>
      </c>
      <c r="F835" s="68" t="s">
        <v>766</v>
      </c>
      <c r="G835" s="65" t="n">
        <v>2</v>
      </c>
      <c r="H835" s="65" t="n">
        <v>1</v>
      </c>
      <c r="I835" s="70" t="n">
        <v>377.5</v>
      </c>
      <c r="J835" s="70" t="n">
        <v>377.5</v>
      </c>
      <c r="K835" s="65" t="n">
        <v>377.5</v>
      </c>
      <c r="L835" s="65" t="n">
        <v>8</v>
      </c>
      <c r="M835" s="70" t="n">
        <f aca="false">'Раздел 2'!C835</f>
        <v>6357603.94745</v>
      </c>
      <c r="N835" s="70" t="n">
        <v>0</v>
      </c>
      <c r="O835" s="70" t="n">
        <v>0</v>
      </c>
      <c r="P835" s="70" t="n">
        <f aca="false">M835</f>
        <v>6357603.94745</v>
      </c>
      <c r="Q835" s="74" t="n">
        <f aca="false">P835/J835</f>
        <v>16841.3349601325</v>
      </c>
      <c r="R835" s="65" t="n">
        <v>16488.59</v>
      </c>
      <c r="S835" s="65" t="n">
        <v>2020</v>
      </c>
      <c r="T835" s="36"/>
    </row>
    <row r="836" s="2" customFormat="true" ht="12.75" hidden="false" customHeight="true" outlineLevel="0" collapsed="false">
      <c r="A836" s="65" t="n">
        <f aca="false">A835+1</f>
        <v>25</v>
      </c>
      <c r="B836" s="68" t="s">
        <v>768</v>
      </c>
      <c r="C836" s="65" t="n">
        <v>1957</v>
      </c>
      <c r="D836" s="28"/>
      <c r="E836" s="65" t="s">
        <v>43</v>
      </c>
      <c r="F836" s="68" t="s">
        <v>766</v>
      </c>
      <c r="G836" s="65" t="n">
        <v>2</v>
      </c>
      <c r="H836" s="65" t="n">
        <v>1</v>
      </c>
      <c r="I836" s="70" t="n">
        <v>396.08</v>
      </c>
      <c r="J836" s="70" t="n">
        <v>396.08</v>
      </c>
      <c r="K836" s="65" t="n">
        <v>396.08</v>
      </c>
      <c r="L836" s="65" t="n">
        <v>8</v>
      </c>
      <c r="M836" s="70" t="n">
        <f aca="false">'Раздел 2'!C836</f>
        <v>8319287.68</v>
      </c>
      <c r="N836" s="70" t="n">
        <v>0</v>
      </c>
      <c r="O836" s="70" t="n">
        <v>0</v>
      </c>
      <c r="P836" s="70" t="n">
        <f aca="false">M836</f>
        <v>8319287.68</v>
      </c>
      <c r="Q836" s="74" t="n">
        <f aca="false">P836/J836</f>
        <v>21004.0589779842</v>
      </c>
      <c r="R836" s="65" t="n">
        <v>16488.59</v>
      </c>
      <c r="S836" s="65" t="n">
        <v>2020</v>
      </c>
      <c r="T836" s="36"/>
    </row>
    <row r="837" s="2" customFormat="true" ht="12.75" hidden="false" customHeight="true" outlineLevel="0" collapsed="false">
      <c r="A837" s="65" t="n">
        <f aca="false">A836+1</f>
        <v>26</v>
      </c>
      <c r="B837" s="68" t="s">
        <v>769</v>
      </c>
      <c r="C837" s="65" t="n">
        <v>1957</v>
      </c>
      <c r="D837" s="28"/>
      <c r="E837" s="65" t="s">
        <v>43</v>
      </c>
      <c r="F837" s="68" t="s">
        <v>766</v>
      </c>
      <c r="G837" s="65" t="n">
        <v>2</v>
      </c>
      <c r="H837" s="65" t="n">
        <v>1</v>
      </c>
      <c r="I837" s="70" t="n">
        <v>377.7</v>
      </c>
      <c r="J837" s="70" t="n">
        <v>377.7</v>
      </c>
      <c r="K837" s="65" t="n">
        <v>377.7</v>
      </c>
      <c r="L837" s="65" t="n">
        <v>8</v>
      </c>
      <c r="M837" s="70" t="n">
        <f aca="false">'Раздел 2'!C837</f>
        <v>9106622.63</v>
      </c>
      <c r="N837" s="70" t="n">
        <v>0</v>
      </c>
      <c r="O837" s="70" t="n">
        <v>0</v>
      </c>
      <c r="P837" s="70" t="n">
        <f aca="false">M837</f>
        <v>9106622.63</v>
      </c>
      <c r="Q837" s="74" t="n">
        <f aca="false">P837/J837</f>
        <v>24110.729759068</v>
      </c>
      <c r="R837" s="65" t="n">
        <v>16488.59</v>
      </c>
      <c r="S837" s="65" t="n">
        <v>2020</v>
      </c>
      <c r="T837" s="36"/>
    </row>
    <row r="838" s="2" customFormat="true" ht="12.75" hidden="false" customHeight="true" outlineLevel="0" collapsed="false">
      <c r="A838" s="65" t="n">
        <f aca="false">A837+1</f>
        <v>27</v>
      </c>
      <c r="B838" s="68" t="s">
        <v>770</v>
      </c>
      <c r="C838" s="65" t="n">
        <v>1957</v>
      </c>
      <c r="D838" s="28"/>
      <c r="E838" s="65" t="s">
        <v>43</v>
      </c>
      <c r="F838" s="68" t="s">
        <v>766</v>
      </c>
      <c r="G838" s="65" t="n">
        <v>2</v>
      </c>
      <c r="H838" s="65" t="n">
        <v>1</v>
      </c>
      <c r="I838" s="70" t="n">
        <v>386</v>
      </c>
      <c r="J838" s="70" t="n">
        <v>384.1</v>
      </c>
      <c r="K838" s="65" t="n">
        <v>323.6</v>
      </c>
      <c r="L838" s="65" t="n">
        <v>8</v>
      </c>
      <c r="M838" s="70" t="n">
        <f aca="false">'Раздел 2'!C838</f>
        <v>8813090.66</v>
      </c>
      <c r="N838" s="70" t="n">
        <v>0</v>
      </c>
      <c r="O838" s="70" t="n">
        <v>0</v>
      </c>
      <c r="P838" s="70" t="n">
        <f aca="false">M838</f>
        <v>8813090.66</v>
      </c>
      <c r="Q838" s="74" t="n">
        <f aca="false">P838/J838</f>
        <v>22944.7817235095</v>
      </c>
      <c r="R838" s="65" t="n">
        <v>16488.59</v>
      </c>
      <c r="S838" s="65" t="n">
        <v>2020</v>
      </c>
      <c r="T838" s="36"/>
    </row>
    <row r="839" s="2" customFormat="true" ht="12.75" hidden="false" customHeight="true" outlineLevel="0" collapsed="false">
      <c r="A839" s="65" t="n">
        <f aca="false">A838+1</f>
        <v>28</v>
      </c>
      <c r="B839" s="68" t="s">
        <v>771</v>
      </c>
      <c r="C839" s="65" t="n">
        <v>1956</v>
      </c>
      <c r="D839" s="28"/>
      <c r="E839" s="65" t="s">
        <v>43</v>
      </c>
      <c r="F839" s="68" t="s">
        <v>766</v>
      </c>
      <c r="G839" s="65" t="n">
        <v>2</v>
      </c>
      <c r="H839" s="65" t="n">
        <v>1</v>
      </c>
      <c r="I839" s="70" t="n">
        <v>380.94</v>
      </c>
      <c r="J839" s="70" t="n">
        <v>380.94</v>
      </c>
      <c r="K839" s="65" t="n">
        <v>380.94</v>
      </c>
      <c r="L839" s="65" t="n">
        <v>8</v>
      </c>
      <c r="M839" s="70" t="n">
        <f aca="false">'Раздел 2'!C839</f>
        <v>9184695.39</v>
      </c>
      <c r="N839" s="70" t="n">
        <v>0</v>
      </c>
      <c r="O839" s="70" t="n">
        <v>0</v>
      </c>
      <c r="P839" s="70" t="n">
        <f aca="false">M839</f>
        <v>9184695.39</v>
      </c>
      <c r="Q839" s="74" t="n">
        <f aca="false">P839/J839</f>
        <v>24110.6089935423</v>
      </c>
      <c r="R839" s="65" t="n">
        <v>16488.59</v>
      </c>
      <c r="S839" s="65" t="n">
        <v>2020</v>
      </c>
      <c r="T839" s="36"/>
    </row>
    <row r="840" s="2" customFormat="true" ht="12.75" hidden="false" customHeight="true" outlineLevel="0" collapsed="false">
      <c r="A840" s="65" t="n">
        <f aca="false">A839+1</f>
        <v>29</v>
      </c>
      <c r="B840" s="68" t="s">
        <v>772</v>
      </c>
      <c r="C840" s="65" t="n">
        <v>1957</v>
      </c>
      <c r="D840" s="28"/>
      <c r="E840" s="65" t="s">
        <v>43</v>
      </c>
      <c r="F840" s="68" t="s">
        <v>766</v>
      </c>
      <c r="G840" s="65" t="n">
        <v>2</v>
      </c>
      <c r="H840" s="65" t="n">
        <v>1</v>
      </c>
      <c r="I840" s="70" t="n">
        <v>382.3</v>
      </c>
      <c r="J840" s="70" t="n">
        <v>382.2</v>
      </c>
      <c r="K840" s="65" t="n">
        <v>338.6</v>
      </c>
      <c r="L840" s="65" t="n">
        <v>8</v>
      </c>
      <c r="M840" s="70" t="n">
        <f aca="false">'Раздел 2'!C840</f>
        <v>5725577.69</v>
      </c>
      <c r="N840" s="70" t="n">
        <v>0</v>
      </c>
      <c r="O840" s="70" t="n">
        <v>0</v>
      </c>
      <c r="P840" s="70" t="n">
        <f aca="false">M840</f>
        <v>5725577.69</v>
      </c>
      <c r="Q840" s="74" t="n">
        <f aca="false">P840/J840</f>
        <v>14980.58003663</v>
      </c>
      <c r="R840" s="65" t="n">
        <v>16488.59</v>
      </c>
      <c r="S840" s="65" t="n">
        <v>2020</v>
      </c>
      <c r="T840" s="36"/>
    </row>
    <row r="841" s="2" customFormat="true" ht="12.75" hidden="false" customHeight="true" outlineLevel="0" collapsed="false">
      <c r="A841" s="65" t="n">
        <f aca="false">A840+1</f>
        <v>30</v>
      </c>
      <c r="B841" s="68" t="s">
        <v>813</v>
      </c>
      <c r="C841" s="65" t="n">
        <v>1963</v>
      </c>
      <c r="D841" s="28"/>
      <c r="E841" s="65" t="s">
        <v>43</v>
      </c>
      <c r="F841" s="68" t="s">
        <v>183</v>
      </c>
      <c r="G841" s="65" t="n">
        <v>2</v>
      </c>
      <c r="H841" s="65" t="n">
        <v>2</v>
      </c>
      <c r="I841" s="70" t="n">
        <v>571.3</v>
      </c>
      <c r="J841" s="70" t="n">
        <v>509</v>
      </c>
      <c r="K841" s="70" t="n">
        <v>267.2</v>
      </c>
      <c r="L841" s="65" t="n">
        <v>18</v>
      </c>
      <c r="M841" s="70" t="n">
        <f aca="false">'Раздел 2'!C841</f>
        <v>49163.94</v>
      </c>
      <c r="N841" s="70" t="n">
        <v>0</v>
      </c>
      <c r="O841" s="70" t="n">
        <v>0</v>
      </c>
      <c r="P841" s="70" t="n">
        <f aca="false">M841</f>
        <v>49163.94</v>
      </c>
      <c r="Q841" s="74" t="n">
        <f aca="false">P841/J841</f>
        <v>96.5892730844794</v>
      </c>
      <c r="R841" s="65" t="n">
        <v>11111.76</v>
      </c>
      <c r="S841" s="65" t="n">
        <v>2020</v>
      </c>
      <c r="T841" s="36"/>
    </row>
    <row r="842" s="2" customFormat="true" ht="12.75" hidden="false" customHeight="true" outlineLevel="0" collapsed="false">
      <c r="A842" s="47" t="s">
        <v>814</v>
      </c>
      <c r="B842" s="47"/>
      <c r="C842" s="49" t="n">
        <v>30</v>
      </c>
      <c r="D842" s="49"/>
      <c r="E842" s="49"/>
      <c r="F842" s="47"/>
      <c r="G842" s="49"/>
      <c r="H842" s="50"/>
      <c r="I842" s="54" t="n">
        <f aca="false">SUM(I812:I841)</f>
        <v>18569.72</v>
      </c>
      <c r="J842" s="54" t="n">
        <f aca="false">SUM(J812:J841)</f>
        <v>16534.78</v>
      </c>
      <c r="K842" s="54" t="n">
        <f aca="false">SUM(K812:K841)</f>
        <v>10955.73</v>
      </c>
      <c r="L842" s="54" t="n">
        <f aca="false">SUM(L812:L841)</f>
        <v>327</v>
      </c>
      <c r="M842" s="54" t="n">
        <f aca="false">SUM(M812:M841)</f>
        <v>136242056.381134</v>
      </c>
      <c r="N842" s="54" t="n">
        <f aca="false">SUM(N812:N841)</f>
        <v>0</v>
      </c>
      <c r="O842" s="54" t="n">
        <f aca="false">SUM(O812:O841)</f>
        <v>0</v>
      </c>
      <c r="P842" s="54" t="n">
        <f aca="false">SUM(P812:P841)</f>
        <v>136242056.381134</v>
      </c>
      <c r="Q842" s="86"/>
      <c r="R842" s="86"/>
      <c r="S842" s="49"/>
      <c r="T842" s="36"/>
    </row>
    <row r="843" s="2" customFormat="true" ht="12.75" hidden="false" customHeight="true" outlineLevel="0" collapsed="false">
      <c r="A843" s="65" t="n">
        <v>1</v>
      </c>
      <c r="B843" s="68" t="s">
        <v>815</v>
      </c>
      <c r="C843" s="65" t="n">
        <v>1952</v>
      </c>
      <c r="D843" s="28"/>
      <c r="E843" s="65" t="s">
        <v>43</v>
      </c>
      <c r="F843" s="68" t="s">
        <v>202</v>
      </c>
      <c r="G843" s="65" t="n">
        <v>2</v>
      </c>
      <c r="H843" s="69" t="n">
        <v>2</v>
      </c>
      <c r="I843" s="70" t="n">
        <v>645.9</v>
      </c>
      <c r="J843" s="70" t="n">
        <v>512.9</v>
      </c>
      <c r="K843" s="65" t="n">
        <v>393.37</v>
      </c>
      <c r="L843" s="69" t="n">
        <v>14</v>
      </c>
      <c r="M843" s="70" t="n">
        <v>116177</v>
      </c>
      <c r="N843" s="70" t="n">
        <v>0</v>
      </c>
      <c r="O843" s="70" t="n">
        <v>0</v>
      </c>
      <c r="P843" s="70" t="n">
        <f aca="false">M843</f>
        <v>116177</v>
      </c>
      <c r="Q843" s="74" t="n">
        <f aca="false">P843/J843</f>
        <v>226.510040943654</v>
      </c>
      <c r="R843" s="65" t="n">
        <v>11111.76</v>
      </c>
      <c r="S843" s="65" t="n">
        <v>2021</v>
      </c>
      <c r="T843" s="36"/>
    </row>
    <row r="844" s="2" customFormat="true" ht="12.75" hidden="false" customHeight="true" outlineLevel="0" collapsed="false">
      <c r="A844" s="65" t="n">
        <f aca="false">A843+1</f>
        <v>2</v>
      </c>
      <c r="B844" s="68" t="s">
        <v>816</v>
      </c>
      <c r="C844" s="65" t="n">
        <v>1952</v>
      </c>
      <c r="D844" s="28"/>
      <c r="E844" s="65" t="s">
        <v>43</v>
      </c>
      <c r="F844" s="68" t="s">
        <v>202</v>
      </c>
      <c r="G844" s="65" t="n">
        <v>2</v>
      </c>
      <c r="H844" s="69" t="n">
        <v>1</v>
      </c>
      <c r="I844" s="70" t="n">
        <v>243.57</v>
      </c>
      <c r="J844" s="70" t="n">
        <v>220.4</v>
      </c>
      <c r="K844" s="65" t="n">
        <v>55.3</v>
      </c>
      <c r="L844" s="69" t="n">
        <v>7</v>
      </c>
      <c r="M844" s="70" t="n">
        <v>21395</v>
      </c>
      <c r="N844" s="70" t="n">
        <v>0</v>
      </c>
      <c r="O844" s="70" t="n">
        <v>0</v>
      </c>
      <c r="P844" s="70" t="n">
        <f aca="false">M844</f>
        <v>21395</v>
      </c>
      <c r="Q844" s="74" t="n">
        <f aca="false">P844/J844</f>
        <v>97.073502722323</v>
      </c>
      <c r="R844" s="65" t="n">
        <v>11111.76</v>
      </c>
      <c r="S844" s="65" t="n">
        <v>2021</v>
      </c>
      <c r="T844" s="36"/>
    </row>
    <row r="845" s="2" customFormat="true" ht="12.75" hidden="false" customHeight="true" outlineLevel="0" collapsed="false">
      <c r="A845" s="65" t="n">
        <f aca="false">A844+1</f>
        <v>3</v>
      </c>
      <c r="B845" s="68" t="s">
        <v>817</v>
      </c>
      <c r="C845" s="65" t="n">
        <v>1952</v>
      </c>
      <c r="D845" s="28"/>
      <c r="E845" s="65" t="s">
        <v>43</v>
      </c>
      <c r="F845" s="68" t="s">
        <v>202</v>
      </c>
      <c r="G845" s="65" t="n">
        <v>2</v>
      </c>
      <c r="H845" s="69" t="n">
        <v>2</v>
      </c>
      <c r="I845" s="70" t="n">
        <v>660.1</v>
      </c>
      <c r="J845" s="70" t="n">
        <v>515.2</v>
      </c>
      <c r="K845" s="65" t="n">
        <v>443.1</v>
      </c>
      <c r="L845" s="69" t="n">
        <v>15</v>
      </c>
      <c r="M845" s="70" t="n">
        <v>50013</v>
      </c>
      <c r="N845" s="70" t="n">
        <v>0</v>
      </c>
      <c r="O845" s="70" t="n">
        <v>0</v>
      </c>
      <c r="P845" s="70" t="n">
        <f aca="false">M845</f>
        <v>50013</v>
      </c>
      <c r="Q845" s="74" t="n">
        <f aca="false">P845/J845</f>
        <v>97.0749223602484</v>
      </c>
      <c r="R845" s="65" t="n">
        <v>11111.76</v>
      </c>
      <c r="S845" s="65" t="n">
        <v>2021</v>
      </c>
      <c r="T845" s="36"/>
    </row>
    <row r="846" s="2" customFormat="true" ht="12.75" hidden="false" customHeight="true" outlineLevel="0" collapsed="false">
      <c r="A846" s="65" t="n">
        <f aca="false">A845+1</f>
        <v>4</v>
      </c>
      <c r="B846" s="68" t="s">
        <v>818</v>
      </c>
      <c r="C846" s="65" t="n">
        <v>1952</v>
      </c>
      <c r="D846" s="28"/>
      <c r="E846" s="65" t="s">
        <v>43</v>
      </c>
      <c r="F846" s="68" t="s">
        <v>202</v>
      </c>
      <c r="G846" s="65" t="n">
        <v>2</v>
      </c>
      <c r="H846" s="69" t="n">
        <v>1</v>
      </c>
      <c r="I846" s="70" t="n">
        <v>272.8</v>
      </c>
      <c r="J846" s="70" t="n">
        <v>226.7</v>
      </c>
      <c r="K846" s="65" t="n">
        <v>226.7</v>
      </c>
      <c r="L846" s="69" t="n">
        <v>4</v>
      </c>
      <c r="M846" s="70" t="n">
        <v>38867.7378023928</v>
      </c>
      <c r="N846" s="70" t="n">
        <v>0</v>
      </c>
      <c r="O846" s="70" t="n">
        <v>0</v>
      </c>
      <c r="P846" s="70" t="n">
        <f aca="false">M846</f>
        <v>38867.7378023928</v>
      </c>
      <c r="Q846" s="74" t="n">
        <f aca="false">P846/J846</f>
        <v>171.450100584</v>
      </c>
      <c r="R846" s="65" t="n">
        <v>11111.76</v>
      </c>
      <c r="S846" s="65" t="n">
        <v>2021</v>
      </c>
      <c r="T846" s="36"/>
    </row>
    <row r="847" s="2" customFormat="true" ht="12.75" hidden="false" customHeight="true" outlineLevel="0" collapsed="false">
      <c r="A847" s="65" t="n">
        <f aca="false">A846+1</f>
        <v>5</v>
      </c>
      <c r="B847" s="68" t="s">
        <v>819</v>
      </c>
      <c r="C847" s="65" t="n">
        <v>1952</v>
      </c>
      <c r="D847" s="28"/>
      <c r="E847" s="65" t="s">
        <v>43</v>
      </c>
      <c r="F847" s="68" t="s">
        <v>202</v>
      </c>
      <c r="G847" s="65" t="n">
        <v>2</v>
      </c>
      <c r="H847" s="69" t="n">
        <v>2</v>
      </c>
      <c r="I847" s="70" t="n">
        <v>662.5</v>
      </c>
      <c r="J847" s="70" t="n">
        <v>517.2</v>
      </c>
      <c r="K847" s="65" t="n">
        <v>480</v>
      </c>
      <c r="L847" s="69" t="n">
        <v>13</v>
      </c>
      <c r="M847" s="70" t="n">
        <v>88673.9920220448</v>
      </c>
      <c r="N847" s="70" t="n">
        <v>0</v>
      </c>
      <c r="O847" s="70" t="n">
        <v>0</v>
      </c>
      <c r="P847" s="70" t="n">
        <f aca="false">M847</f>
        <v>88673.9920220448</v>
      </c>
      <c r="Q847" s="74" t="n">
        <f aca="false">P847/J847</f>
        <v>171.450100584</v>
      </c>
      <c r="R847" s="65" t="n">
        <v>11111.76</v>
      </c>
      <c r="S847" s="65" t="n">
        <v>2021</v>
      </c>
      <c r="T847" s="36"/>
    </row>
    <row r="848" s="2" customFormat="true" ht="12.75" hidden="false" customHeight="true" outlineLevel="0" collapsed="false">
      <c r="A848" s="65" t="n">
        <f aca="false">A847+1</f>
        <v>6</v>
      </c>
      <c r="B848" s="68" t="s">
        <v>820</v>
      </c>
      <c r="C848" s="65" t="n">
        <v>1952</v>
      </c>
      <c r="D848" s="28"/>
      <c r="E848" s="65" t="s">
        <v>43</v>
      </c>
      <c r="F848" s="68" t="s">
        <v>202</v>
      </c>
      <c r="G848" s="65" t="n">
        <v>2</v>
      </c>
      <c r="H848" s="69" t="n">
        <v>1</v>
      </c>
      <c r="I848" s="70" t="n">
        <v>266.7</v>
      </c>
      <c r="J848" s="70" t="n">
        <v>220.7</v>
      </c>
      <c r="K848" s="65" t="n">
        <v>220.2</v>
      </c>
      <c r="L848" s="69" t="n">
        <v>4</v>
      </c>
      <c r="M848" s="70" t="n">
        <v>21424</v>
      </c>
      <c r="N848" s="70" t="n">
        <v>0</v>
      </c>
      <c r="O848" s="70" t="n">
        <v>0</v>
      </c>
      <c r="P848" s="70" t="n">
        <f aca="false">M848</f>
        <v>21424</v>
      </c>
      <c r="Q848" s="74" t="n">
        <f aca="false">P848/J848</f>
        <v>97.0729497054826</v>
      </c>
      <c r="R848" s="65" t="n">
        <v>11111.76</v>
      </c>
      <c r="S848" s="65" t="n">
        <v>2021</v>
      </c>
      <c r="T848" s="36"/>
    </row>
    <row r="849" s="2" customFormat="true" ht="12.75" hidden="false" customHeight="true" outlineLevel="0" collapsed="false">
      <c r="A849" s="65" t="n">
        <f aca="false">A848+1</f>
        <v>7</v>
      </c>
      <c r="B849" s="68" t="s">
        <v>821</v>
      </c>
      <c r="C849" s="65" t="n">
        <v>1952</v>
      </c>
      <c r="D849" s="28"/>
      <c r="E849" s="65" t="s">
        <v>43</v>
      </c>
      <c r="F849" s="68" t="s">
        <v>202</v>
      </c>
      <c r="G849" s="65" t="n">
        <v>2</v>
      </c>
      <c r="H849" s="69" t="n">
        <v>2</v>
      </c>
      <c r="I849" s="70" t="n">
        <v>657.3</v>
      </c>
      <c r="J849" s="70" t="n">
        <v>516.9</v>
      </c>
      <c r="K849" s="65" t="n">
        <v>516.9</v>
      </c>
      <c r="L849" s="69" t="n">
        <v>12</v>
      </c>
      <c r="M849" s="70" t="n">
        <v>88622.5569918696</v>
      </c>
      <c r="N849" s="70" t="n">
        <v>0</v>
      </c>
      <c r="O849" s="70" t="n">
        <v>0</v>
      </c>
      <c r="P849" s="70" t="n">
        <f aca="false">M849</f>
        <v>88622.5569918696</v>
      </c>
      <c r="Q849" s="74" t="n">
        <f aca="false">P849/J849</f>
        <v>171.450100584</v>
      </c>
      <c r="R849" s="65" t="n">
        <v>11111.76</v>
      </c>
      <c r="S849" s="65" t="n">
        <v>2021</v>
      </c>
      <c r="T849" s="36"/>
    </row>
    <row r="850" s="2" customFormat="true" ht="12.75" hidden="false" customHeight="true" outlineLevel="0" collapsed="false">
      <c r="A850" s="65" t="n">
        <f aca="false">A849+1</f>
        <v>8</v>
      </c>
      <c r="B850" s="68" t="s">
        <v>822</v>
      </c>
      <c r="C850" s="65" t="n">
        <v>1952</v>
      </c>
      <c r="D850" s="28"/>
      <c r="E850" s="65" t="s">
        <v>43</v>
      </c>
      <c r="F850" s="68" t="s">
        <v>202</v>
      </c>
      <c r="G850" s="65" t="n">
        <v>2</v>
      </c>
      <c r="H850" s="69" t="n">
        <v>2</v>
      </c>
      <c r="I850" s="70" t="n">
        <v>659.4</v>
      </c>
      <c r="J850" s="70" t="n">
        <v>517</v>
      </c>
      <c r="K850" s="65" t="n">
        <v>377.8</v>
      </c>
      <c r="L850" s="69" t="n">
        <v>15</v>
      </c>
      <c r="M850" s="70" t="n">
        <v>50013</v>
      </c>
      <c r="N850" s="70" t="n">
        <v>0</v>
      </c>
      <c r="O850" s="70" t="n">
        <v>0</v>
      </c>
      <c r="P850" s="70" t="n">
        <f aca="false">M850</f>
        <v>50013</v>
      </c>
      <c r="Q850" s="74" t="n">
        <f aca="false">P850/J850</f>
        <v>96.7369439071567</v>
      </c>
      <c r="R850" s="65" t="n">
        <v>11111.76</v>
      </c>
      <c r="S850" s="65" t="n">
        <v>2021</v>
      </c>
      <c r="T850" s="36"/>
    </row>
    <row r="851" s="2" customFormat="true" ht="12.75" hidden="false" customHeight="true" outlineLevel="0" collapsed="false">
      <c r="A851" s="65" t="n">
        <f aca="false">A850+1</f>
        <v>9</v>
      </c>
      <c r="B851" s="68" t="s">
        <v>823</v>
      </c>
      <c r="C851" s="65" t="n">
        <v>1952</v>
      </c>
      <c r="D851" s="28"/>
      <c r="E851" s="65" t="s">
        <v>43</v>
      </c>
      <c r="F851" s="68" t="s">
        <v>202</v>
      </c>
      <c r="G851" s="65" t="n">
        <v>2</v>
      </c>
      <c r="H851" s="69" t="n">
        <v>2</v>
      </c>
      <c r="I851" s="70" t="n">
        <v>489.6</v>
      </c>
      <c r="J851" s="70" t="n">
        <v>424.7</v>
      </c>
      <c r="K851" s="65" t="n">
        <v>424.7</v>
      </c>
      <c r="L851" s="69" t="n">
        <v>8</v>
      </c>
      <c r="M851" s="70" t="n">
        <v>72814.8577180248</v>
      </c>
      <c r="N851" s="70" t="n">
        <v>0</v>
      </c>
      <c r="O851" s="70" t="n">
        <v>0</v>
      </c>
      <c r="P851" s="70" t="n">
        <f aca="false">M851</f>
        <v>72814.8577180248</v>
      </c>
      <c r="Q851" s="74" t="n">
        <f aca="false">P851/J851</f>
        <v>171.450100584</v>
      </c>
      <c r="R851" s="65" t="n">
        <v>11111.76</v>
      </c>
      <c r="S851" s="65" t="n">
        <v>2021</v>
      </c>
      <c r="T851" s="36"/>
    </row>
    <row r="852" s="2" customFormat="true" ht="12.75" hidden="false" customHeight="true" outlineLevel="0" collapsed="false">
      <c r="A852" s="65" t="n">
        <f aca="false">A851+1</f>
        <v>10</v>
      </c>
      <c r="B852" s="68" t="s">
        <v>824</v>
      </c>
      <c r="C852" s="65" t="n">
        <v>1962</v>
      </c>
      <c r="D852" s="28"/>
      <c r="E852" s="65" t="s">
        <v>43</v>
      </c>
      <c r="F852" s="68" t="s">
        <v>163</v>
      </c>
      <c r="G852" s="65" t="n">
        <v>4</v>
      </c>
      <c r="H852" s="69" t="n">
        <v>3</v>
      </c>
      <c r="I852" s="70" t="n">
        <v>2785.3</v>
      </c>
      <c r="J852" s="70" t="n">
        <v>2585.3</v>
      </c>
      <c r="K852" s="70" t="n">
        <v>706.19</v>
      </c>
      <c r="L852" s="69" t="n">
        <v>127</v>
      </c>
      <c r="M852" s="70" t="n">
        <v>831578</v>
      </c>
      <c r="N852" s="70" t="n">
        <v>0</v>
      </c>
      <c r="O852" s="70" t="n">
        <v>0</v>
      </c>
      <c r="P852" s="70" t="n">
        <f aca="false">M852</f>
        <v>831578</v>
      </c>
      <c r="Q852" s="74" t="n">
        <f aca="false">P852/J852</f>
        <v>321.656287471473</v>
      </c>
      <c r="R852" s="65" t="n">
        <v>11126.76</v>
      </c>
      <c r="S852" s="65" t="n">
        <v>2021</v>
      </c>
      <c r="T852" s="36"/>
    </row>
    <row r="853" s="2" customFormat="true" ht="12.75" hidden="false" customHeight="true" outlineLevel="0" collapsed="false">
      <c r="A853" s="65" t="n">
        <f aca="false">A852+1</f>
        <v>11</v>
      </c>
      <c r="B853" s="68" t="s">
        <v>825</v>
      </c>
      <c r="C853" s="65" t="s">
        <v>826</v>
      </c>
      <c r="D853" s="28"/>
      <c r="E853" s="65" t="s">
        <v>43</v>
      </c>
      <c r="F853" s="68" t="s">
        <v>325</v>
      </c>
      <c r="G853" s="65" t="n">
        <v>1</v>
      </c>
      <c r="H853" s="69" t="n">
        <v>1</v>
      </c>
      <c r="I853" s="70" t="n">
        <v>109.7</v>
      </c>
      <c r="J853" s="70" t="n">
        <v>101.4</v>
      </c>
      <c r="K853" s="70" t="n">
        <v>0</v>
      </c>
      <c r="L853" s="69" t="n">
        <v>3</v>
      </c>
      <c r="M853" s="70" t="n">
        <v>10347.14449314</v>
      </c>
      <c r="N853" s="70" t="n">
        <v>0</v>
      </c>
      <c r="O853" s="70" t="n">
        <v>0</v>
      </c>
      <c r="P853" s="70" t="n">
        <f aca="false">M853</f>
        <v>10347.14449314</v>
      </c>
      <c r="Q853" s="74" t="n">
        <f aca="false">P853/J853</f>
        <v>102.0428451</v>
      </c>
      <c r="R853" s="65" t="n">
        <v>11126.76</v>
      </c>
      <c r="S853" s="65" t="n">
        <v>2021</v>
      </c>
      <c r="T853" s="36"/>
    </row>
    <row r="854" s="2" customFormat="true" ht="12.75" hidden="false" customHeight="true" outlineLevel="0" collapsed="false">
      <c r="A854" s="65" t="n">
        <f aca="false">A853+1</f>
        <v>12</v>
      </c>
      <c r="B854" s="68" t="s">
        <v>827</v>
      </c>
      <c r="C854" s="65" t="s">
        <v>828</v>
      </c>
      <c r="D854" s="28"/>
      <c r="E854" s="65" t="s">
        <v>43</v>
      </c>
      <c r="F854" s="68" t="s">
        <v>325</v>
      </c>
      <c r="G854" s="65" t="n">
        <v>1</v>
      </c>
      <c r="H854" s="69" t="n">
        <v>1</v>
      </c>
      <c r="I854" s="70" t="n">
        <v>119.2</v>
      </c>
      <c r="J854" s="70" t="n">
        <v>97.3</v>
      </c>
      <c r="K854" s="70" t="n">
        <v>46.8</v>
      </c>
      <c r="L854" s="69" t="n">
        <v>4</v>
      </c>
      <c r="M854" s="70" t="n">
        <v>9928.76882823</v>
      </c>
      <c r="N854" s="70" t="n">
        <v>0</v>
      </c>
      <c r="O854" s="70" t="n">
        <v>0</v>
      </c>
      <c r="P854" s="70" t="n">
        <f aca="false">M854</f>
        <v>9928.76882823</v>
      </c>
      <c r="Q854" s="74" t="n">
        <f aca="false">P854/J854</f>
        <v>102.0428451</v>
      </c>
      <c r="R854" s="65" t="n">
        <v>11126.76</v>
      </c>
      <c r="S854" s="65" t="n">
        <v>2021</v>
      </c>
      <c r="T854" s="36"/>
    </row>
    <row r="855" s="2" customFormat="true" ht="12.75" hidden="false" customHeight="true" outlineLevel="0" collapsed="false">
      <c r="A855" s="65" t="n">
        <f aca="false">A854+1</f>
        <v>13</v>
      </c>
      <c r="B855" s="68" t="s">
        <v>829</v>
      </c>
      <c r="C855" s="65" t="s">
        <v>232</v>
      </c>
      <c r="D855" s="28"/>
      <c r="E855" s="65" t="s">
        <v>43</v>
      </c>
      <c r="F855" s="68" t="s">
        <v>202</v>
      </c>
      <c r="G855" s="65" t="n">
        <v>3</v>
      </c>
      <c r="H855" s="69" t="n">
        <v>3</v>
      </c>
      <c r="I855" s="70" t="n">
        <v>2297</v>
      </c>
      <c r="J855" s="70" t="n">
        <v>2062</v>
      </c>
      <c r="K855" s="70" t="n">
        <v>1680.33</v>
      </c>
      <c r="L855" s="69" t="n">
        <v>25</v>
      </c>
      <c r="M855" s="70" t="n">
        <v>1485352.6272</v>
      </c>
      <c r="N855" s="70" t="n">
        <v>0</v>
      </c>
      <c r="O855" s="70" t="n">
        <v>0</v>
      </c>
      <c r="P855" s="70" t="n">
        <f aca="false">M855</f>
        <v>1485352.6272</v>
      </c>
      <c r="Q855" s="74" t="n">
        <f aca="false">P855/J855</f>
        <v>720.3456</v>
      </c>
      <c r="R855" s="65" t="n">
        <v>11126.76</v>
      </c>
      <c r="S855" s="65" t="n">
        <v>2021</v>
      </c>
      <c r="T855" s="36"/>
    </row>
    <row r="856" s="2" customFormat="true" ht="12.75" hidden="false" customHeight="true" outlineLevel="0" collapsed="false">
      <c r="A856" s="65" t="n">
        <f aca="false">A855+1</f>
        <v>14</v>
      </c>
      <c r="B856" s="68" t="s">
        <v>830</v>
      </c>
      <c r="C856" s="65" t="s">
        <v>158</v>
      </c>
      <c r="D856" s="28"/>
      <c r="E856" s="65" t="s">
        <v>43</v>
      </c>
      <c r="F856" s="68" t="s">
        <v>202</v>
      </c>
      <c r="G856" s="65" t="n">
        <v>3</v>
      </c>
      <c r="H856" s="69" t="n">
        <v>3</v>
      </c>
      <c r="I856" s="70" t="n">
        <v>2338.4</v>
      </c>
      <c r="J856" s="70" t="n">
        <v>2107</v>
      </c>
      <c r="K856" s="70" t="n">
        <v>1599.5</v>
      </c>
      <c r="L856" s="69" t="n">
        <v>27</v>
      </c>
      <c r="M856" s="70" t="n">
        <v>1517768.1792</v>
      </c>
      <c r="N856" s="70" t="n">
        <v>0</v>
      </c>
      <c r="O856" s="70" t="n">
        <v>0</v>
      </c>
      <c r="P856" s="70" t="n">
        <f aca="false">M856</f>
        <v>1517768.1792</v>
      </c>
      <c r="Q856" s="74" t="n">
        <f aca="false">P856/J856</f>
        <v>720.3456</v>
      </c>
      <c r="R856" s="65" t="n">
        <v>11126.76</v>
      </c>
      <c r="S856" s="65" t="n">
        <v>2021</v>
      </c>
      <c r="T856" s="36"/>
    </row>
    <row r="857" s="2" customFormat="true" ht="12.75" hidden="false" customHeight="true" outlineLevel="0" collapsed="false">
      <c r="A857" s="65" t="n">
        <f aca="false">A856+1</f>
        <v>15</v>
      </c>
      <c r="B857" s="68" t="s">
        <v>831</v>
      </c>
      <c r="C857" s="65" t="s">
        <v>232</v>
      </c>
      <c r="D857" s="28"/>
      <c r="E857" s="65" t="s">
        <v>43</v>
      </c>
      <c r="F857" s="68" t="s">
        <v>202</v>
      </c>
      <c r="G857" s="65" t="n">
        <v>3</v>
      </c>
      <c r="H857" s="69" t="n">
        <v>2</v>
      </c>
      <c r="I857" s="70" t="n">
        <v>1650.3</v>
      </c>
      <c r="J857" s="70" t="n">
        <v>1431.3</v>
      </c>
      <c r="K857" s="70" t="n">
        <v>1430.71</v>
      </c>
      <c r="L857" s="69" t="n">
        <v>19</v>
      </c>
      <c r="M857" s="70" t="n">
        <v>1031030.65728</v>
      </c>
      <c r="N857" s="70" t="n">
        <v>0</v>
      </c>
      <c r="O857" s="70" t="n">
        <v>0</v>
      </c>
      <c r="P857" s="70" t="n">
        <f aca="false">M857</f>
        <v>1031030.65728</v>
      </c>
      <c r="Q857" s="74" t="n">
        <f aca="false">P857/J857</f>
        <v>720.3456</v>
      </c>
      <c r="R857" s="65" t="n">
        <v>11126.76</v>
      </c>
      <c r="S857" s="65" t="n">
        <v>2021</v>
      </c>
      <c r="T857" s="36"/>
    </row>
    <row r="858" s="2" customFormat="true" ht="12.75" hidden="false" customHeight="true" outlineLevel="0" collapsed="false">
      <c r="A858" s="65" t="n">
        <f aca="false">A857+1</f>
        <v>16</v>
      </c>
      <c r="B858" s="68" t="s">
        <v>832</v>
      </c>
      <c r="C858" s="65" t="s">
        <v>232</v>
      </c>
      <c r="D858" s="28"/>
      <c r="E858" s="65" t="s">
        <v>43</v>
      </c>
      <c r="F858" s="68" t="s">
        <v>202</v>
      </c>
      <c r="G858" s="65" t="n">
        <v>2</v>
      </c>
      <c r="H858" s="69" t="n">
        <v>2</v>
      </c>
      <c r="I858" s="70" t="n">
        <v>682</v>
      </c>
      <c r="J858" s="70" t="n">
        <v>632</v>
      </c>
      <c r="K858" s="70" t="n">
        <v>632</v>
      </c>
      <c r="L858" s="69" t="n">
        <v>13</v>
      </c>
      <c r="M858" s="70" t="n">
        <v>37877.55</v>
      </c>
      <c r="N858" s="70" t="n">
        <v>0</v>
      </c>
      <c r="O858" s="70" t="n">
        <v>0</v>
      </c>
      <c r="P858" s="70" t="n">
        <f aca="false">M858</f>
        <v>37877.55</v>
      </c>
      <c r="Q858" s="74" t="n">
        <f aca="false">P858/J858</f>
        <v>59.932832278481</v>
      </c>
      <c r="R858" s="65" t="n">
        <v>11126.76</v>
      </c>
      <c r="S858" s="65" t="n">
        <v>2021</v>
      </c>
      <c r="T858" s="36"/>
    </row>
    <row r="859" s="2" customFormat="true" ht="12.75" hidden="false" customHeight="true" outlineLevel="0" collapsed="false">
      <c r="A859" s="65" t="n">
        <f aca="false">A858+1</f>
        <v>17</v>
      </c>
      <c r="B859" s="68" t="s">
        <v>833</v>
      </c>
      <c r="C859" s="65" t="s">
        <v>158</v>
      </c>
      <c r="D859" s="28"/>
      <c r="E859" s="65" t="s">
        <v>43</v>
      </c>
      <c r="F859" s="68" t="s">
        <v>202</v>
      </c>
      <c r="G859" s="65" t="n">
        <v>2</v>
      </c>
      <c r="H859" s="69" t="n">
        <v>2</v>
      </c>
      <c r="I859" s="70" t="n">
        <v>686.3</v>
      </c>
      <c r="J859" s="70" t="n">
        <v>619.3</v>
      </c>
      <c r="K859" s="70" t="n">
        <v>571.9</v>
      </c>
      <c r="L859" s="69" t="n">
        <v>13</v>
      </c>
      <c r="M859" s="70" t="n">
        <v>335235</v>
      </c>
      <c r="N859" s="70" t="n">
        <v>0</v>
      </c>
      <c r="O859" s="70" t="n">
        <v>0</v>
      </c>
      <c r="P859" s="70" t="n">
        <f aca="false">M859</f>
        <v>335235</v>
      </c>
      <c r="Q859" s="74" t="n">
        <f aca="false">P859/J859</f>
        <v>541.312772485064</v>
      </c>
      <c r="R859" s="65" t="n">
        <v>11126.76</v>
      </c>
      <c r="S859" s="65" t="n">
        <v>2021</v>
      </c>
      <c r="T859" s="36"/>
    </row>
    <row r="860" s="2" customFormat="true" ht="12.75" hidden="false" customHeight="true" outlineLevel="0" collapsed="false">
      <c r="A860" s="65" t="n">
        <f aca="false">A859+1</f>
        <v>18</v>
      </c>
      <c r="B860" s="68" t="s">
        <v>834</v>
      </c>
      <c r="C860" s="65" t="s">
        <v>171</v>
      </c>
      <c r="D860" s="28"/>
      <c r="E860" s="65" t="s">
        <v>43</v>
      </c>
      <c r="F860" s="68" t="s">
        <v>183</v>
      </c>
      <c r="G860" s="65" t="n">
        <v>2</v>
      </c>
      <c r="H860" s="69" t="n">
        <v>2</v>
      </c>
      <c r="I860" s="70" t="n">
        <v>1072.8</v>
      </c>
      <c r="J860" s="70" t="n">
        <v>1036</v>
      </c>
      <c r="K860" s="70" t="n">
        <v>483.3</v>
      </c>
      <c r="L860" s="69" t="n">
        <v>10</v>
      </c>
      <c r="M860" s="70" t="n">
        <v>335235</v>
      </c>
      <c r="N860" s="70" t="n">
        <v>0</v>
      </c>
      <c r="O860" s="70" t="n">
        <v>0</v>
      </c>
      <c r="P860" s="70" t="n">
        <f aca="false">M860</f>
        <v>335235</v>
      </c>
      <c r="Q860" s="74" t="n">
        <f aca="false">P860/J860</f>
        <v>323.585907335907</v>
      </c>
      <c r="R860" s="65" t="n">
        <v>11126.76</v>
      </c>
      <c r="S860" s="65" t="n">
        <v>2021</v>
      </c>
      <c r="T860" s="36"/>
    </row>
    <row r="861" s="2" customFormat="true" ht="12.75" hidden="false" customHeight="true" outlineLevel="0" collapsed="false">
      <c r="A861" s="65" t="n">
        <f aca="false">A860+1</f>
        <v>19</v>
      </c>
      <c r="B861" s="68" t="s">
        <v>835</v>
      </c>
      <c r="C861" s="65" t="s">
        <v>780</v>
      </c>
      <c r="D861" s="28"/>
      <c r="E861" s="65" t="s">
        <v>43</v>
      </c>
      <c r="F861" s="68" t="s">
        <v>183</v>
      </c>
      <c r="G861" s="65" t="n">
        <v>2</v>
      </c>
      <c r="H861" s="69" t="n">
        <v>2</v>
      </c>
      <c r="I861" s="70" t="n">
        <v>566.4</v>
      </c>
      <c r="J861" s="70" t="n">
        <v>536.4</v>
      </c>
      <c r="K861" s="70" t="n">
        <v>360.6</v>
      </c>
      <c r="L861" s="69" t="n">
        <v>11</v>
      </c>
      <c r="M861" s="70" t="n">
        <v>31502.96</v>
      </c>
      <c r="N861" s="70" t="n">
        <v>0</v>
      </c>
      <c r="O861" s="70" t="n">
        <v>0</v>
      </c>
      <c r="P861" s="70" t="n">
        <f aca="false">M861</f>
        <v>31502.96</v>
      </c>
      <c r="Q861" s="74" t="n">
        <f aca="false">P861/J861</f>
        <v>58.7303504847129</v>
      </c>
      <c r="R861" s="65" t="n">
        <v>11126.76</v>
      </c>
      <c r="S861" s="65" t="n">
        <v>2021</v>
      </c>
      <c r="T861" s="36"/>
    </row>
    <row r="862" s="2" customFormat="true" ht="12.75" hidden="false" customHeight="true" outlineLevel="0" collapsed="false">
      <c r="A862" s="65" t="n">
        <f aca="false">A861+1</f>
        <v>20</v>
      </c>
      <c r="B862" s="68" t="s">
        <v>836</v>
      </c>
      <c r="C862" s="65" t="s">
        <v>780</v>
      </c>
      <c r="D862" s="28"/>
      <c r="E862" s="65" t="s">
        <v>43</v>
      </c>
      <c r="F862" s="68" t="s">
        <v>183</v>
      </c>
      <c r="G862" s="65" t="n">
        <v>2</v>
      </c>
      <c r="H862" s="69" t="n">
        <v>2</v>
      </c>
      <c r="I862" s="70" t="n">
        <v>584.1</v>
      </c>
      <c r="J862" s="70" t="n">
        <v>554.1</v>
      </c>
      <c r="K862" s="70" t="n">
        <v>323.9</v>
      </c>
      <c r="L862" s="69" t="n">
        <v>13</v>
      </c>
      <c r="M862" s="70" t="n">
        <v>179299</v>
      </c>
      <c r="N862" s="70" t="n">
        <v>0</v>
      </c>
      <c r="O862" s="70" t="n">
        <v>0</v>
      </c>
      <c r="P862" s="70" t="n">
        <f aca="false">M862</f>
        <v>179299</v>
      </c>
      <c r="Q862" s="74" t="n">
        <f aca="false">P862/J862</f>
        <v>323.585995307706</v>
      </c>
      <c r="R862" s="65" t="n">
        <v>11126.76</v>
      </c>
      <c r="S862" s="65" t="n">
        <v>2021</v>
      </c>
      <c r="T862" s="36"/>
    </row>
    <row r="863" s="2" customFormat="true" ht="12.75" hidden="false" customHeight="true" outlineLevel="0" collapsed="false">
      <c r="A863" s="65" t="n">
        <f aca="false">A862+1</f>
        <v>21</v>
      </c>
      <c r="B863" s="68" t="s">
        <v>837</v>
      </c>
      <c r="C863" s="65" t="s">
        <v>472</v>
      </c>
      <c r="D863" s="28"/>
      <c r="E863" s="65" t="s">
        <v>43</v>
      </c>
      <c r="F863" s="68" t="s">
        <v>202</v>
      </c>
      <c r="G863" s="65" t="n">
        <v>4</v>
      </c>
      <c r="H863" s="69" t="n">
        <v>3</v>
      </c>
      <c r="I863" s="70" t="n">
        <v>2799</v>
      </c>
      <c r="J863" s="70" t="n">
        <v>2599</v>
      </c>
      <c r="K863" s="70" t="n">
        <v>450.5</v>
      </c>
      <c r="L863" s="69" t="n">
        <v>82</v>
      </c>
      <c r="M863" s="70" t="n">
        <v>841000.01</v>
      </c>
      <c r="N863" s="70" t="n">
        <v>0</v>
      </c>
      <c r="O863" s="70" t="n">
        <v>0</v>
      </c>
      <c r="P863" s="70" t="n">
        <f aca="false">M863</f>
        <v>841000.01</v>
      </c>
      <c r="Q863" s="74" t="n">
        <f aca="false">P863/J863</f>
        <v>323.585998460947</v>
      </c>
      <c r="R863" s="65" t="n">
        <v>11126.76</v>
      </c>
      <c r="S863" s="65" t="n">
        <v>2021</v>
      </c>
      <c r="T863" s="36"/>
    </row>
    <row r="864" s="2" customFormat="true" ht="12.75" hidden="false" customHeight="true" outlineLevel="0" collapsed="false">
      <c r="A864" s="65" t="n">
        <f aca="false">A863+1</f>
        <v>22</v>
      </c>
      <c r="B864" s="68" t="s">
        <v>838</v>
      </c>
      <c r="C864" s="65" t="s">
        <v>780</v>
      </c>
      <c r="D864" s="28"/>
      <c r="E864" s="65" t="s">
        <v>43</v>
      </c>
      <c r="F864" s="68" t="s">
        <v>311</v>
      </c>
      <c r="G864" s="65" t="n">
        <v>2</v>
      </c>
      <c r="H864" s="69" t="n">
        <v>1</v>
      </c>
      <c r="I864" s="70" t="n">
        <v>564</v>
      </c>
      <c r="J864" s="70" t="n">
        <v>534</v>
      </c>
      <c r="K864" s="70" t="n">
        <v>350.8</v>
      </c>
      <c r="L864" s="69" t="n">
        <v>12</v>
      </c>
      <c r="M864" s="70" t="n">
        <v>31361.99</v>
      </c>
      <c r="N864" s="70" t="n">
        <v>0</v>
      </c>
      <c r="O864" s="70" t="n">
        <v>0</v>
      </c>
      <c r="P864" s="70" t="n">
        <f aca="false">M864</f>
        <v>31361.99</v>
      </c>
      <c r="Q864" s="74" t="n">
        <f aca="false">P864/J864</f>
        <v>58.7303183520599</v>
      </c>
      <c r="R864" s="65" t="n">
        <v>11126.76</v>
      </c>
      <c r="S864" s="65" t="n">
        <v>2021</v>
      </c>
      <c r="T864" s="36"/>
    </row>
    <row r="865" s="2" customFormat="true" ht="12.75" hidden="false" customHeight="true" outlineLevel="0" collapsed="false">
      <c r="A865" s="65" t="n">
        <f aca="false">A864+1</f>
        <v>23</v>
      </c>
      <c r="B865" s="68" t="s">
        <v>839</v>
      </c>
      <c r="C865" s="65" t="s">
        <v>780</v>
      </c>
      <c r="D865" s="28"/>
      <c r="E865" s="65" t="s">
        <v>43</v>
      </c>
      <c r="F865" s="68" t="s">
        <v>311</v>
      </c>
      <c r="G865" s="65" t="n">
        <v>2</v>
      </c>
      <c r="H865" s="69" t="n">
        <v>2</v>
      </c>
      <c r="I865" s="70" t="n">
        <v>580</v>
      </c>
      <c r="J865" s="70" t="n">
        <v>550</v>
      </c>
      <c r="K865" s="70" t="n">
        <v>468.03</v>
      </c>
      <c r="L865" s="69" t="n">
        <v>17</v>
      </c>
      <c r="M865" s="70" t="n">
        <v>177972.3</v>
      </c>
      <c r="N865" s="70" t="n">
        <v>0</v>
      </c>
      <c r="O865" s="70" t="n">
        <v>0</v>
      </c>
      <c r="P865" s="70" t="n">
        <f aca="false">M865</f>
        <v>177972.3</v>
      </c>
      <c r="Q865" s="74" t="n">
        <f aca="false">P865/J865</f>
        <v>323.586</v>
      </c>
      <c r="R865" s="65" t="n">
        <v>11126.76</v>
      </c>
      <c r="S865" s="65" t="n">
        <v>2021</v>
      </c>
      <c r="T865" s="36"/>
    </row>
    <row r="866" s="2" customFormat="true" ht="12.75" hidden="false" customHeight="true" outlineLevel="0" collapsed="false">
      <c r="A866" s="65" t="n">
        <f aca="false">A865+1</f>
        <v>24</v>
      </c>
      <c r="B866" s="68" t="s">
        <v>840</v>
      </c>
      <c r="C866" s="65" t="s">
        <v>841</v>
      </c>
      <c r="D866" s="28"/>
      <c r="E866" s="65" t="s">
        <v>43</v>
      </c>
      <c r="F866" s="68" t="s">
        <v>311</v>
      </c>
      <c r="G866" s="65" t="n">
        <v>2</v>
      </c>
      <c r="H866" s="69" t="n">
        <v>2</v>
      </c>
      <c r="I866" s="70" t="n">
        <v>594</v>
      </c>
      <c r="J866" s="70" t="n">
        <v>564</v>
      </c>
      <c r="K866" s="70" t="n">
        <v>401.36</v>
      </c>
      <c r="L866" s="69" t="n">
        <v>9</v>
      </c>
      <c r="M866" s="70" t="n">
        <v>33123.75</v>
      </c>
      <c r="N866" s="70" t="n">
        <v>0</v>
      </c>
      <c r="O866" s="70" t="n">
        <v>0</v>
      </c>
      <c r="P866" s="70" t="n">
        <f aca="false">M866</f>
        <v>33123.75</v>
      </c>
      <c r="Q866" s="74" t="n">
        <f aca="false">P866/J866</f>
        <v>58.7300531914894</v>
      </c>
      <c r="R866" s="65" t="n">
        <v>11126.76</v>
      </c>
      <c r="S866" s="65" t="n">
        <v>2021</v>
      </c>
      <c r="T866" s="36"/>
    </row>
    <row r="867" s="2" customFormat="true" ht="12.75" hidden="false" customHeight="true" outlineLevel="0" collapsed="false">
      <c r="A867" s="65" t="n">
        <f aca="false">A866+1</f>
        <v>25</v>
      </c>
      <c r="B867" s="68" t="s">
        <v>842</v>
      </c>
      <c r="C867" s="65" t="s">
        <v>780</v>
      </c>
      <c r="D867" s="28"/>
      <c r="E867" s="65" t="s">
        <v>43</v>
      </c>
      <c r="F867" s="68" t="s">
        <v>311</v>
      </c>
      <c r="G867" s="65" t="n">
        <v>2</v>
      </c>
      <c r="H867" s="69" t="n">
        <v>2</v>
      </c>
      <c r="I867" s="70" t="n">
        <v>585.3</v>
      </c>
      <c r="J867" s="70" t="n">
        <v>539</v>
      </c>
      <c r="K867" s="70" t="n">
        <v>395.4</v>
      </c>
      <c r="L867" s="69" t="n">
        <v>10</v>
      </c>
      <c r="M867" s="70" t="n">
        <v>31655.42</v>
      </c>
      <c r="N867" s="70" t="n">
        <v>0</v>
      </c>
      <c r="O867" s="70" t="n">
        <v>0</v>
      </c>
      <c r="P867" s="70" t="n">
        <f aca="false">M867</f>
        <v>31655.42</v>
      </c>
      <c r="Q867" s="74" t="n">
        <f aca="false">P867/J867</f>
        <v>58.7299072356215</v>
      </c>
      <c r="R867" s="65" t="n">
        <v>11126.76</v>
      </c>
      <c r="S867" s="65" t="n">
        <v>2021</v>
      </c>
      <c r="T867" s="36"/>
    </row>
    <row r="868" s="2" customFormat="true" ht="12.75" hidden="false" customHeight="true" outlineLevel="0" collapsed="false">
      <c r="A868" s="65" t="n">
        <f aca="false">A867+1</f>
        <v>26</v>
      </c>
      <c r="B868" s="68" t="s">
        <v>843</v>
      </c>
      <c r="C868" s="65" t="s">
        <v>780</v>
      </c>
      <c r="D868" s="28"/>
      <c r="E868" s="65" t="s">
        <v>43</v>
      </c>
      <c r="F868" s="68" t="s">
        <v>311</v>
      </c>
      <c r="G868" s="65" t="n">
        <v>2</v>
      </c>
      <c r="H868" s="69" t="n">
        <v>2</v>
      </c>
      <c r="I868" s="70" t="n">
        <v>580</v>
      </c>
      <c r="J868" s="70" t="n">
        <v>550</v>
      </c>
      <c r="K868" s="70" t="n">
        <v>399.8</v>
      </c>
      <c r="L868" s="69" t="n">
        <v>13</v>
      </c>
      <c r="M868" s="70" t="n">
        <v>177972.3</v>
      </c>
      <c r="N868" s="70" t="n">
        <v>0</v>
      </c>
      <c r="O868" s="70" t="n">
        <v>0</v>
      </c>
      <c r="P868" s="70" t="n">
        <f aca="false">M868</f>
        <v>177972.3</v>
      </c>
      <c r="Q868" s="74" t="n">
        <f aca="false">P868/J868</f>
        <v>323.586</v>
      </c>
      <c r="R868" s="65" t="n">
        <v>11126.76</v>
      </c>
      <c r="S868" s="65" t="n">
        <v>2021</v>
      </c>
      <c r="T868" s="36"/>
    </row>
    <row r="869" s="2" customFormat="true" ht="12.75" hidden="false" customHeight="true" outlineLevel="0" collapsed="false">
      <c r="A869" s="65" t="n">
        <f aca="false">A868+1</f>
        <v>27</v>
      </c>
      <c r="B869" s="68" t="s">
        <v>844</v>
      </c>
      <c r="C869" s="65" t="s">
        <v>845</v>
      </c>
      <c r="D869" s="28"/>
      <c r="E869" s="65" t="s">
        <v>43</v>
      </c>
      <c r="F869" s="68" t="s">
        <v>311</v>
      </c>
      <c r="G869" s="65" t="n">
        <v>2</v>
      </c>
      <c r="H869" s="69" t="n">
        <v>1</v>
      </c>
      <c r="I869" s="70" t="n">
        <v>573</v>
      </c>
      <c r="J869" s="70" t="n">
        <v>543</v>
      </c>
      <c r="K869" s="70" t="n">
        <v>384.8</v>
      </c>
      <c r="L869" s="69" t="n">
        <v>10</v>
      </c>
      <c r="M869" s="70" t="n">
        <v>175707.2</v>
      </c>
      <c r="N869" s="70" t="n">
        <v>0</v>
      </c>
      <c r="O869" s="70" t="n">
        <v>0</v>
      </c>
      <c r="P869" s="70" t="n">
        <f aca="false">M869</f>
        <v>175707.2</v>
      </c>
      <c r="Q869" s="74" t="n">
        <f aca="false">P869/J869</f>
        <v>323.586003683241</v>
      </c>
      <c r="R869" s="65" t="n">
        <v>11126.76</v>
      </c>
      <c r="S869" s="65" t="n">
        <v>2021</v>
      </c>
      <c r="T869" s="36"/>
    </row>
    <row r="870" s="2" customFormat="true" ht="12.75" hidden="false" customHeight="true" outlineLevel="0" collapsed="false">
      <c r="A870" s="65" t="n">
        <f aca="false">A869+1</f>
        <v>28</v>
      </c>
      <c r="B870" s="68" t="s">
        <v>846</v>
      </c>
      <c r="C870" s="65" t="s">
        <v>845</v>
      </c>
      <c r="D870" s="28"/>
      <c r="E870" s="65" t="s">
        <v>43</v>
      </c>
      <c r="F870" s="68" t="s">
        <v>311</v>
      </c>
      <c r="G870" s="65" t="n">
        <v>2</v>
      </c>
      <c r="H870" s="69" t="n">
        <v>1</v>
      </c>
      <c r="I870" s="70" t="n">
        <v>360</v>
      </c>
      <c r="J870" s="70" t="n">
        <v>340</v>
      </c>
      <c r="K870" s="70" t="n">
        <v>73.7</v>
      </c>
      <c r="L870" s="69" t="n">
        <v>7</v>
      </c>
      <c r="M870" s="70" t="n">
        <v>19968.03</v>
      </c>
      <c r="N870" s="70" t="n">
        <v>0</v>
      </c>
      <c r="O870" s="70" t="n">
        <v>0</v>
      </c>
      <c r="P870" s="70" t="n">
        <f aca="false">M870</f>
        <v>19968.03</v>
      </c>
      <c r="Q870" s="74" t="n">
        <f aca="false">P870/J870</f>
        <v>58.7295</v>
      </c>
      <c r="R870" s="65" t="n">
        <v>11126.76</v>
      </c>
      <c r="S870" s="65" t="n">
        <v>2021</v>
      </c>
      <c r="T870" s="36"/>
    </row>
    <row r="871" s="2" customFormat="true" ht="12.75" hidden="false" customHeight="true" outlineLevel="0" collapsed="false">
      <c r="A871" s="65" t="n">
        <f aca="false">A870+1</f>
        <v>29</v>
      </c>
      <c r="B871" s="68" t="s">
        <v>847</v>
      </c>
      <c r="C871" s="65" t="s">
        <v>780</v>
      </c>
      <c r="D871" s="28"/>
      <c r="E871" s="65" t="s">
        <v>43</v>
      </c>
      <c r="F871" s="68" t="s">
        <v>311</v>
      </c>
      <c r="G871" s="65" t="n">
        <v>2</v>
      </c>
      <c r="H871" s="69" t="n">
        <v>1</v>
      </c>
      <c r="I871" s="70" t="n">
        <v>361</v>
      </c>
      <c r="J871" s="70" t="n">
        <v>341</v>
      </c>
      <c r="K871" s="70" t="n">
        <v>51.1</v>
      </c>
      <c r="L871" s="69" t="n">
        <v>10</v>
      </c>
      <c r="M871" s="70" t="n">
        <v>20043.65</v>
      </c>
      <c r="N871" s="70" t="n">
        <v>0</v>
      </c>
      <c r="O871" s="70" t="n">
        <v>0</v>
      </c>
      <c r="P871" s="70" t="n">
        <f aca="false">M871</f>
        <v>20043.65</v>
      </c>
      <c r="Q871" s="74" t="n">
        <f aca="false">P871/J871</f>
        <v>58.7790322580645</v>
      </c>
      <c r="R871" s="65" t="n">
        <v>11126.76</v>
      </c>
      <c r="S871" s="65" t="n">
        <v>2021</v>
      </c>
      <c r="T871" s="36"/>
    </row>
    <row r="872" s="2" customFormat="true" ht="12.75" hidden="false" customHeight="true" outlineLevel="0" collapsed="false">
      <c r="A872" s="65" t="n">
        <f aca="false">A871+1</f>
        <v>30</v>
      </c>
      <c r="B872" s="68" t="s">
        <v>848</v>
      </c>
      <c r="C872" s="65" t="s">
        <v>780</v>
      </c>
      <c r="D872" s="28"/>
      <c r="E872" s="65" t="s">
        <v>43</v>
      </c>
      <c r="F872" s="68" t="s">
        <v>311</v>
      </c>
      <c r="G872" s="65" t="n">
        <v>2</v>
      </c>
      <c r="H872" s="69" t="n">
        <v>2</v>
      </c>
      <c r="I872" s="70" t="n">
        <v>589</v>
      </c>
      <c r="J872" s="70" t="n">
        <v>559</v>
      </c>
      <c r="K872" s="70" t="n">
        <v>397.3</v>
      </c>
      <c r="L872" s="69" t="n">
        <v>12</v>
      </c>
      <c r="M872" s="70" t="n">
        <v>32830.33</v>
      </c>
      <c r="N872" s="70" t="n">
        <v>0</v>
      </c>
      <c r="O872" s="70" t="n">
        <v>0</v>
      </c>
      <c r="P872" s="70" t="n">
        <f aca="false">M872</f>
        <v>32830.33</v>
      </c>
      <c r="Q872" s="74" t="n">
        <f aca="false">P872/J872</f>
        <v>58.7304651162791</v>
      </c>
      <c r="R872" s="65" t="n">
        <v>11126.76</v>
      </c>
      <c r="S872" s="65" t="n">
        <v>2021</v>
      </c>
      <c r="T872" s="36"/>
    </row>
    <row r="873" s="2" customFormat="true" ht="12.75" hidden="false" customHeight="true" outlineLevel="0" collapsed="false">
      <c r="A873" s="65" t="n">
        <f aca="false">A872+1</f>
        <v>31</v>
      </c>
      <c r="B873" s="68" t="s">
        <v>849</v>
      </c>
      <c r="C873" s="65" t="s">
        <v>256</v>
      </c>
      <c r="D873" s="28"/>
      <c r="E873" s="65" t="s">
        <v>43</v>
      </c>
      <c r="F873" s="68" t="s">
        <v>311</v>
      </c>
      <c r="G873" s="65" t="n">
        <v>2</v>
      </c>
      <c r="H873" s="69" t="n">
        <v>1</v>
      </c>
      <c r="I873" s="70" t="n">
        <v>562.3</v>
      </c>
      <c r="J873" s="70" t="n">
        <v>532.3</v>
      </c>
      <c r="K873" s="70" t="n">
        <v>479.3</v>
      </c>
      <c r="L873" s="69" t="n">
        <v>9</v>
      </c>
      <c r="M873" s="70" t="n">
        <v>31262.17</v>
      </c>
      <c r="N873" s="70" t="n">
        <v>0</v>
      </c>
      <c r="O873" s="70" t="n">
        <v>0</v>
      </c>
      <c r="P873" s="70" t="n">
        <f aca="false">M873</f>
        <v>31262.17</v>
      </c>
      <c r="Q873" s="74" t="n">
        <f aca="false">P873/J873</f>
        <v>58.7303588202142</v>
      </c>
      <c r="R873" s="65" t="n">
        <v>11126.76</v>
      </c>
      <c r="S873" s="65" t="n">
        <v>2021</v>
      </c>
      <c r="T873" s="36"/>
    </row>
    <row r="874" s="2" customFormat="true" ht="12.75" hidden="false" customHeight="true" outlineLevel="0" collapsed="false">
      <c r="A874" s="47" t="s">
        <v>850</v>
      </c>
      <c r="B874" s="47"/>
      <c r="C874" s="49" t="n">
        <v>31</v>
      </c>
      <c r="D874" s="49"/>
      <c r="E874" s="49"/>
      <c r="F874" s="47"/>
      <c r="G874" s="49"/>
      <c r="H874" s="50"/>
      <c r="I874" s="54" t="n">
        <f aca="false">SUM(I843:I873)</f>
        <v>25596.97</v>
      </c>
      <c r="J874" s="54" t="n">
        <f aca="false">SUM(J843:J873)</f>
        <v>23085.1</v>
      </c>
      <c r="K874" s="54" t="n">
        <f aca="false">SUM(K843:K873)</f>
        <v>14825.39</v>
      </c>
      <c r="L874" s="54" t="n">
        <f aca="false">SUM(L843:L873)</f>
        <v>548</v>
      </c>
      <c r="M874" s="54" t="n">
        <f aca="false">SUM(M843:M873)</f>
        <v>7926053.1815357</v>
      </c>
      <c r="N874" s="54" t="n">
        <f aca="false">SUM(N843:N873)</f>
        <v>0</v>
      </c>
      <c r="O874" s="54" t="n">
        <f aca="false">SUM(O843:O873)</f>
        <v>0</v>
      </c>
      <c r="P874" s="54" t="n">
        <f aca="false">SUM(P843:P873)</f>
        <v>7926053.1815357</v>
      </c>
      <c r="Q874" s="86"/>
      <c r="R874" s="86"/>
      <c r="S874" s="49"/>
      <c r="T874" s="36"/>
    </row>
    <row r="875" s="85" customFormat="true" ht="12.75" hidden="false" customHeight="true" outlineLevel="0" collapsed="false">
      <c r="A875" s="31" t="s">
        <v>851</v>
      </c>
      <c r="B875" s="31"/>
      <c r="C875" s="96" t="n">
        <f aca="false">C874+C842+C811</f>
        <v>82</v>
      </c>
      <c r="D875" s="96"/>
      <c r="E875" s="96"/>
      <c r="F875" s="97"/>
      <c r="G875" s="96"/>
      <c r="H875" s="96"/>
      <c r="I875" s="98" t="n">
        <f aca="false">I874+I842+I811</f>
        <v>57076.21</v>
      </c>
      <c r="J875" s="98" t="n">
        <f aca="false">J874+J842+J811</f>
        <v>51211.42</v>
      </c>
      <c r="K875" s="98" t="n">
        <f aca="false">K874+K842+K811</f>
        <v>34654.51</v>
      </c>
      <c r="L875" s="103" t="n">
        <f aca="false">L874+L842+L811</f>
        <v>1077</v>
      </c>
      <c r="M875" s="98" t="n">
        <f aca="false">M811+M842+M874</f>
        <v>160736391.98495</v>
      </c>
      <c r="N875" s="96"/>
      <c r="O875" s="96"/>
      <c r="P875" s="98" t="n">
        <f aca="false">P874+P842+P811</f>
        <v>160736391.98495</v>
      </c>
      <c r="Q875" s="92"/>
      <c r="R875" s="92"/>
      <c r="S875" s="33"/>
      <c r="T875" s="84"/>
    </row>
    <row r="876" s="2" customFormat="true" ht="12.75" hidden="false" customHeight="true" outlineLevel="0" collapsed="false">
      <c r="A876" s="65"/>
      <c r="B876" s="66" t="s">
        <v>852</v>
      </c>
      <c r="C876" s="67"/>
      <c r="D876" s="65"/>
      <c r="E876" s="65"/>
      <c r="F876" s="68"/>
      <c r="G876" s="65"/>
      <c r="H876" s="69"/>
      <c r="I876" s="70"/>
      <c r="J876" s="70"/>
      <c r="K876" s="70"/>
      <c r="L876" s="69"/>
      <c r="M876" s="70"/>
      <c r="N876" s="70"/>
      <c r="O876" s="70"/>
      <c r="P876" s="71"/>
      <c r="Q876" s="74"/>
      <c r="R876" s="73"/>
      <c r="S876" s="65"/>
      <c r="T876" s="36"/>
    </row>
    <row r="877" s="2" customFormat="true" ht="12.75" hidden="false" customHeight="true" outlineLevel="0" collapsed="false">
      <c r="A877" s="65" t="n">
        <v>1</v>
      </c>
      <c r="B877" s="68" t="s">
        <v>853</v>
      </c>
      <c r="C877" s="65" t="s">
        <v>854</v>
      </c>
      <c r="D877" s="65" t="n">
        <v>1965</v>
      </c>
      <c r="E877" s="65" t="s">
        <v>43</v>
      </c>
      <c r="F877" s="68" t="s">
        <v>337</v>
      </c>
      <c r="G877" s="65" t="n">
        <v>2</v>
      </c>
      <c r="H877" s="69" t="n">
        <v>2</v>
      </c>
      <c r="I877" s="70" t="n">
        <v>377.5</v>
      </c>
      <c r="J877" s="70" t="n">
        <v>365.8</v>
      </c>
      <c r="K877" s="65" t="n">
        <v>258</v>
      </c>
      <c r="L877" s="69" t="n">
        <v>6</v>
      </c>
      <c r="M877" s="70" t="n">
        <v>118367.7588</v>
      </c>
      <c r="N877" s="70" t="n">
        <v>0</v>
      </c>
      <c r="O877" s="70" t="n">
        <v>0</v>
      </c>
      <c r="P877" s="70" t="n">
        <f aca="false">M877</f>
        <v>118367.7588</v>
      </c>
      <c r="Q877" s="74" t="n">
        <f aca="false">P877/J877</f>
        <v>323.586</v>
      </c>
      <c r="R877" s="65" t="n">
        <v>11111.76</v>
      </c>
      <c r="S877" s="65" t="n">
        <v>2019</v>
      </c>
      <c r="T877" s="36"/>
    </row>
    <row r="878" s="2" customFormat="true" ht="12.75" hidden="false" customHeight="true" outlineLevel="0" collapsed="false">
      <c r="A878" s="65" t="n">
        <f aca="false">A877+1</f>
        <v>2</v>
      </c>
      <c r="B878" s="68" t="s">
        <v>855</v>
      </c>
      <c r="C878" s="65" t="n">
        <v>1939</v>
      </c>
      <c r="D878" s="65"/>
      <c r="E878" s="65" t="s">
        <v>43</v>
      </c>
      <c r="F878" s="68" t="s">
        <v>54</v>
      </c>
      <c r="G878" s="65" t="n">
        <v>2</v>
      </c>
      <c r="H878" s="69" t="n">
        <v>1</v>
      </c>
      <c r="I878" s="70" t="n">
        <v>69</v>
      </c>
      <c r="J878" s="70" t="n">
        <v>65.1</v>
      </c>
      <c r="K878" s="65" t="n">
        <v>65.1</v>
      </c>
      <c r="L878" s="69" t="n">
        <v>3</v>
      </c>
      <c r="M878" s="70" t="n">
        <v>20229</v>
      </c>
      <c r="N878" s="70" t="n">
        <v>0</v>
      </c>
      <c r="O878" s="70" t="n">
        <v>0</v>
      </c>
      <c r="P878" s="70" t="n">
        <f aca="false">M878</f>
        <v>20229</v>
      </c>
      <c r="Q878" s="74" t="n">
        <f aca="false">P878/J878</f>
        <v>310.73732718894</v>
      </c>
      <c r="R878" s="65" t="n">
        <v>11111.76</v>
      </c>
      <c r="S878" s="65" t="n">
        <v>2019</v>
      </c>
      <c r="T878" s="36"/>
    </row>
    <row r="879" s="2" customFormat="true" ht="12.75" hidden="false" customHeight="true" outlineLevel="0" collapsed="false">
      <c r="A879" s="65" t="n">
        <f aca="false">A878+1</f>
        <v>3</v>
      </c>
      <c r="B879" s="68" t="s">
        <v>856</v>
      </c>
      <c r="C879" s="65" t="n">
        <v>1939</v>
      </c>
      <c r="D879" s="65"/>
      <c r="E879" s="65" t="s">
        <v>43</v>
      </c>
      <c r="F879" s="68" t="s">
        <v>54</v>
      </c>
      <c r="G879" s="65" t="n">
        <v>2</v>
      </c>
      <c r="H879" s="69"/>
      <c r="I879" s="70" t="n">
        <v>115</v>
      </c>
      <c r="J879" s="70" t="n">
        <v>65.5</v>
      </c>
      <c r="K879" s="65" t="n">
        <v>65.5</v>
      </c>
      <c r="L879" s="69" t="n">
        <v>3</v>
      </c>
      <c r="M879" s="70" t="n">
        <v>21264</v>
      </c>
      <c r="N879" s="70" t="n">
        <v>0</v>
      </c>
      <c r="O879" s="70" t="n">
        <v>0</v>
      </c>
      <c r="P879" s="70" t="n">
        <f aca="false">M879</f>
        <v>21264</v>
      </c>
      <c r="Q879" s="74" t="n">
        <f aca="false">P879/J879</f>
        <v>324.641221374046</v>
      </c>
      <c r="R879" s="65" t="n">
        <v>11111.76</v>
      </c>
      <c r="S879" s="65" t="n">
        <v>2019</v>
      </c>
      <c r="T879" s="36"/>
    </row>
    <row r="880" s="2" customFormat="true" ht="12.75" hidden="false" customHeight="true" outlineLevel="0" collapsed="false">
      <c r="A880" s="65" t="n">
        <f aca="false">A879+1</f>
        <v>4</v>
      </c>
      <c r="B880" s="68" t="s">
        <v>857</v>
      </c>
      <c r="C880" s="65" t="n">
        <v>1939</v>
      </c>
      <c r="D880" s="65"/>
      <c r="E880" s="65" t="s">
        <v>43</v>
      </c>
      <c r="F880" s="68" t="s">
        <v>54</v>
      </c>
      <c r="G880" s="65" t="n">
        <v>2</v>
      </c>
      <c r="H880" s="69" t="n">
        <v>3</v>
      </c>
      <c r="I880" s="70" t="n">
        <v>262</v>
      </c>
      <c r="J880" s="70" t="n">
        <v>219.6</v>
      </c>
      <c r="K880" s="65" t="n">
        <v>163.5</v>
      </c>
      <c r="L880" s="69" t="n">
        <v>5</v>
      </c>
      <c r="M880" s="70" t="n">
        <v>71059.49</v>
      </c>
      <c r="N880" s="70" t="n">
        <v>0</v>
      </c>
      <c r="O880" s="70" t="n">
        <v>0</v>
      </c>
      <c r="P880" s="70" t="n">
        <f aca="false">M880</f>
        <v>71059.49</v>
      </c>
      <c r="Q880" s="74" t="n">
        <f aca="false">P880/J880</f>
        <v>323.58602003643</v>
      </c>
      <c r="R880" s="65" t="n">
        <v>11111.76</v>
      </c>
      <c r="S880" s="65" t="n">
        <v>2019</v>
      </c>
      <c r="T880" s="36"/>
    </row>
    <row r="881" s="2" customFormat="true" ht="12.75" hidden="false" customHeight="true" outlineLevel="0" collapsed="false">
      <c r="A881" s="65" t="n">
        <f aca="false">A880+1</f>
        <v>5</v>
      </c>
      <c r="B881" s="68" t="s">
        <v>858</v>
      </c>
      <c r="C881" s="65" t="n">
        <v>1890</v>
      </c>
      <c r="D881" s="65"/>
      <c r="E881" s="65" t="s">
        <v>43</v>
      </c>
      <c r="F881" s="68" t="s">
        <v>54</v>
      </c>
      <c r="G881" s="65" t="n">
        <v>2</v>
      </c>
      <c r="H881" s="69" t="n">
        <v>3</v>
      </c>
      <c r="I881" s="70" t="n">
        <v>177.6</v>
      </c>
      <c r="J881" s="70" t="n">
        <v>174.1</v>
      </c>
      <c r="K881" s="65" t="n">
        <v>174.1</v>
      </c>
      <c r="L881" s="69" t="n">
        <v>4</v>
      </c>
      <c r="M881" s="70" t="n">
        <v>56336.32</v>
      </c>
      <c r="N881" s="70" t="n">
        <v>0</v>
      </c>
      <c r="O881" s="70" t="n">
        <v>0</v>
      </c>
      <c r="P881" s="70" t="n">
        <f aca="false">M881</f>
        <v>56336.32</v>
      </c>
      <c r="Q881" s="74" t="n">
        <f aca="false">P881/J881</f>
        <v>323.585985066054</v>
      </c>
      <c r="R881" s="65" t="n">
        <v>11111.76</v>
      </c>
      <c r="S881" s="65" t="n">
        <v>2019</v>
      </c>
      <c r="T881" s="36"/>
    </row>
    <row r="882" s="2" customFormat="true" ht="12.75" hidden="false" customHeight="true" outlineLevel="0" collapsed="false">
      <c r="A882" s="65" t="n">
        <f aca="false">A881+1</f>
        <v>6</v>
      </c>
      <c r="B882" s="68" t="s">
        <v>859</v>
      </c>
      <c r="C882" s="65" t="n">
        <v>1952</v>
      </c>
      <c r="D882" s="65"/>
      <c r="E882" s="65" t="s">
        <v>43</v>
      </c>
      <c r="F882" s="68" t="s">
        <v>79</v>
      </c>
      <c r="G882" s="65" t="n">
        <v>2</v>
      </c>
      <c r="H882" s="69" t="n">
        <v>2</v>
      </c>
      <c r="I882" s="70" t="n">
        <v>887</v>
      </c>
      <c r="J882" s="70" t="n">
        <v>759.3</v>
      </c>
      <c r="K882" s="65" t="n">
        <v>759.3</v>
      </c>
      <c r="L882" s="69" t="n">
        <v>12</v>
      </c>
      <c r="M882" s="70" t="n">
        <v>41281</v>
      </c>
      <c r="N882" s="70" t="n">
        <v>0</v>
      </c>
      <c r="O882" s="70" t="n">
        <v>0</v>
      </c>
      <c r="P882" s="70" t="n">
        <f aca="false">M882</f>
        <v>41281</v>
      </c>
      <c r="Q882" s="74" t="n">
        <f aca="false">P882/J882</f>
        <v>54.3671802976426</v>
      </c>
      <c r="R882" s="65" t="n">
        <v>11111.76</v>
      </c>
      <c r="S882" s="65" t="n">
        <v>2019</v>
      </c>
      <c r="T882" s="36"/>
    </row>
    <row r="883" s="2" customFormat="true" ht="12.75" hidden="false" customHeight="true" outlineLevel="0" collapsed="false">
      <c r="A883" s="65" t="n">
        <f aca="false">A882+1</f>
        <v>7</v>
      </c>
      <c r="B883" s="68" t="s">
        <v>860</v>
      </c>
      <c r="C883" s="65" t="n">
        <v>1939</v>
      </c>
      <c r="D883" s="65"/>
      <c r="E883" s="65" t="s">
        <v>43</v>
      </c>
      <c r="F883" s="68" t="s">
        <v>54</v>
      </c>
      <c r="G883" s="65" t="n">
        <v>2</v>
      </c>
      <c r="H883" s="69"/>
      <c r="I883" s="70" t="n">
        <v>119.9</v>
      </c>
      <c r="J883" s="70" t="n">
        <v>119.9</v>
      </c>
      <c r="K883" s="65" t="n">
        <v>119.9</v>
      </c>
      <c r="L883" s="69" t="n">
        <v>5</v>
      </c>
      <c r="M883" s="70" t="n">
        <v>38796</v>
      </c>
      <c r="N883" s="70" t="n">
        <v>0</v>
      </c>
      <c r="O883" s="70" t="n">
        <v>0</v>
      </c>
      <c r="P883" s="70" t="n">
        <f aca="false">M883</f>
        <v>38796</v>
      </c>
      <c r="Q883" s="74" t="n">
        <f aca="false">P883/J883</f>
        <v>323.569641367806</v>
      </c>
      <c r="R883" s="65" t="n">
        <v>11111.76</v>
      </c>
      <c r="S883" s="65" t="n">
        <v>2019</v>
      </c>
      <c r="T883" s="36"/>
    </row>
    <row r="884" s="2" customFormat="true" ht="12.75" hidden="false" customHeight="true" outlineLevel="0" collapsed="false">
      <c r="A884" s="65" t="n">
        <f aca="false">A883+1</f>
        <v>8</v>
      </c>
      <c r="B884" s="68" t="s">
        <v>861</v>
      </c>
      <c r="C884" s="65" t="n">
        <v>1939</v>
      </c>
      <c r="D884" s="65"/>
      <c r="E884" s="65" t="s">
        <v>43</v>
      </c>
      <c r="F884" s="68" t="s">
        <v>79</v>
      </c>
      <c r="G884" s="65" t="n">
        <v>3</v>
      </c>
      <c r="H884" s="69" t="n">
        <v>1</v>
      </c>
      <c r="I884" s="70" t="n">
        <v>1939.6</v>
      </c>
      <c r="J884" s="70" t="n">
        <v>1403.3</v>
      </c>
      <c r="K884" s="65" t="n">
        <v>1186.8</v>
      </c>
      <c r="L884" s="69" t="n">
        <v>16</v>
      </c>
      <c r="M884" s="70" t="n">
        <v>454088.23</v>
      </c>
      <c r="N884" s="70" t="n">
        <v>0</v>
      </c>
      <c r="O884" s="70" t="n">
        <v>0</v>
      </c>
      <c r="P884" s="70" t="n">
        <f aca="false">M884</f>
        <v>454088.23</v>
      </c>
      <c r="Q884" s="74" t="n">
        <f aca="false">P884/J884</f>
        <v>323.585997292097</v>
      </c>
      <c r="R884" s="65" t="n">
        <v>11111.76</v>
      </c>
      <c r="S884" s="65" t="n">
        <v>2019</v>
      </c>
      <c r="T884" s="36"/>
    </row>
    <row r="885" s="2" customFormat="true" ht="12.75" hidden="false" customHeight="true" outlineLevel="0" collapsed="false">
      <c r="A885" s="65" t="n">
        <f aca="false">A884+1</f>
        <v>9</v>
      </c>
      <c r="B885" s="68" t="s">
        <v>862</v>
      </c>
      <c r="C885" s="65" t="n">
        <v>1938</v>
      </c>
      <c r="D885" s="65"/>
      <c r="E885" s="65" t="s">
        <v>43</v>
      </c>
      <c r="F885" s="68" t="s">
        <v>44</v>
      </c>
      <c r="G885" s="65" t="n">
        <v>2</v>
      </c>
      <c r="H885" s="69" t="n">
        <v>3</v>
      </c>
      <c r="I885" s="70" t="n">
        <v>192.84</v>
      </c>
      <c r="J885" s="70" t="n">
        <v>180.1</v>
      </c>
      <c r="K885" s="65" t="n">
        <v>147.6</v>
      </c>
      <c r="L885" s="69" t="n">
        <v>6</v>
      </c>
      <c r="M885" s="70" t="n">
        <v>58278</v>
      </c>
      <c r="N885" s="70" t="n">
        <v>0</v>
      </c>
      <c r="O885" s="70" t="n">
        <v>0</v>
      </c>
      <c r="P885" s="70" t="n">
        <f aca="false">M885</f>
        <v>58278</v>
      </c>
      <c r="Q885" s="74" t="n">
        <f aca="false">P885/J885</f>
        <v>323.586896168795</v>
      </c>
      <c r="R885" s="65" t="n">
        <v>11111.76</v>
      </c>
      <c r="S885" s="65" t="n">
        <v>2019</v>
      </c>
      <c r="T885" s="36"/>
    </row>
    <row r="886" s="2" customFormat="true" ht="12.75" hidden="false" customHeight="true" outlineLevel="0" collapsed="false">
      <c r="A886" s="65" t="n">
        <f aca="false">A885+1</f>
        <v>10</v>
      </c>
      <c r="B886" s="68" t="s">
        <v>863</v>
      </c>
      <c r="C886" s="65" t="s">
        <v>854</v>
      </c>
      <c r="D886" s="65" t="n">
        <v>1966</v>
      </c>
      <c r="E886" s="65" t="s">
        <v>43</v>
      </c>
      <c r="F886" s="68" t="s">
        <v>44</v>
      </c>
      <c r="G886" s="65" t="n">
        <v>2</v>
      </c>
      <c r="H886" s="69" t="n">
        <v>2</v>
      </c>
      <c r="I886" s="70" t="n">
        <v>410.93</v>
      </c>
      <c r="J886" s="70" t="n">
        <v>343.7</v>
      </c>
      <c r="K886" s="65" t="n">
        <v>263.8</v>
      </c>
      <c r="L886" s="69" t="n">
        <v>12</v>
      </c>
      <c r="M886" s="70" t="n">
        <v>111216.5082</v>
      </c>
      <c r="N886" s="70" t="n">
        <v>0</v>
      </c>
      <c r="O886" s="70" t="n">
        <v>0</v>
      </c>
      <c r="P886" s="70" t="n">
        <f aca="false">M886</f>
        <v>111216.5082</v>
      </c>
      <c r="Q886" s="74" t="n">
        <f aca="false">P886/J886</f>
        <v>323.586</v>
      </c>
      <c r="R886" s="65" t="n">
        <v>11111.76</v>
      </c>
      <c r="S886" s="65" t="n">
        <v>2019</v>
      </c>
      <c r="T886" s="36"/>
    </row>
    <row r="887" s="2" customFormat="true" ht="12.75" hidden="false" customHeight="true" outlineLevel="0" collapsed="false">
      <c r="A887" s="65" t="n">
        <f aca="false">A886+1</f>
        <v>11</v>
      </c>
      <c r="B887" s="68" t="s">
        <v>864</v>
      </c>
      <c r="C887" s="65" t="s">
        <v>854</v>
      </c>
      <c r="D887" s="65"/>
      <c r="E887" s="65" t="s">
        <v>43</v>
      </c>
      <c r="F887" s="68" t="s">
        <v>337</v>
      </c>
      <c r="G887" s="65" t="n">
        <v>2</v>
      </c>
      <c r="H887" s="69" t="n">
        <v>2</v>
      </c>
      <c r="I887" s="70" t="n">
        <v>464.2</v>
      </c>
      <c r="J887" s="70" t="n">
        <v>404.4</v>
      </c>
      <c r="K887" s="65" t="n">
        <v>380.2</v>
      </c>
      <c r="L887" s="69" t="n">
        <v>14</v>
      </c>
      <c r="M887" s="70" t="n">
        <v>130858.1784</v>
      </c>
      <c r="N887" s="70" t="n">
        <v>0</v>
      </c>
      <c r="O887" s="70" t="n">
        <v>0</v>
      </c>
      <c r="P887" s="70" t="n">
        <f aca="false">M887</f>
        <v>130858.1784</v>
      </c>
      <c r="Q887" s="74" t="n">
        <f aca="false">P887/J887</f>
        <v>323.586</v>
      </c>
      <c r="R887" s="65" t="n">
        <v>11111.76</v>
      </c>
      <c r="S887" s="65" t="n">
        <v>2019</v>
      </c>
      <c r="T887" s="36"/>
    </row>
    <row r="888" s="2" customFormat="true" ht="12.75" hidden="false" customHeight="true" outlineLevel="0" collapsed="false">
      <c r="A888" s="65" t="n">
        <f aca="false">A887+1</f>
        <v>12</v>
      </c>
      <c r="B888" s="68" t="s">
        <v>865</v>
      </c>
      <c r="C888" s="65" t="s">
        <v>854</v>
      </c>
      <c r="D888" s="65"/>
      <c r="E888" s="65" t="s">
        <v>43</v>
      </c>
      <c r="F888" s="68" t="s">
        <v>44</v>
      </c>
      <c r="G888" s="65" t="n">
        <v>2</v>
      </c>
      <c r="H888" s="69" t="n">
        <v>1</v>
      </c>
      <c r="I888" s="70" t="n">
        <v>508.8</v>
      </c>
      <c r="J888" s="70" t="n">
        <v>485.5</v>
      </c>
      <c r="K888" s="65" t="n">
        <v>210.2</v>
      </c>
      <c r="L888" s="69" t="n">
        <v>6</v>
      </c>
      <c r="M888" s="70" t="n">
        <v>157101.003</v>
      </c>
      <c r="N888" s="70" t="n">
        <v>0</v>
      </c>
      <c r="O888" s="70" t="n">
        <v>0</v>
      </c>
      <c r="P888" s="70" t="n">
        <f aca="false">M888</f>
        <v>157101.003</v>
      </c>
      <c r="Q888" s="74" t="n">
        <f aca="false">P888/J888</f>
        <v>323.586</v>
      </c>
      <c r="R888" s="65" t="n">
        <v>11111.76</v>
      </c>
      <c r="S888" s="65" t="n">
        <v>2019</v>
      </c>
      <c r="T888" s="36"/>
    </row>
    <row r="889" s="2" customFormat="true" ht="12.75" hidden="false" customHeight="true" outlineLevel="0" collapsed="false">
      <c r="A889" s="65" t="n">
        <f aca="false">A888+1</f>
        <v>13</v>
      </c>
      <c r="B889" s="68" t="s">
        <v>866</v>
      </c>
      <c r="C889" s="65" t="n">
        <v>1939</v>
      </c>
      <c r="D889" s="65"/>
      <c r="E889" s="65" t="s">
        <v>43</v>
      </c>
      <c r="F889" s="68" t="s">
        <v>79</v>
      </c>
      <c r="G889" s="65" t="n">
        <v>2</v>
      </c>
      <c r="H889" s="69" t="n">
        <v>2</v>
      </c>
      <c r="I889" s="70" t="n">
        <v>1042</v>
      </c>
      <c r="J889" s="70" t="n">
        <v>1030.3</v>
      </c>
      <c r="K889" s="65" t="n">
        <v>1003.9</v>
      </c>
      <c r="L889" s="69" t="n">
        <v>24</v>
      </c>
      <c r="M889" s="70" t="n">
        <v>333390.66</v>
      </c>
      <c r="N889" s="70" t="n">
        <v>0</v>
      </c>
      <c r="O889" s="70" t="n">
        <v>0</v>
      </c>
      <c r="P889" s="70" t="n">
        <f aca="false">M889</f>
        <v>333390.66</v>
      </c>
      <c r="Q889" s="74" t="n">
        <f aca="false">P889/J889</f>
        <v>323.586004076483</v>
      </c>
      <c r="R889" s="65" t="n">
        <v>11111.76</v>
      </c>
      <c r="S889" s="65" t="n">
        <v>2019</v>
      </c>
      <c r="T889" s="36"/>
    </row>
    <row r="890" s="2" customFormat="true" ht="12.75" hidden="false" customHeight="true" outlineLevel="0" collapsed="false">
      <c r="A890" s="65" t="n">
        <f aca="false">A889+1</f>
        <v>14</v>
      </c>
      <c r="B890" s="68" t="s">
        <v>867</v>
      </c>
      <c r="C890" s="65" t="n">
        <v>1939</v>
      </c>
      <c r="D890" s="65"/>
      <c r="E890" s="65" t="s">
        <v>43</v>
      </c>
      <c r="F890" s="68" t="s">
        <v>54</v>
      </c>
      <c r="G890" s="65" t="n">
        <v>2</v>
      </c>
      <c r="H890" s="69" t="n">
        <v>1</v>
      </c>
      <c r="I890" s="70" t="n">
        <v>383</v>
      </c>
      <c r="J890" s="70" t="n">
        <v>326.3</v>
      </c>
      <c r="K890" s="65" t="n">
        <v>326.3</v>
      </c>
      <c r="L890" s="69" t="n">
        <v>7</v>
      </c>
      <c r="M890" s="70" t="n">
        <v>118872</v>
      </c>
      <c r="N890" s="70" t="n">
        <v>0</v>
      </c>
      <c r="O890" s="70" t="n">
        <v>0</v>
      </c>
      <c r="P890" s="70" t="n">
        <f aca="false">M890</f>
        <v>118872</v>
      </c>
      <c r="Q890" s="74" t="n">
        <f aca="false">P890/J890</f>
        <v>364.302788844621</v>
      </c>
      <c r="R890" s="65" t="n">
        <v>16488.59</v>
      </c>
      <c r="S890" s="65" t="n">
        <v>2019</v>
      </c>
      <c r="T890" s="36"/>
    </row>
    <row r="891" s="76" customFormat="true" ht="18" hidden="false" customHeight="true" outlineLevel="0" collapsed="false">
      <c r="A891" s="65" t="n">
        <f aca="false">A890+1</f>
        <v>15</v>
      </c>
      <c r="B891" s="90" t="s">
        <v>868</v>
      </c>
      <c r="C891" s="65" t="n">
        <v>1939</v>
      </c>
      <c r="D891" s="65"/>
      <c r="E891" s="28" t="s">
        <v>254</v>
      </c>
      <c r="F891" s="68" t="s">
        <v>54</v>
      </c>
      <c r="G891" s="65" t="n">
        <v>2</v>
      </c>
      <c r="H891" s="69" t="n">
        <v>3</v>
      </c>
      <c r="I891" s="70" t="n">
        <v>510.9</v>
      </c>
      <c r="J891" s="70" t="n">
        <v>483.9</v>
      </c>
      <c r="K891" s="65" t="n">
        <v>391.9</v>
      </c>
      <c r="L891" s="69" t="n">
        <v>6</v>
      </c>
      <c r="M891" s="70" t="n">
        <v>187767</v>
      </c>
      <c r="N891" s="70" t="n">
        <v>0</v>
      </c>
      <c r="O891" s="70" t="n">
        <v>0</v>
      </c>
      <c r="P891" s="70" t="n">
        <f aca="false">M891</f>
        <v>187767</v>
      </c>
      <c r="Q891" s="74" t="n">
        <f aca="false">P891/J891</f>
        <v>388.028518288903</v>
      </c>
      <c r="R891" s="65" t="n">
        <v>11111.76</v>
      </c>
      <c r="S891" s="65" t="n">
        <v>2019</v>
      </c>
      <c r="T891" s="75"/>
    </row>
    <row r="892" s="76" customFormat="true" ht="12.75" hidden="false" customHeight="true" outlineLevel="0" collapsed="false">
      <c r="A892" s="65" t="n">
        <f aca="false">A891+1</f>
        <v>16</v>
      </c>
      <c r="B892" s="68" t="s">
        <v>869</v>
      </c>
      <c r="C892" s="65" t="n">
        <v>1965</v>
      </c>
      <c r="D892" s="65"/>
      <c r="E892" s="65" t="s">
        <v>43</v>
      </c>
      <c r="F892" s="68" t="s">
        <v>79</v>
      </c>
      <c r="G892" s="65" t="n">
        <v>2</v>
      </c>
      <c r="H892" s="69" t="n">
        <v>2</v>
      </c>
      <c r="I892" s="70" t="n">
        <v>410</v>
      </c>
      <c r="J892" s="70" t="n">
        <v>369</v>
      </c>
      <c r="K892" s="65" t="n">
        <v>276.8</v>
      </c>
      <c r="L892" s="69" t="n">
        <v>8</v>
      </c>
      <c r="M892" s="70" t="n">
        <v>119403.23</v>
      </c>
      <c r="N892" s="70" t="n">
        <v>0</v>
      </c>
      <c r="O892" s="70" t="n">
        <v>0</v>
      </c>
      <c r="P892" s="70" t="n">
        <f aca="false">M892</f>
        <v>119403.23</v>
      </c>
      <c r="Q892" s="74" t="n">
        <f aca="false">P892/J892</f>
        <v>323.585989159892</v>
      </c>
      <c r="R892" s="65" t="n">
        <v>11111.76</v>
      </c>
      <c r="S892" s="65" t="n">
        <v>2019</v>
      </c>
      <c r="T892" s="75"/>
    </row>
    <row r="893" s="107" customFormat="true" ht="12.75" hidden="false" customHeight="true" outlineLevel="0" collapsed="false">
      <c r="A893" s="78" t="n">
        <f aca="false">A892+1</f>
        <v>17</v>
      </c>
      <c r="B893" s="79" t="s">
        <v>870</v>
      </c>
      <c r="C893" s="78" t="n">
        <v>1947</v>
      </c>
      <c r="D893" s="78"/>
      <c r="E893" s="78" t="s">
        <v>43</v>
      </c>
      <c r="F893" s="79" t="s">
        <v>44</v>
      </c>
      <c r="G893" s="78" t="n">
        <v>2</v>
      </c>
      <c r="H893" s="99" t="n">
        <v>0</v>
      </c>
      <c r="I893" s="80" t="n">
        <v>203.9</v>
      </c>
      <c r="J893" s="80" t="n">
        <v>158.6</v>
      </c>
      <c r="K893" s="78" t="n">
        <v>95.9</v>
      </c>
      <c r="L893" s="99" t="n">
        <v>3</v>
      </c>
      <c r="M893" s="80" t="n">
        <v>881280</v>
      </c>
      <c r="N893" s="80" t="n">
        <v>0</v>
      </c>
      <c r="O893" s="80" t="n">
        <v>0</v>
      </c>
      <c r="P893" s="80" t="n">
        <f aca="false">M893</f>
        <v>881280</v>
      </c>
      <c r="Q893" s="81" t="n">
        <f aca="false">P893/J893</f>
        <v>5556.62042875158</v>
      </c>
      <c r="R893" s="78" t="n">
        <v>11111.76</v>
      </c>
      <c r="S893" s="78" t="s">
        <v>195</v>
      </c>
      <c r="T893" s="106"/>
    </row>
    <row r="894" s="107" customFormat="true" ht="12.75" hidden="false" customHeight="true" outlineLevel="0" collapsed="false">
      <c r="A894" s="78" t="n">
        <f aca="false">A893+1</f>
        <v>18</v>
      </c>
      <c r="B894" s="79" t="s">
        <v>871</v>
      </c>
      <c r="C894" s="78" t="s">
        <v>854</v>
      </c>
      <c r="D894" s="78"/>
      <c r="E894" s="78" t="s">
        <v>43</v>
      </c>
      <c r="F894" s="79" t="s">
        <v>54</v>
      </c>
      <c r="G894" s="78" t="n">
        <v>2</v>
      </c>
      <c r="H894" s="99" t="n">
        <v>2</v>
      </c>
      <c r="I894" s="80" t="n">
        <v>517.4</v>
      </c>
      <c r="J894" s="80" t="n">
        <v>401.9</v>
      </c>
      <c r="K894" s="78" t="n">
        <v>330.1</v>
      </c>
      <c r="L894" s="99" t="n">
        <v>11</v>
      </c>
      <c r="M894" s="80" t="n">
        <v>510000</v>
      </c>
      <c r="N894" s="80" t="n">
        <v>0</v>
      </c>
      <c r="O894" s="80" t="n">
        <v>0</v>
      </c>
      <c r="P894" s="80" t="n">
        <f aca="false">M894</f>
        <v>510000</v>
      </c>
      <c r="Q894" s="81" t="n">
        <f aca="false">P894/J894</f>
        <v>1268.97238118935</v>
      </c>
      <c r="R894" s="78" t="n">
        <v>11111.76</v>
      </c>
      <c r="S894" s="78" t="s">
        <v>195</v>
      </c>
      <c r="T894" s="106"/>
    </row>
    <row r="895" s="107" customFormat="true" ht="12.75" hidden="false" customHeight="true" outlineLevel="0" collapsed="false">
      <c r="A895" s="78" t="n">
        <f aca="false">A894+1</f>
        <v>19</v>
      </c>
      <c r="B895" s="79" t="s">
        <v>872</v>
      </c>
      <c r="C895" s="78" t="n">
        <v>1933</v>
      </c>
      <c r="D895" s="78"/>
      <c r="E895" s="78" t="s">
        <v>43</v>
      </c>
      <c r="F895" s="79" t="s">
        <v>54</v>
      </c>
      <c r="G895" s="78" t="n">
        <v>2</v>
      </c>
      <c r="H895" s="99" t="n">
        <v>2</v>
      </c>
      <c r="I895" s="80" t="n">
        <v>731</v>
      </c>
      <c r="J895" s="80" t="n">
        <v>454.8</v>
      </c>
      <c r="K895" s="78" t="n">
        <v>397.3</v>
      </c>
      <c r="L895" s="99" t="n">
        <v>8</v>
      </c>
      <c r="M895" s="80" t="n">
        <v>2525184</v>
      </c>
      <c r="N895" s="80" t="n">
        <v>0</v>
      </c>
      <c r="O895" s="80" t="n">
        <v>0</v>
      </c>
      <c r="P895" s="80" t="n">
        <f aca="false">M895</f>
        <v>2525184</v>
      </c>
      <c r="Q895" s="81" t="n">
        <f aca="false">P895/J895</f>
        <v>5552.29551451187</v>
      </c>
      <c r="R895" s="78" t="n">
        <v>11111.76</v>
      </c>
      <c r="S895" s="78" t="s">
        <v>195</v>
      </c>
      <c r="T895" s="106"/>
    </row>
    <row r="896" s="107" customFormat="true" ht="12.75" hidden="false" customHeight="true" outlineLevel="0" collapsed="false">
      <c r="A896" s="78" t="n">
        <f aca="false">A895+1</f>
        <v>20</v>
      </c>
      <c r="B896" s="79" t="s">
        <v>873</v>
      </c>
      <c r="C896" s="78" t="n">
        <v>1939</v>
      </c>
      <c r="D896" s="78"/>
      <c r="E896" s="78" t="s">
        <v>43</v>
      </c>
      <c r="F896" s="79" t="s">
        <v>44</v>
      </c>
      <c r="G896" s="78" t="n">
        <v>1</v>
      </c>
      <c r="H896" s="99" t="n">
        <v>1</v>
      </c>
      <c r="I896" s="80" t="n">
        <v>277.9</v>
      </c>
      <c r="J896" s="80" t="n">
        <v>231.3</v>
      </c>
      <c r="K896" s="78" t="n">
        <v>153.3</v>
      </c>
      <c r="L896" s="99" t="n">
        <v>5</v>
      </c>
      <c r="M896" s="80" t="n">
        <v>1284480</v>
      </c>
      <c r="N896" s="80" t="n">
        <v>0</v>
      </c>
      <c r="O896" s="80" t="n">
        <v>0</v>
      </c>
      <c r="P896" s="80" t="n">
        <f aca="false">M896</f>
        <v>1284480</v>
      </c>
      <c r="Q896" s="81" t="n">
        <f aca="false">P896/J896</f>
        <v>5553.30739299611</v>
      </c>
      <c r="R896" s="78" t="n">
        <v>11111.76</v>
      </c>
      <c r="S896" s="78" t="s">
        <v>195</v>
      </c>
      <c r="T896" s="106"/>
    </row>
    <row r="897" s="107" customFormat="true" ht="12.75" hidden="false" customHeight="true" outlineLevel="0" collapsed="false">
      <c r="A897" s="78" t="n">
        <f aca="false">A896+1</f>
        <v>21</v>
      </c>
      <c r="B897" s="79" t="s">
        <v>874</v>
      </c>
      <c r="C897" s="78" t="s">
        <v>854</v>
      </c>
      <c r="D897" s="78"/>
      <c r="E897" s="78" t="s">
        <v>43</v>
      </c>
      <c r="F897" s="79" t="s">
        <v>79</v>
      </c>
      <c r="G897" s="78" t="n">
        <v>2</v>
      </c>
      <c r="H897" s="99" t="n">
        <v>2</v>
      </c>
      <c r="I897" s="80" t="n">
        <v>796.8</v>
      </c>
      <c r="J897" s="80" t="n">
        <v>740.2</v>
      </c>
      <c r="K897" s="78" t="n">
        <v>651.5</v>
      </c>
      <c r="L897" s="99" t="n">
        <v>16</v>
      </c>
      <c r="M897" s="80" t="n">
        <v>2496690</v>
      </c>
      <c r="N897" s="80" t="n">
        <v>0</v>
      </c>
      <c r="O897" s="80" t="n">
        <v>0</v>
      </c>
      <c r="P897" s="80" t="n">
        <f aca="false">M897</f>
        <v>2496690</v>
      </c>
      <c r="Q897" s="81" t="n">
        <f aca="false">P897/J897</f>
        <v>3372.99378546339</v>
      </c>
      <c r="R897" s="78" t="n">
        <v>12662.8</v>
      </c>
      <c r="S897" s="78" t="s">
        <v>195</v>
      </c>
      <c r="T897" s="106"/>
    </row>
    <row r="898" s="76" customFormat="true" ht="12.75" hidden="false" customHeight="true" outlineLevel="0" collapsed="false">
      <c r="A898" s="65" t="n">
        <f aca="false">A897+1</f>
        <v>22</v>
      </c>
      <c r="B898" s="68" t="s">
        <v>875</v>
      </c>
      <c r="C898" s="65" t="n">
        <v>1939</v>
      </c>
      <c r="D898" s="28"/>
      <c r="E898" s="65" t="s">
        <v>43</v>
      </c>
      <c r="F898" s="68" t="s">
        <v>325</v>
      </c>
      <c r="G898" s="65" t="n">
        <v>2</v>
      </c>
      <c r="H898" s="69" t="n">
        <v>4</v>
      </c>
      <c r="I898" s="70" t="n">
        <v>752</v>
      </c>
      <c r="J898" s="70" t="n">
        <v>414.7</v>
      </c>
      <c r="K898" s="70" t="n">
        <v>414.7</v>
      </c>
      <c r="L898" s="69" t="n">
        <v>1</v>
      </c>
      <c r="M898" s="70" t="n">
        <v>95684.38</v>
      </c>
      <c r="N898" s="70" t="n">
        <v>0</v>
      </c>
      <c r="O898" s="70" t="n">
        <v>0</v>
      </c>
      <c r="P898" s="70" t="n">
        <f aca="false">M898</f>
        <v>95684.38</v>
      </c>
      <c r="Q898" s="74" t="n">
        <f aca="false">P898/J898</f>
        <v>230.731564986737</v>
      </c>
      <c r="R898" s="65" t="n">
        <v>11111.76</v>
      </c>
      <c r="S898" s="65" t="n">
        <v>2019</v>
      </c>
      <c r="T898" s="75"/>
    </row>
    <row r="899" s="76" customFormat="true" ht="12.75" hidden="false" customHeight="true" outlineLevel="0" collapsed="false">
      <c r="A899" s="65" t="n">
        <f aca="false">A898+1</f>
        <v>23</v>
      </c>
      <c r="B899" s="68" t="s">
        <v>876</v>
      </c>
      <c r="C899" s="65" t="s">
        <v>841</v>
      </c>
      <c r="D899" s="28"/>
      <c r="E899" s="65" t="s">
        <v>43</v>
      </c>
      <c r="F899" s="68" t="s">
        <v>325</v>
      </c>
      <c r="G899" s="65" t="n">
        <v>5</v>
      </c>
      <c r="H899" s="69" t="n">
        <v>2</v>
      </c>
      <c r="I899" s="70" t="n">
        <v>268</v>
      </c>
      <c r="J899" s="70" t="n">
        <v>268</v>
      </c>
      <c r="K899" s="65" t="n">
        <v>251.9</v>
      </c>
      <c r="L899" s="69" t="n">
        <v>1</v>
      </c>
      <c r="M899" s="70" t="n">
        <v>70000</v>
      </c>
      <c r="N899" s="70" t="n">
        <v>0</v>
      </c>
      <c r="O899" s="70" t="n">
        <v>0</v>
      </c>
      <c r="P899" s="70" t="n">
        <f aca="false">M899</f>
        <v>70000</v>
      </c>
      <c r="Q899" s="74" t="n">
        <f aca="false">P899/J899</f>
        <v>261.194029850746</v>
      </c>
      <c r="R899" s="65" t="n">
        <v>11111.76</v>
      </c>
      <c r="S899" s="65" t="n">
        <v>2019</v>
      </c>
      <c r="T899" s="75"/>
    </row>
    <row r="900" s="76" customFormat="true" ht="12.75" hidden="false" customHeight="true" outlineLevel="0" collapsed="false">
      <c r="A900" s="47" t="s">
        <v>877</v>
      </c>
      <c r="B900" s="47"/>
      <c r="C900" s="49" t="n">
        <v>23</v>
      </c>
      <c r="D900" s="49"/>
      <c r="E900" s="49"/>
      <c r="F900" s="47"/>
      <c r="G900" s="49"/>
      <c r="H900" s="50"/>
      <c r="I900" s="54" t="n">
        <f aca="false">SUM(I877:I899)</f>
        <v>11417.27</v>
      </c>
      <c r="J900" s="54" t="n">
        <f aca="false">SUM(J877:J899)</f>
        <v>9465.3</v>
      </c>
      <c r="K900" s="54" t="n">
        <f aca="false">SUM(K877:K899)</f>
        <v>8087.6</v>
      </c>
      <c r="L900" s="54" t="n">
        <f aca="false">SUM(L877:L899)</f>
        <v>182</v>
      </c>
      <c r="M900" s="54" t="n">
        <f aca="false">SUM(M877:M899)</f>
        <v>9901626.7584</v>
      </c>
      <c r="N900" s="54" t="n">
        <f aca="false">SUM(N877:N899)</f>
        <v>0</v>
      </c>
      <c r="O900" s="54" t="n">
        <f aca="false">SUM(O877:O899)</f>
        <v>0</v>
      </c>
      <c r="P900" s="54" t="n">
        <f aca="false">M900</f>
        <v>9901626.7584</v>
      </c>
      <c r="Q900" s="86"/>
      <c r="R900" s="86"/>
      <c r="S900" s="49"/>
      <c r="T900" s="75"/>
    </row>
    <row r="901" s="76" customFormat="true" ht="12.75" hidden="false" customHeight="true" outlineLevel="0" collapsed="false">
      <c r="A901" s="65" t="n">
        <v>1</v>
      </c>
      <c r="B901" s="68" t="s">
        <v>878</v>
      </c>
      <c r="C901" s="65" t="n">
        <v>1939</v>
      </c>
      <c r="D901" s="28"/>
      <c r="E901" s="65" t="s">
        <v>43</v>
      </c>
      <c r="F901" s="68" t="s">
        <v>325</v>
      </c>
      <c r="G901" s="65" t="n">
        <v>2</v>
      </c>
      <c r="H901" s="65" t="n">
        <v>2</v>
      </c>
      <c r="I901" s="70" t="n">
        <v>138</v>
      </c>
      <c r="J901" s="70" t="n">
        <v>132</v>
      </c>
      <c r="K901" s="70" t="n">
        <v>83.4</v>
      </c>
      <c r="L901" s="65" t="n">
        <v>1</v>
      </c>
      <c r="M901" s="70" t="n">
        <f aca="false">'Раздел 2'!C901</f>
        <v>12813</v>
      </c>
      <c r="N901" s="70" t="n">
        <v>0</v>
      </c>
      <c r="O901" s="70" t="n">
        <v>0</v>
      </c>
      <c r="P901" s="70" t="n">
        <f aca="false">M901</f>
        <v>12813</v>
      </c>
      <c r="Q901" s="74" t="n">
        <f aca="false">P901/J901</f>
        <v>97.0681818181818</v>
      </c>
      <c r="R901" s="65" t="n">
        <v>11111.76</v>
      </c>
      <c r="S901" s="65" t="n">
        <v>2020</v>
      </c>
      <c r="T901" s="75"/>
    </row>
    <row r="902" s="76" customFormat="true" ht="11.25" hidden="false" customHeight="true" outlineLevel="0" collapsed="false">
      <c r="A902" s="65" t="n">
        <f aca="false">A901+1</f>
        <v>2</v>
      </c>
      <c r="B902" s="90" t="s">
        <v>879</v>
      </c>
      <c r="C902" s="65" t="n">
        <v>1954</v>
      </c>
      <c r="D902" s="28"/>
      <c r="E902" s="28" t="s">
        <v>254</v>
      </c>
      <c r="F902" s="68" t="s">
        <v>54</v>
      </c>
      <c r="G902" s="65" t="n">
        <v>2</v>
      </c>
      <c r="H902" s="65" t="n">
        <v>1</v>
      </c>
      <c r="I902" s="70" t="n">
        <v>337.4</v>
      </c>
      <c r="J902" s="70" t="n">
        <v>324.5</v>
      </c>
      <c r="K902" s="70" t="n">
        <v>324.5</v>
      </c>
      <c r="L902" s="65" t="n">
        <v>8</v>
      </c>
      <c r="M902" s="70" t="n">
        <f aca="false">'Раздел 2'!C902</f>
        <v>1750060.95</v>
      </c>
      <c r="N902" s="70" t="n">
        <v>0</v>
      </c>
      <c r="O902" s="70" t="n">
        <v>0</v>
      </c>
      <c r="P902" s="70" t="n">
        <f aca="false">M902</f>
        <v>1750060.95</v>
      </c>
      <c r="Q902" s="74" t="n">
        <f aca="false">P902/J902</f>
        <v>5393.1</v>
      </c>
      <c r="R902" s="65" t="n">
        <v>11111.76</v>
      </c>
      <c r="S902" s="65" t="n">
        <v>2020</v>
      </c>
      <c r="T902" s="75"/>
    </row>
    <row r="903" s="76" customFormat="true" ht="12.75" hidden="false" customHeight="true" outlineLevel="0" collapsed="false">
      <c r="A903" s="65" t="n">
        <f aca="false">A902+1</f>
        <v>3</v>
      </c>
      <c r="B903" s="90" t="s">
        <v>880</v>
      </c>
      <c r="C903" s="65" t="n">
        <v>1933</v>
      </c>
      <c r="D903" s="28"/>
      <c r="E903" s="28" t="s">
        <v>254</v>
      </c>
      <c r="F903" s="68" t="s">
        <v>325</v>
      </c>
      <c r="G903" s="65" t="n">
        <v>2</v>
      </c>
      <c r="H903" s="65" t="n">
        <v>2</v>
      </c>
      <c r="I903" s="70" t="n">
        <v>482</v>
      </c>
      <c r="J903" s="70" t="n">
        <v>265</v>
      </c>
      <c r="K903" s="70" t="n">
        <v>265</v>
      </c>
      <c r="L903" s="65" t="n">
        <v>1</v>
      </c>
      <c r="M903" s="70" t="n">
        <f aca="false">'Раздел 2'!C903</f>
        <v>1429171.5</v>
      </c>
      <c r="N903" s="70" t="n">
        <v>0</v>
      </c>
      <c r="O903" s="70" t="n">
        <v>0</v>
      </c>
      <c r="P903" s="70" t="n">
        <f aca="false">M903</f>
        <v>1429171.5</v>
      </c>
      <c r="Q903" s="74" t="n">
        <f aca="false">P903/J903</f>
        <v>5393.1</v>
      </c>
      <c r="R903" s="65" t="n">
        <v>11111.76</v>
      </c>
      <c r="S903" s="65" t="n">
        <v>2020</v>
      </c>
      <c r="T903" s="75"/>
    </row>
    <row r="904" s="76" customFormat="true" ht="12.75" hidden="false" customHeight="true" outlineLevel="0" collapsed="false">
      <c r="A904" s="65" t="n">
        <f aca="false">A903+1</f>
        <v>4</v>
      </c>
      <c r="B904" s="68" t="s">
        <v>881</v>
      </c>
      <c r="C904" s="65" t="n">
        <v>1939</v>
      </c>
      <c r="D904" s="28"/>
      <c r="E904" s="65" t="s">
        <v>43</v>
      </c>
      <c r="F904" s="68" t="s">
        <v>79</v>
      </c>
      <c r="G904" s="65" t="n">
        <v>2</v>
      </c>
      <c r="H904" s="65" t="n">
        <v>1</v>
      </c>
      <c r="I904" s="70" t="n">
        <v>332</v>
      </c>
      <c r="J904" s="70" t="n">
        <v>296.7</v>
      </c>
      <c r="K904" s="70" t="n">
        <v>267.3</v>
      </c>
      <c r="L904" s="65" t="n">
        <v>5</v>
      </c>
      <c r="M904" s="70" t="n">
        <f aca="false">'Раздел 2'!C904</f>
        <v>244518.3</v>
      </c>
      <c r="N904" s="70" t="n">
        <v>0</v>
      </c>
      <c r="O904" s="70" t="n">
        <v>0</v>
      </c>
      <c r="P904" s="70" t="n">
        <f aca="false">M904</f>
        <v>244518.3</v>
      </c>
      <c r="Q904" s="74" t="n">
        <f aca="false">P904/J904</f>
        <v>824.126390293225</v>
      </c>
      <c r="R904" s="65" t="n">
        <v>11111.76</v>
      </c>
      <c r="S904" s="65" t="n">
        <v>2020</v>
      </c>
      <c r="T904" s="75"/>
    </row>
    <row r="905" s="76" customFormat="true" ht="12.75" hidden="false" customHeight="true" outlineLevel="0" collapsed="false">
      <c r="A905" s="65" t="n">
        <f aca="false">A904+1</f>
        <v>5</v>
      </c>
      <c r="B905" s="68" t="s">
        <v>858</v>
      </c>
      <c r="C905" s="65" t="n">
        <v>1890</v>
      </c>
      <c r="D905" s="65"/>
      <c r="E905" s="65" t="s">
        <v>43</v>
      </c>
      <c r="F905" s="68" t="s">
        <v>54</v>
      </c>
      <c r="G905" s="65" t="n">
        <v>2</v>
      </c>
      <c r="H905" s="65" t="n">
        <v>3</v>
      </c>
      <c r="I905" s="70" t="n">
        <v>177.6</v>
      </c>
      <c r="J905" s="70" t="n">
        <v>174.1</v>
      </c>
      <c r="K905" s="65" t="n">
        <v>174.1</v>
      </c>
      <c r="L905" s="65" t="n">
        <v>4</v>
      </c>
      <c r="M905" s="70" t="n">
        <f aca="false">'Раздел 2'!C905</f>
        <v>2553882.0036</v>
      </c>
      <c r="N905" s="70" t="n">
        <v>0</v>
      </c>
      <c r="O905" s="70" t="n">
        <v>0</v>
      </c>
      <c r="P905" s="70" t="n">
        <f aca="false">M905</f>
        <v>2553882.0036</v>
      </c>
      <c r="Q905" s="74" t="n">
        <f aca="false">P905/J905</f>
        <v>14669.0522894888</v>
      </c>
      <c r="R905" s="65" t="n">
        <v>11111.76</v>
      </c>
      <c r="S905" s="65" t="n">
        <v>2020</v>
      </c>
      <c r="T905" s="75"/>
    </row>
    <row r="906" s="2" customFormat="true" ht="12.75" hidden="false" customHeight="true" outlineLevel="0" collapsed="false">
      <c r="A906" s="65" t="n">
        <f aca="false">A905+1</f>
        <v>6</v>
      </c>
      <c r="B906" s="68" t="s">
        <v>857</v>
      </c>
      <c r="C906" s="65" t="n">
        <v>1939</v>
      </c>
      <c r="D906" s="65"/>
      <c r="E906" s="65" t="s">
        <v>43</v>
      </c>
      <c r="F906" s="68" t="s">
        <v>54</v>
      </c>
      <c r="G906" s="65" t="n">
        <v>2</v>
      </c>
      <c r="H906" s="65" t="n">
        <v>3</v>
      </c>
      <c r="I906" s="70" t="n">
        <v>262</v>
      </c>
      <c r="J906" s="70" t="n">
        <v>219.6</v>
      </c>
      <c r="K906" s="65" t="n">
        <v>163.5</v>
      </c>
      <c r="L906" s="65" t="n">
        <v>5</v>
      </c>
      <c r="M906" s="70" t="n">
        <f aca="false">'Раздел 2'!C906</f>
        <v>2581711.9594</v>
      </c>
      <c r="N906" s="70" t="n">
        <v>0</v>
      </c>
      <c r="O906" s="70" t="n">
        <v>0</v>
      </c>
      <c r="P906" s="70" t="n">
        <f aca="false">M906</f>
        <v>2581711.9594</v>
      </c>
      <c r="Q906" s="74" t="n">
        <f aca="false">P906/J906</f>
        <v>11756.4296876138</v>
      </c>
      <c r="R906" s="65" t="n">
        <v>12005.77</v>
      </c>
      <c r="S906" s="65" t="n">
        <v>2020</v>
      </c>
      <c r="T906" s="36"/>
    </row>
    <row r="907" s="2" customFormat="true" ht="12.75" hidden="false" customHeight="true" outlineLevel="0" collapsed="false">
      <c r="A907" s="65" t="n">
        <f aca="false">A906+1</f>
        <v>7</v>
      </c>
      <c r="B907" s="68" t="s">
        <v>861</v>
      </c>
      <c r="C907" s="65" t="n">
        <v>1939</v>
      </c>
      <c r="D907" s="65"/>
      <c r="E907" s="65" t="s">
        <v>43</v>
      </c>
      <c r="F907" s="68" t="s">
        <v>79</v>
      </c>
      <c r="G907" s="65" t="n">
        <v>3</v>
      </c>
      <c r="H907" s="65" t="n">
        <v>1</v>
      </c>
      <c r="I907" s="70" t="n">
        <v>1939.6</v>
      </c>
      <c r="J907" s="70" t="n">
        <v>1403.3</v>
      </c>
      <c r="K907" s="65" t="n">
        <v>1186.8</v>
      </c>
      <c r="L907" s="65" t="n">
        <v>16</v>
      </c>
      <c r="M907" s="70" t="n">
        <f aca="false">'Раздел 2'!C907</f>
        <v>3990499.4888</v>
      </c>
      <c r="N907" s="70" t="n">
        <v>0</v>
      </c>
      <c r="O907" s="70" t="n">
        <v>0</v>
      </c>
      <c r="P907" s="70" t="n">
        <f aca="false">M907</f>
        <v>3990499.4888</v>
      </c>
      <c r="Q907" s="74" t="n">
        <f aca="false">P907/J907</f>
        <v>2843.65387928454</v>
      </c>
      <c r="R907" s="65" t="n">
        <v>12005.77</v>
      </c>
      <c r="S907" s="65" t="n">
        <v>2020</v>
      </c>
      <c r="T907" s="36"/>
    </row>
    <row r="908" s="2" customFormat="true" ht="12.75" hidden="false" customHeight="true" outlineLevel="0" collapsed="false">
      <c r="A908" s="65" t="n">
        <f aca="false">A907+1</f>
        <v>8</v>
      </c>
      <c r="B908" s="68" t="s">
        <v>866</v>
      </c>
      <c r="C908" s="65" t="n">
        <v>1939</v>
      </c>
      <c r="D908" s="65"/>
      <c r="E908" s="65" t="s">
        <v>43</v>
      </c>
      <c r="F908" s="68" t="s">
        <v>79</v>
      </c>
      <c r="G908" s="65" t="n">
        <v>2</v>
      </c>
      <c r="H908" s="65" t="n">
        <v>2</v>
      </c>
      <c r="I908" s="70" t="n">
        <v>1042</v>
      </c>
      <c r="J908" s="70" t="n">
        <v>1030.3</v>
      </c>
      <c r="K908" s="65" t="n">
        <v>1003.9</v>
      </c>
      <c r="L908" s="65" t="n">
        <v>24</v>
      </c>
      <c r="M908" s="70" t="n">
        <f aca="false">'Раздел 2'!C908</f>
        <v>5430218.9658</v>
      </c>
      <c r="N908" s="70" t="n">
        <v>0</v>
      </c>
      <c r="O908" s="70" t="n">
        <v>0</v>
      </c>
      <c r="P908" s="70" t="n">
        <f aca="false">M908</f>
        <v>5430218.9658</v>
      </c>
      <c r="Q908" s="74" t="n">
        <f aca="false">P908/J908</f>
        <v>5270.52214481219</v>
      </c>
      <c r="R908" s="65" t="n">
        <v>11111.76</v>
      </c>
      <c r="S908" s="65" t="n">
        <v>2020</v>
      </c>
      <c r="T908" s="36"/>
    </row>
    <row r="909" s="2" customFormat="true" ht="12.75" hidden="false" customHeight="true" outlineLevel="0" collapsed="false">
      <c r="A909" s="65" t="n">
        <f aca="false">A908+1</f>
        <v>9</v>
      </c>
      <c r="B909" s="68" t="s">
        <v>869</v>
      </c>
      <c r="C909" s="65" t="n">
        <v>1965</v>
      </c>
      <c r="D909" s="65"/>
      <c r="E909" s="65" t="s">
        <v>43</v>
      </c>
      <c r="F909" s="68" t="s">
        <v>79</v>
      </c>
      <c r="G909" s="65" t="n">
        <v>2</v>
      </c>
      <c r="H909" s="65" t="n">
        <v>2</v>
      </c>
      <c r="I909" s="70" t="n">
        <v>410</v>
      </c>
      <c r="J909" s="70" t="n">
        <v>369</v>
      </c>
      <c r="K909" s="65" t="n">
        <v>276.8</v>
      </c>
      <c r="L909" s="65" t="n">
        <v>8</v>
      </c>
      <c r="M909" s="70" t="n">
        <f aca="false">'Раздел 2'!C909</f>
        <v>5206071.11</v>
      </c>
      <c r="N909" s="70" t="n">
        <v>0</v>
      </c>
      <c r="O909" s="70" t="n">
        <v>0</v>
      </c>
      <c r="P909" s="70" t="n">
        <f aca="false">M909</f>
        <v>5206071.11</v>
      </c>
      <c r="Q909" s="74" t="n">
        <f aca="false">P909/J909</f>
        <v>14108.5937940379</v>
      </c>
      <c r="R909" s="65" t="n">
        <v>11111.76</v>
      </c>
      <c r="S909" s="65" t="n">
        <v>2020</v>
      </c>
      <c r="T909" s="36"/>
    </row>
    <row r="910" s="2" customFormat="true" ht="12.75" hidden="false" customHeight="true" outlineLevel="0" collapsed="false">
      <c r="A910" s="65" t="n">
        <f aca="false">A909+1</f>
        <v>10</v>
      </c>
      <c r="B910" s="68" t="s">
        <v>875</v>
      </c>
      <c r="C910" s="65" t="n">
        <v>1939</v>
      </c>
      <c r="D910" s="65"/>
      <c r="E910" s="65" t="s">
        <v>43</v>
      </c>
      <c r="F910" s="68" t="s">
        <v>325</v>
      </c>
      <c r="G910" s="65" t="n">
        <v>2</v>
      </c>
      <c r="H910" s="65" t="n">
        <v>4</v>
      </c>
      <c r="I910" s="70" t="n">
        <v>752</v>
      </c>
      <c r="J910" s="70" t="n">
        <v>414.7</v>
      </c>
      <c r="K910" s="70" t="n">
        <v>414.7</v>
      </c>
      <c r="L910" s="65" t="n">
        <v>1</v>
      </c>
      <c r="M910" s="70" t="n">
        <f aca="false">'Раздел 2'!C910</f>
        <v>15345734.284</v>
      </c>
      <c r="N910" s="70" t="n">
        <v>0</v>
      </c>
      <c r="O910" s="70" t="n">
        <v>0</v>
      </c>
      <c r="P910" s="70" t="n">
        <f aca="false">M910</f>
        <v>15345734.284</v>
      </c>
      <c r="Q910" s="74" t="n">
        <f aca="false">P910/J910</f>
        <v>37004.4231589101</v>
      </c>
      <c r="R910" s="65" t="n">
        <v>23324.33</v>
      </c>
      <c r="S910" s="65" t="n">
        <v>2020</v>
      </c>
      <c r="T910" s="36"/>
    </row>
    <row r="911" s="2" customFormat="true" ht="12.75" hidden="false" customHeight="true" outlineLevel="0" collapsed="false">
      <c r="A911" s="65" t="n">
        <f aca="false">A910+1</f>
        <v>11</v>
      </c>
      <c r="B911" s="68" t="s">
        <v>882</v>
      </c>
      <c r="C911" s="65" t="s">
        <v>841</v>
      </c>
      <c r="D911" s="28"/>
      <c r="E911" s="65" t="s">
        <v>43</v>
      </c>
      <c r="F911" s="68" t="s">
        <v>325</v>
      </c>
      <c r="G911" s="65" t="n">
        <v>2</v>
      </c>
      <c r="H911" s="65" t="n">
        <v>2</v>
      </c>
      <c r="I911" s="70" t="n">
        <v>247.8</v>
      </c>
      <c r="J911" s="70" t="n">
        <v>222.3</v>
      </c>
      <c r="K911" s="65" t="n">
        <v>130.2</v>
      </c>
      <c r="L911" s="65" t="n">
        <v>4</v>
      </c>
      <c r="M911" s="70" t="n">
        <f aca="false">'Раздел 2'!C911</f>
        <v>21580</v>
      </c>
      <c r="N911" s="70" t="n">
        <v>0</v>
      </c>
      <c r="O911" s="70" t="n">
        <v>0</v>
      </c>
      <c r="P911" s="70" t="n">
        <f aca="false">M911</f>
        <v>21580</v>
      </c>
      <c r="Q911" s="74" t="n">
        <f aca="false">P911/J911</f>
        <v>97.0760233918129</v>
      </c>
      <c r="R911" s="65" t="n">
        <v>11111.76</v>
      </c>
      <c r="S911" s="65" t="n">
        <v>2020</v>
      </c>
      <c r="T911" s="36"/>
    </row>
    <row r="912" s="2" customFormat="true" ht="12.75" hidden="false" customHeight="true" outlineLevel="0" collapsed="false">
      <c r="A912" s="65" t="n">
        <f aca="false">A911+1</f>
        <v>12</v>
      </c>
      <c r="B912" s="68" t="s">
        <v>876</v>
      </c>
      <c r="C912" s="65" t="s">
        <v>841</v>
      </c>
      <c r="D912" s="28"/>
      <c r="E912" s="65" t="s">
        <v>43</v>
      </c>
      <c r="F912" s="68" t="s">
        <v>325</v>
      </c>
      <c r="G912" s="65" t="n">
        <v>5</v>
      </c>
      <c r="H912" s="65" t="n">
        <v>2</v>
      </c>
      <c r="I912" s="70" t="n">
        <v>268</v>
      </c>
      <c r="J912" s="70" t="n">
        <v>268</v>
      </c>
      <c r="K912" s="65" t="n">
        <v>251.9</v>
      </c>
      <c r="L912" s="65" t="n">
        <v>1</v>
      </c>
      <c r="M912" s="70" t="n">
        <f aca="false">'Раздел 2'!C912</f>
        <v>7000421.88</v>
      </c>
      <c r="N912" s="70" t="n">
        <v>0</v>
      </c>
      <c r="O912" s="70" t="n">
        <v>0</v>
      </c>
      <c r="P912" s="70" t="n">
        <f aca="false">M912</f>
        <v>7000421.88</v>
      </c>
      <c r="Q912" s="74" t="n">
        <f aca="false">P912/J912</f>
        <v>26120.9771641791</v>
      </c>
      <c r="R912" s="65" t="n">
        <v>23324.33</v>
      </c>
      <c r="S912" s="65" t="n">
        <v>2020</v>
      </c>
      <c r="T912" s="36"/>
    </row>
    <row r="913" s="2" customFormat="true" ht="12.75" hidden="false" customHeight="true" outlineLevel="0" collapsed="false">
      <c r="A913" s="65" t="n">
        <f aca="false">A912+1</f>
        <v>13</v>
      </c>
      <c r="B913" s="68" t="s">
        <v>883</v>
      </c>
      <c r="C913" s="65" t="s">
        <v>780</v>
      </c>
      <c r="D913" s="28"/>
      <c r="E913" s="65" t="s">
        <v>43</v>
      </c>
      <c r="F913" s="68" t="s">
        <v>325</v>
      </c>
      <c r="G913" s="65" t="n">
        <v>2</v>
      </c>
      <c r="H913" s="65" t="n">
        <v>2</v>
      </c>
      <c r="I913" s="70" t="n">
        <v>126.9</v>
      </c>
      <c r="J913" s="70" t="n">
        <v>120.9</v>
      </c>
      <c r="K913" s="65" t="n">
        <v>85.3</v>
      </c>
      <c r="L913" s="65" t="n">
        <v>4</v>
      </c>
      <c r="M913" s="70" t="n">
        <f aca="false">'Раздел 2'!C913</f>
        <v>775633.95</v>
      </c>
      <c r="N913" s="70" t="n">
        <v>0</v>
      </c>
      <c r="O913" s="70" t="n">
        <v>0</v>
      </c>
      <c r="P913" s="70" t="n">
        <f aca="false">M913</f>
        <v>775633.95</v>
      </c>
      <c r="Q913" s="74" t="n">
        <f aca="false">P913/J913</f>
        <v>6415.5</v>
      </c>
      <c r="R913" s="65" t="n">
        <v>11111.76</v>
      </c>
      <c r="S913" s="65" t="n">
        <v>2020</v>
      </c>
      <c r="T913" s="36"/>
    </row>
    <row r="914" s="2" customFormat="true" ht="12.75" hidden="false" customHeight="true" outlineLevel="0" collapsed="false">
      <c r="A914" s="65" t="n">
        <f aca="false">A913+1</f>
        <v>14</v>
      </c>
      <c r="B914" s="68" t="s">
        <v>884</v>
      </c>
      <c r="C914" s="65" t="s">
        <v>841</v>
      </c>
      <c r="D914" s="28"/>
      <c r="E914" s="65" t="s">
        <v>43</v>
      </c>
      <c r="F914" s="68" t="s">
        <v>325</v>
      </c>
      <c r="G914" s="65" t="n">
        <v>2</v>
      </c>
      <c r="H914" s="65" t="n">
        <v>2</v>
      </c>
      <c r="I914" s="70" t="n">
        <v>280.7</v>
      </c>
      <c r="J914" s="70" t="n">
        <v>280.7</v>
      </c>
      <c r="K914" s="70" t="n">
        <v>146.6</v>
      </c>
      <c r="L914" s="65" t="n">
        <v>8</v>
      </c>
      <c r="M914" s="70" t="n">
        <f aca="false">'Раздел 2'!C914</f>
        <v>11887342.32</v>
      </c>
      <c r="N914" s="70" t="n">
        <v>0</v>
      </c>
      <c r="O914" s="70" t="n">
        <v>0</v>
      </c>
      <c r="P914" s="70" t="n">
        <f aca="false">M914</f>
        <v>11887342.32</v>
      </c>
      <c r="Q914" s="74" t="n">
        <f aca="false">P914/J914</f>
        <v>42348.9216957606</v>
      </c>
      <c r="R914" s="65" t="n">
        <v>11111.76</v>
      </c>
      <c r="S914" s="65" t="n">
        <v>2020</v>
      </c>
      <c r="T914" s="36"/>
    </row>
    <row r="915" s="2" customFormat="true" ht="12.75" hidden="false" customHeight="true" outlineLevel="0" collapsed="false">
      <c r="A915" s="65" t="n">
        <f aca="false">A914+1</f>
        <v>15</v>
      </c>
      <c r="B915" s="68" t="s">
        <v>885</v>
      </c>
      <c r="C915" s="65" t="s">
        <v>841</v>
      </c>
      <c r="D915" s="28"/>
      <c r="E915" s="65" t="s">
        <v>43</v>
      </c>
      <c r="F915" s="68" t="s">
        <v>325</v>
      </c>
      <c r="G915" s="65" t="n">
        <v>2</v>
      </c>
      <c r="H915" s="65" t="n">
        <v>2</v>
      </c>
      <c r="I915" s="70" t="n">
        <v>124.2</v>
      </c>
      <c r="J915" s="70" t="n">
        <v>118.2</v>
      </c>
      <c r="K915" s="65" t="n">
        <v>123.6</v>
      </c>
      <c r="L915" s="65" t="n">
        <v>4</v>
      </c>
      <c r="M915" s="70" t="n">
        <f aca="false">'Раздел 2'!C915</f>
        <v>3632525</v>
      </c>
      <c r="N915" s="70" t="n">
        <v>0</v>
      </c>
      <c r="O915" s="70" t="n">
        <v>0</v>
      </c>
      <c r="P915" s="70" t="n">
        <f aca="false">M915</f>
        <v>3632525</v>
      </c>
      <c r="Q915" s="74" t="n">
        <f aca="false">P915/J915</f>
        <v>30732.0219966159</v>
      </c>
      <c r="R915" s="65" t="n">
        <v>23624.33</v>
      </c>
      <c r="S915" s="65" t="n">
        <v>2020</v>
      </c>
      <c r="T915" s="36"/>
    </row>
    <row r="916" s="2" customFormat="true" ht="12.75" hidden="false" customHeight="true" outlineLevel="0" collapsed="false">
      <c r="A916" s="65" t="n">
        <f aca="false">A915+1</f>
        <v>16</v>
      </c>
      <c r="B916" s="68" t="s">
        <v>886</v>
      </c>
      <c r="C916" s="65" t="n">
        <v>1939</v>
      </c>
      <c r="D916" s="28"/>
      <c r="E916" s="65" t="s">
        <v>43</v>
      </c>
      <c r="F916" s="68" t="s">
        <v>325</v>
      </c>
      <c r="G916" s="65" t="n">
        <v>2</v>
      </c>
      <c r="H916" s="65" t="n">
        <v>3</v>
      </c>
      <c r="I916" s="70" t="n">
        <v>383</v>
      </c>
      <c r="J916" s="70" t="n">
        <v>358.6</v>
      </c>
      <c r="K916" s="70" t="n">
        <v>253.7</v>
      </c>
      <c r="L916" s="65" t="n">
        <v>8</v>
      </c>
      <c r="M916" s="70" t="n">
        <f aca="false">'Раздел 2'!C916</f>
        <v>34811</v>
      </c>
      <c r="N916" s="70" t="n">
        <v>0</v>
      </c>
      <c r="O916" s="70" t="n">
        <v>0</v>
      </c>
      <c r="P916" s="70" t="n">
        <f aca="false">M916</f>
        <v>34811</v>
      </c>
      <c r="Q916" s="74" t="n">
        <f aca="false">P916/J916</f>
        <v>97.07473508087</v>
      </c>
      <c r="R916" s="65" t="n">
        <v>11111.76</v>
      </c>
      <c r="S916" s="65" t="n">
        <v>2020</v>
      </c>
      <c r="T916" s="36"/>
    </row>
    <row r="917" s="2" customFormat="true" ht="12.75" hidden="false" customHeight="true" outlineLevel="0" collapsed="false">
      <c r="A917" s="65" t="n">
        <f aca="false">A916+1</f>
        <v>17</v>
      </c>
      <c r="B917" s="68" t="s">
        <v>887</v>
      </c>
      <c r="C917" s="65" t="n">
        <v>1961</v>
      </c>
      <c r="D917" s="28"/>
      <c r="E917" s="65" t="s">
        <v>43</v>
      </c>
      <c r="F917" s="68" t="s">
        <v>325</v>
      </c>
      <c r="G917" s="65" t="n">
        <v>2</v>
      </c>
      <c r="H917" s="65" t="n">
        <v>1</v>
      </c>
      <c r="I917" s="70" t="n">
        <v>277.9</v>
      </c>
      <c r="J917" s="70" t="n">
        <v>264</v>
      </c>
      <c r="K917" s="70" t="n">
        <v>264</v>
      </c>
      <c r="L917" s="65" t="n">
        <v>8</v>
      </c>
      <c r="M917" s="70" t="n">
        <f aca="false">'Раздел 2'!C917</f>
        <v>25627</v>
      </c>
      <c r="N917" s="70" t="n">
        <v>0</v>
      </c>
      <c r="O917" s="70" t="n">
        <v>0</v>
      </c>
      <c r="P917" s="70" t="n">
        <f aca="false">M917</f>
        <v>25627</v>
      </c>
      <c r="Q917" s="74" t="n">
        <f aca="false">P917/J917</f>
        <v>97.0719696969697</v>
      </c>
      <c r="R917" s="65" t="n">
        <v>11111.76</v>
      </c>
      <c r="S917" s="65" t="n">
        <v>2020</v>
      </c>
      <c r="T917" s="36"/>
    </row>
    <row r="918" s="2" customFormat="true" ht="12.75" hidden="false" customHeight="true" outlineLevel="0" collapsed="false">
      <c r="A918" s="65" t="n">
        <f aca="false">A917+1</f>
        <v>18</v>
      </c>
      <c r="B918" s="68" t="s">
        <v>853</v>
      </c>
      <c r="C918" s="65" t="s">
        <v>854</v>
      </c>
      <c r="D918" s="65" t="n">
        <v>1965</v>
      </c>
      <c r="E918" s="65" t="s">
        <v>43</v>
      </c>
      <c r="F918" s="68" t="s">
        <v>337</v>
      </c>
      <c r="G918" s="65" t="n">
        <v>2</v>
      </c>
      <c r="H918" s="65" t="n">
        <v>2</v>
      </c>
      <c r="I918" s="70" t="n">
        <v>377.5</v>
      </c>
      <c r="J918" s="70" t="n">
        <v>365.8</v>
      </c>
      <c r="K918" s="65" t="n">
        <v>258</v>
      </c>
      <c r="L918" s="65" t="n">
        <v>6</v>
      </c>
      <c r="M918" s="70" t="n">
        <f aca="false">'Раздел 2'!C918</f>
        <v>2478119.65</v>
      </c>
      <c r="N918" s="70" t="n">
        <v>0</v>
      </c>
      <c r="O918" s="70" t="n">
        <v>0</v>
      </c>
      <c r="P918" s="70" t="n">
        <f aca="false">M918</f>
        <v>2478119.65</v>
      </c>
      <c r="Q918" s="74" t="n">
        <f aca="false">P918/J918</f>
        <v>6774.52063969382</v>
      </c>
      <c r="R918" s="65" t="n">
        <v>12005.77</v>
      </c>
      <c r="S918" s="65" t="n">
        <v>2020</v>
      </c>
      <c r="T918" s="36"/>
    </row>
    <row r="919" s="2" customFormat="true" ht="12.75" hidden="false" customHeight="true" outlineLevel="0" collapsed="false">
      <c r="A919" s="65" t="n">
        <f aca="false">A918+1</f>
        <v>19</v>
      </c>
      <c r="B919" s="68" t="s">
        <v>863</v>
      </c>
      <c r="C919" s="65" t="s">
        <v>854</v>
      </c>
      <c r="D919" s="65" t="n">
        <v>1966</v>
      </c>
      <c r="E919" s="65" t="s">
        <v>43</v>
      </c>
      <c r="F919" s="68" t="s">
        <v>44</v>
      </c>
      <c r="G919" s="65" t="n">
        <v>2</v>
      </c>
      <c r="H919" s="65" t="n">
        <v>2</v>
      </c>
      <c r="I919" s="70" t="n">
        <v>410.93</v>
      </c>
      <c r="J919" s="70" t="n">
        <v>343.7</v>
      </c>
      <c r="K919" s="65" t="n">
        <v>263.8</v>
      </c>
      <c r="L919" s="65" t="n">
        <v>12</v>
      </c>
      <c r="M919" s="70" t="n">
        <f aca="false">'Раздел 2'!C919</f>
        <v>4258924.9015</v>
      </c>
      <c r="N919" s="70" t="n">
        <v>0</v>
      </c>
      <c r="O919" s="70" t="n">
        <v>0</v>
      </c>
      <c r="P919" s="70" t="n">
        <f aca="false">M919</f>
        <v>4258924.9015</v>
      </c>
      <c r="Q919" s="74" t="n">
        <f aca="false">P919/J919</f>
        <v>12391.4020992144</v>
      </c>
      <c r="R919" s="65" t="n">
        <v>12005.77</v>
      </c>
      <c r="S919" s="65" t="n">
        <v>2020</v>
      </c>
      <c r="T919" s="36"/>
    </row>
    <row r="920" s="2" customFormat="true" ht="12.75" hidden="false" customHeight="true" outlineLevel="0" collapsed="false">
      <c r="A920" s="65" t="n">
        <f aca="false">A919+1</f>
        <v>20</v>
      </c>
      <c r="B920" s="68" t="s">
        <v>864</v>
      </c>
      <c r="C920" s="65" t="s">
        <v>854</v>
      </c>
      <c r="D920" s="65"/>
      <c r="E920" s="65" t="s">
        <v>43</v>
      </c>
      <c r="F920" s="68" t="s">
        <v>337</v>
      </c>
      <c r="G920" s="65" t="n">
        <v>2</v>
      </c>
      <c r="H920" s="65" t="n">
        <v>2</v>
      </c>
      <c r="I920" s="70" t="n">
        <v>464.2</v>
      </c>
      <c r="J920" s="70" t="n">
        <v>404.4</v>
      </c>
      <c r="K920" s="65" t="n">
        <v>380.2</v>
      </c>
      <c r="L920" s="65" t="n">
        <v>14</v>
      </c>
      <c r="M920" s="70" t="n">
        <f aca="false">'Раздел 2'!C920</f>
        <v>3426422.51</v>
      </c>
      <c r="N920" s="70" t="n">
        <v>0</v>
      </c>
      <c r="O920" s="70" t="n">
        <v>0</v>
      </c>
      <c r="P920" s="70" t="n">
        <f aca="false">M920</f>
        <v>3426422.51</v>
      </c>
      <c r="Q920" s="74" t="n">
        <f aca="false">P920/J920</f>
        <v>8472.85487141444</v>
      </c>
      <c r="R920" s="65" t="n">
        <v>12005.77</v>
      </c>
      <c r="S920" s="65" t="n">
        <v>2020</v>
      </c>
      <c r="T920" s="36"/>
    </row>
    <row r="921" s="2" customFormat="true" ht="12.75" hidden="false" customHeight="true" outlineLevel="0" collapsed="false">
      <c r="A921" s="65" t="n">
        <f aca="false">A920+1</f>
        <v>21</v>
      </c>
      <c r="B921" s="68" t="s">
        <v>865</v>
      </c>
      <c r="C921" s="65" t="s">
        <v>854</v>
      </c>
      <c r="D921" s="65"/>
      <c r="E921" s="65" t="s">
        <v>43</v>
      </c>
      <c r="F921" s="68" t="s">
        <v>44</v>
      </c>
      <c r="G921" s="65" t="n">
        <v>2</v>
      </c>
      <c r="H921" s="65" t="n">
        <v>1</v>
      </c>
      <c r="I921" s="70" t="n">
        <v>508.8</v>
      </c>
      <c r="J921" s="70" t="n">
        <v>485.5</v>
      </c>
      <c r="K921" s="65" t="n">
        <v>210.2</v>
      </c>
      <c r="L921" s="65" t="n">
        <v>6</v>
      </c>
      <c r="M921" s="70" t="n">
        <f aca="false">'Раздел 2'!C921</f>
        <v>3551629.44</v>
      </c>
      <c r="N921" s="70" t="n">
        <v>0</v>
      </c>
      <c r="O921" s="70" t="n">
        <v>0</v>
      </c>
      <c r="P921" s="70" t="n">
        <f aca="false">M921</f>
        <v>3551629.44</v>
      </c>
      <c r="Q921" s="74" t="n">
        <f aca="false">P921/J921</f>
        <v>7315.40564366632</v>
      </c>
      <c r="R921" s="65" t="n">
        <v>11111.76</v>
      </c>
      <c r="S921" s="65" t="n">
        <v>2020</v>
      </c>
      <c r="T921" s="36"/>
    </row>
    <row r="922" s="2" customFormat="true" ht="12.75" hidden="false" customHeight="true" outlineLevel="0" collapsed="false">
      <c r="A922" s="65" t="n">
        <f aca="false">A921+1</f>
        <v>22</v>
      </c>
      <c r="B922" s="68" t="s">
        <v>867</v>
      </c>
      <c r="C922" s="65" t="n">
        <v>1939</v>
      </c>
      <c r="D922" s="65"/>
      <c r="E922" s="65" t="s">
        <v>43</v>
      </c>
      <c r="F922" s="68" t="s">
        <v>54</v>
      </c>
      <c r="G922" s="65" t="n">
        <v>2</v>
      </c>
      <c r="H922" s="65" t="n">
        <v>1</v>
      </c>
      <c r="I922" s="70" t="n">
        <v>383</v>
      </c>
      <c r="J922" s="70" t="n">
        <v>326.3</v>
      </c>
      <c r="K922" s="65" t="n">
        <v>326.3</v>
      </c>
      <c r="L922" s="65" t="n">
        <v>7</v>
      </c>
      <c r="M922" s="70" t="n">
        <f aca="false">'Раздел 2'!C922</f>
        <v>4838241.0608</v>
      </c>
      <c r="N922" s="70" t="n">
        <v>0</v>
      </c>
      <c r="O922" s="70" t="n">
        <v>0</v>
      </c>
      <c r="P922" s="70" t="n">
        <f aca="false">M922</f>
        <v>4838241.0608</v>
      </c>
      <c r="Q922" s="74" t="n">
        <f aca="false">P922/J922</f>
        <v>14827.5852307692</v>
      </c>
      <c r="R922" s="65" t="n">
        <v>16488.59</v>
      </c>
      <c r="S922" s="65" t="n">
        <v>2020</v>
      </c>
      <c r="T922" s="36"/>
    </row>
    <row r="923" s="2" customFormat="true" ht="12.75" hidden="false" customHeight="true" outlineLevel="0" collapsed="false">
      <c r="A923" s="65" t="n">
        <v>23</v>
      </c>
      <c r="B923" s="68" t="s">
        <v>859</v>
      </c>
      <c r="C923" s="65" t="n">
        <v>1952</v>
      </c>
      <c r="D923" s="65"/>
      <c r="E923" s="65" t="s">
        <v>43</v>
      </c>
      <c r="F923" s="68" t="s">
        <v>79</v>
      </c>
      <c r="G923" s="65" t="n">
        <v>2</v>
      </c>
      <c r="H923" s="65" t="n">
        <v>2</v>
      </c>
      <c r="I923" s="70" t="n">
        <v>887</v>
      </c>
      <c r="J923" s="70" t="n">
        <v>759.3</v>
      </c>
      <c r="K923" s="65" t="n">
        <v>759.3</v>
      </c>
      <c r="L923" s="65" t="n">
        <v>12</v>
      </c>
      <c r="M923" s="70" t="n">
        <f aca="false">'Раздел 2'!C923</f>
        <v>14554687.43</v>
      </c>
      <c r="N923" s="70" t="n">
        <v>0</v>
      </c>
      <c r="O923" s="70" t="n">
        <v>0</v>
      </c>
      <c r="P923" s="70" t="n">
        <f aca="false">M923</f>
        <v>14554687.43</v>
      </c>
      <c r="Q923" s="74" t="n">
        <f aca="false">P923/J923</f>
        <v>19168.5597655736</v>
      </c>
      <c r="R923" s="65" t="n">
        <v>16488.59</v>
      </c>
      <c r="S923" s="65" t="n">
        <v>2020</v>
      </c>
      <c r="T923" s="36"/>
    </row>
    <row r="924" s="2" customFormat="true" ht="12.75" hidden="false" customHeight="true" outlineLevel="0" collapsed="false">
      <c r="A924" s="47" t="s">
        <v>888</v>
      </c>
      <c r="B924" s="47"/>
      <c r="C924" s="49" t="n">
        <v>23</v>
      </c>
      <c r="D924" s="49"/>
      <c r="E924" s="49"/>
      <c r="F924" s="47"/>
      <c r="G924" s="49"/>
      <c r="H924" s="50"/>
      <c r="I924" s="54" t="n">
        <f aca="false">SUM(I901:I923)</f>
        <v>10612.53</v>
      </c>
      <c r="J924" s="54" t="n">
        <f aca="false">SUM(J901:J923)</f>
        <v>8946.9</v>
      </c>
      <c r="K924" s="54" t="n">
        <f aca="false">SUM(K901:K923)</f>
        <v>7613.1</v>
      </c>
      <c r="L924" s="54" t="n">
        <f aca="false">SUM(L901:L923)</f>
        <v>167</v>
      </c>
      <c r="M924" s="54" t="n">
        <f aca="false">SUM(M901:M923)</f>
        <v>95030647.7039</v>
      </c>
      <c r="N924" s="54" t="n">
        <f aca="false">SUM(N901:N923)</f>
        <v>0</v>
      </c>
      <c r="O924" s="54" t="n">
        <f aca="false">SUM(O901:O923)</f>
        <v>0</v>
      </c>
      <c r="P924" s="54" t="n">
        <f aca="false">SUM(P901:P923)</f>
        <v>95030647.7039</v>
      </c>
      <c r="Q924" s="86"/>
      <c r="R924" s="86"/>
      <c r="S924" s="49"/>
      <c r="T924" s="36"/>
    </row>
    <row r="925" s="76" customFormat="true" ht="12.75" hidden="false" customHeight="true" outlineLevel="0" collapsed="false">
      <c r="A925" s="65" t="n">
        <v>1</v>
      </c>
      <c r="B925" s="68" t="s">
        <v>889</v>
      </c>
      <c r="C925" s="65" t="n">
        <v>1962</v>
      </c>
      <c r="D925" s="28"/>
      <c r="E925" s="65" t="s">
        <v>43</v>
      </c>
      <c r="F925" s="68" t="s">
        <v>202</v>
      </c>
      <c r="G925" s="65" t="n">
        <v>2</v>
      </c>
      <c r="H925" s="69" t="n">
        <v>2</v>
      </c>
      <c r="I925" s="70" t="n">
        <v>962.9</v>
      </c>
      <c r="J925" s="70" t="n">
        <v>910.1</v>
      </c>
      <c r="K925" s="70" t="n">
        <v>775.5</v>
      </c>
      <c r="L925" s="69" t="n">
        <v>23</v>
      </c>
      <c r="M925" s="70" t="n">
        <v>857127.45</v>
      </c>
      <c r="N925" s="70" t="n">
        <v>0</v>
      </c>
      <c r="O925" s="70" t="n">
        <v>0</v>
      </c>
      <c r="P925" s="70" t="n">
        <f aca="false">M925</f>
        <v>857127.45</v>
      </c>
      <c r="Q925" s="74" t="n">
        <f aca="false">P925/J925</f>
        <v>941.794802768926</v>
      </c>
      <c r="R925" s="65" t="n">
        <v>11111.76</v>
      </c>
      <c r="S925" s="65" t="n">
        <v>2021</v>
      </c>
      <c r="T925" s="75"/>
    </row>
    <row r="926" s="76" customFormat="true" ht="12.75" hidden="false" customHeight="true" outlineLevel="0" collapsed="false">
      <c r="A926" s="65" t="n">
        <v>2</v>
      </c>
      <c r="B926" s="68" t="s">
        <v>890</v>
      </c>
      <c r="C926" s="65" t="n">
        <v>1938</v>
      </c>
      <c r="D926" s="28"/>
      <c r="E926" s="65" t="s">
        <v>43</v>
      </c>
      <c r="F926" s="68" t="s">
        <v>325</v>
      </c>
      <c r="G926" s="65" t="n">
        <v>2</v>
      </c>
      <c r="H926" s="69" t="n">
        <v>0</v>
      </c>
      <c r="I926" s="70" t="n">
        <v>118.8</v>
      </c>
      <c r="J926" s="70" t="n">
        <v>114.8</v>
      </c>
      <c r="K926" s="70" t="n">
        <v>0</v>
      </c>
      <c r="L926" s="69" t="n">
        <v>5</v>
      </c>
      <c r="M926" s="70" t="n">
        <v>37147</v>
      </c>
      <c r="N926" s="70" t="n">
        <v>0</v>
      </c>
      <c r="O926" s="70" t="n">
        <v>0</v>
      </c>
      <c r="P926" s="70" t="n">
        <f aca="false">M926</f>
        <v>37147</v>
      </c>
      <c r="Q926" s="74" t="n">
        <f aca="false">P926/J926</f>
        <v>323.580139372822</v>
      </c>
      <c r="R926" s="65" t="n">
        <v>11111.76</v>
      </c>
      <c r="S926" s="65" t="n">
        <v>2021</v>
      </c>
      <c r="T926" s="75"/>
    </row>
    <row r="927" s="76" customFormat="true" ht="12.75" hidden="false" customHeight="true" outlineLevel="0" collapsed="false">
      <c r="A927" s="65" t="n">
        <f aca="false">A926+1</f>
        <v>3</v>
      </c>
      <c r="B927" s="68" t="s">
        <v>891</v>
      </c>
      <c r="C927" s="65" t="n">
        <v>1964</v>
      </c>
      <c r="D927" s="28"/>
      <c r="E927" s="65" t="s">
        <v>43</v>
      </c>
      <c r="F927" s="68" t="s">
        <v>325</v>
      </c>
      <c r="G927" s="65" t="n">
        <v>2</v>
      </c>
      <c r="H927" s="69" t="n">
        <v>1</v>
      </c>
      <c r="I927" s="70" t="n">
        <v>348.2</v>
      </c>
      <c r="J927" s="70" t="n">
        <v>333.2</v>
      </c>
      <c r="K927" s="70" t="n">
        <v>206.4</v>
      </c>
      <c r="L927" s="69" t="n">
        <v>8</v>
      </c>
      <c r="M927" s="70" t="n">
        <v>107818.8552</v>
      </c>
      <c r="N927" s="70" t="n">
        <v>0</v>
      </c>
      <c r="O927" s="70" t="n">
        <v>0</v>
      </c>
      <c r="P927" s="70" t="n">
        <f aca="false">M927</f>
        <v>107818.8552</v>
      </c>
      <c r="Q927" s="74" t="n">
        <f aca="false">P927/J927</f>
        <v>323.586</v>
      </c>
      <c r="R927" s="65" t="n">
        <v>11111.76</v>
      </c>
      <c r="S927" s="65" t="n">
        <v>2021</v>
      </c>
      <c r="T927" s="75"/>
    </row>
    <row r="928" s="76" customFormat="true" ht="12.75" hidden="false" customHeight="true" outlineLevel="0" collapsed="false">
      <c r="A928" s="65" t="n">
        <f aca="false">A927+1</f>
        <v>4</v>
      </c>
      <c r="B928" s="68" t="s">
        <v>892</v>
      </c>
      <c r="C928" s="65" t="n">
        <v>1939</v>
      </c>
      <c r="D928" s="28"/>
      <c r="E928" s="65" t="s">
        <v>43</v>
      </c>
      <c r="F928" s="68" t="s">
        <v>325</v>
      </c>
      <c r="G928" s="65" t="n">
        <v>2</v>
      </c>
      <c r="H928" s="69" t="n">
        <v>0</v>
      </c>
      <c r="I928" s="70" t="n">
        <v>79.8</v>
      </c>
      <c r="J928" s="70" t="n">
        <v>74</v>
      </c>
      <c r="K928" s="70" t="n">
        <v>74</v>
      </c>
      <c r="L928" s="69" t="n">
        <v>3</v>
      </c>
      <c r="M928" s="70" t="n">
        <v>23945.364</v>
      </c>
      <c r="N928" s="70" t="n">
        <v>0</v>
      </c>
      <c r="O928" s="70" t="n">
        <v>0</v>
      </c>
      <c r="P928" s="70" t="n">
        <f aca="false">M928</f>
        <v>23945.364</v>
      </c>
      <c r="Q928" s="74" t="n">
        <f aca="false">P928/J928</f>
        <v>323.586</v>
      </c>
      <c r="R928" s="65" t="n">
        <v>11111.76</v>
      </c>
      <c r="S928" s="65" t="n">
        <v>2021</v>
      </c>
      <c r="T928" s="75"/>
    </row>
    <row r="929" s="76" customFormat="true" ht="12.75" hidden="false" customHeight="true" outlineLevel="0" collapsed="false">
      <c r="A929" s="65" t="n">
        <f aca="false">A928+1</f>
        <v>5</v>
      </c>
      <c r="B929" s="90" t="s">
        <v>893</v>
      </c>
      <c r="C929" s="65" t="n">
        <v>1965</v>
      </c>
      <c r="D929" s="28"/>
      <c r="E929" s="28" t="s">
        <v>254</v>
      </c>
      <c r="F929" s="68" t="s">
        <v>202</v>
      </c>
      <c r="G929" s="65" t="n">
        <v>2</v>
      </c>
      <c r="H929" s="69" t="n">
        <v>2</v>
      </c>
      <c r="I929" s="70" t="n">
        <v>368.3</v>
      </c>
      <c r="J929" s="70" t="n">
        <v>356.9</v>
      </c>
      <c r="K929" s="70" t="n">
        <v>356.9</v>
      </c>
      <c r="L929" s="69" t="n">
        <v>9</v>
      </c>
      <c r="M929" s="70" t="n">
        <v>115487.8434</v>
      </c>
      <c r="N929" s="70" t="n">
        <v>0</v>
      </c>
      <c r="O929" s="70" t="n">
        <v>0</v>
      </c>
      <c r="P929" s="70" t="n">
        <f aca="false">M929</f>
        <v>115487.8434</v>
      </c>
      <c r="Q929" s="74" t="n">
        <f aca="false">P929/J929</f>
        <v>323.586</v>
      </c>
      <c r="R929" s="65" t="n">
        <v>11111.76</v>
      </c>
      <c r="S929" s="65" t="n">
        <v>2021</v>
      </c>
      <c r="T929" s="75"/>
    </row>
    <row r="930" s="2" customFormat="true" ht="12.75" hidden="false" customHeight="true" outlineLevel="0" collapsed="false">
      <c r="A930" s="65" t="n">
        <f aca="false">A929+1</f>
        <v>6</v>
      </c>
      <c r="B930" s="68" t="s">
        <v>894</v>
      </c>
      <c r="C930" s="65" t="n">
        <v>1965</v>
      </c>
      <c r="D930" s="28"/>
      <c r="E930" s="65" t="s">
        <v>43</v>
      </c>
      <c r="F930" s="68" t="s">
        <v>202</v>
      </c>
      <c r="G930" s="65" t="n">
        <v>2</v>
      </c>
      <c r="H930" s="69" t="n">
        <v>2</v>
      </c>
      <c r="I930" s="70" t="n">
        <v>368.3</v>
      </c>
      <c r="J930" s="70" t="n">
        <v>356.9</v>
      </c>
      <c r="K930" s="70" t="n">
        <v>276.2</v>
      </c>
      <c r="L930" s="69" t="n">
        <v>9</v>
      </c>
      <c r="M930" s="70" t="n">
        <v>115487</v>
      </c>
      <c r="N930" s="70" t="n">
        <v>0</v>
      </c>
      <c r="O930" s="70" t="n">
        <v>0</v>
      </c>
      <c r="P930" s="70" t="n">
        <f aca="false">M930</f>
        <v>115487</v>
      </c>
      <c r="Q930" s="74" t="n">
        <f aca="false">P930/J930</f>
        <v>323.583636873074</v>
      </c>
      <c r="R930" s="65" t="n">
        <v>11111.76</v>
      </c>
      <c r="S930" s="65" t="n">
        <v>2021</v>
      </c>
      <c r="T930" s="36"/>
    </row>
    <row r="931" s="2" customFormat="true" ht="12.75" hidden="false" customHeight="true" outlineLevel="0" collapsed="false">
      <c r="A931" s="65" t="n">
        <f aca="false">A930+1</f>
        <v>7</v>
      </c>
      <c r="B931" s="68" t="s">
        <v>895</v>
      </c>
      <c r="C931" s="65" t="n">
        <v>1939</v>
      </c>
      <c r="D931" s="28"/>
      <c r="E931" s="65" t="s">
        <v>43</v>
      </c>
      <c r="F931" s="68" t="s">
        <v>325</v>
      </c>
      <c r="G931" s="65" t="n">
        <v>2</v>
      </c>
      <c r="H931" s="69" t="n">
        <v>1</v>
      </c>
      <c r="I931" s="70" t="n">
        <v>174</v>
      </c>
      <c r="J931" s="70" t="n">
        <v>148</v>
      </c>
      <c r="K931" s="70" t="n">
        <v>148</v>
      </c>
      <c r="L931" s="69" t="n">
        <v>3</v>
      </c>
      <c r="M931" s="70" t="n">
        <v>46932.2</v>
      </c>
      <c r="N931" s="70" t="n">
        <v>0</v>
      </c>
      <c r="O931" s="70" t="n">
        <v>0</v>
      </c>
      <c r="P931" s="70" t="n">
        <f aca="false">M931</f>
        <v>46932.2</v>
      </c>
      <c r="Q931" s="74" t="n">
        <f aca="false">P931/J931</f>
        <v>317.109459459459</v>
      </c>
      <c r="R931" s="65" t="n">
        <v>11111.76</v>
      </c>
      <c r="S931" s="65" t="n">
        <v>2021</v>
      </c>
      <c r="T931" s="36"/>
    </row>
    <row r="932" s="2" customFormat="true" ht="12.75" hidden="false" customHeight="true" outlineLevel="0" collapsed="false">
      <c r="A932" s="65" t="n">
        <f aca="false">A931+1</f>
        <v>8</v>
      </c>
      <c r="B932" s="68" t="s">
        <v>896</v>
      </c>
      <c r="C932" s="65" t="n">
        <v>1939</v>
      </c>
      <c r="D932" s="28"/>
      <c r="E932" s="65" t="s">
        <v>43</v>
      </c>
      <c r="F932" s="68" t="s">
        <v>202</v>
      </c>
      <c r="G932" s="65" t="n">
        <v>5</v>
      </c>
      <c r="H932" s="69" t="n">
        <v>1</v>
      </c>
      <c r="I932" s="70" t="n">
        <v>4896.4</v>
      </c>
      <c r="J932" s="70" t="n">
        <v>4706.6</v>
      </c>
      <c r="K932" s="70" t="n">
        <v>1570.7</v>
      </c>
      <c r="L932" s="69" t="n">
        <v>13</v>
      </c>
      <c r="M932" s="70" t="n">
        <v>874120.8</v>
      </c>
      <c r="N932" s="70" t="n">
        <v>0</v>
      </c>
      <c r="O932" s="70" t="n">
        <v>0</v>
      </c>
      <c r="P932" s="70" t="n">
        <f aca="false">M932</f>
        <v>874120.8</v>
      </c>
      <c r="Q932" s="74" t="n">
        <f aca="false">P932/J932</f>
        <v>185.72234734203</v>
      </c>
      <c r="R932" s="65" t="n">
        <v>11111.76</v>
      </c>
      <c r="S932" s="65" t="n">
        <v>2021</v>
      </c>
      <c r="T932" s="36"/>
    </row>
    <row r="933" s="2" customFormat="true" ht="12.75" hidden="false" customHeight="true" outlineLevel="0" collapsed="false">
      <c r="A933" s="65" t="n">
        <f aca="false">A932+1</f>
        <v>9</v>
      </c>
      <c r="B933" s="68" t="s">
        <v>897</v>
      </c>
      <c r="C933" s="65" t="n">
        <v>1939</v>
      </c>
      <c r="D933" s="28"/>
      <c r="E933" s="65" t="s">
        <v>43</v>
      </c>
      <c r="F933" s="68" t="s">
        <v>325</v>
      </c>
      <c r="G933" s="65" t="n">
        <v>2</v>
      </c>
      <c r="H933" s="69" t="n">
        <v>0</v>
      </c>
      <c r="I933" s="70" t="n">
        <v>77</v>
      </c>
      <c r="J933" s="70" t="n">
        <v>77</v>
      </c>
      <c r="K933" s="70" t="n">
        <v>76.6</v>
      </c>
      <c r="L933" s="69" t="n">
        <v>3</v>
      </c>
      <c r="M933" s="70" t="n">
        <v>24417.68</v>
      </c>
      <c r="N933" s="70" t="n">
        <v>0</v>
      </c>
      <c r="O933" s="70" t="n">
        <v>0</v>
      </c>
      <c r="P933" s="70" t="n">
        <f aca="false">M933</f>
        <v>24417.68</v>
      </c>
      <c r="Q933" s="74" t="n">
        <f aca="false">P933/J933</f>
        <v>317.112727272727</v>
      </c>
      <c r="R933" s="65" t="n">
        <v>11111.76</v>
      </c>
      <c r="S933" s="65" t="n">
        <v>2021</v>
      </c>
      <c r="T933" s="36"/>
    </row>
    <row r="934" s="2" customFormat="true" ht="12.75" hidden="false" customHeight="true" outlineLevel="0" collapsed="false">
      <c r="A934" s="47" t="s">
        <v>898</v>
      </c>
      <c r="B934" s="47"/>
      <c r="C934" s="49" t="n">
        <v>9</v>
      </c>
      <c r="D934" s="49"/>
      <c r="E934" s="49"/>
      <c r="F934" s="47"/>
      <c r="G934" s="49"/>
      <c r="H934" s="50"/>
      <c r="I934" s="54" t="n">
        <f aca="false">SUM(I925:I933)</f>
        <v>7393.7</v>
      </c>
      <c r="J934" s="54" t="n">
        <f aca="false">SUM(J925:J933)</f>
        <v>7077.5</v>
      </c>
      <c r="K934" s="54" t="n">
        <f aca="false">SUM(K925:K933)</f>
        <v>3484.3</v>
      </c>
      <c r="L934" s="54" t="n">
        <f aca="false">SUM(L925:L933)</f>
        <v>76</v>
      </c>
      <c r="M934" s="54" t="n">
        <f aca="false">SUM(M925:M933)</f>
        <v>2202484.1926</v>
      </c>
      <c r="N934" s="54" t="n">
        <f aca="false">SUM(N925:N933)</f>
        <v>0</v>
      </c>
      <c r="O934" s="54" t="n">
        <f aca="false">SUM(O925:O933)</f>
        <v>0</v>
      </c>
      <c r="P934" s="54" t="n">
        <f aca="false">SUM(P925:P933)</f>
        <v>2202484.1926</v>
      </c>
      <c r="Q934" s="86"/>
      <c r="R934" s="86"/>
      <c r="S934" s="49"/>
      <c r="T934" s="36"/>
    </row>
    <row r="935" s="85" customFormat="true" ht="12.75" hidden="false" customHeight="true" outlineLevel="0" collapsed="false">
      <c r="A935" s="31" t="s">
        <v>899</v>
      </c>
      <c r="B935" s="31"/>
      <c r="C935" s="96" t="n">
        <f aca="false">C900+C924+C934</f>
        <v>55</v>
      </c>
      <c r="D935" s="96"/>
      <c r="E935" s="96"/>
      <c r="F935" s="97"/>
      <c r="G935" s="96"/>
      <c r="H935" s="96"/>
      <c r="I935" s="98" t="n">
        <f aca="false">I900+I924+I934</f>
        <v>29423.5</v>
      </c>
      <c r="J935" s="98" t="n">
        <f aca="false">J900+J924+J934</f>
        <v>25489.7</v>
      </c>
      <c r="K935" s="98" t="n">
        <f aca="false">K900+K924+K934</f>
        <v>19185</v>
      </c>
      <c r="L935" s="98" t="n">
        <f aca="false">L900+L924+L934</f>
        <v>425</v>
      </c>
      <c r="M935" s="98" t="n">
        <f aca="false">M900+M924+M934</f>
        <v>107134758.6549</v>
      </c>
      <c r="N935" s="98" t="n">
        <f aca="false">N900+N924+N934</f>
        <v>0</v>
      </c>
      <c r="O935" s="98" t="n">
        <f aca="false">O900+O924+O934</f>
        <v>0</v>
      </c>
      <c r="P935" s="98" t="n">
        <f aca="false">P900+P924+P934</f>
        <v>107134758.6549</v>
      </c>
      <c r="Q935" s="92"/>
      <c r="R935" s="92"/>
      <c r="S935" s="33"/>
      <c r="T935" s="84"/>
    </row>
    <row r="936" s="2" customFormat="true" ht="12.75" hidden="false" customHeight="true" outlineLevel="0" collapsed="false">
      <c r="A936" s="65"/>
      <c r="B936" s="66" t="s">
        <v>900</v>
      </c>
      <c r="C936" s="67"/>
      <c r="D936" s="65"/>
      <c r="E936" s="65"/>
      <c r="F936" s="68"/>
      <c r="G936" s="65"/>
      <c r="H936" s="69"/>
      <c r="I936" s="70"/>
      <c r="J936" s="70"/>
      <c r="K936" s="70"/>
      <c r="L936" s="69"/>
      <c r="M936" s="70"/>
      <c r="N936" s="70"/>
      <c r="O936" s="70"/>
      <c r="P936" s="71"/>
      <c r="Q936" s="74"/>
      <c r="R936" s="73"/>
      <c r="S936" s="65"/>
      <c r="T936" s="36"/>
    </row>
    <row r="937" s="2" customFormat="true" ht="12.75" hidden="false" customHeight="true" outlineLevel="0" collapsed="false">
      <c r="A937" s="65" t="n">
        <v>1</v>
      </c>
      <c r="B937" s="68" t="s">
        <v>901</v>
      </c>
      <c r="C937" s="65" t="n">
        <v>1961</v>
      </c>
      <c r="D937" s="65"/>
      <c r="E937" s="65" t="s">
        <v>43</v>
      </c>
      <c r="F937" s="68" t="s">
        <v>289</v>
      </c>
      <c r="G937" s="65" t="n">
        <v>2</v>
      </c>
      <c r="H937" s="69" t="n">
        <v>1</v>
      </c>
      <c r="I937" s="70" t="n">
        <v>330.84</v>
      </c>
      <c r="J937" s="70" t="n">
        <v>322.1</v>
      </c>
      <c r="K937" s="70" t="n">
        <v>0</v>
      </c>
      <c r="L937" s="69" t="n">
        <v>8</v>
      </c>
      <c r="M937" s="70" t="n">
        <v>20850</v>
      </c>
      <c r="N937" s="70" t="n">
        <v>0</v>
      </c>
      <c r="O937" s="70" t="n">
        <v>0</v>
      </c>
      <c r="P937" s="70" t="n">
        <f aca="false">M937</f>
        <v>20850</v>
      </c>
      <c r="Q937" s="74" t="n">
        <f aca="false">P937/J937</f>
        <v>64.7314498602918</v>
      </c>
      <c r="R937" s="65" t="n">
        <v>11111.76</v>
      </c>
      <c r="S937" s="65" t="n">
        <v>2019</v>
      </c>
      <c r="T937" s="36"/>
    </row>
    <row r="938" s="2" customFormat="true" ht="12.75" hidden="false" customHeight="true" outlineLevel="0" collapsed="false">
      <c r="A938" s="65" t="n">
        <f aca="false">A937+1</f>
        <v>2</v>
      </c>
      <c r="B938" s="68" t="s">
        <v>902</v>
      </c>
      <c r="C938" s="65" t="n">
        <v>1962</v>
      </c>
      <c r="D938" s="65"/>
      <c r="E938" s="65" t="s">
        <v>43</v>
      </c>
      <c r="F938" s="68" t="s">
        <v>289</v>
      </c>
      <c r="G938" s="65" t="n">
        <v>2</v>
      </c>
      <c r="H938" s="69" t="n">
        <v>1</v>
      </c>
      <c r="I938" s="70" t="n">
        <v>321</v>
      </c>
      <c r="J938" s="70" t="n">
        <v>316.02</v>
      </c>
      <c r="K938" s="70" t="n">
        <v>0</v>
      </c>
      <c r="L938" s="69" t="n">
        <v>8</v>
      </c>
      <c r="M938" s="70" t="n">
        <v>20850</v>
      </c>
      <c r="N938" s="70" t="n">
        <v>0</v>
      </c>
      <c r="O938" s="70" t="n">
        <v>0</v>
      </c>
      <c r="P938" s="70" t="n">
        <f aca="false">M938</f>
        <v>20850</v>
      </c>
      <c r="Q938" s="74" t="n">
        <f aca="false">P938/J938</f>
        <v>65.9768369090564</v>
      </c>
      <c r="R938" s="65" t="n">
        <v>11111.76</v>
      </c>
      <c r="S938" s="65" t="n">
        <v>2019</v>
      </c>
      <c r="T938" s="36"/>
    </row>
    <row r="939" s="2" customFormat="true" ht="12.75" hidden="false" customHeight="true" outlineLevel="0" collapsed="false">
      <c r="A939" s="65" t="n">
        <f aca="false">A938+1</f>
        <v>3</v>
      </c>
      <c r="B939" s="68" t="s">
        <v>903</v>
      </c>
      <c r="C939" s="65" t="n">
        <v>1968</v>
      </c>
      <c r="D939" s="65"/>
      <c r="E939" s="65" t="s">
        <v>43</v>
      </c>
      <c r="F939" s="68" t="s">
        <v>289</v>
      </c>
      <c r="G939" s="65" t="n">
        <v>2</v>
      </c>
      <c r="H939" s="69" t="n">
        <v>3</v>
      </c>
      <c r="I939" s="70" t="n">
        <v>504</v>
      </c>
      <c r="J939" s="70" t="n">
        <v>327</v>
      </c>
      <c r="K939" s="65" t="n">
        <v>147.71</v>
      </c>
      <c r="L939" s="69" t="n">
        <v>12</v>
      </c>
      <c r="M939" s="70" t="n">
        <v>29007</v>
      </c>
      <c r="N939" s="70" t="n">
        <v>0</v>
      </c>
      <c r="O939" s="70" t="n">
        <v>0</v>
      </c>
      <c r="P939" s="70" t="n">
        <f aca="false">M939</f>
        <v>29007</v>
      </c>
      <c r="Q939" s="74" t="n">
        <f aca="false">P939/J939</f>
        <v>88.7064220183486</v>
      </c>
      <c r="R939" s="65" t="n">
        <v>11111.76</v>
      </c>
      <c r="S939" s="65" t="n">
        <v>2019</v>
      </c>
      <c r="T939" s="36"/>
    </row>
    <row r="940" s="2" customFormat="true" ht="12.75" hidden="false" customHeight="true" outlineLevel="0" collapsed="false">
      <c r="A940" s="65" t="n">
        <f aca="false">A939+1</f>
        <v>4</v>
      </c>
      <c r="B940" s="68" t="s">
        <v>904</v>
      </c>
      <c r="C940" s="65" t="n">
        <v>1962</v>
      </c>
      <c r="D940" s="65" t="n">
        <v>1972</v>
      </c>
      <c r="E940" s="65" t="s">
        <v>43</v>
      </c>
      <c r="F940" s="68" t="s">
        <v>79</v>
      </c>
      <c r="G940" s="65" t="n">
        <v>2</v>
      </c>
      <c r="H940" s="69" t="n">
        <v>1</v>
      </c>
      <c r="I940" s="70" t="n">
        <v>441</v>
      </c>
      <c r="J940" s="70" t="n">
        <v>300.9</v>
      </c>
      <c r="K940" s="65" t="n">
        <v>78.9</v>
      </c>
      <c r="L940" s="69" t="n">
        <v>8</v>
      </c>
      <c r="M940" s="70" t="n">
        <v>30285</v>
      </c>
      <c r="N940" s="70" t="n">
        <v>0</v>
      </c>
      <c r="O940" s="70" t="n">
        <v>0</v>
      </c>
      <c r="P940" s="70" t="n">
        <f aca="false">M940</f>
        <v>30285</v>
      </c>
      <c r="Q940" s="74" t="n">
        <f aca="false">P940/J940</f>
        <v>100.648055832503</v>
      </c>
      <c r="R940" s="65" t="n">
        <v>11111.76</v>
      </c>
      <c r="S940" s="65" t="n">
        <v>2019</v>
      </c>
      <c r="T940" s="36"/>
    </row>
    <row r="941" s="2" customFormat="true" ht="12.75" hidden="false" customHeight="true" outlineLevel="0" collapsed="false">
      <c r="A941" s="65" t="n">
        <f aca="false">A940+1</f>
        <v>5</v>
      </c>
      <c r="B941" s="68" t="s">
        <v>905</v>
      </c>
      <c r="C941" s="65" t="n">
        <v>1964</v>
      </c>
      <c r="D941" s="65"/>
      <c r="E941" s="65" t="s">
        <v>43</v>
      </c>
      <c r="F941" s="68" t="s">
        <v>79</v>
      </c>
      <c r="G941" s="65" t="n">
        <v>2</v>
      </c>
      <c r="H941" s="69" t="n">
        <v>1</v>
      </c>
      <c r="I941" s="70" t="n">
        <v>617</v>
      </c>
      <c r="J941" s="70" t="n">
        <v>317.4</v>
      </c>
      <c r="K941" s="70" t="n">
        <v>0</v>
      </c>
      <c r="L941" s="69" t="n">
        <v>8</v>
      </c>
      <c r="M941" s="70" t="n">
        <v>27763</v>
      </c>
      <c r="N941" s="70" t="n">
        <v>0</v>
      </c>
      <c r="O941" s="70" t="n">
        <v>0</v>
      </c>
      <c r="P941" s="70" t="n">
        <f aca="false">M941</f>
        <v>27763</v>
      </c>
      <c r="Q941" s="74" t="n">
        <f aca="false">P941/J941</f>
        <v>87.4700693131695</v>
      </c>
      <c r="R941" s="65" t="n">
        <v>11111.76</v>
      </c>
      <c r="S941" s="65" t="n">
        <v>2019</v>
      </c>
      <c r="T941" s="36"/>
    </row>
    <row r="942" s="2" customFormat="true" ht="12.75" hidden="false" customHeight="true" outlineLevel="0" collapsed="false">
      <c r="A942" s="65" t="n">
        <f aca="false">A941+1</f>
        <v>6</v>
      </c>
      <c r="B942" s="68" t="s">
        <v>906</v>
      </c>
      <c r="C942" s="65" t="n">
        <v>1961</v>
      </c>
      <c r="D942" s="65" t="n">
        <v>1972</v>
      </c>
      <c r="E942" s="65" t="s">
        <v>43</v>
      </c>
      <c r="F942" s="68" t="s">
        <v>54</v>
      </c>
      <c r="G942" s="65" t="n">
        <v>2</v>
      </c>
      <c r="H942" s="69" t="n">
        <v>1</v>
      </c>
      <c r="I942" s="70" t="n">
        <v>418</v>
      </c>
      <c r="J942" s="70" t="n">
        <v>318.3</v>
      </c>
      <c r="K942" s="70" t="n">
        <v>0</v>
      </c>
      <c r="L942" s="69" t="n">
        <v>8</v>
      </c>
      <c r="M942" s="70" t="n">
        <v>29829</v>
      </c>
      <c r="N942" s="70" t="n">
        <v>0</v>
      </c>
      <c r="O942" s="70" t="n">
        <v>0</v>
      </c>
      <c r="P942" s="70" t="n">
        <f aca="false">M942</f>
        <v>29829</v>
      </c>
      <c r="Q942" s="74" t="n">
        <f aca="false">P942/J942</f>
        <v>93.7134778510839</v>
      </c>
      <c r="R942" s="65" t="n">
        <v>11111.76</v>
      </c>
      <c r="S942" s="65" t="n">
        <v>2019</v>
      </c>
      <c r="T942" s="36"/>
    </row>
    <row r="943" s="2" customFormat="true" ht="12.75" hidden="false" customHeight="true" outlineLevel="0" collapsed="false">
      <c r="A943" s="65" t="n">
        <f aca="false">A942+1</f>
        <v>7</v>
      </c>
      <c r="B943" s="68" t="s">
        <v>907</v>
      </c>
      <c r="C943" s="65" t="n">
        <v>1958</v>
      </c>
      <c r="D943" s="65"/>
      <c r="E943" s="65" t="s">
        <v>43</v>
      </c>
      <c r="F943" s="68" t="s">
        <v>54</v>
      </c>
      <c r="G943" s="65" t="n">
        <v>2</v>
      </c>
      <c r="H943" s="69" t="n">
        <v>1</v>
      </c>
      <c r="I943" s="70" t="n">
        <v>665</v>
      </c>
      <c r="J943" s="70" t="n">
        <v>326.6</v>
      </c>
      <c r="K943" s="65" t="n">
        <v>85.1</v>
      </c>
      <c r="L943" s="69" t="n">
        <v>8</v>
      </c>
      <c r="M943" s="70" t="n">
        <v>21150</v>
      </c>
      <c r="N943" s="70" t="n">
        <v>0</v>
      </c>
      <c r="O943" s="70" t="n">
        <v>0</v>
      </c>
      <c r="P943" s="70" t="n">
        <f aca="false">M943</f>
        <v>21150</v>
      </c>
      <c r="Q943" s="74" t="n">
        <f aca="false">P943/J943</f>
        <v>64.7581139007961</v>
      </c>
      <c r="R943" s="65" t="n">
        <v>11111.76</v>
      </c>
      <c r="S943" s="65" t="n">
        <v>2019</v>
      </c>
      <c r="T943" s="36"/>
    </row>
    <row r="944" s="2" customFormat="true" ht="12.75" hidden="false" customHeight="true" outlineLevel="0" collapsed="false">
      <c r="A944" s="65" t="n">
        <f aca="false">A943+1</f>
        <v>8</v>
      </c>
      <c r="B944" s="68" t="s">
        <v>908</v>
      </c>
      <c r="C944" s="65" t="n">
        <v>1966</v>
      </c>
      <c r="D944" s="65"/>
      <c r="E944" s="65" t="s">
        <v>43</v>
      </c>
      <c r="F944" s="68" t="s">
        <v>54</v>
      </c>
      <c r="G944" s="65" t="n">
        <v>2</v>
      </c>
      <c r="H944" s="69" t="n">
        <v>1</v>
      </c>
      <c r="I944" s="70" t="n">
        <v>675</v>
      </c>
      <c r="J944" s="70" t="n">
        <v>337.9</v>
      </c>
      <c r="K944" s="65" t="n">
        <v>38.1</v>
      </c>
      <c r="L944" s="69" t="n">
        <v>8</v>
      </c>
      <c r="M944" s="70" t="n">
        <v>27565</v>
      </c>
      <c r="N944" s="70" t="n">
        <v>0</v>
      </c>
      <c r="O944" s="70" t="n">
        <v>0</v>
      </c>
      <c r="P944" s="70" t="n">
        <f aca="false">M944</f>
        <v>27565</v>
      </c>
      <c r="Q944" s="74" t="n">
        <f aca="false">P944/J944</f>
        <v>81.5773897602841</v>
      </c>
      <c r="R944" s="65" t="n">
        <v>11111.76</v>
      </c>
      <c r="S944" s="65" t="n">
        <v>2019</v>
      </c>
      <c r="T944" s="36"/>
    </row>
    <row r="945" s="2" customFormat="true" ht="12.75" hidden="false" customHeight="true" outlineLevel="0" collapsed="false">
      <c r="A945" s="65" t="n">
        <f aca="false">A944+1</f>
        <v>9</v>
      </c>
      <c r="B945" s="68" t="s">
        <v>909</v>
      </c>
      <c r="C945" s="65" t="n">
        <v>1966</v>
      </c>
      <c r="D945" s="65"/>
      <c r="E945" s="65" t="s">
        <v>43</v>
      </c>
      <c r="F945" s="68" t="s">
        <v>54</v>
      </c>
      <c r="G945" s="65" t="n">
        <v>2</v>
      </c>
      <c r="H945" s="69" t="n">
        <v>1</v>
      </c>
      <c r="I945" s="70" t="n">
        <v>644</v>
      </c>
      <c r="J945" s="70" t="n">
        <v>314.6</v>
      </c>
      <c r="K945" s="65" t="n">
        <v>73.6</v>
      </c>
      <c r="L945" s="69" t="n">
        <v>8</v>
      </c>
      <c r="M945" s="70" t="n">
        <v>26785</v>
      </c>
      <c r="N945" s="70" t="n">
        <v>0</v>
      </c>
      <c r="O945" s="70" t="n">
        <v>0</v>
      </c>
      <c r="P945" s="70" t="n">
        <f aca="false">M945</f>
        <v>26785</v>
      </c>
      <c r="Q945" s="74" t="n">
        <f aca="false">P945/J945</f>
        <v>85.1398601398601</v>
      </c>
      <c r="R945" s="65" t="n">
        <v>11111.76</v>
      </c>
      <c r="S945" s="65" t="n">
        <v>2019</v>
      </c>
      <c r="T945" s="36"/>
    </row>
    <row r="946" s="2" customFormat="true" ht="12.75" hidden="false" customHeight="true" outlineLevel="0" collapsed="false">
      <c r="A946" s="65" t="n">
        <f aca="false">A945+1</f>
        <v>10</v>
      </c>
      <c r="B946" s="68" t="s">
        <v>910</v>
      </c>
      <c r="C946" s="65" t="n">
        <v>1965</v>
      </c>
      <c r="D946" s="65"/>
      <c r="E946" s="65" t="s">
        <v>43</v>
      </c>
      <c r="F946" s="68" t="s">
        <v>54</v>
      </c>
      <c r="G946" s="65" t="n">
        <v>2</v>
      </c>
      <c r="H946" s="69" t="n">
        <v>3</v>
      </c>
      <c r="I946" s="70" t="n">
        <v>671.2</v>
      </c>
      <c r="J946" s="70" t="n">
        <v>498.4</v>
      </c>
      <c r="K946" s="65" t="n">
        <v>247</v>
      </c>
      <c r="L946" s="69" t="n">
        <v>12</v>
      </c>
      <c r="M946" s="70" t="n">
        <v>31284</v>
      </c>
      <c r="N946" s="70" t="n">
        <v>0</v>
      </c>
      <c r="O946" s="70" t="n">
        <v>0</v>
      </c>
      <c r="P946" s="70" t="n">
        <f aca="false">M946</f>
        <v>31284</v>
      </c>
      <c r="Q946" s="74" t="n">
        <f aca="false">P946/J946</f>
        <v>62.76886035313</v>
      </c>
      <c r="R946" s="65" t="n">
        <v>11111.76</v>
      </c>
      <c r="S946" s="65" t="n">
        <v>2019</v>
      </c>
      <c r="T946" s="36"/>
    </row>
    <row r="947" s="2" customFormat="true" ht="12.75" hidden="false" customHeight="true" outlineLevel="0" collapsed="false">
      <c r="A947" s="65" t="n">
        <f aca="false">A946+1</f>
        <v>11</v>
      </c>
      <c r="B947" s="68" t="s">
        <v>911</v>
      </c>
      <c r="C947" s="65" t="n">
        <v>1965</v>
      </c>
      <c r="D947" s="65"/>
      <c r="E947" s="65" t="s">
        <v>43</v>
      </c>
      <c r="F947" s="68" t="s">
        <v>54</v>
      </c>
      <c r="G947" s="65" t="n">
        <v>2</v>
      </c>
      <c r="H947" s="69" t="n">
        <v>1</v>
      </c>
      <c r="I947" s="70" t="n">
        <v>416</v>
      </c>
      <c r="J947" s="70" t="n">
        <v>335.1</v>
      </c>
      <c r="K947" s="65" t="n">
        <v>167.7</v>
      </c>
      <c r="L947" s="69" t="n">
        <v>8</v>
      </c>
      <c r="M947" s="70" t="n">
        <v>30072</v>
      </c>
      <c r="N947" s="70" t="n">
        <v>0</v>
      </c>
      <c r="O947" s="70" t="n">
        <v>0</v>
      </c>
      <c r="P947" s="70" t="n">
        <f aca="false">M947</f>
        <v>30072</v>
      </c>
      <c r="Q947" s="74" t="n">
        <f aca="false">P947/J947</f>
        <v>89.7403760071621</v>
      </c>
      <c r="R947" s="65" t="n">
        <v>11111.76</v>
      </c>
      <c r="S947" s="65" t="n">
        <v>2019</v>
      </c>
      <c r="T947" s="36"/>
    </row>
    <row r="948" s="2" customFormat="true" ht="12.75" hidden="false" customHeight="true" outlineLevel="0" collapsed="false">
      <c r="A948" s="65" t="n">
        <f aca="false">A947+1</f>
        <v>12</v>
      </c>
      <c r="B948" s="68" t="s">
        <v>912</v>
      </c>
      <c r="C948" s="65" t="n">
        <v>1960</v>
      </c>
      <c r="D948" s="65"/>
      <c r="E948" s="65" t="s">
        <v>43</v>
      </c>
      <c r="F948" s="68" t="s">
        <v>79</v>
      </c>
      <c r="G948" s="65" t="n">
        <v>2</v>
      </c>
      <c r="H948" s="69" t="n">
        <v>2</v>
      </c>
      <c r="I948" s="70" t="n">
        <v>614.8</v>
      </c>
      <c r="J948" s="70" t="n">
        <v>453</v>
      </c>
      <c r="K948" s="65" t="n">
        <v>453</v>
      </c>
      <c r="L948" s="69" t="n">
        <v>11</v>
      </c>
      <c r="M948" s="70" t="n">
        <v>33427</v>
      </c>
      <c r="N948" s="70" t="n">
        <v>0</v>
      </c>
      <c r="O948" s="70" t="n">
        <v>0</v>
      </c>
      <c r="P948" s="70" t="n">
        <f aca="false">M948</f>
        <v>33427</v>
      </c>
      <c r="Q948" s="74" t="n">
        <f aca="false">P948/J948</f>
        <v>73.7902869757174</v>
      </c>
      <c r="R948" s="65" t="n">
        <v>11111.76</v>
      </c>
      <c r="S948" s="65" t="n">
        <v>2019</v>
      </c>
      <c r="T948" s="36"/>
    </row>
    <row r="949" s="2" customFormat="true" ht="12.75" hidden="false" customHeight="true" outlineLevel="0" collapsed="false">
      <c r="A949" s="65" t="n">
        <f aca="false">A948+1</f>
        <v>13</v>
      </c>
      <c r="B949" s="68" t="s">
        <v>913</v>
      </c>
      <c r="C949" s="65" t="n">
        <v>1950</v>
      </c>
      <c r="D949" s="65"/>
      <c r="E949" s="65" t="s">
        <v>43</v>
      </c>
      <c r="F949" s="68" t="s">
        <v>54</v>
      </c>
      <c r="G949" s="65" t="n">
        <v>2</v>
      </c>
      <c r="H949" s="69" t="n">
        <v>1</v>
      </c>
      <c r="I949" s="70" t="n">
        <v>405</v>
      </c>
      <c r="J949" s="70" t="n">
        <v>334.9</v>
      </c>
      <c r="K949" s="65" t="n">
        <v>334.9</v>
      </c>
      <c r="L949" s="69" t="n">
        <v>8</v>
      </c>
      <c r="M949" s="70" t="n">
        <v>29441</v>
      </c>
      <c r="N949" s="70" t="n">
        <v>0</v>
      </c>
      <c r="O949" s="70" t="n">
        <v>0</v>
      </c>
      <c r="P949" s="70" t="n">
        <f aca="false">M949</f>
        <v>29441</v>
      </c>
      <c r="Q949" s="74" t="n">
        <f aca="false">P949/J949</f>
        <v>87.9098238280084</v>
      </c>
      <c r="R949" s="65" t="n">
        <v>11111.76</v>
      </c>
      <c r="S949" s="65" t="n">
        <v>2019</v>
      </c>
      <c r="T949" s="36"/>
    </row>
    <row r="950" s="2" customFormat="true" ht="12.75" hidden="false" customHeight="true" outlineLevel="0" collapsed="false">
      <c r="A950" s="65" t="n">
        <f aca="false">A949+1</f>
        <v>14</v>
      </c>
      <c r="B950" s="68" t="s">
        <v>914</v>
      </c>
      <c r="C950" s="65" t="n">
        <v>1958</v>
      </c>
      <c r="D950" s="65"/>
      <c r="E950" s="65" t="s">
        <v>43</v>
      </c>
      <c r="F950" s="68" t="s">
        <v>54</v>
      </c>
      <c r="G950" s="65" t="n">
        <v>2</v>
      </c>
      <c r="H950" s="69" t="n">
        <v>7</v>
      </c>
      <c r="I950" s="70" t="n">
        <v>398.4</v>
      </c>
      <c r="J950" s="70" t="n">
        <v>396.8</v>
      </c>
      <c r="K950" s="65" t="n">
        <v>396.8</v>
      </c>
      <c r="L950" s="69" t="n">
        <v>8</v>
      </c>
      <c r="M950" s="70" t="n">
        <v>26024</v>
      </c>
      <c r="N950" s="70" t="n">
        <v>0</v>
      </c>
      <c r="O950" s="70" t="n">
        <v>0</v>
      </c>
      <c r="P950" s="70" t="n">
        <f aca="false">M950</f>
        <v>26024</v>
      </c>
      <c r="Q950" s="74" t="n">
        <f aca="false">P950/J950</f>
        <v>65.5846774193548</v>
      </c>
      <c r="R950" s="65" t="n">
        <v>12882.22</v>
      </c>
      <c r="S950" s="65" t="n">
        <v>2019</v>
      </c>
      <c r="T950" s="36"/>
    </row>
    <row r="951" s="2" customFormat="true" ht="12.75" hidden="false" customHeight="true" outlineLevel="0" collapsed="false">
      <c r="A951" s="65" t="n">
        <f aca="false">A950+1</f>
        <v>15</v>
      </c>
      <c r="B951" s="68" t="s">
        <v>915</v>
      </c>
      <c r="C951" s="65" t="n">
        <v>1966</v>
      </c>
      <c r="D951" s="65"/>
      <c r="E951" s="65" t="s">
        <v>43</v>
      </c>
      <c r="F951" s="68" t="s">
        <v>79</v>
      </c>
      <c r="G951" s="65" t="n">
        <v>3</v>
      </c>
      <c r="H951" s="69" t="n">
        <v>2</v>
      </c>
      <c r="I951" s="70" t="n">
        <v>1032.5</v>
      </c>
      <c r="J951" s="70" t="n">
        <v>935.4</v>
      </c>
      <c r="K951" s="65" t="n">
        <v>935.4</v>
      </c>
      <c r="L951" s="69" t="n">
        <v>22</v>
      </c>
      <c r="M951" s="70" t="n">
        <v>42768</v>
      </c>
      <c r="N951" s="70" t="n">
        <v>0</v>
      </c>
      <c r="O951" s="70" t="n">
        <v>0</v>
      </c>
      <c r="P951" s="70" t="n">
        <f aca="false">M951</f>
        <v>42768</v>
      </c>
      <c r="Q951" s="74" t="n">
        <f aca="false">P951/J951</f>
        <v>45.7216164207826</v>
      </c>
      <c r="R951" s="65" t="n">
        <v>12882.22</v>
      </c>
      <c r="S951" s="65" t="n">
        <v>2019</v>
      </c>
      <c r="T951" s="36"/>
    </row>
    <row r="952" s="83" customFormat="true" ht="12.75" hidden="false" customHeight="true" outlineLevel="0" collapsed="false">
      <c r="A952" s="78" t="n">
        <f aca="false">A951+1</f>
        <v>16</v>
      </c>
      <c r="B952" s="79" t="s">
        <v>916</v>
      </c>
      <c r="C952" s="78" t="n">
        <v>1984</v>
      </c>
      <c r="D952" s="78"/>
      <c r="E952" s="78" t="s">
        <v>43</v>
      </c>
      <c r="F952" s="79" t="s">
        <v>917</v>
      </c>
      <c r="G952" s="78" t="n">
        <v>2</v>
      </c>
      <c r="H952" s="99" t="n">
        <v>3</v>
      </c>
      <c r="I952" s="80" t="n">
        <v>965.3</v>
      </c>
      <c r="J952" s="80" t="n">
        <v>842.5</v>
      </c>
      <c r="K952" s="78" t="n">
        <v>530.1</v>
      </c>
      <c r="L952" s="99" t="n">
        <v>18</v>
      </c>
      <c r="M952" s="80" t="n">
        <v>3787465.85</v>
      </c>
      <c r="N952" s="80" t="n">
        <v>0</v>
      </c>
      <c r="O952" s="80" t="n">
        <v>0</v>
      </c>
      <c r="P952" s="80" t="n">
        <f aca="false">M952</f>
        <v>3787465.85</v>
      </c>
      <c r="Q952" s="81" t="n">
        <f aca="false">P952/J952</f>
        <v>4495.5084272997</v>
      </c>
      <c r="R952" s="78" t="n">
        <v>12662.8</v>
      </c>
      <c r="S952" s="78" t="s">
        <v>195</v>
      </c>
      <c r="T952" s="82"/>
    </row>
    <row r="953" s="83" customFormat="true" ht="12.75" hidden="false" customHeight="true" outlineLevel="0" collapsed="false">
      <c r="A953" s="78" t="n">
        <f aca="false">A952+1</f>
        <v>17</v>
      </c>
      <c r="B953" s="79" t="s">
        <v>918</v>
      </c>
      <c r="C953" s="78" t="n">
        <v>1973</v>
      </c>
      <c r="D953" s="78"/>
      <c r="E953" s="78" t="s">
        <v>43</v>
      </c>
      <c r="F953" s="79" t="s">
        <v>54</v>
      </c>
      <c r="G953" s="78" t="n">
        <v>2</v>
      </c>
      <c r="H953" s="99" t="n">
        <v>2</v>
      </c>
      <c r="I953" s="80" t="n">
        <v>523.9</v>
      </c>
      <c r="J953" s="80" t="n">
        <v>483.3</v>
      </c>
      <c r="K953" s="78" t="n">
        <v>318.3</v>
      </c>
      <c r="L953" s="99" t="n">
        <v>12</v>
      </c>
      <c r="M953" s="80" t="n">
        <v>2515100</v>
      </c>
      <c r="N953" s="80" t="n">
        <v>0</v>
      </c>
      <c r="O953" s="80" t="n">
        <v>0</v>
      </c>
      <c r="P953" s="80" t="n">
        <f aca="false">M953</f>
        <v>2515100</v>
      </c>
      <c r="Q953" s="81" t="n">
        <f aca="false">P953/J953</f>
        <v>5204.01406993586</v>
      </c>
      <c r="R953" s="78" t="n">
        <v>11111.76</v>
      </c>
      <c r="S953" s="78" t="s">
        <v>195</v>
      </c>
      <c r="T953" s="82"/>
    </row>
    <row r="954" s="2" customFormat="true" ht="12.75" hidden="false" customHeight="true" outlineLevel="0" collapsed="false">
      <c r="A954" s="65" t="n">
        <f aca="false">A953+1</f>
        <v>18</v>
      </c>
      <c r="B954" s="68" t="s">
        <v>919</v>
      </c>
      <c r="C954" s="65" t="n">
        <v>1975</v>
      </c>
      <c r="D954" s="65"/>
      <c r="E954" s="65" t="s">
        <v>43</v>
      </c>
      <c r="F954" s="68" t="s">
        <v>325</v>
      </c>
      <c r="G954" s="65" t="n">
        <v>2</v>
      </c>
      <c r="H954" s="69" t="n">
        <v>1</v>
      </c>
      <c r="I954" s="70" t="n">
        <v>355.4</v>
      </c>
      <c r="J954" s="70" t="n">
        <v>327.5</v>
      </c>
      <c r="K954" s="70" t="n">
        <v>331.5</v>
      </c>
      <c r="L954" s="69" t="n">
        <v>8</v>
      </c>
      <c r="M954" s="70" t="n">
        <v>31792</v>
      </c>
      <c r="N954" s="70" t="n">
        <v>0</v>
      </c>
      <c r="O954" s="70" t="n">
        <v>0</v>
      </c>
      <c r="P954" s="70" t="n">
        <f aca="false">M954</f>
        <v>31792</v>
      </c>
      <c r="Q954" s="74" t="n">
        <f aca="false">P954/J954</f>
        <v>97.0748091603054</v>
      </c>
      <c r="R954" s="65" t="n">
        <v>11111.76</v>
      </c>
      <c r="S954" s="65" t="n">
        <v>2019</v>
      </c>
      <c r="T954" s="36"/>
    </row>
    <row r="955" s="2" customFormat="true" ht="12.75" hidden="false" customHeight="true" outlineLevel="0" collapsed="false">
      <c r="A955" s="65" t="n">
        <f aca="false">A954+1</f>
        <v>19</v>
      </c>
      <c r="B955" s="68" t="s">
        <v>920</v>
      </c>
      <c r="C955" s="65" t="s">
        <v>188</v>
      </c>
      <c r="D955" s="65"/>
      <c r="E955" s="65" t="s">
        <v>43</v>
      </c>
      <c r="F955" s="68" t="s">
        <v>482</v>
      </c>
      <c r="G955" s="65" t="n">
        <v>4</v>
      </c>
      <c r="H955" s="69" t="n">
        <v>2</v>
      </c>
      <c r="I955" s="70" t="n">
        <v>1290</v>
      </c>
      <c r="J955" s="70" t="n">
        <v>1188</v>
      </c>
      <c r="K955" s="65" t="n">
        <v>1155.6</v>
      </c>
      <c r="L955" s="69" t="n">
        <v>34</v>
      </c>
      <c r="M955" s="70" t="n">
        <v>384420.168</v>
      </c>
      <c r="N955" s="70" t="n">
        <v>0</v>
      </c>
      <c r="O955" s="70" t="n">
        <v>0</v>
      </c>
      <c r="P955" s="70" t="n">
        <f aca="false">M955</f>
        <v>384420.168</v>
      </c>
      <c r="Q955" s="74" t="n">
        <f aca="false">P955/J955</f>
        <v>323.586</v>
      </c>
      <c r="R955" s="65" t="n">
        <v>12968.01</v>
      </c>
      <c r="S955" s="65" t="n">
        <v>2019</v>
      </c>
      <c r="T955" s="36"/>
    </row>
    <row r="956" s="2" customFormat="true" ht="12.75" hidden="false" customHeight="true" outlineLevel="0" collapsed="false">
      <c r="A956" s="47" t="s">
        <v>921</v>
      </c>
      <c r="B956" s="47"/>
      <c r="C956" s="49" t="n">
        <v>19</v>
      </c>
      <c r="D956" s="49"/>
      <c r="E956" s="49"/>
      <c r="F956" s="47"/>
      <c r="G956" s="49"/>
      <c r="H956" s="50"/>
      <c r="I956" s="54" t="n">
        <f aca="false">SUM(I936:I955)</f>
        <v>11288.34</v>
      </c>
      <c r="J956" s="54" t="n">
        <f aca="false">SUM(J936:J955)</f>
        <v>8675.72</v>
      </c>
      <c r="K956" s="54" t="n">
        <f aca="false">SUM(K936:K955)</f>
        <v>5293.71</v>
      </c>
      <c r="L956" s="104" t="n">
        <f aca="false">SUM(L936:L955)</f>
        <v>217</v>
      </c>
      <c r="M956" s="54" t="n">
        <f aca="false">SUM(M937:M955)</f>
        <v>7145878.018</v>
      </c>
      <c r="N956" s="54"/>
      <c r="O956" s="54"/>
      <c r="P956" s="54" t="n">
        <f aca="false">SUM(P937:P955)</f>
        <v>7145878.018</v>
      </c>
      <c r="Q956" s="95"/>
      <c r="R956" s="87"/>
      <c r="S956" s="49"/>
      <c r="T956" s="36"/>
    </row>
    <row r="957" s="2" customFormat="true" ht="12.75" hidden="false" customHeight="true" outlineLevel="0" collapsed="false">
      <c r="A957" s="65" t="n">
        <v>1</v>
      </c>
      <c r="B957" s="68" t="s">
        <v>922</v>
      </c>
      <c r="C957" s="65" t="s">
        <v>352</v>
      </c>
      <c r="D957" s="28"/>
      <c r="E957" s="65" t="s">
        <v>43</v>
      </c>
      <c r="F957" s="68" t="s">
        <v>311</v>
      </c>
      <c r="G957" s="65" t="n">
        <v>2</v>
      </c>
      <c r="H957" s="65" t="n">
        <v>1</v>
      </c>
      <c r="I957" s="70" t="n">
        <v>774</v>
      </c>
      <c r="J957" s="70" t="n">
        <v>379.3</v>
      </c>
      <c r="K957" s="70" t="n">
        <v>287.5</v>
      </c>
      <c r="L957" s="65" t="n">
        <v>8</v>
      </c>
      <c r="M957" s="70" t="n">
        <v>36820</v>
      </c>
      <c r="N957" s="70" t="n">
        <v>0</v>
      </c>
      <c r="O957" s="70" t="n">
        <v>0</v>
      </c>
      <c r="P957" s="70" t="n">
        <f aca="false">M957</f>
        <v>36820</v>
      </c>
      <c r="Q957" s="74" t="n">
        <f aca="false">P957/J957</f>
        <v>97.0735565515423</v>
      </c>
      <c r="R957" s="65" t="n">
        <v>12968.01</v>
      </c>
      <c r="S957" s="65" t="n">
        <v>2020</v>
      </c>
      <c r="T957" s="36"/>
    </row>
    <row r="958" s="2" customFormat="true" ht="12.75" hidden="false" customHeight="true" outlineLevel="0" collapsed="false">
      <c r="A958" s="65" t="n">
        <v>2</v>
      </c>
      <c r="B958" s="68" t="s">
        <v>923</v>
      </c>
      <c r="C958" s="65" t="s">
        <v>65</v>
      </c>
      <c r="D958" s="28"/>
      <c r="E958" s="65" t="s">
        <v>43</v>
      </c>
      <c r="F958" s="68" t="s">
        <v>325</v>
      </c>
      <c r="G958" s="65" t="n">
        <v>2</v>
      </c>
      <c r="H958" s="65" t="n">
        <v>2</v>
      </c>
      <c r="I958" s="70" t="n">
        <v>536</v>
      </c>
      <c r="J958" s="70" t="n">
        <v>482</v>
      </c>
      <c r="K958" s="70" t="n">
        <v>501.2</v>
      </c>
      <c r="L958" s="65" t="n">
        <v>18</v>
      </c>
      <c r="M958" s="70" t="n">
        <v>46790</v>
      </c>
      <c r="N958" s="70" t="n">
        <v>0</v>
      </c>
      <c r="O958" s="70" t="n">
        <v>0</v>
      </c>
      <c r="P958" s="70" t="n">
        <f aca="false">M958</f>
        <v>46790</v>
      </c>
      <c r="Q958" s="74" t="n">
        <f aca="false">P958/J958</f>
        <v>97.0746887966805</v>
      </c>
      <c r="R958" s="65" t="n">
        <v>12968.01</v>
      </c>
      <c r="S958" s="65" t="n">
        <v>2020</v>
      </c>
      <c r="T958" s="36"/>
    </row>
    <row r="959" s="2" customFormat="true" ht="12.75" hidden="false" customHeight="true" outlineLevel="0" collapsed="false">
      <c r="A959" s="65" t="n">
        <v>3</v>
      </c>
      <c r="B959" s="68" t="s">
        <v>924</v>
      </c>
      <c r="C959" s="65" t="s">
        <v>151</v>
      </c>
      <c r="D959" s="28"/>
      <c r="E959" s="65" t="s">
        <v>43</v>
      </c>
      <c r="F959" s="68" t="s">
        <v>325</v>
      </c>
      <c r="G959" s="65" t="n">
        <v>2</v>
      </c>
      <c r="H959" s="65" t="n">
        <v>1</v>
      </c>
      <c r="I959" s="70" t="n">
        <v>312</v>
      </c>
      <c r="J959" s="70" t="n">
        <v>288</v>
      </c>
      <c r="K959" s="70" t="n">
        <v>220.4</v>
      </c>
      <c r="L959" s="65" t="n">
        <v>11</v>
      </c>
      <c r="M959" s="70" t="n">
        <v>27957</v>
      </c>
      <c r="N959" s="70" t="n">
        <v>0</v>
      </c>
      <c r="O959" s="70" t="n">
        <v>0</v>
      </c>
      <c r="P959" s="70" t="n">
        <f aca="false">M959</f>
        <v>27957</v>
      </c>
      <c r="Q959" s="74" t="n">
        <f aca="false">P959/J959</f>
        <v>97.0729166666667</v>
      </c>
      <c r="R959" s="65" t="n">
        <v>12968.01</v>
      </c>
      <c r="S959" s="65" t="n">
        <v>2020</v>
      </c>
      <c r="T959" s="36"/>
    </row>
    <row r="960" s="2" customFormat="true" ht="12.75" hidden="false" customHeight="true" outlineLevel="0" collapsed="false">
      <c r="A960" s="47" t="s">
        <v>925</v>
      </c>
      <c r="B960" s="47"/>
      <c r="C960" s="49" t="n">
        <v>3</v>
      </c>
      <c r="D960" s="49"/>
      <c r="E960" s="49"/>
      <c r="F960" s="47"/>
      <c r="G960" s="49"/>
      <c r="H960" s="50"/>
      <c r="I960" s="54" t="n">
        <f aca="false">SUM(I957:I959)</f>
        <v>1622</v>
      </c>
      <c r="J960" s="54" t="n">
        <f aca="false">SUM(J957:J959)</f>
        <v>1149.3</v>
      </c>
      <c r="K960" s="54" t="n">
        <f aca="false">SUM(K957:K959)</f>
        <v>1009.1</v>
      </c>
      <c r="L960" s="104" t="n">
        <f aca="false">SUM(L957:L959)</f>
        <v>37</v>
      </c>
      <c r="M960" s="54" t="n">
        <f aca="false">SUM(M957:M959)</f>
        <v>111567</v>
      </c>
      <c r="N960" s="49"/>
      <c r="O960" s="49"/>
      <c r="P960" s="54" t="n">
        <f aca="false">SUM(P957:P959)</f>
        <v>111567</v>
      </c>
      <c r="Q960" s="95"/>
      <c r="R960" s="95"/>
      <c r="S960" s="49"/>
      <c r="T960" s="36"/>
    </row>
    <row r="961" s="2" customFormat="true" ht="12.75" hidden="false" customHeight="true" outlineLevel="0" collapsed="false">
      <c r="A961" s="65"/>
      <c r="B961" s="68"/>
      <c r="C961" s="65"/>
      <c r="D961" s="28"/>
      <c r="E961" s="65"/>
      <c r="F961" s="68"/>
      <c r="G961" s="65"/>
      <c r="H961" s="65"/>
      <c r="I961" s="70"/>
      <c r="J961" s="70"/>
      <c r="K961" s="70"/>
      <c r="L961" s="65"/>
      <c r="M961" s="70"/>
      <c r="N961" s="70"/>
      <c r="O961" s="70"/>
      <c r="P961" s="70"/>
      <c r="Q961" s="74"/>
      <c r="R961" s="65"/>
      <c r="S961" s="65"/>
      <c r="T961" s="36"/>
    </row>
    <row r="962" s="2" customFormat="true" ht="12.75" hidden="false" customHeight="true" outlineLevel="0" collapsed="false">
      <c r="A962" s="47" t="s">
        <v>926</v>
      </c>
      <c r="B962" s="47"/>
      <c r="C962" s="49" t="n">
        <v>0</v>
      </c>
      <c r="D962" s="49"/>
      <c r="E962" s="49"/>
      <c r="F962" s="47"/>
      <c r="G962" s="49"/>
      <c r="H962" s="50"/>
      <c r="I962" s="54" t="n">
        <f aca="false">SUM(I961:I961)</f>
        <v>0</v>
      </c>
      <c r="J962" s="54" t="n">
        <f aca="false">SUM(J961:J961)</f>
        <v>0</v>
      </c>
      <c r="K962" s="54" t="n">
        <f aca="false">SUM(K961:K961)</f>
        <v>0</v>
      </c>
      <c r="L962" s="104" t="n">
        <f aca="false">SUM(L961:L961)</f>
        <v>0</v>
      </c>
      <c r="M962" s="54" t="n">
        <f aca="false">SUM(M961:M961)</f>
        <v>0</v>
      </c>
      <c r="N962" s="49"/>
      <c r="O962" s="49"/>
      <c r="P962" s="54" t="n">
        <f aca="false">SUM(P961:P961)</f>
        <v>0</v>
      </c>
      <c r="Q962" s="108"/>
      <c r="R962" s="87"/>
      <c r="S962" s="49"/>
      <c r="T962" s="36"/>
    </row>
    <row r="963" s="85" customFormat="true" ht="13.35" hidden="false" customHeight="true" outlineLevel="0" collapsed="false">
      <c r="A963" s="31" t="s">
        <v>927</v>
      </c>
      <c r="B963" s="31"/>
      <c r="C963" s="96" t="n">
        <f aca="false">C962+C960+C956</f>
        <v>22</v>
      </c>
      <c r="D963" s="96"/>
      <c r="E963" s="96"/>
      <c r="F963" s="97"/>
      <c r="G963" s="96"/>
      <c r="H963" s="96"/>
      <c r="I963" s="98" t="n">
        <f aca="false">I962+I960+I956</f>
        <v>12910.34</v>
      </c>
      <c r="J963" s="98" t="n">
        <f aca="false">J962+J960+J956</f>
        <v>9825.02</v>
      </c>
      <c r="K963" s="98" t="n">
        <f aca="false">K962+K960+K956</f>
        <v>6302.81</v>
      </c>
      <c r="L963" s="103" t="n">
        <f aca="false">L962+L960+L956</f>
        <v>254</v>
      </c>
      <c r="M963" s="98" t="n">
        <f aca="false">M956+M960+M962</f>
        <v>7257445.018</v>
      </c>
      <c r="N963" s="96"/>
      <c r="O963" s="96"/>
      <c r="P963" s="98" t="n">
        <f aca="false">P962+P960+P956</f>
        <v>7257445.018</v>
      </c>
      <c r="Q963" s="35"/>
      <c r="R963" s="92"/>
      <c r="S963" s="33"/>
      <c r="T963" s="84"/>
    </row>
    <row r="964" s="117" customFormat="true" ht="13.35" hidden="false" customHeight="true" outlineLevel="0" collapsed="false">
      <c r="A964" s="111"/>
      <c r="B964" s="112"/>
      <c r="C964" s="111"/>
      <c r="D964" s="1"/>
      <c r="E964" s="1"/>
      <c r="F964" s="112"/>
      <c r="G964" s="111"/>
      <c r="H964" s="113"/>
      <c r="I964" s="114"/>
      <c r="J964" s="114"/>
      <c r="K964" s="111"/>
      <c r="L964" s="113"/>
      <c r="M964" s="114"/>
      <c r="N964" s="114"/>
      <c r="O964" s="114"/>
      <c r="P964" s="114"/>
      <c r="Q964" s="115"/>
      <c r="R964" s="111"/>
      <c r="S964" s="111"/>
      <c r="T964" s="116"/>
    </row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>
      <c r="B967" s="2" t="s">
        <v>928</v>
      </c>
    </row>
    <row r="968" customFormat="false" ht="12.75" hidden="false" customHeight="true" outlineLevel="0" collapsed="false"/>
    <row r="972" customFormat="false" ht="12.75" hidden="false" customHeight="false" outlineLevel="0" collapsed="false">
      <c r="B972" s="2" t="s">
        <v>929</v>
      </c>
    </row>
    <row r="974" customFormat="false" ht="12.75" hidden="false" customHeight="false" outlineLevel="0" collapsed="false">
      <c r="G974" s="6"/>
    </row>
    <row r="976" customFormat="false" ht="12.75" hidden="false" customHeight="false" outlineLevel="0" collapsed="false">
      <c r="K976" s="6"/>
    </row>
    <row r="979" customFormat="false" ht="12.75" hidden="false" customHeight="false" outlineLevel="0" collapsed="false">
      <c r="K979" s="6"/>
    </row>
  </sheetData>
  <mergeCells count="91">
    <mergeCell ref="P1:S1"/>
    <mergeCell ref="A2:S2"/>
    <mergeCell ref="A3:S3"/>
    <mergeCell ref="A4:A6"/>
    <mergeCell ref="B4:B6"/>
    <mergeCell ref="C4:D4"/>
    <mergeCell ref="E4:E6"/>
    <mergeCell ref="F4:F6"/>
    <mergeCell ref="G4:G6"/>
    <mergeCell ref="H4:H6"/>
    <mergeCell ref="I4:I5"/>
    <mergeCell ref="J4:K4"/>
    <mergeCell ref="L4:L5"/>
    <mergeCell ref="M4:P4"/>
    <mergeCell ref="Q4:Q5"/>
    <mergeCell ref="R4:R5"/>
    <mergeCell ref="S4:S6"/>
    <mergeCell ref="C5:C6"/>
    <mergeCell ref="D5:D6"/>
    <mergeCell ref="A8:B8"/>
    <mergeCell ref="A9:B9"/>
    <mergeCell ref="A12:B12"/>
    <mergeCell ref="A15:B15"/>
    <mergeCell ref="A170:B170"/>
    <mergeCell ref="A214:B214"/>
    <mergeCell ref="A263:B263"/>
    <mergeCell ref="A264:B264"/>
    <mergeCell ref="A292:B292"/>
    <mergeCell ref="A300:B300"/>
    <mergeCell ref="A303:B303"/>
    <mergeCell ref="A304:B304"/>
    <mergeCell ref="A312:B312"/>
    <mergeCell ref="A316:B316"/>
    <mergeCell ref="A318:B318"/>
    <mergeCell ref="A319:B319"/>
    <mergeCell ref="A353:B353"/>
    <mergeCell ref="A365:B365"/>
    <mergeCell ref="A370:B370"/>
    <mergeCell ref="A371:B371"/>
    <mergeCell ref="A389:B389"/>
    <mergeCell ref="A400:B400"/>
    <mergeCell ref="A406:B406"/>
    <mergeCell ref="A407:B407"/>
    <mergeCell ref="A424:B424"/>
    <mergeCell ref="A432:B432"/>
    <mergeCell ref="A438:B438"/>
    <mergeCell ref="A439:B439"/>
    <mergeCell ref="A478:B478"/>
    <mergeCell ref="A487:B487"/>
    <mergeCell ref="A500:B500"/>
    <mergeCell ref="A501:B501"/>
    <mergeCell ref="A545:B545"/>
    <mergeCell ref="A560:B560"/>
    <mergeCell ref="A564:B564"/>
    <mergeCell ref="A565:B565"/>
    <mergeCell ref="A571:B571"/>
    <mergeCell ref="A579:B579"/>
    <mergeCell ref="A582:B582"/>
    <mergeCell ref="A583:B583"/>
    <mergeCell ref="A606:B606"/>
    <mergeCell ref="A613:B613"/>
    <mergeCell ref="A617:B617"/>
    <mergeCell ref="A618:B618"/>
    <mergeCell ref="A640:B640"/>
    <mergeCell ref="A670:B670"/>
    <mergeCell ref="A677:B677"/>
    <mergeCell ref="A678:B678"/>
    <mergeCell ref="A696:B696"/>
    <mergeCell ref="A699:B699"/>
    <mergeCell ref="A717:B717"/>
    <mergeCell ref="A718:B718"/>
    <mergeCell ref="A735:B735"/>
    <mergeCell ref="A746:B746"/>
    <mergeCell ref="A757:B757"/>
    <mergeCell ref="A758:B758"/>
    <mergeCell ref="A780:B780"/>
    <mergeCell ref="A784:B784"/>
    <mergeCell ref="A787:B787"/>
    <mergeCell ref="A788:B788"/>
    <mergeCell ref="A811:B811"/>
    <mergeCell ref="A842:B842"/>
    <mergeCell ref="A874:B874"/>
    <mergeCell ref="A875:B875"/>
    <mergeCell ref="A900:B900"/>
    <mergeCell ref="A924:B924"/>
    <mergeCell ref="A934:B934"/>
    <mergeCell ref="A935:B935"/>
    <mergeCell ref="A956:B956"/>
    <mergeCell ref="A960:B960"/>
    <mergeCell ref="A962:B962"/>
    <mergeCell ref="A963:B963"/>
  </mergeCell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D980"/>
  <sheetViews>
    <sheetView showFormulas="false" showGridLines="true" showRowColHeaders="true" showZeros="true" rightToLeft="false" tabSelected="true" showOutlineSymbols="true" defaultGridColor="true" view="pageBreakPreview" topLeftCell="A910" colorId="64" zoomScale="100" zoomScaleNormal="100" zoomScalePageLayoutView="100" workbookViewId="0">
      <selection pane="topLeft" activeCell="I29" activeCellId="0" sqref="I29"/>
    </sheetView>
  </sheetViews>
  <sheetFormatPr defaultColWidth="11.76171875" defaultRowHeight="12.75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2" width="82.66"/>
    <col collapsed="false" customWidth="true" hidden="false" outlineLevel="0" max="3" min="3" style="118" width="22.66"/>
    <col collapsed="false" customWidth="true" hidden="false" outlineLevel="0" max="4" min="4" style="36" width="18.5"/>
    <col collapsed="false" customWidth="true" hidden="false" outlineLevel="0" max="5" min="5" style="36" width="18"/>
    <col collapsed="false" customWidth="true" hidden="false" outlineLevel="0" max="6" min="6" style="36" width="17.83"/>
    <col collapsed="false" customWidth="true" hidden="false" outlineLevel="0" max="7" min="7" style="36" width="20.99"/>
    <col collapsed="false" customWidth="true" hidden="false" outlineLevel="0" max="8" min="8" style="36" width="16.83"/>
    <col collapsed="false" customWidth="true" hidden="false" outlineLevel="0" max="9" min="9" style="36" width="16.32"/>
    <col collapsed="false" customWidth="true" hidden="false" outlineLevel="0" max="10" min="10" style="119" width="9.16"/>
    <col collapsed="false" customWidth="true" hidden="false" outlineLevel="0" max="11" min="11" style="119" width="15.52"/>
    <col collapsed="false" customWidth="true" hidden="false" outlineLevel="0" max="12" min="12" style="36" width="15.81"/>
    <col collapsed="false" customWidth="true" hidden="false" outlineLevel="0" max="13" min="13" style="36" width="17.83"/>
    <col collapsed="false" customWidth="false" hidden="false" outlineLevel="0" max="14" min="14" style="36" width="11.82"/>
    <col collapsed="false" customWidth="true" hidden="false" outlineLevel="0" max="15" min="15" style="6" width="18.33"/>
    <col collapsed="false" customWidth="true" hidden="false" outlineLevel="0" max="16" min="16" style="36" width="16.32"/>
    <col collapsed="false" customWidth="true" hidden="false" outlineLevel="0" max="17" min="17" style="36" width="19"/>
    <col collapsed="false" customWidth="true" hidden="false" outlineLevel="0" max="18" min="18" style="36" width="17.33"/>
    <col collapsed="false" customWidth="true" hidden="false" outlineLevel="0" max="19" min="19" style="119" width="15.98"/>
    <col collapsed="false" customWidth="true" hidden="false" outlineLevel="0" max="21" min="20" style="36" width="15.98"/>
    <col collapsed="false" customWidth="true" hidden="false" outlineLevel="0" max="22" min="22" style="1" width="13.66"/>
    <col collapsed="false" customWidth="false" hidden="false" outlineLevel="0" max="24" min="23" style="9" width="11.82"/>
    <col collapsed="false" customWidth="true" hidden="false" outlineLevel="0" max="25" min="25" style="9" width="11.31"/>
    <col collapsed="false" customWidth="false" hidden="false" outlineLevel="0" max="77" min="26" style="9" width="11.82"/>
  </cols>
  <sheetData>
    <row r="1" s="11" customFormat="true" ht="12.75" hidden="false" customHeight="true" outlineLevel="0" collapsed="false">
      <c r="A1" s="10"/>
      <c r="C1" s="16"/>
      <c r="D1" s="16"/>
      <c r="E1" s="19"/>
      <c r="F1" s="19"/>
      <c r="G1" s="19"/>
      <c r="H1" s="19"/>
      <c r="I1" s="19"/>
      <c r="J1" s="120"/>
      <c r="K1" s="120"/>
      <c r="L1" s="19"/>
      <c r="M1" s="19"/>
      <c r="N1" s="19"/>
      <c r="O1" s="16"/>
      <c r="P1" s="19"/>
      <c r="Q1" s="19"/>
      <c r="R1" s="19"/>
      <c r="S1" s="120"/>
      <c r="T1" s="19"/>
      <c r="U1" s="16"/>
      <c r="V1" s="10"/>
    </row>
    <row r="2" s="11" customFormat="true" ht="25.5" hidden="false" customHeight="true" outlineLevel="0" collapsed="false">
      <c r="A2" s="10"/>
      <c r="B2" s="19"/>
      <c r="C2" s="121" t="s">
        <v>930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9"/>
      <c r="Q2" s="19"/>
      <c r="R2" s="19"/>
      <c r="S2" s="120"/>
      <c r="T2" s="19"/>
      <c r="U2" s="19"/>
      <c r="V2" s="10"/>
    </row>
    <row r="3" s="11" customFormat="true" ht="12.75" hidden="false" customHeight="false" outlineLevel="0" collapsed="false">
      <c r="A3" s="10"/>
      <c r="C3" s="122"/>
      <c r="D3" s="19"/>
      <c r="E3" s="16"/>
      <c r="F3" s="19"/>
      <c r="G3" s="19"/>
      <c r="H3" s="19"/>
      <c r="I3" s="19"/>
      <c r="J3" s="120"/>
      <c r="K3" s="120"/>
      <c r="L3" s="19"/>
      <c r="M3" s="19"/>
      <c r="N3" s="19"/>
      <c r="O3" s="16"/>
      <c r="P3" s="19"/>
      <c r="Q3" s="19"/>
      <c r="R3" s="19"/>
      <c r="S3" s="120"/>
      <c r="T3" s="19"/>
      <c r="U3" s="19"/>
      <c r="V3" s="10"/>
    </row>
    <row r="4" s="11" customFormat="true" ht="13.35" hidden="false" customHeight="true" outlineLevel="0" collapsed="false">
      <c r="A4" s="21" t="s">
        <v>3</v>
      </c>
      <c r="B4" s="21" t="s">
        <v>931</v>
      </c>
      <c r="C4" s="123" t="s">
        <v>932</v>
      </c>
      <c r="D4" s="123" t="s">
        <v>933</v>
      </c>
      <c r="E4" s="123"/>
      <c r="F4" s="123"/>
      <c r="G4" s="123"/>
      <c r="H4" s="123"/>
      <c r="I4" s="123"/>
      <c r="J4" s="123" t="s">
        <v>934</v>
      </c>
      <c r="K4" s="123"/>
      <c r="L4" s="123" t="s">
        <v>935</v>
      </c>
      <c r="M4" s="123"/>
      <c r="N4" s="123" t="s">
        <v>936</v>
      </c>
      <c r="O4" s="123"/>
      <c r="P4" s="123" t="s">
        <v>937</v>
      </c>
      <c r="Q4" s="123"/>
      <c r="R4" s="26" t="s">
        <v>938</v>
      </c>
      <c r="S4" s="123" t="s">
        <v>939</v>
      </c>
      <c r="T4" s="26" t="s">
        <v>940</v>
      </c>
      <c r="U4" s="26" t="s">
        <v>941</v>
      </c>
      <c r="V4" s="124" t="s">
        <v>16</v>
      </c>
    </row>
    <row r="5" s="11" customFormat="true" ht="121.5" hidden="false" customHeight="true" outlineLevel="0" collapsed="false">
      <c r="A5" s="21"/>
      <c r="B5" s="21"/>
      <c r="C5" s="123"/>
      <c r="D5" s="26" t="s">
        <v>942</v>
      </c>
      <c r="E5" s="26" t="s">
        <v>943</v>
      </c>
      <c r="F5" s="26" t="s">
        <v>944</v>
      </c>
      <c r="G5" s="26" t="s">
        <v>945</v>
      </c>
      <c r="H5" s="26" t="s">
        <v>946</v>
      </c>
      <c r="I5" s="26" t="s">
        <v>947</v>
      </c>
      <c r="J5" s="123"/>
      <c r="K5" s="123"/>
      <c r="L5" s="123"/>
      <c r="M5" s="123"/>
      <c r="N5" s="123"/>
      <c r="O5" s="123"/>
      <c r="P5" s="123"/>
      <c r="Q5" s="123"/>
      <c r="R5" s="26"/>
      <c r="S5" s="123"/>
      <c r="T5" s="26"/>
      <c r="U5" s="26"/>
      <c r="V5" s="124"/>
    </row>
    <row r="6" s="11" customFormat="true" ht="40.5" hidden="false" customHeight="true" outlineLevel="0" collapsed="false">
      <c r="A6" s="21"/>
      <c r="B6" s="21"/>
      <c r="C6" s="123" t="s">
        <v>26</v>
      </c>
      <c r="D6" s="26" t="s">
        <v>26</v>
      </c>
      <c r="E6" s="26" t="s">
        <v>26</v>
      </c>
      <c r="F6" s="26" t="s">
        <v>26</v>
      </c>
      <c r="G6" s="26" t="s">
        <v>26</v>
      </c>
      <c r="H6" s="26" t="s">
        <v>26</v>
      </c>
      <c r="I6" s="26" t="s">
        <v>26</v>
      </c>
      <c r="J6" s="123" t="s">
        <v>948</v>
      </c>
      <c r="K6" s="123" t="s">
        <v>26</v>
      </c>
      <c r="L6" s="26" t="s">
        <v>949</v>
      </c>
      <c r="M6" s="26" t="s">
        <v>26</v>
      </c>
      <c r="N6" s="26" t="s">
        <v>949</v>
      </c>
      <c r="O6" s="26" t="s">
        <v>26</v>
      </c>
      <c r="P6" s="26" t="s">
        <v>949</v>
      </c>
      <c r="Q6" s="26" t="s">
        <v>26</v>
      </c>
      <c r="R6" s="26" t="s">
        <v>26</v>
      </c>
      <c r="S6" s="123" t="s">
        <v>26</v>
      </c>
      <c r="T6" s="26" t="s">
        <v>26</v>
      </c>
      <c r="U6" s="26" t="s">
        <v>26</v>
      </c>
      <c r="V6" s="124"/>
    </row>
    <row r="7" s="65" customFormat="true" ht="12.75" hidden="false" customHeight="true" outlineLevel="0" collapsed="false">
      <c r="A7" s="65" t="s">
        <v>28</v>
      </c>
      <c r="B7" s="65" t="s">
        <v>950</v>
      </c>
      <c r="C7" s="65" t="n">
        <v>3</v>
      </c>
      <c r="D7" s="65" t="n">
        <v>4</v>
      </c>
      <c r="E7" s="65" t="n">
        <v>5</v>
      </c>
      <c r="F7" s="65" t="n">
        <v>6</v>
      </c>
      <c r="G7" s="65" t="n">
        <v>7</v>
      </c>
      <c r="H7" s="65" t="n">
        <v>8</v>
      </c>
      <c r="I7" s="65" t="n">
        <v>9</v>
      </c>
      <c r="J7" s="65" t="n">
        <v>10</v>
      </c>
      <c r="K7" s="65" t="n">
        <v>11</v>
      </c>
      <c r="L7" s="65" t="n">
        <v>12</v>
      </c>
      <c r="M7" s="65" t="n">
        <v>13</v>
      </c>
      <c r="N7" s="65" t="n">
        <v>14</v>
      </c>
      <c r="O7" s="65" t="n">
        <v>15</v>
      </c>
      <c r="P7" s="65" t="n">
        <v>16</v>
      </c>
      <c r="Q7" s="65" t="n">
        <v>17</v>
      </c>
      <c r="R7" s="65" t="n">
        <v>18</v>
      </c>
      <c r="S7" s="65" t="n">
        <v>19</v>
      </c>
      <c r="T7" s="65" t="n">
        <v>20</v>
      </c>
      <c r="U7" s="65" t="n">
        <v>21</v>
      </c>
      <c r="V7" s="65" t="n">
        <v>22</v>
      </c>
    </row>
    <row r="8" s="36" customFormat="true" ht="12" hidden="false" customHeight="true" outlineLevel="0" collapsed="false">
      <c r="A8" s="125" t="s">
        <v>31</v>
      </c>
      <c r="B8" s="125"/>
      <c r="C8" s="34" t="n">
        <f aca="false">'Раздел 1'!P8</f>
        <v>1268388442.31764</v>
      </c>
      <c r="D8" s="34" t="n">
        <f aca="false">D9+D12+D15</f>
        <v>76771990.8993905</v>
      </c>
      <c r="E8" s="34" t="n">
        <f aca="false">E9+E12+E15</f>
        <v>159558665.037422</v>
      </c>
      <c r="F8" s="34" t="n">
        <f aca="false">F9+F12+F15</f>
        <v>2678822.2</v>
      </c>
      <c r="G8" s="34" t="n">
        <f aca="false">G9+G12+G15</f>
        <v>65241628.3296661</v>
      </c>
      <c r="H8" s="34" t="n">
        <f aca="false">H9+H12+H15</f>
        <v>6213937.48028</v>
      </c>
      <c r="I8" s="34" t="n">
        <f aca="false">I9+I12+I15</f>
        <v>49966454.5901181</v>
      </c>
      <c r="J8" s="34" t="n">
        <f aca="false">J9+J12+J15</f>
        <v>0</v>
      </c>
      <c r="K8" s="34" t="n">
        <f aca="false">K9+K12+K15</f>
        <v>0</v>
      </c>
      <c r="L8" s="34" t="n">
        <f aca="false">L9+L12+L15</f>
        <v>72605.9</v>
      </c>
      <c r="M8" s="34" t="n">
        <f aca="false">M9+M12+M15</f>
        <v>445809719.412184</v>
      </c>
      <c r="N8" s="34" t="n">
        <f aca="false">N9+N12+N15</f>
        <v>10594.1</v>
      </c>
      <c r="O8" s="34" t="n">
        <f aca="false">O9+O12+O15</f>
        <v>19909834.2447</v>
      </c>
      <c r="P8" s="34" t="n">
        <f aca="false">P9+P12+P15</f>
        <v>97232.27</v>
      </c>
      <c r="Q8" s="34" t="n">
        <f aca="false">Q9+Q12+Q15</f>
        <v>311730843.932924</v>
      </c>
      <c r="R8" s="34" t="n">
        <f aca="false">R9+R12+R15</f>
        <v>22366541.3477818</v>
      </c>
      <c r="S8" s="34" t="n">
        <f aca="false">S9+S12+S15</f>
        <v>514084.505</v>
      </c>
      <c r="T8" s="34" t="n">
        <f aca="false">T9+T12+T15</f>
        <v>85062719.9386933</v>
      </c>
      <c r="U8" s="34" t="n">
        <f aca="false">U9+U12+U15</f>
        <v>22563200.401593</v>
      </c>
      <c r="V8" s="126"/>
    </row>
    <row r="9" s="36" customFormat="true" ht="12" hidden="false" customHeight="true" outlineLevel="0" collapsed="false">
      <c r="A9" s="127" t="s">
        <v>951</v>
      </c>
      <c r="B9" s="127"/>
      <c r="C9" s="54" t="n">
        <f aca="false">'Раздел 1'!P9</f>
        <v>103785816.426634</v>
      </c>
      <c r="D9" s="54" t="n">
        <f aca="false">D170+D292+D312+D353+D389+D424+D478+D545+D571+D606+D640+D696+D735+D780+D811+D900+D956</f>
        <v>3637861.70639049</v>
      </c>
      <c r="E9" s="54" t="n">
        <f aca="false">E170+E292+E312+E353+E389+E424+E478+E545+E571+E606+E640+E696+E735+E780+E811+E900+E956</f>
        <v>4051177.17392178</v>
      </c>
      <c r="F9" s="54" t="n">
        <f aca="false">F170+F292+F312+F353+F389+F424+F478+F545+F571+F606+F640+F696+F735+F780+F811+F900+F956</f>
        <v>684699</v>
      </c>
      <c r="G9" s="54" t="n">
        <f aca="false">G170+G292+G312+G353+G389+G424+G478+G545+G571+G606+G640+G696+G735+G780+G811+G900+G956</f>
        <v>2713062.83926614</v>
      </c>
      <c r="H9" s="54" t="n">
        <f aca="false">H170+H292+H312+H353+H389+H424+H478+H545+H571+H606+H640+H696+H735+H780+H811+H900+H956</f>
        <v>2116058.26128</v>
      </c>
      <c r="I9" s="54" t="n">
        <f aca="false">I170+I292+I312+I353+I389+I424+I478+I545+I571+I606+I640+I696+I735+I780+I811+I900+I956</f>
        <v>2226319.11861814</v>
      </c>
      <c r="J9" s="54" t="n">
        <f aca="false">J170+J292+J312+J353+J389+J424+J478+J545+J571+J606+J640+J696+J735+J780+J811+J900+J956</f>
        <v>0</v>
      </c>
      <c r="K9" s="54" t="n">
        <f aca="false">K170+K292+K312+K353+K389+K424+K478+K545+K571+K606+K640+K696+K735+K780+K811+K900+K956</f>
        <v>0</v>
      </c>
      <c r="L9" s="54" t="n">
        <f aca="false">L170+L292+L312+L353+L389+L424+L478+L545+L571+L606+L640+L696+L735+L780+L811+L900+L956</f>
        <v>7157.1</v>
      </c>
      <c r="M9" s="54" t="n">
        <f aca="false">M170+M292+M312+M353+M389+M424+M478+M545+M571+M606+M640+M696+M735+M780+M811+M900+M956</f>
        <v>17480486.9071089</v>
      </c>
      <c r="N9" s="54" t="n">
        <f aca="false">N170+N292+N312+N353+N389+N424+N478+N545+N571+N606+N640+N696+N735+N780+N811+N900+N956</f>
        <v>1687.56</v>
      </c>
      <c r="O9" s="54" t="n">
        <f aca="false">O170+O292+O312+O353+O389+O424+O478+O545+O571+O606+O640+O696+O735+O780+O811+O900+O956</f>
        <v>1074928.8702</v>
      </c>
      <c r="P9" s="54" t="n">
        <f aca="false">P170+P292+P312+P353+P389+P424+P478+P545+P571+P606+P640+P696+P735+P780+P811+P900+P956</f>
        <v>10064.25</v>
      </c>
      <c r="Q9" s="54" t="n">
        <f aca="false">Q170+Q292+Q312+Q353+Q389+Q424+Q478+Q545+Q571+Q606+Q640+Q696+Q735+Q780+Q811+Q900+Q956</f>
        <v>19762223.9409404</v>
      </c>
      <c r="R9" s="54" t="n">
        <f aca="false">R170+R292+R312+R353+R389+R424+R478+R545+R571+R606+R640+R696+R735+R780+R811+R900+R956</f>
        <v>2362558.66278178</v>
      </c>
      <c r="S9" s="54" t="n">
        <f aca="false">S170+S292+S312+S353+S389+S424+S478+S545+S571+S606+S640+S696+S735+S780+S811+S900+S956</f>
        <v>0</v>
      </c>
      <c r="T9" s="54" t="n">
        <f aca="false">T170+T292+T312+T353+T389+T424+T478+T545+T571+T606+T640+T696+T735+T780+T811+T900+T956</f>
        <v>46730258.4694781</v>
      </c>
      <c r="U9" s="54" t="n">
        <f aca="false">U170+U292+U312+U353+U389+U424+U478+U545+U571+U606+U640+U696+U735+U780+U811+U900+U956</f>
        <v>946181.47867697</v>
      </c>
      <c r="V9" s="49" t="n">
        <v>2019</v>
      </c>
    </row>
    <row r="10" s="36" customFormat="true" ht="12" hidden="false" customHeight="false" outlineLevel="0" collapsed="false">
      <c r="A10" s="127"/>
      <c r="B10" s="127" t="s">
        <v>952</v>
      </c>
      <c r="C10" s="54" t="n">
        <f aca="false">'Раздел 1'!P10</f>
        <v>103598049.426634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49"/>
    </row>
    <row r="11" s="36" customFormat="true" ht="12" hidden="false" customHeight="false" outlineLevel="0" collapsed="false">
      <c r="A11" s="127"/>
      <c r="B11" s="127" t="s">
        <v>34</v>
      </c>
      <c r="C11" s="54" t="n">
        <f aca="false">'Раздел 1'!P11</f>
        <v>187767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49"/>
    </row>
    <row r="12" s="36" customFormat="true" ht="12" hidden="false" customHeight="true" outlineLevel="0" collapsed="false">
      <c r="A12" s="127" t="s">
        <v>953</v>
      </c>
      <c r="B12" s="127"/>
      <c r="C12" s="54" t="n">
        <f aca="false">'Раздел 1'!P12</f>
        <v>572904931.365481</v>
      </c>
      <c r="D12" s="54" t="n">
        <f aca="false">D214+D300+D316+D365+D400+D432+D487+D560+D579+D613+D670+D699+D746+D784+D842+D924+D960</f>
        <v>53794482.761</v>
      </c>
      <c r="E12" s="54" t="n">
        <f aca="false">E214+E300+E316+E365+E400+E432+E487+E560+E579+E613+E670+E699+E746+E784+E842+E924+E960</f>
        <v>60432874.4535</v>
      </c>
      <c r="F12" s="54" t="n">
        <f aca="false">F214+F300+F316+F365+F400+F432+F487+F560+F579+F613+F670+F699+F746+F784+F842+F924+F960</f>
        <v>0</v>
      </c>
      <c r="G12" s="54" t="n">
        <f aca="false">G214+G300+G316+G365+G400+G432+G487+G560+G579+G613+G670+G699+G746+G784+G842+G924+G960</f>
        <v>31866625.6514</v>
      </c>
      <c r="H12" s="54" t="n">
        <f aca="false">H214+H300+H316+H365+H400+H432+H487+H560+H579+H613+H670+H699+H746+H784+H842+H924+H960</f>
        <v>481225</v>
      </c>
      <c r="I12" s="54" t="n">
        <f aca="false">I214+I300+I316+I365+I400+I432+I487+I560+I579+I613+I670+I699+I746+I784+I842+I924+I960</f>
        <v>24053196.6895</v>
      </c>
      <c r="J12" s="54" t="n">
        <f aca="false">J214+J300+J316+J365+J400+J432+J487+J560+J579+J613+J670+J699+J746+J784+J842+J924+J960</f>
        <v>0</v>
      </c>
      <c r="K12" s="54" t="n">
        <f aca="false">K214+K300+K316+K365+K400+K432+K487+K560+K579+K613+K670+K699+K746+K784+K842+K924+K960</f>
        <v>0</v>
      </c>
      <c r="L12" s="54" t="n">
        <f aca="false">L214+L300+L316+L365+L400+L432+L487+L560+L579+L613+L670+L699+L746+L784+L842+L924+L960</f>
        <v>40760.7</v>
      </c>
      <c r="M12" s="54" t="n">
        <f aca="false">M214+M300+M316+M365+M400+M432+M487+M560+M579+M613+M670+M699+M746+M784+M842+M924+M960</f>
        <v>243988281.928</v>
      </c>
      <c r="N12" s="54" t="n">
        <f aca="false">N214+N300+N316+N365+N400+N432+N487+N560+N579+N613+N670+N699+N746+N784+N842+N924+N960</f>
        <v>6307.34</v>
      </c>
      <c r="O12" s="54" t="n">
        <f aca="false">O214+O300+O316+O365+O400+O432+O487+O560+O579+O613+O670+O699+O746+O784+O842+O924+O960</f>
        <v>7365612.7925</v>
      </c>
      <c r="P12" s="54" t="n">
        <f aca="false">P214+P300+P316+P365+P400+P432+P487+P560+P579+P613+P670+P699+P746+P784+P842+P924+P960</f>
        <v>39766.68</v>
      </c>
      <c r="Q12" s="54" t="n">
        <f aca="false">Q214+Q300+Q316+Q365+Q400+Q432+Q487+Q560+Q579+Q613+Q670+Q699+Q746+Q784+Q842+Q924+Q960</f>
        <v>110416251.209984</v>
      </c>
      <c r="R12" s="54" t="n">
        <f aca="false">R214+R300+R316+R365+R400+R432+R487+R560+R579+R613+R670+R699+R746+R784+R842+R924+R960</f>
        <v>14808130.703</v>
      </c>
      <c r="S12" s="54" t="n">
        <f aca="false">S214+S300+S316+S365+S400+S432+S487+S560+S579+S613+S670+S699+S746+S784+S842+S924+S960</f>
        <v>0</v>
      </c>
      <c r="T12" s="54" t="n">
        <f aca="false">T214+T300+T316+T365+T400+T432+T487+T560+T579+T613+T670+T699+T746+T784+T842+T924+T960</f>
        <v>14522447.1212</v>
      </c>
      <c r="U12" s="54" t="n">
        <f aca="false">U214+U300+U316+U365+U400+U432+U487+U560+U579+U613+U670+U699+U746+U784+U842+U924+U960</f>
        <v>11175803.0551972</v>
      </c>
      <c r="V12" s="49" t="n">
        <v>2020</v>
      </c>
    </row>
    <row r="13" s="36" customFormat="true" ht="12" hidden="false" customHeight="false" outlineLevel="0" collapsed="false">
      <c r="A13" s="127"/>
      <c r="B13" s="127" t="s">
        <v>954</v>
      </c>
      <c r="C13" s="54" t="n">
        <f aca="false">'Раздел 1'!P13</f>
        <v>569725698.915481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49"/>
    </row>
    <row r="14" s="36" customFormat="true" ht="12" hidden="false" customHeight="false" outlineLevel="0" collapsed="false">
      <c r="A14" s="127"/>
      <c r="B14" s="127" t="s">
        <v>37</v>
      </c>
      <c r="C14" s="54" t="n">
        <f aca="false">'Раздел 1'!P14</f>
        <v>3179232.45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49"/>
    </row>
    <row r="15" s="36" customFormat="true" ht="12" hidden="false" customHeight="true" outlineLevel="0" collapsed="false">
      <c r="A15" s="127" t="s">
        <v>955</v>
      </c>
      <c r="B15" s="127"/>
      <c r="C15" s="54" t="n">
        <f aca="false">'Раздел 1'!P15</f>
        <v>591697694.525528</v>
      </c>
      <c r="D15" s="54" t="n">
        <f aca="false">D263+D303+D318+D370+D406+D438+D500+D564+D582+D617+D677+D717+D757+D787+D874+D934+D961</f>
        <v>19339646.432</v>
      </c>
      <c r="E15" s="54" t="n">
        <f aca="false">E263+E303+E318+E370+E406+E438+E500+E564+E582+E617+E677+E717+E757+E787+E874+E934+E961</f>
        <v>95074613.41</v>
      </c>
      <c r="F15" s="54" t="n">
        <f aca="false">F263+F303+F318+F370+F406+F438+F500+F564+F582+F617+F677+F717+F757+F787+F874+F934+F961</f>
        <v>1994123.2</v>
      </c>
      <c r="G15" s="54" t="n">
        <f aca="false">G263+G303+G318+G370+G406+G438+G500+G564+G582+G617+G677+G717+G757+G787+G874+G934+G961</f>
        <v>30661939.839</v>
      </c>
      <c r="H15" s="54" t="n">
        <f aca="false">H263+H303+H318+H370+H406+H438+H500+H564+H582+H617+H677+H717+H757+H787+H874+H934+H961</f>
        <v>3616654.219</v>
      </c>
      <c r="I15" s="54" t="n">
        <f aca="false">I263+I303+I318+I370+I406+I438+I500+I564+I582+I617+I677+I717+I757+I787+I874+I934+I961</f>
        <v>23686938.782</v>
      </c>
      <c r="J15" s="54" t="n">
        <f aca="false">J263+J303+J318+J370+J406+J438+J500+J564+J582+J617+J677+J717+J757+J787+J874+J934+J961</f>
        <v>0</v>
      </c>
      <c r="K15" s="54" t="n">
        <f aca="false">K263+K303+K318+K370+K406+K438+K500+K564+K582+K617+K677+K717+K757+K787+K874+K934+K961</f>
        <v>0</v>
      </c>
      <c r="L15" s="54" t="n">
        <f aca="false">L263+L303+L318+L370+L406+L438+L500+L564+L582+L617+L677+L717+L757+L787+L874+L934+L961</f>
        <v>24688.1</v>
      </c>
      <c r="M15" s="54" t="n">
        <f aca="false">M263+M303+M318+M370+M406+M438+M500+M564+M582+M617+M677+M717+M757+M787+M874+M934+M961</f>
        <v>184340950.577075</v>
      </c>
      <c r="N15" s="54" t="n">
        <f aca="false">N263+N303+N318+N370+N406+N438+N500+N564+N582+N617+N677+N717+N757+N787+N874+N934+N961</f>
        <v>2599.2</v>
      </c>
      <c r="O15" s="54" t="n">
        <f aca="false">O263+O303+O318+O370+O406+O438+O500+O564+O582+O617+O677+O717+O757+O787+O874+O934+O961</f>
        <v>11469292.582</v>
      </c>
      <c r="P15" s="54" t="n">
        <f aca="false">P263+P303+P318+P370+P406+P438+P500+P564+P582+P617+P677+P717+P757+P787+P874+P934+P961</f>
        <v>47401.34</v>
      </c>
      <c r="Q15" s="54" t="n">
        <f aca="false">Q263+Q303+Q318+Q370+Q406+Q438+Q500+Q564+Q582+Q617+Q677+Q717+Q757+Q787+Q874+Q934+Q961</f>
        <v>181552368.782</v>
      </c>
      <c r="R15" s="54" t="n">
        <f aca="false">R263+R303+R318+R370+R406+R438+R500+R564+R582+R617+R677+R717+R757+R787+R874+R934+R961</f>
        <v>5195851.982</v>
      </c>
      <c r="S15" s="54" t="n">
        <f aca="false">S263+S303+S318+S370+S406+S438+S500+S564+S582+S617+S677+S717+S757+S787+S874+S934+S961</f>
        <v>514084.505</v>
      </c>
      <c r="T15" s="54" t="n">
        <f aca="false">T263+T303+T318+T370+T406+T438+T500+T564+T582+T617+T677+T717+T757+T787+T874+T934+T961</f>
        <v>23810014.3480152</v>
      </c>
      <c r="U15" s="54" t="n">
        <f aca="false">U263+U303+U318+U370+U406+U438+U500+U564+U582+U617+U677+U717+U757+U787+U874+U934+U961</f>
        <v>10441215.8677188</v>
      </c>
      <c r="V15" s="49" t="n">
        <v>2021</v>
      </c>
    </row>
    <row r="16" s="36" customFormat="true" ht="12" hidden="false" customHeight="false" outlineLevel="0" collapsed="false">
      <c r="A16" s="127"/>
      <c r="B16" s="127" t="s">
        <v>956</v>
      </c>
      <c r="C16" s="54" t="n">
        <f aca="false">'Раздел 1'!P16</f>
        <v>590114445.721795</v>
      </c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49"/>
    </row>
    <row r="17" s="36" customFormat="true" ht="12" hidden="false" customHeight="false" outlineLevel="0" collapsed="false">
      <c r="A17" s="127"/>
      <c r="B17" s="127" t="s">
        <v>40</v>
      </c>
      <c r="C17" s="54" t="n">
        <f aca="false">'Раздел 1'!P17</f>
        <v>1583248.80373325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49"/>
    </row>
    <row r="18" s="2" customFormat="true" ht="12.75" hidden="false" customHeight="true" outlineLevel="0" collapsed="false">
      <c r="A18" s="90" t="s">
        <v>41</v>
      </c>
      <c r="B18" s="90"/>
      <c r="C18" s="105"/>
      <c r="D18" s="70"/>
      <c r="E18" s="70"/>
      <c r="F18" s="70"/>
      <c r="G18" s="70"/>
      <c r="H18" s="70"/>
      <c r="I18" s="70"/>
      <c r="J18" s="105"/>
      <c r="K18" s="105"/>
      <c r="L18" s="70"/>
      <c r="M18" s="70"/>
      <c r="N18" s="70"/>
      <c r="O18" s="70"/>
      <c r="P18" s="70"/>
      <c r="Q18" s="70"/>
      <c r="R18" s="70"/>
      <c r="S18" s="105"/>
      <c r="T18" s="70"/>
      <c r="U18" s="70"/>
      <c r="V18" s="65"/>
    </row>
    <row r="19" s="2" customFormat="true" ht="12.75" hidden="false" customHeight="true" outlineLevel="0" collapsed="false">
      <c r="A19" s="65" t="n">
        <v>1</v>
      </c>
      <c r="B19" s="68" t="s">
        <v>42</v>
      </c>
      <c r="C19" s="70" t="n">
        <f aca="false">'Раздел 1'!P19</f>
        <v>34549</v>
      </c>
      <c r="D19" s="70"/>
      <c r="E19" s="70"/>
      <c r="F19" s="70"/>
      <c r="G19" s="70"/>
      <c r="H19" s="70"/>
      <c r="I19" s="70"/>
      <c r="J19" s="105"/>
      <c r="K19" s="105"/>
      <c r="L19" s="70"/>
      <c r="M19" s="70"/>
      <c r="N19" s="70"/>
      <c r="O19" s="70"/>
      <c r="P19" s="70"/>
      <c r="Q19" s="70"/>
      <c r="R19" s="70"/>
      <c r="S19" s="70"/>
      <c r="T19" s="70" t="n">
        <v>34549</v>
      </c>
      <c r="U19" s="70"/>
      <c r="V19" s="65" t="n">
        <v>2019</v>
      </c>
    </row>
    <row r="20" s="2" customFormat="true" ht="12.75" hidden="false" customHeight="true" outlineLevel="0" collapsed="false">
      <c r="A20" s="65" t="n">
        <f aca="false">1+A19</f>
        <v>2</v>
      </c>
      <c r="B20" s="68" t="s">
        <v>45</v>
      </c>
      <c r="C20" s="70" t="n">
        <f aca="false">'Раздел 1'!P20</f>
        <v>35661</v>
      </c>
      <c r="D20" s="70"/>
      <c r="E20" s="70"/>
      <c r="F20" s="70"/>
      <c r="G20" s="70"/>
      <c r="H20" s="70"/>
      <c r="I20" s="70"/>
      <c r="J20" s="105"/>
      <c r="K20" s="105"/>
      <c r="L20" s="70"/>
      <c r="M20" s="70"/>
      <c r="N20" s="70"/>
      <c r="O20" s="70"/>
      <c r="P20" s="70"/>
      <c r="Q20" s="70"/>
      <c r="R20" s="70"/>
      <c r="S20" s="70"/>
      <c r="T20" s="70" t="n">
        <v>35661</v>
      </c>
      <c r="U20" s="70"/>
      <c r="V20" s="65" t="n">
        <v>2019</v>
      </c>
    </row>
    <row r="21" s="2" customFormat="true" ht="12.75" hidden="false" customHeight="true" outlineLevel="0" collapsed="false">
      <c r="A21" s="65" t="n">
        <f aca="false">1+A20</f>
        <v>3</v>
      </c>
      <c r="B21" s="68" t="s">
        <v>46</v>
      </c>
      <c r="C21" s="70" t="n">
        <f aca="false">'Раздел 1'!P21</f>
        <v>213922.7</v>
      </c>
      <c r="D21" s="70"/>
      <c r="E21" s="70"/>
      <c r="F21" s="70"/>
      <c r="G21" s="70"/>
      <c r="H21" s="70"/>
      <c r="I21" s="70"/>
      <c r="J21" s="105"/>
      <c r="K21" s="105"/>
      <c r="L21" s="70"/>
      <c r="M21" s="70"/>
      <c r="N21" s="70"/>
      <c r="O21" s="70"/>
      <c r="P21" s="70"/>
      <c r="Q21" s="70"/>
      <c r="R21" s="70"/>
      <c r="S21" s="70"/>
      <c r="T21" s="70" t="n">
        <v>213922.7</v>
      </c>
      <c r="U21" s="70"/>
      <c r="V21" s="65" t="n">
        <v>2019</v>
      </c>
    </row>
    <row r="22" s="2" customFormat="true" ht="12.75" hidden="false" customHeight="true" outlineLevel="0" collapsed="false">
      <c r="A22" s="65" t="n">
        <f aca="false">1+A21</f>
        <v>4</v>
      </c>
      <c r="B22" s="68" t="s">
        <v>48</v>
      </c>
      <c r="C22" s="70" t="n">
        <f aca="false">'Раздел 1'!P22</f>
        <v>439753.37</v>
      </c>
      <c r="D22" s="70"/>
      <c r="E22" s="70"/>
      <c r="F22" s="70"/>
      <c r="G22" s="70"/>
      <c r="H22" s="70"/>
      <c r="I22" s="70"/>
      <c r="J22" s="105"/>
      <c r="K22" s="105"/>
      <c r="L22" s="70"/>
      <c r="M22" s="70"/>
      <c r="N22" s="70"/>
      <c r="O22" s="70"/>
      <c r="P22" s="70"/>
      <c r="Q22" s="70"/>
      <c r="R22" s="70"/>
      <c r="S22" s="70"/>
      <c r="T22" s="70" t="n">
        <v>439753.37</v>
      </c>
      <c r="U22" s="70"/>
      <c r="V22" s="65" t="n">
        <v>2019</v>
      </c>
    </row>
    <row r="23" s="2" customFormat="true" ht="12.75" hidden="false" customHeight="true" outlineLevel="0" collapsed="false">
      <c r="A23" s="65" t="n">
        <f aca="false">1+A22</f>
        <v>5</v>
      </c>
      <c r="B23" s="68" t="s">
        <v>50</v>
      </c>
      <c r="C23" s="70" t="n">
        <f aca="false">'Раздел 1'!P23</f>
        <v>26213</v>
      </c>
      <c r="D23" s="70"/>
      <c r="E23" s="70"/>
      <c r="F23" s="70"/>
      <c r="G23" s="70"/>
      <c r="H23" s="70"/>
      <c r="I23" s="70"/>
      <c r="J23" s="105"/>
      <c r="K23" s="105"/>
      <c r="L23" s="70"/>
      <c r="M23" s="70"/>
      <c r="N23" s="70"/>
      <c r="O23" s="70"/>
      <c r="P23" s="70"/>
      <c r="Q23" s="70"/>
      <c r="R23" s="70"/>
      <c r="S23" s="70"/>
      <c r="T23" s="70" t="n">
        <v>26213</v>
      </c>
      <c r="U23" s="70"/>
      <c r="V23" s="65" t="n">
        <v>2019</v>
      </c>
    </row>
    <row r="24" s="2" customFormat="true" ht="12.75" hidden="false" customHeight="true" outlineLevel="0" collapsed="false">
      <c r="A24" s="65" t="n">
        <f aca="false">1+A23</f>
        <v>6</v>
      </c>
      <c r="B24" s="68" t="s">
        <v>51</v>
      </c>
      <c r="C24" s="70" t="n">
        <f aca="false">'Раздел 1'!P24</f>
        <v>29513</v>
      </c>
      <c r="D24" s="70"/>
      <c r="E24" s="70"/>
      <c r="F24" s="70"/>
      <c r="G24" s="70"/>
      <c r="H24" s="70"/>
      <c r="I24" s="70"/>
      <c r="J24" s="105"/>
      <c r="K24" s="105"/>
      <c r="L24" s="70"/>
      <c r="M24" s="70"/>
      <c r="N24" s="70"/>
      <c r="O24" s="70"/>
      <c r="P24" s="70"/>
      <c r="Q24" s="70"/>
      <c r="R24" s="70"/>
      <c r="S24" s="70"/>
      <c r="T24" s="70" t="n">
        <v>29513</v>
      </c>
      <c r="U24" s="70"/>
      <c r="V24" s="65" t="n">
        <v>2019</v>
      </c>
    </row>
    <row r="25" s="2" customFormat="true" ht="12.75" hidden="false" customHeight="true" outlineLevel="0" collapsed="false">
      <c r="A25" s="65" t="n">
        <f aca="false">1+A24</f>
        <v>7</v>
      </c>
      <c r="B25" s="68" t="s">
        <v>52</v>
      </c>
      <c r="C25" s="70" t="n">
        <f aca="false">'Раздел 1'!P25</f>
        <v>37664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 t="n">
        <v>37664</v>
      </c>
      <c r="U25" s="70"/>
      <c r="V25" s="65" t="n">
        <v>2019</v>
      </c>
    </row>
    <row r="26" s="2" customFormat="true" ht="12.75" hidden="false" customHeight="true" outlineLevel="0" collapsed="false">
      <c r="A26" s="65" t="n">
        <f aca="false">1+A25</f>
        <v>8</v>
      </c>
      <c r="B26" s="68" t="s">
        <v>53</v>
      </c>
      <c r="C26" s="70" t="n">
        <f aca="false">'Раздел 1'!P26</f>
        <v>36737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 t="n">
        <f aca="false">C26</f>
        <v>36737</v>
      </c>
      <c r="U26" s="70"/>
      <c r="V26" s="65" t="n">
        <v>2019</v>
      </c>
    </row>
    <row r="27" s="2" customFormat="true" ht="12.75" hidden="false" customHeight="true" outlineLevel="0" collapsed="false">
      <c r="A27" s="65" t="n">
        <f aca="false">1+A26</f>
        <v>9</v>
      </c>
      <c r="B27" s="68" t="s">
        <v>55</v>
      </c>
      <c r="C27" s="70" t="n">
        <f aca="false">'Раздел 1'!P27</f>
        <v>36015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 t="n">
        <f aca="false">C27</f>
        <v>36015</v>
      </c>
      <c r="U27" s="70"/>
      <c r="V27" s="65" t="n">
        <v>2019</v>
      </c>
    </row>
    <row r="28" s="2" customFormat="true" ht="12.75" hidden="false" customHeight="true" outlineLevel="0" collapsed="false">
      <c r="A28" s="65" t="n">
        <f aca="false">1+A27</f>
        <v>10</v>
      </c>
      <c r="B28" s="68" t="s">
        <v>56</v>
      </c>
      <c r="C28" s="70" t="n">
        <f aca="false">'Раздел 1'!P28</f>
        <v>30876</v>
      </c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 t="n">
        <f aca="false">C28</f>
        <v>30876</v>
      </c>
      <c r="U28" s="70"/>
      <c r="V28" s="65" t="n">
        <v>2019</v>
      </c>
    </row>
    <row r="29" s="2" customFormat="true" ht="12.75" hidden="false" customHeight="true" outlineLevel="0" collapsed="false">
      <c r="A29" s="65" t="n">
        <f aca="false">1+A28</f>
        <v>11</v>
      </c>
      <c r="B29" s="68" t="s">
        <v>57</v>
      </c>
      <c r="C29" s="70" t="n">
        <f aca="false">'Раздел 1'!P29</f>
        <v>30878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 t="n">
        <f aca="false">C29</f>
        <v>30878</v>
      </c>
      <c r="U29" s="70"/>
      <c r="V29" s="65" t="n">
        <v>2019</v>
      </c>
    </row>
    <row r="30" s="2" customFormat="true" ht="12.75" hidden="false" customHeight="true" outlineLevel="0" collapsed="false">
      <c r="A30" s="65" t="n">
        <f aca="false">1+A29</f>
        <v>12</v>
      </c>
      <c r="B30" s="68" t="s">
        <v>58</v>
      </c>
      <c r="C30" s="70" t="n">
        <f aca="false">'Раздел 1'!P30</f>
        <v>33998</v>
      </c>
      <c r="D30" s="70"/>
      <c r="E30" s="70"/>
      <c r="F30" s="70"/>
      <c r="G30" s="70"/>
      <c r="H30" s="70"/>
      <c r="I30" s="70"/>
      <c r="J30" s="105"/>
      <c r="K30" s="105"/>
      <c r="L30" s="70"/>
      <c r="M30" s="70"/>
      <c r="N30" s="70"/>
      <c r="O30" s="70"/>
      <c r="P30" s="70"/>
      <c r="Q30" s="70"/>
      <c r="R30" s="70"/>
      <c r="S30" s="70"/>
      <c r="T30" s="70" t="n">
        <v>33998</v>
      </c>
      <c r="U30" s="70"/>
      <c r="V30" s="65" t="n">
        <v>2019</v>
      </c>
    </row>
    <row r="31" s="2" customFormat="true" ht="12.75" hidden="false" customHeight="true" outlineLevel="0" collapsed="false">
      <c r="A31" s="65" t="n">
        <f aca="false">1+A30</f>
        <v>13</v>
      </c>
      <c r="B31" s="68" t="s">
        <v>59</v>
      </c>
      <c r="C31" s="70" t="n">
        <f aca="false">'Раздел 1'!P31</f>
        <v>44880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 t="n">
        <v>44880</v>
      </c>
      <c r="U31" s="70"/>
      <c r="V31" s="65" t="n">
        <v>2019</v>
      </c>
    </row>
    <row r="32" s="2" customFormat="true" ht="12.75" hidden="false" customHeight="true" outlineLevel="0" collapsed="false">
      <c r="A32" s="65" t="n">
        <f aca="false">1+A31</f>
        <v>14</v>
      </c>
      <c r="B32" s="68" t="s">
        <v>60</v>
      </c>
      <c r="C32" s="70" t="n">
        <f aca="false">'Раздел 1'!P32</f>
        <v>31573</v>
      </c>
      <c r="D32" s="70"/>
      <c r="E32" s="70"/>
      <c r="F32" s="70"/>
      <c r="G32" s="70"/>
      <c r="H32" s="70"/>
      <c r="I32" s="70"/>
      <c r="J32" s="105"/>
      <c r="K32" s="105"/>
      <c r="L32" s="70"/>
      <c r="M32" s="70"/>
      <c r="N32" s="70"/>
      <c r="O32" s="70"/>
      <c r="P32" s="70"/>
      <c r="Q32" s="70"/>
      <c r="R32" s="70"/>
      <c r="S32" s="70"/>
      <c r="T32" s="70" t="n">
        <v>31573</v>
      </c>
      <c r="U32" s="70"/>
      <c r="V32" s="65" t="n">
        <v>2019</v>
      </c>
    </row>
    <row r="33" s="2" customFormat="true" ht="12.75" hidden="false" customHeight="true" outlineLevel="0" collapsed="false">
      <c r="A33" s="65" t="n">
        <f aca="false">1+A32</f>
        <v>15</v>
      </c>
      <c r="B33" s="68" t="s">
        <v>61</v>
      </c>
      <c r="C33" s="70" t="n">
        <f aca="false">'Раздел 1'!P33</f>
        <v>36020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 t="n">
        <f aca="false">C33</f>
        <v>36020</v>
      </c>
      <c r="U33" s="70"/>
      <c r="V33" s="65" t="n">
        <v>2019</v>
      </c>
    </row>
    <row r="34" s="2" customFormat="true" ht="12.75" hidden="false" customHeight="true" outlineLevel="0" collapsed="false">
      <c r="A34" s="65" t="n">
        <f aca="false">1+A33</f>
        <v>16</v>
      </c>
      <c r="B34" s="68" t="s">
        <v>62</v>
      </c>
      <c r="C34" s="70" t="n">
        <f aca="false">'Раздел 1'!P34</f>
        <v>37462</v>
      </c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 t="n">
        <f aca="false">C34</f>
        <v>37462</v>
      </c>
      <c r="U34" s="70"/>
      <c r="V34" s="65" t="n">
        <v>2019</v>
      </c>
    </row>
    <row r="35" s="2" customFormat="true" ht="12.75" hidden="false" customHeight="true" outlineLevel="0" collapsed="false">
      <c r="A35" s="65" t="n">
        <f aca="false">1+A34</f>
        <v>17</v>
      </c>
      <c r="B35" s="68" t="s">
        <v>63</v>
      </c>
      <c r="C35" s="70" t="n">
        <f aca="false">'Раздел 1'!P35</f>
        <v>47062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 t="n">
        <v>47062</v>
      </c>
      <c r="U35" s="70"/>
      <c r="V35" s="65" t="n">
        <v>2019</v>
      </c>
    </row>
    <row r="36" s="2" customFormat="true" ht="12.75" hidden="false" customHeight="true" outlineLevel="0" collapsed="false">
      <c r="A36" s="65" t="n">
        <f aca="false">1+A35</f>
        <v>18</v>
      </c>
      <c r="B36" s="68" t="s">
        <v>64</v>
      </c>
      <c r="C36" s="70" t="n">
        <f aca="false">'Раздел 1'!P36</f>
        <v>36861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 t="n">
        <f aca="false">C36</f>
        <v>36861</v>
      </c>
      <c r="U36" s="70"/>
      <c r="V36" s="65" t="n">
        <v>2019</v>
      </c>
    </row>
    <row r="37" s="2" customFormat="true" ht="12.75" hidden="false" customHeight="true" outlineLevel="0" collapsed="false">
      <c r="A37" s="65" t="n">
        <f aca="false">1+A36</f>
        <v>19</v>
      </c>
      <c r="B37" s="68" t="s">
        <v>66</v>
      </c>
      <c r="C37" s="70" t="n">
        <f aca="false">'Раздел 1'!P37</f>
        <v>36862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 t="n">
        <f aca="false">C37</f>
        <v>36862</v>
      </c>
      <c r="U37" s="70"/>
      <c r="V37" s="65" t="n">
        <v>2019</v>
      </c>
    </row>
    <row r="38" s="2" customFormat="true" ht="12.75" hidden="false" customHeight="true" outlineLevel="0" collapsed="false">
      <c r="A38" s="65" t="n">
        <f aca="false">1+A37</f>
        <v>20</v>
      </c>
      <c r="B38" s="68" t="s">
        <v>67</v>
      </c>
      <c r="C38" s="70" t="n">
        <f aca="false">'Раздел 1'!P38</f>
        <v>29617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 t="n">
        <f aca="false">C38</f>
        <v>29617</v>
      </c>
      <c r="U38" s="70"/>
      <c r="V38" s="65" t="n">
        <v>2019</v>
      </c>
    </row>
    <row r="39" s="2" customFormat="true" ht="12.75" hidden="false" customHeight="true" outlineLevel="0" collapsed="false">
      <c r="A39" s="65" t="n">
        <f aca="false">1+A38</f>
        <v>21</v>
      </c>
      <c r="B39" s="68" t="s">
        <v>68</v>
      </c>
      <c r="C39" s="70" t="n">
        <f aca="false">'Раздел 1'!P39</f>
        <v>138721</v>
      </c>
      <c r="D39" s="70"/>
      <c r="E39" s="70"/>
      <c r="F39" s="70"/>
      <c r="G39" s="70"/>
      <c r="H39" s="70"/>
      <c r="I39" s="70"/>
      <c r="J39" s="105"/>
      <c r="K39" s="105"/>
      <c r="L39" s="70"/>
      <c r="M39" s="70"/>
      <c r="N39" s="70"/>
      <c r="O39" s="70"/>
      <c r="P39" s="70"/>
      <c r="Q39" s="70"/>
      <c r="R39" s="70"/>
      <c r="S39" s="70"/>
      <c r="T39" s="70" t="n">
        <v>138721</v>
      </c>
      <c r="U39" s="70"/>
      <c r="V39" s="65" t="n">
        <v>2019</v>
      </c>
    </row>
    <row r="40" s="2" customFormat="true" ht="12.75" hidden="false" customHeight="true" outlineLevel="0" collapsed="false">
      <c r="A40" s="65" t="n">
        <f aca="false">1+A39</f>
        <v>22</v>
      </c>
      <c r="B40" s="68" t="s">
        <v>69</v>
      </c>
      <c r="C40" s="70" t="n">
        <f aca="false">'Раздел 1'!P40</f>
        <v>30261</v>
      </c>
      <c r="D40" s="70"/>
      <c r="E40" s="70"/>
      <c r="F40" s="70"/>
      <c r="G40" s="70"/>
      <c r="H40" s="70"/>
      <c r="I40" s="70"/>
      <c r="J40" s="105"/>
      <c r="K40" s="105"/>
      <c r="L40" s="70"/>
      <c r="M40" s="70"/>
      <c r="N40" s="70"/>
      <c r="O40" s="70"/>
      <c r="P40" s="70"/>
      <c r="Q40" s="70"/>
      <c r="R40" s="70"/>
      <c r="S40" s="70"/>
      <c r="T40" s="70" t="n">
        <v>30261</v>
      </c>
      <c r="U40" s="70"/>
      <c r="V40" s="65" t="n">
        <v>2019</v>
      </c>
    </row>
    <row r="41" s="2" customFormat="true" ht="12.75" hidden="false" customHeight="true" outlineLevel="0" collapsed="false">
      <c r="A41" s="65" t="n">
        <f aca="false">1+A40</f>
        <v>23</v>
      </c>
      <c r="B41" s="68" t="s">
        <v>70</v>
      </c>
      <c r="C41" s="70" t="n">
        <f aca="false">'Раздел 1'!P41</f>
        <v>32834</v>
      </c>
      <c r="D41" s="70"/>
      <c r="E41" s="70"/>
      <c r="F41" s="70"/>
      <c r="G41" s="70"/>
      <c r="H41" s="70"/>
      <c r="I41" s="70"/>
      <c r="J41" s="105"/>
      <c r="K41" s="105"/>
      <c r="L41" s="70"/>
      <c r="M41" s="70"/>
      <c r="N41" s="70"/>
      <c r="O41" s="70"/>
      <c r="P41" s="70"/>
      <c r="Q41" s="70"/>
      <c r="R41" s="70"/>
      <c r="S41" s="70"/>
      <c r="T41" s="70" t="n">
        <v>32834</v>
      </c>
      <c r="U41" s="70"/>
      <c r="V41" s="65" t="n">
        <v>2019</v>
      </c>
    </row>
    <row r="42" s="2" customFormat="true" ht="12.75" hidden="false" customHeight="true" outlineLevel="0" collapsed="false">
      <c r="A42" s="65" t="n">
        <f aca="false">1+A41</f>
        <v>24</v>
      </c>
      <c r="B42" s="68" t="s">
        <v>71</v>
      </c>
      <c r="C42" s="70" t="n">
        <f aca="false">'Раздел 1'!P42</f>
        <v>38471</v>
      </c>
      <c r="D42" s="70"/>
      <c r="E42" s="70"/>
      <c r="F42" s="70"/>
      <c r="G42" s="70"/>
      <c r="H42" s="70"/>
      <c r="I42" s="70"/>
      <c r="J42" s="105"/>
      <c r="K42" s="105"/>
      <c r="L42" s="70"/>
      <c r="M42" s="70"/>
      <c r="N42" s="70"/>
      <c r="O42" s="70"/>
      <c r="P42" s="70"/>
      <c r="Q42" s="70"/>
      <c r="R42" s="70"/>
      <c r="S42" s="70"/>
      <c r="T42" s="70" t="n">
        <v>38471</v>
      </c>
      <c r="U42" s="70"/>
      <c r="V42" s="65" t="n">
        <v>2019</v>
      </c>
    </row>
    <row r="43" s="2" customFormat="true" ht="12.75" hidden="false" customHeight="true" outlineLevel="0" collapsed="false">
      <c r="A43" s="65" t="n">
        <f aca="false">1+A42</f>
        <v>25</v>
      </c>
      <c r="B43" s="68" t="s">
        <v>72</v>
      </c>
      <c r="C43" s="70" t="n">
        <f aca="false">'Раздел 1'!P43</f>
        <v>26532</v>
      </c>
      <c r="D43" s="70"/>
      <c r="E43" s="70"/>
      <c r="F43" s="70"/>
      <c r="G43" s="70"/>
      <c r="H43" s="70"/>
      <c r="I43" s="70"/>
      <c r="J43" s="105"/>
      <c r="K43" s="105"/>
      <c r="L43" s="70"/>
      <c r="M43" s="70"/>
      <c r="N43" s="70"/>
      <c r="O43" s="70"/>
      <c r="P43" s="70"/>
      <c r="Q43" s="70"/>
      <c r="R43" s="70"/>
      <c r="S43" s="70"/>
      <c r="T43" s="70" t="n">
        <v>26532</v>
      </c>
      <c r="U43" s="70"/>
      <c r="V43" s="65" t="n">
        <v>2019</v>
      </c>
    </row>
    <row r="44" s="2" customFormat="true" ht="12.75" hidden="false" customHeight="true" outlineLevel="0" collapsed="false">
      <c r="A44" s="65" t="n">
        <f aca="false">1+A43</f>
        <v>26</v>
      </c>
      <c r="B44" s="68" t="s">
        <v>73</v>
      </c>
      <c r="C44" s="70" t="n">
        <f aca="false">'Раздел 1'!P44</f>
        <v>32346</v>
      </c>
      <c r="D44" s="70"/>
      <c r="E44" s="70"/>
      <c r="F44" s="70"/>
      <c r="G44" s="70"/>
      <c r="H44" s="70"/>
      <c r="I44" s="70"/>
      <c r="J44" s="105"/>
      <c r="K44" s="105"/>
      <c r="L44" s="70"/>
      <c r="M44" s="70"/>
      <c r="N44" s="70"/>
      <c r="O44" s="70"/>
      <c r="P44" s="70"/>
      <c r="Q44" s="70"/>
      <c r="R44" s="70"/>
      <c r="S44" s="70"/>
      <c r="T44" s="70" t="n">
        <v>32346</v>
      </c>
      <c r="U44" s="70"/>
      <c r="V44" s="65" t="n">
        <v>2019</v>
      </c>
    </row>
    <row r="45" s="2" customFormat="true" ht="12.75" hidden="false" customHeight="true" outlineLevel="0" collapsed="false">
      <c r="A45" s="65" t="n">
        <f aca="false">1+A44</f>
        <v>27</v>
      </c>
      <c r="B45" s="68" t="s">
        <v>74</v>
      </c>
      <c r="C45" s="70" t="n">
        <f aca="false">'Раздел 1'!P45</f>
        <v>31887</v>
      </c>
      <c r="D45" s="70"/>
      <c r="E45" s="70"/>
      <c r="F45" s="70"/>
      <c r="G45" s="70"/>
      <c r="H45" s="70"/>
      <c r="I45" s="70"/>
      <c r="J45" s="105"/>
      <c r="K45" s="105"/>
      <c r="L45" s="70"/>
      <c r="M45" s="70"/>
      <c r="N45" s="70"/>
      <c r="O45" s="70"/>
      <c r="P45" s="70"/>
      <c r="Q45" s="70"/>
      <c r="R45" s="70"/>
      <c r="S45" s="70"/>
      <c r="T45" s="70" t="n">
        <v>31887</v>
      </c>
      <c r="U45" s="70"/>
      <c r="V45" s="65" t="n">
        <v>2019</v>
      </c>
    </row>
    <row r="46" s="2" customFormat="true" ht="12.75" hidden="false" customHeight="true" outlineLevel="0" collapsed="false">
      <c r="A46" s="65" t="n">
        <f aca="false">1+A45</f>
        <v>28</v>
      </c>
      <c r="B46" s="68" t="s">
        <v>75</v>
      </c>
      <c r="C46" s="70" t="n">
        <f aca="false">'Раздел 1'!P46</f>
        <v>35112</v>
      </c>
      <c r="D46" s="70"/>
      <c r="E46" s="70"/>
      <c r="F46" s="70"/>
      <c r="G46" s="70"/>
      <c r="H46" s="70"/>
      <c r="I46" s="70"/>
      <c r="J46" s="105"/>
      <c r="K46" s="105"/>
      <c r="L46" s="70"/>
      <c r="M46" s="70"/>
      <c r="N46" s="70"/>
      <c r="O46" s="70"/>
      <c r="P46" s="70"/>
      <c r="Q46" s="70"/>
      <c r="R46" s="70"/>
      <c r="S46" s="70"/>
      <c r="T46" s="70" t="n">
        <v>35112</v>
      </c>
      <c r="U46" s="70"/>
      <c r="V46" s="65" t="n">
        <v>2019</v>
      </c>
    </row>
    <row r="47" s="2" customFormat="true" ht="12.75" hidden="false" customHeight="true" outlineLevel="0" collapsed="false">
      <c r="A47" s="65" t="n">
        <f aca="false">1+A46</f>
        <v>29</v>
      </c>
      <c r="B47" s="68" t="s">
        <v>76</v>
      </c>
      <c r="C47" s="70" t="n">
        <f aca="false">'Раздел 1'!P47</f>
        <v>48353</v>
      </c>
      <c r="D47" s="70"/>
      <c r="E47" s="70"/>
      <c r="F47" s="70"/>
      <c r="G47" s="70"/>
      <c r="H47" s="70"/>
      <c r="I47" s="70"/>
      <c r="J47" s="105"/>
      <c r="K47" s="105"/>
      <c r="L47" s="70"/>
      <c r="M47" s="70"/>
      <c r="N47" s="70"/>
      <c r="O47" s="70"/>
      <c r="P47" s="70"/>
      <c r="Q47" s="70"/>
      <c r="R47" s="70"/>
      <c r="S47" s="70"/>
      <c r="T47" s="70" t="n">
        <v>48353</v>
      </c>
      <c r="U47" s="70"/>
      <c r="V47" s="65" t="n">
        <v>2019</v>
      </c>
    </row>
    <row r="48" s="2" customFormat="true" ht="12.75" hidden="false" customHeight="true" outlineLevel="0" collapsed="false">
      <c r="A48" s="65" t="n">
        <f aca="false">1+A47</f>
        <v>30</v>
      </c>
      <c r="B48" s="68" t="s">
        <v>77</v>
      </c>
      <c r="C48" s="70" t="n">
        <f aca="false">'Раздел 1'!P48</f>
        <v>61158</v>
      </c>
      <c r="D48" s="70"/>
      <c r="E48" s="70"/>
      <c r="F48" s="70"/>
      <c r="G48" s="70"/>
      <c r="H48" s="70"/>
      <c r="I48" s="70"/>
      <c r="J48" s="105"/>
      <c r="K48" s="105"/>
      <c r="L48" s="70"/>
      <c r="M48" s="70"/>
      <c r="N48" s="70"/>
      <c r="O48" s="70"/>
      <c r="P48" s="70"/>
      <c r="Q48" s="70"/>
      <c r="R48" s="70"/>
      <c r="S48" s="70"/>
      <c r="T48" s="70" t="n">
        <v>61158</v>
      </c>
      <c r="U48" s="70"/>
      <c r="V48" s="65" t="n">
        <v>2019</v>
      </c>
    </row>
    <row r="49" s="76" customFormat="true" ht="12.75" hidden="false" customHeight="true" outlineLevel="0" collapsed="false">
      <c r="A49" s="65" t="n">
        <f aca="false">1+A48</f>
        <v>31</v>
      </c>
      <c r="B49" s="68" t="s">
        <v>78</v>
      </c>
      <c r="C49" s="70" t="n">
        <f aca="false">'Раздел 1'!P49</f>
        <v>164219.9</v>
      </c>
      <c r="D49" s="70"/>
      <c r="E49" s="70"/>
      <c r="F49" s="70"/>
      <c r="G49" s="70"/>
      <c r="H49" s="70"/>
      <c r="I49" s="70"/>
      <c r="J49" s="105"/>
      <c r="K49" s="105"/>
      <c r="L49" s="70"/>
      <c r="M49" s="70"/>
      <c r="N49" s="70"/>
      <c r="O49" s="70"/>
      <c r="P49" s="70"/>
      <c r="Q49" s="70"/>
      <c r="R49" s="70"/>
      <c r="S49" s="70"/>
      <c r="T49" s="70" t="n">
        <v>164219.9</v>
      </c>
      <c r="U49" s="70"/>
      <c r="V49" s="65" t="n">
        <v>2019</v>
      </c>
    </row>
    <row r="50" s="2" customFormat="true" ht="12.75" hidden="false" customHeight="true" outlineLevel="0" collapsed="false">
      <c r="A50" s="65" t="n">
        <f aca="false">1+A49</f>
        <v>32</v>
      </c>
      <c r="B50" s="68" t="s">
        <v>80</v>
      </c>
      <c r="C50" s="70" t="n">
        <f aca="false">'Раздел 1'!P50</f>
        <v>27159</v>
      </c>
      <c r="D50" s="70"/>
      <c r="E50" s="70"/>
      <c r="F50" s="70"/>
      <c r="G50" s="70"/>
      <c r="H50" s="70"/>
      <c r="I50" s="70"/>
      <c r="J50" s="105"/>
      <c r="K50" s="105"/>
      <c r="L50" s="70"/>
      <c r="M50" s="70"/>
      <c r="N50" s="70"/>
      <c r="O50" s="70"/>
      <c r="P50" s="70"/>
      <c r="Q50" s="70"/>
      <c r="R50" s="70"/>
      <c r="S50" s="70"/>
      <c r="T50" s="70" t="n">
        <v>27159</v>
      </c>
      <c r="U50" s="70"/>
      <c r="V50" s="65" t="n">
        <v>2019</v>
      </c>
    </row>
    <row r="51" s="2" customFormat="true" ht="12.75" hidden="false" customHeight="true" outlineLevel="0" collapsed="false">
      <c r="A51" s="65" t="n">
        <f aca="false">1+A50</f>
        <v>33</v>
      </c>
      <c r="B51" s="68" t="s">
        <v>81</v>
      </c>
      <c r="C51" s="70" t="n">
        <f aca="false">'Раздел 1'!P51</f>
        <v>155493.86</v>
      </c>
      <c r="D51" s="70"/>
      <c r="E51" s="70"/>
      <c r="F51" s="70"/>
      <c r="G51" s="70"/>
      <c r="H51" s="70"/>
      <c r="I51" s="70"/>
      <c r="J51" s="105"/>
      <c r="K51" s="105"/>
      <c r="L51" s="70"/>
      <c r="M51" s="70"/>
      <c r="N51" s="70"/>
      <c r="O51" s="70"/>
      <c r="P51" s="70"/>
      <c r="Q51" s="70"/>
      <c r="R51" s="70"/>
      <c r="S51" s="70"/>
      <c r="T51" s="70" t="n">
        <v>155493.86</v>
      </c>
      <c r="U51" s="70"/>
      <c r="V51" s="65" t="n">
        <v>2019</v>
      </c>
    </row>
    <row r="52" s="2" customFormat="true" ht="12.75" hidden="false" customHeight="true" outlineLevel="0" collapsed="false">
      <c r="A52" s="65" t="n">
        <f aca="false">1+A51</f>
        <v>34</v>
      </c>
      <c r="B52" s="68" t="s">
        <v>82</v>
      </c>
      <c r="C52" s="70" t="n">
        <f aca="false">'Раздел 1'!P52</f>
        <v>35994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 t="n">
        <f aca="false">C52</f>
        <v>35994</v>
      </c>
      <c r="U52" s="70"/>
      <c r="V52" s="65" t="n">
        <v>2019</v>
      </c>
    </row>
    <row r="53" s="2" customFormat="true" ht="12.75" hidden="false" customHeight="true" outlineLevel="0" collapsed="false">
      <c r="A53" s="65" t="n">
        <f aca="false">1+A52</f>
        <v>35</v>
      </c>
      <c r="B53" s="68" t="s">
        <v>83</v>
      </c>
      <c r="C53" s="70" t="n">
        <f aca="false">'Раздел 1'!P53</f>
        <v>35997</v>
      </c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 t="n">
        <f aca="false">C53</f>
        <v>35997</v>
      </c>
      <c r="U53" s="70"/>
      <c r="V53" s="65" t="n">
        <v>2019</v>
      </c>
    </row>
    <row r="54" s="2" customFormat="true" ht="12.75" hidden="false" customHeight="true" outlineLevel="0" collapsed="false">
      <c r="A54" s="65" t="n">
        <f aca="false">1+A53</f>
        <v>36</v>
      </c>
      <c r="B54" s="68" t="s">
        <v>84</v>
      </c>
      <c r="C54" s="70" t="n">
        <f aca="false">'Раздел 1'!P54</f>
        <v>36852</v>
      </c>
      <c r="D54" s="70"/>
      <c r="E54" s="70"/>
      <c r="F54" s="70"/>
      <c r="G54" s="70"/>
      <c r="H54" s="70"/>
      <c r="I54" s="70"/>
      <c r="J54" s="105"/>
      <c r="K54" s="105"/>
      <c r="L54" s="70"/>
      <c r="M54" s="70"/>
      <c r="N54" s="70"/>
      <c r="O54" s="70"/>
      <c r="P54" s="70"/>
      <c r="Q54" s="70"/>
      <c r="R54" s="70"/>
      <c r="S54" s="70"/>
      <c r="T54" s="70" t="n">
        <v>36852</v>
      </c>
      <c r="U54" s="70"/>
      <c r="V54" s="65" t="n">
        <v>2019</v>
      </c>
    </row>
    <row r="55" s="2" customFormat="true" ht="12.75" hidden="false" customHeight="true" outlineLevel="0" collapsed="false">
      <c r="A55" s="65" t="n">
        <f aca="false">1+A54</f>
        <v>37</v>
      </c>
      <c r="B55" s="68" t="s">
        <v>85</v>
      </c>
      <c r="C55" s="70" t="n">
        <f aca="false">'Раздел 1'!P55</f>
        <v>53596</v>
      </c>
      <c r="D55" s="70"/>
      <c r="E55" s="70"/>
      <c r="F55" s="70"/>
      <c r="G55" s="70"/>
      <c r="H55" s="70"/>
      <c r="I55" s="70"/>
      <c r="J55" s="105"/>
      <c r="K55" s="105"/>
      <c r="L55" s="70"/>
      <c r="M55" s="70"/>
      <c r="N55" s="70"/>
      <c r="O55" s="70"/>
      <c r="P55" s="70"/>
      <c r="Q55" s="70"/>
      <c r="R55" s="70"/>
      <c r="S55" s="70"/>
      <c r="T55" s="70" t="n">
        <v>53596</v>
      </c>
      <c r="U55" s="70"/>
      <c r="V55" s="65" t="n">
        <v>2019</v>
      </c>
    </row>
    <row r="56" s="2" customFormat="true" ht="12.75" hidden="false" customHeight="true" outlineLevel="0" collapsed="false">
      <c r="A56" s="65" t="n">
        <f aca="false">1+A55</f>
        <v>38</v>
      </c>
      <c r="B56" s="68" t="s">
        <v>86</v>
      </c>
      <c r="C56" s="70" t="n">
        <f aca="false">'Раздел 1'!P56</f>
        <v>43450</v>
      </c>
      <c r="D56" s="70"/>
      <c r="E56" s="70"/>
      <c r="F56" s="70"/>
      <c r="G56" s="70"/>
      <c r="H56" s="70"/>
      <c r="I56" s="70"/>
      <c r="J56" s="105"/>
      <c r="K56" s="105"/>
      <c r="L56" s="70"/>
      <c r="M56" s="70"/>
      <c r="N56" s="70"/>
      <c r="O56" s="70"/>
      <c r="P56" s="70"/>
      <c r="Q56" s="70"/>
      <c r="R56" s="70"/>
      <c r="S56" s="70"/>
      <c r="T56" s="70" t="n">
        <v>43450</v>
      </c>
      <c r="U56" s="70"/>
      <c r="V56" s="65" t="n">
        <v>2019</v>
      </c>
    </row>
    <row r="57" s="2" customFormat="true" ht="12.75" hidden="false" customHeight="true" outlineLevel="0" collapsed="false">
      <c r="A57" s="65" t="n">
        <f aca="false">1+A56</f>
        <v>39</v>
      </c>
      <c r="B57" s="68" t="s">
        <v>87</v>
      </c>
      <c r="C57" s="70" t="n">
        <f aca="false">'Раздел 1'!P57</f>
        <v>26349</v>
      </c>
      <c r="D57" s="70"/>
      <c r="E57" s="70"/>
      <c r="F57" s="70"/>
      <c r="G57" s="70"/>
      <c r="H57" s="70"/>
      <c r="I57" s="70"/>
      <c r="J57" s="105"/>
      <c r="K57" s="105"/>
      <c r="L57" s="70"/>
      <c r="M57" s="70"/>
      <c r="N57" s="70"/>
      <c r="O57" s="70"/>
      <c r="P57" s="70"/>
      <c r="Q57" s="70"/>
      <c r="R57" s="70"/>
      <c r="S57" s="70"/>
      <c r="T57" s="70" t="n">
        <v>26349</v>
      </c>
      <c r="U57" s="70"/>
      <c r="V57" s="65" t="n">
        <v>2019</v>
      </c>
    </row>
    <row r="58" s="2" customFormat="true" ht="12.75" hidden="false" customHeight="true" outlineLevel="0" collapsed="false">
      <c r="A58" s="65" t="n">
        <f aca="false">1+A57</f>
        <v>40</v>
      </c>
      <c r="B58" s="68" t="s">
        <v>88</v>
      </c>
      <c r="C58" s="70" t="n">
        <f aca="false">'Раздел 1'!P58</f>
        <v>76836</v>
      </c>
      <c r="D58" s="70"/>
      <c r="E58" s="70"/>
      <c r="F58" s="70"/>
      <c r="G58" s="70"/>
      <c r="H58" s="70"/>
      <c r="I58" s="70"/>
      <c r="J58" s="105"/>
      <c r="K58" s="105"/>
      <c r="L58" s="70"/>
      <c r="M58" s="70"/>
      <c r="N58" s="70"/>
      <c r="O58" s="70"/>
      <c r="P58" s="70"/>
      <c r="Q58" s="70"/>
      <c r="R58" s="70"/>
      <c r="S58" s="70"/>
      <c r="T58" s="70" t="n">
        <v>76836</v>
      </c>
      <c r="U58" s="70"/>
      <c r="V58" s="65" t="n">
        <v>2019</v>
      </c>
    </row>
    <row r="59" s="2" customFormat="true" ht="12.75" hidden="false" customHeight="true" outlineLevel="0" collapsed="false">
      <c r="A59" s="65" t="n">
        <f aca="false">1+A58</f>
        <v>41</v>
      </c>
      <c r="B59" s="68" t="s">
        <v>89</v>
      </c>
      <c r="C59" s="70" t="n">
        <f aca="false">'Раздел 1'!P59</f>
        <v>34643</v>
      </c>
      <c r="D59" s="70"/>
      <c r="E59" s="70"/>
      <c r="F59" s="70"/>
      <c r="G59" s="70"/>
      <c r="H59" s="70"/>
      <c r="I59" s="70"/>
      <c r="J59" s="105"/>
      <c r="K59" s="105"/>
      <c r="L59" s="70"/>
      <c r="M59" s="70"/>
      <c r="N59" s="70"/>
      <c r="O59" s="70"/>
      <c r="P59" s="70"/>
      <c r="Q59" s="70"/>
      <c r="R59" s="70"/>
      <c r="S59" s="70"/>
      <c r="T59" s="70" t="n">
        <v>34643</v>
      </c>
      <c r="U59" s="70"/>
      <c r="V59" s="65" t="n">
        <v>2019</v>
      </c>
    </row>
    <row r="60" s="2" customFormat="true" ht="12.75" hidden="false" customHeight="true" outlineLevel="0" collapsed="false">
      <c r="A60" s="65" t="n">
        <f aca="false">1+A59</f>
        <v>42</v>
      </c>
      <c r="B60" s="68" t="s">
        <v>90</v>
      </c>
      <c r="C60" s="70" t="n">
        <f aca="false">'Раздел 1'!P60</f>
        <v>72041</v>
      </c>
      <c r="D60" s="70"/>
      <c r="E60" s="70"/>
      <c r="F60" s="70"/>
      <c r="G60" s="70"/>
      <c r="H60" s="70"/>
      <c r="I60" s="70"/>
      <c r="J60" s="105"/>
      <c r="K60" s="105"/>
      <c r="L60" s="70"/>
      <c r="M60" s="70"/>
      <c r="N60" s="70"/>
      <c r="O60" s="70"/>
      <c r="P60" s="70"/>
      <c r="Q60" s="70"/>
      <c r="R60" s="70"/>
      <c r="S60" s="70"/>
      <c r="T60" s="70" t="n">
        <v>72041</v>
      </c>
      <c r="U60" s="70"/>
      <c r="V60" s="65" t="n">
        <v>2019</v>
      </c>
    </row>
    <row r="61" s="2" customFormat="true" ht="12.75" hidden="false" customHeight="true" outlineLevel="0" collapsed="false">
      <c r="A61" s="65" t="n">
        <f aca="false">1+A60</f>
        <v>43</v>
      </c>
      <c r="B61" s="68" t="s">
        <v>91</v>
      </c>
      <c r="C61" s="70" t="n">
        <f aca="false">'Раздел 1'!P61</f>
        <v>32082</v>
      </c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 t="n">
        <f aca="false">C61</f>
        <v>32082</v>
      </c>
      <c r="U61" s="70"/>
      <c r="V61" s="65" t="n">
        <v>2019</v>
      </c>
    </row>
    <row r="62" s="2" customFormat="true" ht="12.75" hidden="false" customHeight="true" outlineLevel="0" collapsed="false">
      <c r="A62" s="65" t="n">
        <f aca="false">1+A61</f>
        <v>44</v>
      </c>
      <c r="B62" s="68" t="s">
        <v>92</v>
      </c>
      <c r="C62" s="70" t="n">
        <f aca="false">'Раздел 1'!P62</f>
        <v>33474</v>
      </c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 t="n">
        <f aca="false">C62</f>
        <v>33474</v>
      </c>
      <c r="U62" s="70"/>
      <c r="V62" s="65" t="n">
        <v>2019</v>
      </c>
    </row>
    <row r="63" s="2" customFormat="true" ht="12.75" hidden="false" customHeight="true" outlineLevel="0" collapsed="false">
      <c r="A63" s="65" t="n">
        <f aca="false">1+A62</f>
        <v>45</v>
      </c>
      <c r="B63" s="68" t="s">
        <v>93</v>
      </c>
      <c r="C63" s="70" t="n">
        <f aca="false">'Раздел 1'!P63</f>
        <v>32781</v>
      </c>
      <c r="D63" s="70"/>
      <c r="E63" s="70"/>
      <c r="F63" s="70"/>
      <c r="G63" s="70"/>
      <c r="H63" s="70"/>
      <c r="I63" s="70"/>
      <c r="J63" s="105"/>
      <c r="K63" s="105"/>
      <c r="L63" s="70"/>
      <c r="M63" s="70"/>
      <c r="N63" s="70"/>
      <c r="O63" s="70"/>
      <c r="P63" s="70"/>
      <c r="Q63" s="70"/>
      <c r="R63" s="70"/>
      <c r="S63" s="70"/>
      <c r="T63" s="70" t="n">
        <v>32781</v>
      </c>
      <c r="U63" s="70"/>
      <c r="V63" s="65" t="n">
        <v>2019</v>
      </c>
    </row>
    <row r="64" s="2" customFormat="true" ht="12.75" hidden="false" customHeight="true" outlineLevel="0" collapsed="false">
      <c r="A64" s="65" t="n">
        <f aca="false">1+A63</f>
        <v>46</v>
      </c>
      <c r="B64" s="68" t="s">
        <v>94</v>
      </c>
      <c r="C64" s="70" t="n">
        <f aca="false">'Раздел 1'!P64</f>
        <v>25792</v>
      </c>
      <c r="D64" s="70"/>
      <c r="E64" s="70"/>
      <c r="F64" s="70"/>
      <c r="G64" s="70"/>
      <c r="H64" s="70"/>
      <c r="I64" s="70"/>
      <c r="J64" s="105"/>
      <c r="K64" s="105"/>
      <c r="L64" s="70"/>
      <c r="M64" s="70"/>
      <c r="N64" s="70"/>
      <c r="O64" s="70"/>
      <c r="P64" s="70"/>
      <c r="Q64" s="70"/>
      <c r="R64" s="70"/>
      <c r="S64" s="70"/>
      <c r="T64" s="70" t="n">
        <v>25792</v>
      </c>
      <c r="U64" s="70"/>
      <c r="V64" s="65" t="n">
        <v>2019</v>
      </c>
    </row>
    <row r="65" s="2" customFormat="true" ht="12.75" hidden="false" customHeight="true" outlineLevel="0" collapsed="false">
      <c r="A65" s="65" t="n">
        <f aca="false">1+A64</f>
        <v>47</v>
      </c>
      <c r="B65" s="68" t="s">
        <v>95</v>
      </c>
      <c r="C65" s="70" t="n">
        <f aca="false">'Раздел 1'!P65</f>
        <v>33374</v>
      </c>
      <c r="D65" s="70"/>
      <c r="E65" s="70"/>
      <c r="F65" s="70"/>
      <c r="G65" s="70"/>
      <c r="H65" s="70"/>
      <c r="I65" s="70"/>
      <c r="J65" s="105"/>
      <c r="K65" s="105"/>
      <c r="L65" s="70"/>
      <c r="M65" s="70"/>
      <c r="N65" s="70"/>
      <c r="O65" s="70"/>
      <c r="P65" s="70"/>
      <c r="Q65" s="70"/>
      <c r="R65" s="70"/>
      <c r="S65" s="70"/>
      <c r="T65" s="70" t="n">
        <v>33374</v>
      </c>
      <c r="U65" s="70"/>
      <c r="V65" s="65" t="n">
        <v>2019</v>
      </c>
    </row>
    <row r="66" s="2" customFormat="true" ht="12.75" hidden="false" customHeight="true" outlineLevel="0" collapsed="false">
      <c r="A66" s="65" t="n">
        <f aca="false">1+A65</f>
        <v>48</v>
      </c>
      <c r="B66" s="68" t="s">
        <v>96</v>
      </c>
      <c r="C66" s="70" t="n">
        <f aca="false">'Раздел 1'!P66</f>
        <v>23798</v>
      </c>
      <c r="D66" s="70"/>
      <c r="E66" s="70"/>
      <c r="F66" s="70"/>
      <c r="G66" s="70"/>
      <c r="H66" s="70"/>
      <c r="I66" s="70"/>
      <c r="J66" s="73"/>
      <c r="K66" s="73"/>
      <c r="L66" s="70"/>
      <c r="M66" s="70"/>
      <c r="N66" s="70"/>
      <c r="O66" s="70"/>
      <c r="P66" s="70"/>
      <c r="Q66" s="70"/>
      <c r="R66" s="70"/>
      <c r="S66" s="70"/>
      <c r="T66" s="70" t="n">
        <v>23798</v>
      </c>
      <c r="U66" s="70"/>
      <c r="V66" s="65" t="n">
        <v>2019</v>
      </c>
    </row>
    <row r="67" s="2" customFormat="true" ht="12.75" hidden="false" customHeight="true" outlineLevel="0" collapsed="false">
      <c r="A67" s="65" t="n">
        <f aca="false">1+A66</f>
        <v>49</v>
      </c>
      <c r="B67" s="68" t="s">
        <v>97</v>
      </c>
      <c r="C67" s="70" t="n">
        <f aca="false">'Раздел 1'!P67</f>
        <v>5719219.0096356</v>
      </c>
      <c r="D67" s="70" t="n">
        <f aca="false">C67*0.07</f>
        <v>400345.330674492</v>
      </c>
      <c r="E67" s="70" t="n">
        <f aca="false">C67*0.05</f>
        <v>285960.95048178</v>
      </c>
      <c r="F67" s="70"/>
      <c r="G67" s="70" t="n">
        <f aca="false">C67*0.06</f>
        <v>343153.140578136</v>
      </c>
      <c r="H67" s="70"/>
      <c r="I67" s="70" t="n">
        <f aca="false">C67*0.06</f>
        <v>343153.140578136</v>
      </c>
      <c r="J67" s="73"/>
      <c r="K67" s="73"/>
      <c r="L67" s="70" t="n">
        <v>635</v>
      </c>
      <c r="M67" s="70" t="n">
        <f aca="false">C67*0.25</f>
        <v>1429804.7524089</v>
      </c>
      <c r="N67" s="70"/>
      <c r="O67" s="70"/>
      <c r="P67" s="70" t="n">
        <v>863</v>
      </c>
      <c r="Q67" s="70" t="n">
        <f aca="false">C67-D67-E67-F67-G67-H67-I67-M67-O67-R67-T67-U67</f>
        <v>2165296.31704804</v>
      </c>
      <c r="R67" s="70" t="n">
        <f aca="false">C67*0.05</f>
        <v>285960.95048178</v>
      </c>
      <c r="S67" s="70"/>
      <c r="T67" s="70" t="n">
        <f aca="false">C67*0.06</f>
        <v>343153.140578136</v>
      </c>
      <c r="U67" s="70" t="n">
        <f aca="false">C67*0.0214</f>
        <v>122391.286806202</v>
      </c>
      <c r="V67" s="65" t="n">
        <v>2019</v>
      </c>
    </row>
    <row r="68" s="2" customFormat="true" ht="12.75" hidden="false" customHeight="true" outlineLevel="0" collapsed="false">
      <c r="A68" s="65" t="n">
        <f aca="false">1+A67</f>
        <v>50</v>
      </c>
      <c r="B68" s="68" t="s">
        <v>99</v>
      </c>
      <c r="C68" s="70" t="n">
        <f aca="false">'Раздел 1'!P68</f>
        <v>252095.07</v>
      </c>
      <c r="D68" s="70"/>
      <c r="E68" s="70"/>
      <c r="F68" s="70"/>
      <c r="G68" s="70"/>
      <c r="H68" s="70"/>
      <c r="I68" s="70"/>
      <c r="J68" s="73"/>
      <c r="K68" s="73"/>
      <c r="L68" s="70"/>
      <c r="M68" s="70"/>
      <c r="N68" s="70"/>
      <c r="O68" s="70"/>
      <c r="P68" s="70"/>
      <c r="Q68" s="70"/>
      <c r="R68" s="70"/>
      <c r="S68" s="70"/>
      <c r="T68" s="70" t="n">
        <v>252095.07</v>
      </c>
      <c r="U68" s="70"/>
      <c r="V68" s="65" t="n">
        <v>2019</v>
      </c>
    </row>
    <row r="69" s="2" customFormat="true" ht="12.75" hidden="false" customHeight="true" outlineLevel="0" collapsed="false">
      <c r="A69" s="65" t="n">
        <f aca="false">1+A68</f>
        <v>51</v>
      </c>
      <c r="B69" s="68" t="s">
        <v>100</v>
      </c>
      <c r="C69" s="70" t="n">
        <f aca="false">'Раздел 1'!P69</f>
        <v>29685</v>
      </c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 t="n">
        <f aca="false">C69</f>
        <v>29685</v>
      </c>
      <c r="U69" s="70"/>
      <c r="V69" s="65" t="n">
        <v>2019</v>
      </c>
    </row>
    <row r="70" s="2" customFormat="true" ht="12.75" hidden="false" customHeight="true" outlineLevel="0" collapsed="false">
      <c r="A70" s="65" t="n">
        <f aca="false">1+A69</f>
        <v>52</v>
      </c>
      <c r="B70" s="68" t="s">
        <v>101</v>
      </c>
      <c r="C70" s="70" t="n">
        <f aca="false">'Раздел 1'!P70</f>
        <v>31858</v>
      </c>
      <c r="D70" s="70"/>
      <c r="E70" s="70"/>
      <c r="F70" s="70"/>
      <c r="G70" s="70"/>
      <c r="H70" s="70"/>
      <c r="I70" s="70"/>
      <c r="J70" s="73"/>
      <c r="K70" s="73"/>
      <c r="L70" s="70"/>
      <c r="M70" s="70"/>
      <c r="N70" s="70"/>
      <c r="O70" s="70"/>
      <c r="P70" s="70"/>
      <c r="Q70" s="70"/>
      <c r="R70" s="70"/>
      <c r="S70" s="70"/>
      <c r="T70" s="70" t="n">
        <v>31858</v>
      </c>
      <c r="U70" s="70"/>
      <c r="V70" s="65" t="n">
        <v>2019</v>
      </c>
    </row>
    <row r="71" s="2" customFormat="true" ht="12.75" hidden="false" customHeight="true" outlineLevel="0" collapsed="false">
      <c r="A71" s="65" t="n">
        <f aca="false">1+A70</f>
        <v>53</v>
      </c>
      <c r="B71" s="68" t="s">
        <v>102</v>
      </c>
      <c r="C71" s="70" t="n">
        <f aca="false">'Раздел 1'!P71</f>
        <v>33280</v>
      </c>
      <c r="D71" s="70"/>
      <c r="E71" s="70"/>
      <c r="F71" s="70"/>
      <c r="G71" s="70"/>
      <c r="H71" s="70"/>
      <c r="I71" s="70"/>
      <c r="J71" s="73"/>
      <c r="K71" s="73"/>
      <c r="L71" s="70"/>
      <c r="M71" s="70"/>
      <c r="N71" s="70"/>
      <c r="O71" s="70"/>
      <c r="P71" s="70"/>
      <c r="Q71" s="70"/>
      <c r="R71" s="70"/>
      <c r="S71" s="70"/>
      <c r="T71" s="70" t="n">
        <v>33280</v>
      </c>
      <c r="U71" s="70"/>
      <c r="V71" s="65" t="n">
        <v>2019</v>
      </c>
    </row>
    <row r="72" s="2" customFormat="true" ht="12.75" hidden="false" customHeight="true" outlineLevel="0" collapsed="false">
      <c r="A72" s="65" t="n">
        <f aca="false">1+A71</f>
        <v>54</v>
      </c>
      <c r="B72" s="68" t="s">
        <v>103</v>
      </c>
      <c r="C72" s="70" t="n">
        <f aca="false">'Раздел 1'!P72</f>
        <v>17967</v>
      </c>
      <c r="D72" s="70"/>
      <c r="E72" s="70"/>
      <c r="F72" s="70"/>
      <c r="G72" s="70"/>
      <c r="H72" s="70"/>
      <c r="I72" s="70"/>
      <c r="J72" s="73"/>
      <c r="K72" s="73"/>
      <c r="L72" s="70"/>
      <c r="M72" s="70"/>
      <c r="N72" s="70"/>
      <c r="O72" s="70"/>
      <c r="P72" s="70"/>
      <c r="Q72" s="70"/>
      <c r="R72" s="70"/>
      <c r="S72" s="70"/>
      <c r="T72" s="70" t="n">
        <v>17967</v>
      </c>
      <c r="U72" s="70"/>
      <c r="V72" s="65" t="n">
        <v>2019</v>
      </c>
    </row>
    <row r="73" s="2" customFormat="true" ht="12.75" hidden="false" customHeight="true" outlineLevel="0" collapsed="false">
      <c r="A73" s="65" t="n">
        <f aca="false">1+A72</f>
        <v>55</v>
      </c>
      <c r="B73" s="68" t="s">
        <v>104</v>
      </c>
      <c r="C73" s="70" t="n">
        <f aca="false">'Раздел 1'!P73</f>
        <v>35203</v>
      </c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 t="n">
        <f aca="false">C73</f>
        <v>35203</v>
      </c>
      <c r="U73" s="70"/>
      <c r="V73" s="65" t="n">
        <v>2019</v>
      </c>
    </row>
    <row r="74" s="2" customFormat="true" ht="12.75" hidden="false" customHeight="true" outlineLevel="0" collapsed="false">
      <c r="A74" s="65" t="n">
        <f aca="false">1+A73</f>
        <v>56</v>
      </c>
      <c r="B74" s="68" t="s">
        <v>105</v>
      </c>
      <c r="C74" s="70" t="n">
        <f aca="false">'Раздел 1'!P74</f>
        <v>41578</v>
      </c>
      <c r="D74" s="70"/>
      <c r="E74" s="70"/>
      <c r="F74" s="70"/>
      <c r="G74" s="70"/>
      <c r="H74" s="70"/>
      <c r="I74" s="70"/>
      <c r="J74" s="128"/>
      <c r="K74" s="128"/>
      <c r="L74" s="70"/>
      <c r="M74" s="70"/>
      <c r="N74" s="70"/>
      <c r="O74" s="70"/>
      <c r="P74" s="70"/>
      <c r="Q74" s="70"/>
      <c r="R74" s="70"/>
      <c r="S74" s="70"/>
      <c r="T74" s="70" t="n">
        <v>41578</v>
      </c>
      <c r="U74" s="70"/>
      <c r="V74" s="65" t="n">
        <v>2019</v>
      </c>
    </row>
    <row r="75" s="2" customFormat="true" ht="12.75" hidden="false" customHeight="true" outlineLevel="0" collapsed="false">
      <c r="A75" s="65" t="n">
        <f aca="false">1+A74</f>
        <v>57</v>
      </c>
      <c r="B75" s="68" t="s">
        <v>106</v>
      </c>
      <c r="C75" s="70" t="n">
        <f aca="false">'Раздел 1'!P75</f>
        <v>36522</v>
      </c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 t="n">
        <f aca="false">C75</f>
        <v>36522</v>
      </c>
      <c r="U75" s="70"/>
      <c r="V75" s="65" t="n">
        <v>2019</v>
      </c>
    </row>
    <row r="76" s="2" customFormat="true" ht="12.75" hidden="false" customHeight="true" outlineLevel="0" collapsed="false">
      <c r="A76" s="65" t="n">
        <f aca="false">1+A75</f>
        <v>58</v>
      </c>
      <c r="B76" s="68" t="s">
        <v>107</v>
      </c>
      <c r="C76" s="70" t="n">
        <f aca="false">'Раздел 1'!P76</f>
        <v>29208</v>
      </c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 t="n">
        <f aca="false">C76</f>
        <v>29208</v>
      </c>
      <c r="U76" s="70"/>
      <c r="V76" s="65" t="n">
        <v>2019</v>
      </c>
    </row>
    <row r="77" s="2" customFormat="true" ht="12.75" hidden="false" customHeight="true" outlineLevel="0" collapsed="false">
      <c r="A77" s="65" t="n">
        <f aca="false">1+A76</f>
        <v>59</v>
      </c>
      <c r="B77" s="68" t="s">
        <v>108</v>
      </c>
      <c r="C77" s="70" t="n">
        <f aca="false">'Раздел 1'!P77</f>
        <v>37698</v>
      </c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 t="n">
        <f aca="false">C77</f>
        <v>37698</v>
      </c>
      <c r="U77" s="70"/>
      <c r="V77" s="65" t="n">
        <v>2019</v>
      </c>
    </row>
    <row r="78" s="2" customFormat="true" ht="12.75" hidden="false" customHeight="true" outlineLevel="0" collapsed="false">
      <c r="A78" s="65" t="n">
        <f aca="false">1+A77</f>
        <v>60</v>
      </c>
      <c r="B78" s="68" t="s">
        <v>109</v>
      </c>
      <c r="C78" s="70" t="n">
        <f aca="false">'Раздел 1'!P78</f>
        <v>26352</v>
      </c>
      <c r="D78" s="70"/>
      <c r="E78" s="70"/>
      <c r="F78" s="70"/>
      <c r="G78" s="70"/>
      <c r="H78" s="70"/>
      <c r="I78" s="70"/>
      <c r="J78" s="105"/>
      <c r="K78" s="105"/>
      <c r="L78" s="70"/>
      <c r="M78" s="70"/>
      <c r="N78" s="70"/>
      <c r="O78" s="70"/>
      <c r="P78" s="70"/>
      <c r="Q78" s="70"/>
      <c r="R78" s="70"/>
      <c r="S78" s="70"/>
      <c r="T78" s="70" t="n">
        <f aca="false">C78</f>
        <v>26352</v>
      </c>
      <c r="U78" s="70"/>
      <c r="V78" s="65" t="n">
        <v>2019</v>
      </c>
    </row>
    <row r="79" s="2" customFormat="true" ht="12.75" hidden="false" customHeight="true" outlineLevel="0" collapsed="false">
      <c r="A79" s="65" t="n">
        <f aca="false">1+A78</f>
        <v>61</v>
      </c>
      <c r="B79" s="68" t="s">
        <v>110</v>
      </c>
      <c r="C79" s="70" t="n">
        <f aca="false">'Раздел 1'!P79</f>
        <v>31376</v>
      </c>
      <c r="D79" s="70"/>
      <c r="E79" s="70"/>
      <c r="F79" s="70"/>
      <c r="G79" s="70"/>
      <c r="H79" s="70"/>
      <c r="I79" s="70"/>
      <c r="J79" s="105"/>
      <c r="K79" s="105"/>
      <c r="L79" s="70"/>
      <c r="M79" s="70"/>
      <c r="N79" s="70"/>
      <c r="O79" s="70"/>
      <c r="P79" s="70"/>
      <c r="Q79" s="70"/>
      <c r="R79" s="70"/>
      <c r="S79" s="70"/>
      <c r="T79" s="70" t="n">
        <v>31376</v>
      </c>
      <c r="U79" s="70"/>
      <c r="V79" s="65" t="n">
        <v>2019</v>
      </c>
    </row>
    <row r="80" s="2" customFormat="true" ht="12.75" hidden="false" customHeight="true" outlineLevel="0" collapsed="false">
      <c r="A80" s="65" t="n">
        <f aca="false">1+A79</f>
        <v>62</v>
      </c>
      <c r="B80" s="68" t="s">
        <v>111</v>
      </c>
      <c r="C80" s="70" t="n">
        <f aca="false">'Раздел 1'!P80</f>
        <v>38189</v>
      </c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 t="n">
        <f aca="false">C80</f>
        <v>38189</v>
      </c>
      <c r="U80" s="70"/>
      <c r="V80" s="65" t="n">
        <v>2019</v>
      </c>
    </row>
    <row r="81" s="2" customFormat="true" ht="12.75" hidden="false" customHeight="true" outlineLevel="0" collapsed="false">
      <c r="A81" s="65" t="n">
        <f aca="false">1+A80</f>
        <v>63</v>
      </c>
      <c r="B81" s="68" t="s">
        <v>112</v>
      </c>
      <c r="C81" s="70" t="n">
        <f aca="false">'Раздел 1'!P81</f>
        <v>123005.82</v>
      </c>
      <c r="D81" s="70"/>
      <c r="E81" s="70"/>
      <c r="F81" s="70"/>
      <c r="G81" s="70"/>
      <c r="H81" s="70"/>
      <c r="I81" s="70"/>
      <c r="J81" s="105"/>
      <c r="K81" s="105"/>
      <c r="L81" s="70"/>
      <c r="M81" s="70"/>
      <c r="N81" s="70"/>
      <c r="O81" s="70"/>
      <c r="P81" s="70"/>
      <c r="Q81" s="70"/>
      <c r="R81" s="70"/>
      <c r="S81" s="70"/>
      <c r="T81" s="70" t="n">
        <v>123005.82</v>
      </c>
      <c r="U81" s="70"/>
      <c r="V81" s="65" t="n">
        <v>2019</v>
      </c>
    </row>
    <row r="82" s="2" customFormat="true" ht="12.75" hidden="false" customHeight="true" outlineLevel="0" collapsed="false">
      <c r="A82" s="65" t="n">
        <f aca="false">1+A81</f>
        <v>64</v>
      </c>
      <c r="B82" s="68" t="s">
        <v>113</v>
      </c>
      <c r="C82" s="70" t="n">
        <f aca="false">'Раздел 1'!P82</f>
        <v>37365</v>
      </c>
      <c r="D82" s="70"/>
      <c r="E82" s="70"/>
      <c r="F82" s="70"/>
      <c r="G82" s="70"/>
      <c r="H82" s="70"/>
      <c r="I82" s="70"/>
      <c r="J82" s="105"/>
      <c r="K82" s="105"/>
      <c r="L82" s="70"/>
      <c r="M82" s="70"/>
      <c r="N82" s="70"/>
      <c r="O82" s="70"/>
      <c r="P82" s="70"/>
      <c r="Q82" s="70"/>
      <c r="R82" s="70"/>
      <c r="S82" s="70"/>
      <c r="T82" s="70" t="n">
        <v>37365</v>
      </c>
      <c r="U82" s="70"/>
      <c r="V82" s="65" t="n">
        <v>2019</v>
      </c>
    </row>
    <row r="83" s="2" customFormat="true" ht="12.75" hidden="false" customHeight="true" outlineLevel="0" collapsed="false">
      <c r="A83" s="65" t="n">
        <f aca="false">1+A82</f>
        <v>65</v>
      </c>
      <c r="B83" s="68" t="s">
        <v>114</v>
      </c>
      <c r="C83" s="70" t="n">
        <f aca="false">'Раздел 1'!P83</f>
        <v>19393</v>
      </c>
      <c r="D83" s="70"/>
      <c r="E83" s="70"/>
      <c r="F83" s="70"/>
      <c r="G83" s="70"/>
      <c r="H83" s="70"/>
      <c r="I83" s="70"/>
      <c r="J83" s="105"/>
      <c r="K83" s="105"/>
      <c r="L83" s="70"/>
      <c r="M83" s="70"/>
      <c r="N83" s="70"/>
      <c r="O83" s="70"/>
      <c r="P83" s="70"/>
      <c r="Q83" s="70"/>
      <c r="R83" s="70"/>
      <c r="S83" s="70"/>
      <c r="T83" s="70" t="n">
        <v>19393</v>
      </c>
      <c r="U83" s="70"/>
      <c r="V83" s="65" t="n">
        <v>2019</v>
      </c>
    </row>
    <row r="84" s="2" customFormat="true" ht="12.75" hidden="false" customHeight="true" outlineLevel="0" collapsed="false">
      <c r="A84" s="65" t="n">
        <f aca="false">1+A83</f>
        <v>66</v>
      </c>
      <c r="B84" s="68" t="s">
        <v>115</v>
      </c>
      <c r="C84" s="70" t="n">
        <f aca="false">'Раздел 1'!P84</f>
        <v>24293</v>
      </c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 t="n">
        <f aca="false">C84</f>
        <v>24293</v>
      </c>
      <c r="U84" s="70"/>
      <c r="V84" s="65" t="n">
        <v>2019</v>
      </c>
    </row>
    <row r="85" s="2" customFormat="true" ht="12.75" hidden="false" customHeight="true" outlineLevel="0" collapsed="false">
      <c r="A85" s="65" t="n">
        <f aca="false">1+A84</f>
        <v>67</v>
      </c>
      <c r="B85" s="68" t="s">
        <v>117</v>
      </c>
      <c r="C85" s="70" t="n">
        <f aca="false">'Раздел 1'!P85</f>
        <v>263053.85</v>
      </c>
      <c r="D85" s="70"/>
      <c r="E85" s="70"/>
      <c r="F85" s="70"/>
      <c r="G85" s="70"/>
      <c r="H85" s="70"/>
      <c r="I85" s="70"/>
      <c r="J85" s="105"/>
      <c r="K85" s="105"/>
      <c r="L85" s="70"/>
      <c r="M85" s="70"/>
      <c r="N85" s="70"/>
      <c r="O85" s="70"/>
      <c r="P85" s="70"/>
      <c r="Q85" s="70"/>
      <c r="R85" s="70"/>
      <c r="S85" s="70"/>
      <c r="T85" s="70" t="n">
        <v>263053.85</v>
      </c>
      <c r="U85" s="70"/>
      <c r="V85" s="65" t="n">
        <v>2019</v>
      </c>
    </row>
    <row r="86" s="2" customFormat="true" ht="12.75" hidden="false" customHeight="true" outlineLevel="0" collapsed="false">
      <c r="A86" s="65" t="n">
        <f aca="false">1+A85</f>
        <v>68</v>
      </c>
      <c r="B86" s="68" t="s">
        <v>118</v>
      </c>
      <c r="C86" s="70" t="n">
        <f aca="false">'Раздел 1'!P86</f>
        <v>45965</v>
      </c>
      <c r="D86" s="70"/>
      <c r="E86" s="70"/>
      <c r="F86" s="70"/>
      <c r="G86" s="70"/>
      <c r="H86" s="70"/>
      <c r="I86" s="70"/>
      <c r="J86" s="105"/>
      <c r="K86" s="105"/>
      <c r="L86" s="70"/>
      <c r="M86" s="70"/>
      <c r="N86" s="70"/>
      <c r="O86" s="70"/>
      <c r="P86" s="70"/>
      <c r="Q86" s="70"/>
      <c r="R86" s="70"/>
      <c r="S86" s="70"/>
      <c r="T86" s="70" t="n">
        <v>45965</v>
      </c>
      <c r="U86" s="70"/>
      <c r="V86" s="65" t="n">
        <v>2019</v>
      </c>
    </row>
    <row r="87" s="2" customFormat="true" ht="12.75" hidden="false" customHeight="true" outlineLevel="0" collapsed="false">
      <c r="A87" s="65" t="n">
        <f aca="false">1+A86</f>
        <v>69</v>
      </c>
      <c r="B87" s="68" t="s">
        <v>119</v>
      </c>
      <c r="C87" s="70" t="n">
        <f aca="false">'Раздел 1'!P87</f>
        <v>35979</v>
      </c>
      <c r="D87" s="70"/>
      <c r="E87" s="70"/>
      <c r="F87" s="70"/>
      <c r="G87" s="70"/>
      <c r="H87" s="70"/>
      <c r="I87" s="70"/>
      <c r="J87" s="105"/>
      <c r="K87" s="105"/>
      <c r="L87" s="70"/>
      <c r="M87" s="70"/>
      <c r="N87" s="70"/>
      <c r="O87" s="70"/>
      <c r="P87" s="70"/>
      <c r="Q87" s="70"/>
      <c r="R87" s="70"/>
      <c r="S87" s="70"/>
      <c r="T87" s="70" t="n">
        <v>35979</v>
      </c>
      <c r="U87" s="70"/>
      <c r="V87" s="65" t="n">
        <v>2019</v>
      </c>
    </row>
    <row r="88" s="2" customFormat="true" ht="12.75" hidden="false" customHeight="true" outlineLevel="0" collapsed="false">
      <c r="A88" s="65" t="n">
        <f aca="false">1+A87</f>
        <v>70</v>
      </c>
      <c r="B88" s="68" t="s">
        <v>120</v>
      </c>
      <c r="C88" s="70" t="n">
        <f aca="false">'Раздел 1'!P88</f>
        <v>30650</v>
      </c>
      <c r="D88" s="70"/>
      <c r="E88" s="70"/>
      <c r="F88" s="70"/>
      <c r="G88" s="70"/>
      <c r="H88" s="70"/>
      <c r="I88" s="70"/>
      <c r="J88" s="105"/>
      <c r="K88" s="105"/>
      <c r="L88" s="70"/>
      <c r="M88" s="70"/>
      <c r="N88" s="70"/>
      <c r="O88" s="70"/>
      <c r="P88" s="70"/>
      <c r="Q88" s="70"/>
      <c r="R88" s="70"/>
      <c r="S88" s="70"/>
      <c r="T88" s="70" t="n">
        <v>30650</v>
      </c>
      <c r="U88" s="70"/>
      <c r="V88" s="65" t="n">
        <v>2019</v>
      </c>
    </row>
    <row r="89" s="2" customFormat="true" ht="12.75" hidden="false" customHeight="true" outlineLevel="0" collapsed="false">
      <c r="A89" s="65" t="n">
        <f aca="false">1+A88</f>
        <v>71</v>
      </c>
      <c r="B89" s="68" t="s">
        <v>121</v>
      </c>
      <c r="C89" s="70" t="n">
        <f aca="false">'Раздел 1'!P89</f>
        <v>25833</v>
      </c>
      <c r="D89" s="70"/>
      <c r="E89" s="70"/>
      <c r="F89" s="70"/>
      <c r="G89" s="70"/>
      <c r="H89" s="70"/>
      <c r="I89" s="70"/>
      <c r="J89" s="105"/>
      <c r="K89" s="105"/>
      <c r="L89" s="70"/>
      <c r="M89" s="70"/>
      <c r="N89" s="70"/>
      <c r="O89" s="70"/>
      <c r="P89" s="70"/>
      <c r="Q89" s="70"/>
      <c r="R89" s="70"/>
      <c r="S89" s="70"/>
      <c r="T89" s="70" t="n">
        <v>25833</v>
      </c>
      <c r="U89" s="70"/>
      <c r="V89" s="65" t="n">
        <v>2019</v>
      </c>
    </row>
    <row r="90" s="2" customFormat="true" ht="12.75" hidden="false" customHeight="true" outlineLevel="0" collapsed="false">
      <c r="A90" s="65" t="n">
        <f aca="false">1+A89</f>
        <v>72</v>
      </c>
      <c r="B90" s="68" t="s">
        <v>122</v>
      </c>
      <c r="C90" s="70" t="n">
        <f aca="false">'Раздел 1'!P90</f>
        <v>29198</v>
      </c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 t="n">
        <v>29198</v>
      </c>
      <c r="U90" s="70"/>
      <c r="V90" s="65" t="n">
        <v>2019</v>
      </c>
    </row>
    <row r="91" s="2" customFormat="true" ht="12.75" hidden="false" customHeight="true" outlineLevel="0" collapsed="false">
      <c r="A91" s="65" t="n">
        <f aca="false">1+A90</f>
        <v>73</v>
      </c>
      <c r="B91" s="68" t="s">
        <v>123</v>
      </c>
      <c r="C91" s="70" t="n">
        <f aca="false">'Раздел 1'!P91</f>
        <v>24199</v>
      </c>
      <c r="D91" s="70"/>
      <c r="E91" s="70"/>
      <c r="F91" s="70"/>
      <c r="G91" s="70"/>
      <c r="H91" s="70"/>
      <c r="I91" s="70"/>
      <c r="J91" s="105"/>
      <c r="K91" s="105"/>
      <c r="L91" s="70"/>
      <c r="M91" s="70"/>
      <c r="N91" s="70"/>
      <c r="O91" s="70"/>
      <c r="P91" s="70"/>
      <c r="Q91" s="70"/>
      <c r="R91" s="70"/>
      <c r="S91" s="70"/>
      <c r="T91" s="70" t="n">
        <v>24199</v>
      </c>
      <c r="U91" s="70"/>
      <c r="V91" s="65" t="n">
        <v>2019</v>
      </c>
    </row>
    <row r="92" s="2" customFormat="true" ht="12.75" hidden="false" customHeight="true" outlineLevel="0" collapsed="false">
      <c r="A92" s="65" t="n">
        <f aca="false">1+A91</f>
        <v>74</v>
      </c>
      <c r="B92" s="68" t="s">
        <v>124</v>
      </c>
      <c r="C92" s="70" t="n">
        <f aca="false">'Раздел 1'!P92</f>
        <v>30768</v>
      </c>
      <c r="D92" s="70"/>
      <c r="E92" s="70"/>
      <c r="F92" s="70"/>
      <c r="G92" s="70"/>
      <c r="H92" s="70"/>
      <c r="I92" s="70"/>
      <c r="J92" s="105"/>
      <c r="K92" s="105"/>
      <c r="L92" s="70"/>
      <c r="M92" s="70"/>
      <c r="N92" s="70"/>
      <c r="O92" s="70"/>
      <c r="P92" s="70"/>
      <c r="Q92" s="70"/>
      <c r="R92" s="70"/>
      <c r="S92" s="70"/>
      <c r="T92" s="70" t="n">
        <v>30768</v>
      </c>
      <c r="U92" s="70"/>
      <c r="V92" s="65" t="n">
        <v>2019</v>
      </c>
    </row>
    <row r="93" s="2" customFormat="true" ht="12.75" hidden="false" customHeight="true" outlineLevel="0" collapsed="false">
      <c r="A93" s="65" t="n">
        <f aca="false">1+A92</f>
        <v>75</v>
      </c>
      <c r="B93" s="68" t="s">
        <v>125</v>
      </c>
      <c r="C93" s="70" t="n">
        <f aca="false">'Раздел 1'!P93</f>
        <v>35418</v>
      </c>
      <c r="D93" s="70"/>
      <c r="E93" s="70"/>
      <c r="F93" s="70"/>
      <c r="G93" s="70"/>
      <c r="H93" s="70"/>
      <c r="I93" s="70"/>
      <c r="J93" s="105"/>
      <c r="K93" s="105"/>
      <c r="L93" s="70"/>
      <c r="M93" s="70"/>
      <c r="N93" s="70"/>
      <c r="O93" s="70"/>
      <c r="P93" s="70"/>
      <c r="Q93" s="70"/>
      <c r="R93" s="70"/>
      <c r="S93" s="70"/>
      <c r="T93" s="70" t="n">
        <v>35418</v>
      </c>
      <c r="U93" s="70"/>
      <c r="V93" s="65" t="n">
        <v>2019</v>
      </c>
    </row>
    <row r="94" s="2" customFormat="true" ht="12.75" hidden="false" customHeight="true" outlineLevel="0" collapsed="false">
      <c r="A94" s="65" t="n">
        <f aca="false">1+A93</f>
        <v>76</v>
      </c>
      <c r="B94" s="68" t="s">
        <v>126</v>
      </c>
      <c r="C94" s="70" t="n">
        <f aca="false">'Раздел 1'!P94</f>
        <v>23024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 t="n">
        <v>23024</v>
      </c>
      <c r="U94" s="70"/>
      <c r="V94" s="65" t="n">
        <v>2019</v>
      </c>
    </row>
    <row r="95" s="2" customFormat="true" ht="12.75" hidden="false" customHeight="true" outlineLevel="0" collapsed="false">
      <c r="A95" s="65" t="n">
        <f aca="false">1+A94</f>
        <v>77</v>
      </c>
      <c r="B95" s="68" t="s">
        <v>127</v>
      </c>
      <c r="C95" s="70" t="n">
        <f aca="false">'Раздел 1'!P95</f>
        <v>37421</v>
      </c>
      <c r="D95" s="70"/>
      <c r="E95" s="70"/>
      <c r="F95" s="70"/>
      <c r="G95" s="70"/>
      <c r="H95" s="70"/>
      <c r="I95" s="70"/>
      <c r="J95" s="105"/>
      <c r="K95" s="105"/>
      <c r="L95" s="70"/>
      <c r="M95" s="70"/>
      <c r="N95" s="70"/>
      <c r="O95" s="70"/>
      <c r="P95" s="70"/>
      <c r="Q95" s="70"/>
      <c r="R95" s="70"/>
      <c r="S95" s="70"/>
      <c r="T95" s="70" t="n">
        <v>37421</v>
      </c>
      <c r="U95" s="70"/>
      <c r="V95" s="65" t="n">
        <v>2019</v>
      </c>
    </row>
    <row r="96" s="2" customFormat="true" ht="12.75" hidden="false" customHeight="true" outlineLevel="0" collapsed="false">
      <c r="A96" s="65" t="n">
        <f aca="false">1+A95</f>
        <v>78</v>
      </c>
      <c r="B96" s="68" t="s">
        <v>128</v>
      </c>
      <c r="C96" s="70" t="n">
        <f aca="false">'Раздел 1'!P96</f>
        <v>35670</v>
      </c>
      <c r="D96" s="70"/>
      <c r="E96" s="70"/>
      <c r="F96" s="70"/>
      <c r="G96" s="70"/>
      <c r="H96" s="70"/>
      <c r="I96" s="70"/>
      <c r="J96" s="105"/>
      <c r="K96" s="105"/>
      <c r="L96" s="70"/>
      <c r="M96" s="70"/>
      <c r="N96" s="70"/>
      <c r="O96" s="70"/>
      <c r="P96" s="70"/>
      <c r="Q96" s="70"/>
      <c r="R96" s="70"/>
      <c r="S96" s="70"/>
      <c r="T96" s="70" t="n">
        <v>35670</v>
      </c>
      <c r="U96" s="70"/>
      <c r="V96" s="65" t="n">
        <v>2019</v>
      </c>
    </row>
    <row r="97" s="2" customFormat="true" ht="12.75" hidden="false" customHeight="true" outlineLevel="0" collapsed="false">
      <c r="A97" s="65" t="n">
        <f aca="false">1+A96</f>
        <v>79</v>
      </c>
      <c r="B97" s="68" t="s">
        <v>129</v>
      </c>
      <c r="C97" s="70" t="n">
        <f aca="false">'Раздел 1'!P97</f>
        <v>35192</v>
      </c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 t="n">
        <v>35192</v>
      </c>
      <c r="U97" s="70"/>
      <c r="V97" s="65" t="n">
        <v>2019</v>
      </c>
    </row>
    <row r="98" s="2" customFormat="true" ht="12.75" hidden="false" customHeight="true" outlineLevel="0" collapsed="false">
      <c r="A98" s="65" t="n">
        <f aca="false">1+A97</f>
        <v>80</v>
      </c>
      <c r="B98" s="68" t="s">
        <v>130</v>
      </c>
      <c r="C98" s="70" t="n">
        <f aca="false">'Раздел 1'!P98</f>
        <v>36699</v>
      </c>
      <c r="D98" s="70"/>
      <c r="E98" s="70"/>
      <c r="F98" s="70"/>
      <c r="G98" s="70"/>
      <c r="H98" s="70"/>
      <c r="I98" s="70"/>
      <c r="J98" s="105"/>
      <c r="K98" s="105"/>
      <c r="L98" s="70"/>
      <c r="M98" s="70"/>
      <c r="N98" s="70"/>
      <c r="O98" s="70"/>
      <c r="P98" s="70"/>
      <c r="Q98" s="70"/>
      <c r="R98" s="70"/>
      <c r="S98" s="70"/>
      <c r="T98" s="70" t="n">
        <v>36699</v>
      </c>
      <c r="U98" s="70"/>
      <c r="V98" s="65" t="n">
        <v>2019</v>
      </c>
    </row>
    <row r="99" s="2" customFormat="true" ht="12.75" hidden="false" customHeight="true" outlineLevel="0" collapsed="false">
      <c r="A99" s="65" t="n">
        <f aca="false">1+A98</f>
        <v>81</v>
      </c>
      <c r="B99" s="68" t="s">
        <v>131</v>
      </c>
      <c r="C99" s="70" t="n">
        <f aca="false">'Раздел 1'!P99</f>
        <v>21733</v>
      </c>
      <c r="D99" s="70"/>
      <c r="E99" s="70"/>
      <c r="F99" s="70"/>
      <c r="G99" s="70"/>
      <c r="H99" s="70"/>
      <c r="I99" s="70"/>
      <c r="J99" s="105"/>
      <c r="K99" s="105"/>
      <c r="L99" s="70"/>
      <c r="M99" s="70"/>
      <c r="N99" s="70"/>
      <c r="O99" s="70"/>
      <c r="P99" s="70"/>
      <c r="Q99" s="70"/>
      <c r="R99" s="70"/>
      <c r="S99" s="70"/>
      <c r="T99" s="70" t="n">
        <v>21733</v>
      </c>
      <c r="U99" s="70"/>
      <c r="V99" s="65" t="n">
        <v>2019</v>
      </c>
    </row>
    <row r="100" s="2" customFormat="true" ht="12.75" hidden="false" customHeight="true" outlineLevel="0" collapsed="false">
      <c r="A100" s="65" t="n">
        <f aca="false">1+A99</f>
        <v>82</v>
      </c>
      <c r="B100" s="68" t="s">
        <v>132</v>
      </c>
      <c r="C100" s="70" t="n">
        <f aca="false">'Раздел 1'!P100</f>
        <v>33745</v>
      </c>
      <c r="D100" s="70"/>
      <c r="E100" s="70"/>
      <c r="F100" s="70"/>
      <c r="G100" s="70"/>
      <c r="H100" s="70"/>
      <c r="I100" s="70"/>
      <c r="J100" s="105"/>
      <c r="K100" s="105"/>
      <c r="L100" s="70"/>
      <c r="M100" s="70"/>
      <c r="N100" s="70"/>
      <c r="O100" s="70"/>
      <c r="P100" s="70"/>
      <c r="Q100" s="70"/>
      <c r="R100" s="70"/>
      <c r="S100" s="70"/>
      <c r="T100" s="70" t="n">
        <v>33745</v>
      </c>
      <c r="U100" s="70"/>
      <c r="V100" s="65" t="n">
        <v>2019</v>
      </c>
    </row>
    <row r="101" s="2" customFormat="true" ht="12.75" hidden="false" customHeight="true" outlineLevel="0" collapsed="false">
      <c r="A101" s="65" t="n">
        <f aca="false">1+A100</f>
        <v>83</v>
      </c>
      <c r="B101" s="68" t="s">
        <v>133</v>
      </c>
      <c r="C101" s="70" t="n">
        <f aca="false">'Раздел 1'!P101</f>
        <v>26762</v>
      </c>
      <c r="D101" s="70"/>
      <c r="E101" s="70"/>
      <c r="F101" s="70"/>
      <c r="G101" s="70"/>
      <c r="H101" s="70"/>
      <c r="I101" s="70"/>
      <c r="J101" s="105"/>
      <c r="K101" s="105"/>
      <c r="L101" s="70"/>
      <c r="M101" s="70"/>
      <c r="N101" s="70"/>
      <c r="O101" s="70"/>
      <c r="P101" s="70"/>
      <c r="Q101" s="70"/>
      <c r="R101" s="70"/>
      <c r="S101" s="70"/>
      <c r="T101" s="70" t="n">
        <v>26762</v>
      </c>
      <c r="U101" s="70"/>
      <c r="V101" s="65" t="n">
        <v>2019</v>
      </c>
    </row>
    <row r="102" s="2" customFormat="true" ht="12.75" hidden="false" customHeight="true" outlineLevel="0" collapsed="false">
      <c r="A102" s="65" t="n">
        <f aca="false">1+A101</f>
        <v>84</v>
      </c>
      <c r="B102" s="68" t="s">
        <v>134</v>
      </c>
      <c r="C102" s="70" t="n">
        <f aca="false">'Раздел 1'!P102</f>
        <v>12659</v>
      </c>
      <c r="D102" s="70"/>
      <c r="E102" s="70"/>
      <c r="F102" s="70"/>
      <c r="G102" s="70"/>
      <c r="H102" s="70"/>
      <c r="I102" s="70"/>
      <c r="J102" s="105"/>
      <c r="K102" s="105"/>
      <c r="L102" s="70"/>
      <c r="M102" s="70"/>
      <c r="N102" s="70"/>
      <c r="O102" s="70"/>
      <c r="P102" s="70"/>
      <c r="Q102" s="70"/>
      <c r="R102" s="70"/>
      <c r="S102" s="70"/>
      <c r="T102" s="70" t="n">
        <v>12659</v>
      </c>
      <c r="U102" s="70"/>
      <c r="V102" s="65" t="n">
        <v>2019</v>
      </c>
    </row>
    <row r="103" s="2" customFormat="true" ht="12.75" hidden="false" customHeight="true" outlineLevel="0" collapsed="false">
      <c r="A103" s="65" t="n">
        <f aca="false">1+A102</f>
        <v>85</v>
      </c>
      <c r="B103" s="68" t="s">
        <v>135</v>
      </c>
      <c r="C103" s="70" t="n">
        <f aca="false">'Раздел 1'!P103</f>
        <v>42519</v>
      </c>
      <c r="D103" s="70"/>
      <c r="E103" s="70"/>
      <c r="F103" s="70"/>
      <c r="G103" s="70"/>
      <c r="H103" s="70"/>
      <c r="I103" s="70"/>
      <c r="J103" s="105"/>
      <c r="K103" s="105"/>
      <c r="L103" s="70"/>
      <c r="M103" s="70"/>
      <c r="N103" s="70"/>
      <c r="O103" s="70"/>
      <c r="P103" s="70"/>
      <c r="Q103" s="70"/>
      <c r="R103" s="70"/>
      <c r="S103" s="70"/>
      <c r="T103" s="70" t="n">
        <v>42519</v>
      </c>
      <c r="U103" s="70"/>
      <c r="V103" s="65" t="n">
        <v>2019</v>
      </c>
    </row>
    <row r="104" s="2" customFormat="true" ht="12.75" hidden="false" customHeight="true" outlineLevel="0" collapsed="false">
      <c r="A104" s="65" t="n">
        <f aca="false">1+A103</f>
        <v>86</v>
      </c>
      <c r="B104" s="68" t="s">
        <v>136</v>
      </c>
      <c r="C104" s="70" t="n">
        <f aca="false">'Раздел 1'!P104</f>
        <v>424840</v>
      </c>
      <c r="D104" s="70"/>
      <c r="E104" s="70"/>
      <c r="F104" s="70"/>
      <c r="G104" s="70"/>
      <c r="H104" s="70"/>
      <c r="I104" s="70"/>
      <c r="J104" s="105"/>
      <c r="K104" s="105"/>
      <c r="L104" s="70"/>
      <c r="M104" s="70"/>
      <c r="N104" s="70"/>
      <c r="O104" s="70"/>
      <c r="P104" s="70"/>
      <c r="Q104" s="70"/>
      <c r="R104" s="70"/>
      <c r="S104" s="70"/>
      <c r="T104" s="70" t="n">
        <f aca="false">111436+313404</f>
        <v>424840</v>
      </c>
      <c r="U104" s="70"/>
      <c r="V104" s="65" t="n">
        <v>2019</v>
      </c>
    </row>
    <row r="105" s="2" customFormat="true" ht="12.75" hidden="false" customHeight="true" outlineLevel="0" collapsed="false">
      <c r="A105" s="65" t="n">
        <f aca="false">1+A104</f>
        <v>87</v>
      </c>
      <c r="B105" s="68" t="s">
        <v>137</v>
      </c>
      <c r="C105" s="70" t="n">
        <f aca="false">'Раздел 1'!P105</f>
        <v>47868</v>
      </c>
      <c r="D105" s="70"/>
      <c r="E105" s="70"/>
      <c r="F105" s="70"/>
      <c r="G105" s="70"/>
      <c r="H105" s="70"/>
      <c r="I105" s="70"/>
      <c r="J105" s="105"/>
      <c r="K105" s="105"/>
      <c r="L105" s="70"/>
      <c r="M105" s="70"/>
      <c r="N105" s="70"/>
      <c r="O105" s="70"/>
      <c r="P105" s="70"/>
      <c r="Q105" s="70"/>
      <c r="R105" s="70"/>
      <c r="S105" s="70"/>
      <c r="T105" s="70" t="n">
        <v>47868</v>
      </c>
      <c r="U105" s="70"/>
      <c r="V105" s="65" t="n">
        <v>2019</v>
      </c>
    </row>
    <row r="106" s="2" customFormat="true" ht="12.75" hidden="false" customHeight="true" outlineLevel="0" collapsed="false">
      <c r="A106" s="65" t="n">
        <f aca="false">1+A105</f>
        <v>88</v>
      </c>
      <c r="B106" s="68" t="s">
        <v>138</v>
      </c>
      <c r="C106" s="70" t="n">
        <f aca="false">'Раздел 1'!P106</f>
        <v>26346</v>
      </c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 t="n">
        <v>26346</v>
      </c>
      <c r="U106" s="70"/>
      <c r="V106" s="65" t="n">
        <v>2019</v>
      </c>
    </row>
    <row r="107" s="2" customFormat="true" ht="12.75" hidden="false" customHeight="true" outlineLevel="0" collapsed="false">
      <c r="A107" s="65" t="n">
        <f aca="false">1+A106</f>
        <v>89</v>
      </c>
      <c r="B107" s="68" t="s">
        <v>140</v>
      </c>
      <c r="C107" s="70" t="n">
        <f aca="false">'Раздел 1'!P107</f>
        <v>29195</v>
      </c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 t="n">
        <v>29195</v>
      </c>
      <c r="U107" s="70"/>
      <c r="V107" s="65" t="n">
        <v>2019</v>
      </c>
    </row>
    <row r="108" s="2" customFormat="true" ht="12.75" hidden="false" customHeight="true" outlineLevel="0" collapsed="false">
      <c r="A108" s="65" t="n">
        <f aca="false">1+A107</f>
        <v>90</v>
      </c>
      <c r="B108" s="68" t="s">
        <v>142</v>
      </c>
      <c r="C108" s="70" t="n">
        <f aca="false">'Раздел 1'!P108</f>
        <v>260894.45</v>
      </c>
      <c r="D108" s="70"/>
      <c r="E108" s="70"/>
      <c r="F108" s="70"/>
      <c r="G108" s="70"/>
      <c r="H108" s="70"/>
      <c r="I108" s="70"/>
      <c r="J108" s="105"/>
      <c r="K108" s="105"/>
      <c r="L108" s="70"/>
      <c r="M108" s="70"/>
      <c r="N108" s="70"/>
      <c r="O108" s="70"/>
      <c r="P108" s="70"/>
      <c r="Q108" s="70"/>
      <c r="R108" s="70"/>
      <c r="S108" s="70"/>
      <c r="T108" s="70" t="n">
        <v>260894.45</v>
      </c>
      <c r="U108" s="70"/>
      <c r="V108" s="65" t="n">
        <v>2019</v>
      </c>
    </row>
    <row r="109" s="2" customFormat="true" ht="12.75" hidden="false" customHeight="true" outlineLevel="0" collapsed="false">
      <c r="A109" s="65" t="n">
        <f aca="false">1+A108</f>
        <v>91</v>
      </c>
      <c r="B109" s="68" t="s">
        <v>143</v>
      </c>
      <c r="C109" s="70" t="n">
        <f aca="false">'Раздел 1'!P109</f>
        <v>38114</v>
      </c>
      <c r="D109" s="70"/>
      <c r="E109" s="70"/>
      <c r="F109" s="70"/>
      <c r="G109" s="70"/>
      <c r="H109" s="70"/>
      <c r="I109" s="70"/>
      <c r="J109" s="105"/>
      <c r="K109" s="105"/>
      <c r="L109" s="70"/>
      <c r="M109" s="70"/>
      <c r="N109" s="70"/>
      <c r="O109" s="70"/>
      <c r="P109" s="70"/>
      <c r="Q109" s="70"/>
      <c r="R109" s="70"/>
      <c r="S109" s="70"/>
      <c r="T109" s="70" t="n">
        <v>38114</v>
      </c>
      <c r="U109" s="70"/>
      <c r="V109" s="65" t="n">
        <v>2019</v>
      </c>
    </row>
    <row r="110" s="2" customFormat="true" ht="12.75" hidden="false" customHeight="true" outlineLevel="0" collapsed="false">
      <c r="A110" s="65" t="n">
        <f aca="false">1+A109</f>
        <v>92</v>
      </c>
      <c r="B110" s="68" t="s">
        <v>144</v>
      </c>
      <c r="C110" s="70" t="n">
        <f aca="false">'Раздел 1'!P110</f>
        <v>26346</v>
      </c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 t="n">
        <v>26346</v>
      </c>
      <c r="U110" s="70"/>
      <c r="V110" s="65" t="n">
        <v>2019</v>
      </c>
    </row>
    <row r="111" s="2" customFormat="true" ht="12.75" hidden="false" customHeight="true" outlineLevel="0" collapsed="false">
      <c r="A111" s="65" t="n">
        <f aca="false">1+A110</f>
        <v>93</v>
      </c>
      <c r="B111" s="68" t="s">
        <v>145</v>
      </c>
      <c r="C111" s="70" t="n">
        <f aca="false">'Раздел 1'!P111</f>
        <v>19873</v>
      </c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 t="n">
        <v>19873</v>
      </c>
      <c r="U111" s="70"/>
      <c r="V111" s="65" t="n">
        <v>2019</v>
      </c>
    </row>
    <row r="112" s="2" customFormat="true" ht="12.75" hidden="false" customHeight="true" outlineLevel="0" collapsed="false">
      <c r="A112" s="65" t="n">
        <f aca="false">1+A111</f>
        <v>94</v>
      </c>
      <c r="B112" s="68" t="s">
        <v>146</v>
      </c>
      <c r="C112" s="70" t="n">
        <f aca="false">'Раздел 1'!P112</f>
        <v>24271</v>
      </c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 t="n">
        <v>24271</v>
      </c>
      <c r="U112" s="70"/>
      <c r="V112" s="65" t="n">
        <v>2019</v>
      </c>
    </row>
    <row r="113" s="2" customFormat="true" ht="12.75" hidden="false" customHeight="true" outlineLevel="0" collapsed="false">
      <c r="A113" s="65" t="n">
        <f aca="false">1+A112</f>
        <v>95</v>
      </c>
      <c r="B113" s="68" t="s">
        <v>147</v>
      </c>
      <c r="C113" s="70" t="n">
        <f aca="false">'Раздел 1'!P113</f>
        <v>17428</v>
      </c>
      <c r="D113" s="70"/>
      <c r="E113" s="70"/>
      <c r="F113" s="70"/>
      <c r="G113" s="70"/>
      <c r="H113" s="70"/>
      <c r="I113" s="70"/>
      <c r="J113" s="105"/>
      <c r="K113" s="105"/>
      <c r="L113" s="70"/>
      <c r="M113" s="70"/>
      <c r="N113" s="70"/>
      <c r="O113" s="70"/>
      <c r="P113" s="70"/>
      <c r="Q113" s="70"/>
      <c r="R113" s="70"/>
      <c r="S113" s="70"/>
      <c r="T113" s="70" t="n">
        <v>17428</v>
      </c>
      <c r="U113" s="70"/>
      <c r="V113" s="65" t="n">
        <v>2019</v>
      </c>
    </row>
    <row r="114" s="2" customFormat="true" ht="12.75" hidden="false" customHeight="true" outlineLevel="0" collapsed="false">
      <c r="A114" s="65" t="n">
        <f aca="false">1+A113</f>
        <v>96</v>
      </c>
      <c r="B114" s="68" t="s">
        <v>957</v>
      </c>
      <c r="C114" s="70" t="n">
        <f aca="false">'Раздел 1'!P114</f>
        <v>211496</v>
      </c>
      <c r="D114" s="70"/>
      <c r="E114" s="70"/>
      <c r="F114" s="70"/>
      <c r="G114" s="70"/>
      <c r="H114" s="70"/>
      <c r="I114" s="70"/>
      <c r="J114" s="105"/>
      <c r="K114" s="105"/>
      <c r="L114" s="70"/>
      <c r="M114" s="70"/>
      <c r="N114" s="70"/>
      <c r="O114" s="70"/>
      <c r="P114" s="70"/>
      <c r="Q114" s="70"/>
      <c r="R114" s="70"/>
      <c r="S114" s="70"/>
      <c r="T114" s="70" t="n">
        <v>211496</v>
      </c>
      <c r="U114" s="70"/>
      <c r="V114" s="65" t="n">
        <v>2019</v>
      </c>
    </row>
    <row r="115" s="2" customFormat="true" ht="12.75" hidden="false" customHeight="true" outlineLevel="0" collapsed="false">
      <c r="A115" s="65" t="n">
        <f aca="false">1+A114</f>
        <v>97</v>
      </c>
      <c r="B115" s="68" t="s">
        <v>150</v>
      </c>
      <c r="C115" s="70" t="n">
        <f aca="false">'Раздел 1'!P115</f>
        <v>149237.86</v>
      </c>
      <c r="D115" s="70"/>
      <c r="E115" s="70"/>
      <c r="F115" s="70"/>
      <c r="G115" s="70"/>
      <c r="H115" s="70"/>
      <c r="I115" s="70"/>
      <c r="J115" s="105"/>
      <c r="K115" s="105"/>
      <c r="L115" s="70"/>
      <c r="M115" s="70"/>
      <c r="N115" s="70"/>
      <c r="O115" s="70"/>
      <c r="P115" s="70"/>
      <c r="Q115" s="70"/>
      <c r="R115" s="70"/>
      <c r="S115" s="70"/>
      <c r="T115" s="70" t="n">
        <v>149237.86</v>
      </c>
      <c r="U115" s="70"/>
      <c r="V115" s="65" t="n">
        <v>2019</v>
      </c>
    </row>
    <row r="116" s="2" customFormat="true" ht="12.75" hidden="false" customHeight="true" outlineLevel="0" collapsed="false">
      <c r="A116" s="65" t="n">
        <f aca="false">1+A115</f>
        <v>98</v>
      </c>
      <c r="B116" s="68" t="s">
        <v>152</v>
      </c>
      <c r="C116" s="70" t="n">
        <f aca="false">'Раздел 1'!P116</f>
        <v>32414</v>
      </c>
      <c r="D116" s="70"/>
      <c r="E116" s="70"/>
      <c r="F116" s="70"/>
      <c r="G116" s="70"/>
      <c r="H116" s="70"/>
      <c r="I116" s="70"/>
      <c r="J116" s="105"/>
      <c r="K116" s="105"/>
      <c r="L116" s="70"/>
      <c r="M116" s="70"/>
      <c r="N116" s="70"/>
      <c r="O116" s="70"/>
      <c r="P116" s="70"/>
      <c r="Q116" s="70"/>
      <c r="R116" s="70"/>
      <c r="S116" s="70"/>
      <c r="T116" s="70" t="n">
        <v>32414</v>
      </c>
      <c r="U116" s="70"/>
      <c r="V116" s="65" t="n">
        <v>2019</v>
      </c>
    </row>
    <row r="117" s="2" customFormat="true" ht="12.75" hidden="false" customHeight="true" outlineLevel="0" collapsed="false">
      <c r="A117" s="65" t="n">
        <f aca="false">1+A116</f>
        <v>99</v>
      </c>
      <c r="B117" s="68" t="s">
        <v>154</v>
      </c>
      <c r="C117" s="70" t="n">
        <f aca="false">'Раздел 1'!P117</f>
        <v>256927.28</v>
      </c>
      <c r="D117" s="70"/>
      <c r="E117" s="70"/>
      <c r="F117" s="70"/>
      <c r="G117" s="70"/>
      <c r="H117" s="70"/>
      <c r="I117" s="70"/>
      <c r="J117" s="105"/>
      <c r="K117" s="105"/>
      <c r="L117" s="70"/>
      <c r="M117" s="70"/>
      <c r="N117" s="70"/>
      <c r="O117" s="70"/>
      <c r="P117" s="70"/>
      <c r="Q117" s="70"/>
      <c r="R117" s="70"/>
      <c r="S117" s="70"/>
      <c r="T117" s="70" t="n">
        <v>256927.28</v>
      </c>
      <c r="U117" s="70"/>
      <c r="V117" s="65" t="n">
        <v>2019</v>
      </c>
    </row>
    <row r="118" s="2" customFormat="true" ht="12.75" hidden="false" customHeight="true" outlineLevel="0" collapsed="false">
      <c r="A118" s="65" t="n">
        <f aca="false">1+A117</f>
        <v>100</v>
      </c>
      <c r="B118" s="68" t="s">
        <v>156</v>
      </c>
      <c r="C118" s="70" t="n">
        <f aca="false">'Раздел 1'!P118</f>
        <v>69962</v>
      </c>
      <c r="D118" s="70"/>
      <c r="E118" s="70"/>
      <c r="F118" s="70"/>
      <c r="G118" s="70"/>
      <c r="H118" s="70"/>
      <c r="I118" s="70"/>
      <c r="J118" s="105"/>
      <c r="K118" s="105"/>
      <c r="L118" s="70"/>
      <c r="M118" s="70"/>
      <c r="N118" s="70"/>
      <c r="O118" s="70"/>
      <c r="P118" s="70"/>
      <c r="Q118" s="70"/>
      <c r="R118" s="70"/>
      <c r="S118" s="70"/>
      <c r="T118" s="70" t="n">
        <v>69962</v>
      </c>
      <c r="U118" s="70"/>
      <c r="V118" s="65" t="n">
        <v>2019</v>
      </c>
    </row>
    <row r="119" s="76" customFormat="true" ht="12.75" hidden="false" customHeight="true" outlineLevel="0" collapsed="false">
      <c r="A119" s="65" t="n">
        <f aca="false">1+A118</f>
        <v>101</v>
      </c>
      <c r="B119" s="68" t="s">
        <v>157</v>
      </c>
      <c r="C119" s="70" t="n">
        <f aca="false">'Раздел 1'!P119</f>
        <v>680998.63</v>
      </c>
      <c r="D119" s="70"/>
      <c r="E119" s="70"/>
      <c r="F119" s="70"/>
      <c r="G119" s="70"/>
      <c r="H119" s="70"/>
      <c r="I119" s="70"/>
      <c r="J119" s="105"/>
      <c r="K119" s="105"/>
      <c r="L119" s="70"/>
      <c r="M119" s="70"/>
      <c r="N119" s="70"/>
      <c r="O119" s="70"/>
      <c r="P119" s="70"/>
      <c r="Q119" s="70"/>
      <c r="R119" s="70"/>
      <c r="S119" s="70"/>
      <c r="T119" s="70" t="n">
        <f aca="false">526781+154217.63</f>
        <v>680998.63</v>
      </c>
      <c r="U119" s="70"/>
      <c r="V119" s="65" t="n">
        <v>2019</v>
      </c>
    </row>
    <row r="120" s="2" customFormat="true" ht="12.75" hidden="false" customHeight="true" outlineLevel="0" collapsed="false">
      <c r="A120" s="65" t="n">
        <f aca="false">1+A119</f>
        <v>102</v>
      </c>
      <c r="B120" s="68" t="s">
        <v>159</v>
      </c>
      <c r="C120" s="70" t="n">
        <f aca="false">'Раздел 1'!P120</f>
        <v>54421</v>
      </c>
      <c r="D120" s="70"/>
      <c r="E120" s="70"/>
      <c r="F120" s="70"/>
      <c r="G120" s="70"/>
      <c r="H120" s="70"/>
      <c r="I120" s="70"/>
      <c r="J120" s="105"/>
      <c r="K120" s="105"/>
      <c r="L120" s="70"/>
      <c r="M120" s="70"/>
      <c r="N120" s="70"/>
      <c r="O120" s="70"/>
      <c r="P120" s="70"/>
      <c r="Q120" s="70"/>
      <c r="R120" s="70"/>
      <c r="S120" s="70"/>
      <c r="T120" s="70" t="n">
        <v>54421</v>
      </c>
      <c r="U120" s="70"/>
      <c r="V120" s="65" t="n">
        <v>2019</v>
      </c>
    </row>
    <row r="121" s="76" customFormat="true" ht="12.75" hidden="false" customHeight="true" outlineLevel="0" collapsed="false">
      <c r="A121" s="65" t="n">
        <f aca="false">1+A120</f>
        <v>103</v>
      </c>
      <c r="B121" s="68" t="s">
        <v>160</v>
      </c>
      <c r="C121" s="70" t="n">
        <f aca="false">'Раздел 1'!P121</f>
        <v>90735</v>
      </c>
      <c r="D121" s="70"/>
      <c r="E121" s="70"/>
      <c r="F121" s="70"/>
      <c r="G121" s="70"/>
      <c r="H121" s="70"/>
      <c r="I121" s="70"/>
      <c r="J121" s="105"/>
      <c r="K121" s="105"/>
      <c r="L121" s="70"/>
      <c r="M121" s="70"/>
      <c r="N121" s="70"/>
      <c r="O121" s="70"/>
      <c r="P121" s="70"/>
      <c r="Q121" s="70"/>
      <c r="R121" s="70"/>
      <c r="S121" s="70"/>
      <c r="T121" s="70" t="n">
        <v>90735</v>
      </c>
      <c r="U121" s="70"/>
      <c r="V121" s="65" t="n">
        <v>2019</v>
      </c>
    </row>
    <row r="122" s="2" customFormat="true" ht="12.75" hidden="false" customHeight="true" outlineLevel="0" collapsed="false">
      <c r="A122" s="65" t="n">
        <f aca="false">1+A121</f>
        <v>104</v>
      </c>
      <c r="B122" s="68" t="s">
        <v>161</v>
      </c>
      <c r="C122" s="70" t="n">
        <f aca="false">'Раздел 1'!P122</f>
        <v>372965</v>
      </c>
      <c r="D122" s="70"/>
      <c r="E122" s="70"/>
      <c r="F122" s="70"/>
      <c r="G122" s="70"/>
      <c r="H122" s="70"/>
      <c r="I122" s="70"/>
      <c r="J122" s="105"/>
      <c r="K122" s="105"/>
      <c r="L122" s="70"/>
      <c r="M122" s="70"/>
      <c r="N122" s="70"/>
      <c r="O122" s="70"/>
      <c r="P122" s="70"/>
      <c r="Q122" s="70"/>
      <c r="R122" s="70"/>
      <c r="S122" s="70"/>
      <c r="T122" s="70" t="n">
        <v>372965</v>
      </c>
      <c r="U122" s="70"/>
      <c r="V122" s="65" t="n">
        <v>2019</v>
      </c>
    </row>
    <row r="123" s="2" customFormat="true" ht="12.75" hidden="false" customHeight="true" outlineLevel="0" collapsed="false">
      <c r="A123" s="65" t="n">
        <f aca="false">1+A122</f>
        <v>105</v>
      </c>
      <c r="B123" s="68" t="s">
        <v>164</v>
      </c>
      <c r="C123" s="70" t="n">
        <f aca="false">'Раздел 1'!P123</f>
        <v>380126</v>
      </c>
      <c r="D123" s="70"/>
      <c r="E123" s="70"/>
      <c r="F123" s="70"/>
      <c r="G123" s="70"/>
      <c r="H123" s="70"/>
      <c r="I123" s="70"/>
      <c r="J123" s="105"/>
      <c r="K123" s="105"/>
      <c r="L123" s="70"/>
      <c r="M123" s="70"/>
      <c r="N123" s="70"/>
      <c r="O123" s="70"/>
      <c r="P123" s="70"/>
      <c r="Q123" s="70"/>
      <c r="R123" s="70"/>
      <c r="S123" s="70"/>
      <c r="T123" s="70" t="n">
        <v>380126</v>
      </c>
      <c r="U123" s="70"/>
      <c r="V123" s="65" t="n">
        <v>2019</v>
      </c>
    </row>
    <row r="124" s="2" customFormat="true" ht="12.75" hidden="false" customHeight="true" outlineLevel="0" collapsed="false">
      <c r="A124" s="65" t="n">
        <f aca="false">1+A123</f>
        <v>106</v>
      </c>
      <c r="B124" s="68" t="s">
        <v>166</v>
      </c>
      <c r="C124" s="70" t="n">
        <f aca="false">'Раздел 1'!P124</f>
        <v>497351.682</v>
      </c>
      <c r="D124" s="70"/>
      <c r="E124" s="70"/>
      <c r="F124" s="70"/>
      <c r="G124" s="70"/>
      <c r="H124" s="70"/>
      <c r="I124" s="70"/>
      <c r="J124" s="105"/>
      <c r="K124" s="105"/>
      <c r="L124" s="70"/>
      <c r="M124" s="70"/>
      <c r="N124" s="70"/>
      <c r="O124" s="70"/>
      <c r="P124" s="70"/>
      <c r="Q124" s="70"/>
      <c r="R124" s="70"/>
      <c r="S124" s="70"/>
      <c r="T124" s="70" t="n">
        <v>497351.682</v>
      </c>
      <c r="U124" s="70"/>
      <c r="V124" s="65" t="n">
        <v>2019</v>
      </c>
    </row>
    <row r="125" s="2" customFormat="true" ht="12.75" hidden="false" customHeight="true" outlineLevel="0" collapsed="false">
      <c r="A125" s="65" t="n">
        <f aca="false">1+A124</f>
        <v>107</v>
      </c>
      <c r="B125" s="68" t="s">
        <v>168</v>
      </c>
      <c r="C125" s="70" t="n">
        <f aca="false">'Раздел 1'!P125</f>
        <v>43199</v>
      </c>
      <c r="D125" s="70"/>
      <c r="E125" s="70"/>
      <c r="F125" s="70"/>
      <c r="G125" s="70"/>
      <c r="H125" s="70"/>
      <c r="I125" s="70"/>
      <c r="J125" s="105"/>
      <c r="K125" s="105"/>
      <c r="L125" s="70"/>
      <c r="M125" s="70"/>
      <c r="N125" s="70"/>
      <c r="O125" s="70"/>
      <c r="P125" s="70"/>
      <c r="Q125" s="70"/>
      <c r="R125" s="70"/>
      <c r="S125" s="70"/>
      <c r="T125" s="70" t="n">
        <v>43199</v>
      </c>
      <c r="U125" s="70"/>
      <c r="V125" s="65" t="n">
        <v>2019</v>
      </c>
    </row>
    <row r="126" s="2" customFormat="true" ht="12.75" hidden="false" customHeight="true" outlineLevel="0" collapsed="false">
      <c r="A126" s="65" t="n">
        <f aca="false">1+A125</f>
        <v>108</v>
      </c>
      <c r="B126" s="68" t="s">
        <v>169</v>
      </c>
      <c r="C126" s="70" t="n">
        <f aca="false">'Раздел 1'!P126</f>
        <v>37083</v>
      </c>
      <c r="D126" s="70"/>
      <c r="E126" s="70"/>
      <c r="F126" s="70"/>
      <c r="G126" s="70"/>
      <c r="H126" s="70"/>
      <c r="I126" s="70"/>
      <c r="J126" s="105"/>
      <c r="K126" s="105"/>
      <c r="L126" s="70"/>
      <c r="M126" s="70"/>
      <c r="N126" s="70"/>
      <c r="O126" s="70"/>
      <c r="P126" s="70"/>
      <c r="Q126" s="70"/>
      <c r="R126" s="70"/>
      <c r="S126" s="70"/>
      <c r="T126" s="70" t="n">
        <v>37083</v>
      </c>
      <c r="U126" s="70"/>
      <c r="V126" s="65" t="n">
        <v>2019</v>
      </c>
    </row>
    <row r="127" s="2" customFormat="true" ht="12.75" hidden="false" customHeight="true" outlineLevel="0" collapsed="false">
      <c r="A127" s="65" t="n">
        <f aca="false">1+A126</f>
        <v>109</v>
      </c>
      <c r="B127" s="68" t="s">
        <v>170</v>
      </c>
      <c r="C127" s="70" t="n">
        <f aca="false">'Раздел 1'!P127</f>
        <v>102706.2</v>
      </c>
      <c r="D127" s="70"/>
      <c r="E127" s="70"/>
      <c r="F127" s="70"/>
      <c r="G127" s="70"/>
      <c r="H127" s="70"/>
      <c r="I127" s="70"/>
      <c r="J127" s="105"/>
      <c r="K127" s="105"/>
      <c r="L127" s="70"/>
      <c r="M127" s="70"/>
      <c r="N127" s="70"/>
      <c r="O127" s="70"/>
      <c r="P127" s="70"/>
      <c r="Q127" s="70"/>
      <c r="R127" s="70"/>
      <c r="S127" s="70"/>
      <c r="T127" s="70" t="n">
        <v>102706.2</v>
      </c>
      <c r="U127" s="70"/>
      <c r="V127" s="65" t="n">
        <v>2019</v>
      </c>
    </row>
    <row r="128" s="2" customFormat="true" ht="12.75" hidden="false" customHeight="true" outlineLevel="0" collapsed="false">
      <c r="A128" s="65" t="n">
        <f aca="false">1+A127</f>
        <v>110</v>
      </c>
      <c r="B128" s="68" t="s">
        <v>172</v>
      </c>
      <c r="C128" s="70" t="n">
        <f aca="false">'Раздел 1'!P128</f>
        <v>529186</v>
      </c>
      <c r="D128" s="70"/>
      <c r="E128" s="70"/>
      <c r="F128" s="70"/>
      <c r="G128" s="70"/>
      <c r="H128" s="70"/>
      <c r="I128" s="70"/>
      <c r="J128" s="105"/>
      <c r="K128" s="105"/>
      <c r="L128" s="70"/>
      <c r="M128" s="70"/>
      <c r="N128" s="70"/>
      <c r="O128" s="70"/>
      <c r="P128" s="70"/>
      <c r="Q128" s="70"/>
      <c r="R128" s="70"/>
      <c r="S128" s="70"/>
      <c r="T128" s="70" t="n">
        <f aca="false">417750+111436</f>
        <v>529186</v>
      </c>
      <c r="U128" s="70"/>
      <c r="V128" s="65" t="n">
        <v>2019</v>
      </c>
    </row>
    <row r="129" s="2" customFormat="true" ht="12.75" hidden="false" customHeight="true" outlineLevel="0" collapsed="false">
      <c r="A129" s="65" t="n">
        <f aca="false">1+A128</f>
        <v>111</v>
      </c>
      <c r="B129" s="68" t="s">
        <v>173</v>
      </c>
      <c r="C129" s="70" t="n">
        <f aca="false">'Раздел 1'!P129</f>
        <v>24754</v>
      </c>
      <c r="D129" s="70"/>
      <c r="E129" s="70"/>
      <c r="F129" s="70"/>
      <c r="G129" s="70"/>
      <c r="H129" s="70"/>
      <c r="I129" s="70"/>
      <c r="J129" s="105"/>
      <c r="K129" s="105"/>
      <c r="L129" s="70"/>
      <c r="M129" s="70"/>
      <c r="N129" s="70"/>
      <c r="O129" s="70"/>
      <c r="P129" s="70"/>
      <c r="Q129" s="70"/>
      <c r="R129" s="70"/>
      <c r="S129" s="70"/>
      <c r="T129" s="70" t="n">
        <v>24754</v>
      </c>
      <c r="U129" s="70"/>
      <c r="V129" s="65" t="n">
        <v>2019</v>
      </c>
    </row>
    <row r="130" s="2" customFormat="true" ht="12.75" hidden="false" customHeight="true" outlineLevel="0" collapsed="false">
      <c r="A130" s="65" t="n">
        <f aca="false">1+A129</f>
        <v>112</v>
      </c>
      <c r="B130" s="68" t="s">
        <v>174</v>
      </c>
      <c r="C130" s="70" t="n">
        <f aca="false">'Раздел 1'!P130</f>
        <v>34705</v>
      </c>
      <c r="D130" s="70"/>
      <c r="E130" s="70"/>
      <c r="F130" s="70"/>
      <c r="G130" s="70"/>
      <c r="H130" s="70"/>
      <c r="I130" s="70"/>
      <c r="J130" s="105"/>
      <c r="K130" s="105"/>
      <c r="L130" s="70"/>
      <c r="M130" s="70"/>
      <c r="N130" s="70"/>
      <c r="O130" s="70"/>
      <c r="P130" s="70"/>
      <c r="Q130" s="70"/>
      <c r="R130" s="70"/>
      <c r="S130" s="70"/>
      <c r="T130" s="70" t="n">
        <v>34705</v>
      </c>
      <c r="U130" s="70"/>
      <c r="V130" s="65" t="n">
        <v>2019</v>
      </c>
    </row>
    <row r="131" s="2" customFormat="true" ht="12.75" hidden="false" customHeight="true" outlineLevel="0" collapsed="false">
      <c r="A131" s="65" t="n">
        <f aca="false">1+A130</f>
        <v>113</v>
      </c>
      <c r="B131" s="68" t="s">
        <v>175</v>
      </c>
      <c r="C131" s="70" t="n">
        <f aca="false">'Раздел 1'!P131</f>
        <v>33831</v>
      </c>
      <c r="D131" s="70"/>
      <c r="E131" s="70"/>
      <c r="F131" s="70"/>
      <c r="G131" s="70"/>
      <c r="H131" s="70"/>
      <c r="I131" s="70"/>
      <c r="J131" s="105"/>
      <c r="K131" s="105"/>
      <c r="L131" s="70"/>
      <c r="M131" s="70"/>
      <c r="N131" s="70"/>
      <c r="O131" s="70"/>
      <c r="P131" s="70"/>
      <c r="Q131" s="70"/>
      <c r="R131" s="70"/>
      <c r="S131" s="70"/>
      <c r="T131" s="70" t="n">
        <v>33831</v>
      </c>
      <c r="U131" s="70"/>
      <c r="V131" s="65" t="n">
        <v>2019</v>
      </c>
    </row>
    <row r="132" s="2" customFormat="true" ht="12.75" hidden="false" customHeight="true" outlineLevel="0" collapsed="false">
      <c r="A132" s="65" t="n">
        <f aca="false">1+A131</f>
        <v>114</v>
      </c>
      <c r="B132" s="68" t="s">
        <v>176</v>
      </c>
      <c r="C132" s="70" t="n">
        <f aca="false">'Раздел 1'!P132</f>
        <v>33831</v>
      </c>
      <c r="D132" s="70"/>
      <c r="E132" s="70"/>
      <c r="F132" s="70"/>
      <c r="G132" s="70"/>
      <c r="H132" s="70"/>
      <c r="I132" s="70"/>
      <c r="J132" s="105"/>
      <c r="K132" s="105"/>
      <c r="L132" s="70"/>
      <c r="M132" s="70"/>
      <c r="N132" s="70"/>
      <c r="O132" s="70"/>
      <c r="P132" s="70"/>
      <c r="Q132" s="70"/>
      <c r="R132" s="70"/>
      <c r="S132" s="70"/>
      <c r="T132" s="70" t="n">
        <v>33831</v>
      </c>
      <c r="U132" s="70"/>
      <c r="V132" s="65" t="n">
        <v>2019</v>
      </c>
    </row>
    <row r="133" s="2" customFormat="true" ht="12.75" hidden="false" customHeight="true" outlineLevel="0" collapsed="false">
      <c r="A133" s="65" t="n">
        <f aca="false">1+A132</f>
        <v>115</v>
      </c>
      <c r="B133" s="68" t="s">
        <v>177</v>
      </c>
      <c r="C133" s="70" t="n">
        <f aca="false">'Раздел 1'!P133</f>
        <v>465154.88</v>
      </c>
      <c r="D133" s="70"/>
      <c r="E133" s="70"/>
      <c r="F133" s="70"/>
      <c r="G133" s="70"/>
      <c r="H133" s="70"/>
      <c r="I133" s="70"/>
      <c r="J133" s="105"/>
      <c r="K133" s="105"/>
      <c r="L133" s="70"/>
      <c r="M133" s="70"/>
      <c r="N133" s="70"/>
      <c r="O133" s="70"/>
      <c r="P133" s="70"/>
      <c r="Q133" s="70"/>
      <c r="R133" s="70"/>
      <c r="S133" s="70"/>
      <c r="T133" s="70" t="n">
        <v>465154.88</v>
      </c>
      <c r="U133" s="70"/>
      <c r="V133" s="65" t="n">
        <v>2019</v>
      </c>
    </row>
    <row r="134" s="2" customFormat="true" ht="12.75" hidden="false" customHeight="true" outlineLevel="0" collapsed="false">
      <c r="A134" s="65" t="n">
        <f aca="false">1+A133</f>
        <v>116</v>
      </c>
      <c r="B134" s="68" t="s">
        <v>178</v>
      </c>
      <c r="C134" s="70" t="n">
        <f aca="false">'Раздел 1'!P134</f>
        <v>122283.15</v>
      </c>
      <c r="D134" s="70"/>
      <c r="E134" s="70"/>
      <c r="F134" s="70"/>
      <c r="G134" s="70"/>
      <c r="H134" s="70"/>
      <c r="I134" s="70"/>
      <c r="J134" s="105"/>
      <c r="K134" s="105"/>
      <c r="L134" s="70"/>
      <c r="M134" s="70"/>
      <c r="N134" s="70"/>
      <c r="O134" s="70"/>
      <c r="P134" s="70"/>
      <c r="Q134" s="70"/>
      <c r="R134" s="70"/>
      <c r="S134" s="70"/>
      <c r="T134" s="70" t="n">
        <v>122283.15</v>
      </c>
      <c r="U134" s="70"/>
      <c r="V134" s="65" t="n">
        <v>2019</v>
      </c>
    </row>
    <row r="135" s="2" customFormat="true" ht="12.75" hidden="false" customHeight="true" outlineLevel="0" collapsed="false">
      <c r="A135" s="65" t="n">
        <f aca="false">1+A134</f>
        <v>117</v>
      </c>
      <c r="B135" s="68" t="s">
        <v>179</v>
      </c>
      <c r="C135" s="70" t="n">
        <f aca="false">'Раздел 1'!P135</f>
        <v>130340.44</v>
      </c>
      <c r="D135" s="70"/>
      <c r="E135" s="70"/>
      <c r="F135" s="70"/>
      <c r="G135" s="70"/>
      <c r="H135" s="70"/>
      <c r="I135" s="70"/>
      <c r="J135" s="105"/>
      <c r="K135" s="105"/>
      <c r="L135" s="70"/>
      <c r="M135" s="70"/>
      <c r="N135" s="70"/>
      <c r="O135" s="70"/>
      <c r="P135" s="70"/>
      <c r="Q135" s="70"/>
      <c r="R135" s="70"/>
      <c r="S135" s="70"/>
      <c r="T135" s="70" t="n">
        <v>130340.44</v>
      </c>
      <c r="U135" s="70"/>
      <c r="V135" s="65" t="n">
        <v>2019</v>
      </c>
    </row>
    <row r="136" s="2" customFormat="true" ht="12.75" hidden="false" customHeight="true" outlineLevel="0" collapsed="false">
      <c r="A136" s="65" t="n">
        <f aca="false">1+A135</f>
        <v>118</v>
      </c>
      <c r="B136" s="68" t="s">
        <v>180</v>
      </c>
      <c r="C136" s="70" t="n">
        <f aca="false">'Раздел 1'!P136</f>
        <v>129175.53</v>
      </c>
      <c r="D136" s="70"/>
      <c r="E136" s="70"/>
      <c r="F136" s="70"/>
      <c r="G136" s="70"/>
      <c r="H136" s="70"/>
      <c r="I136" s="70"/>
      <c r="J136" s="105"/>
      <c r="K136" s="105"/>
      <c r="L136" s="70"/>
      <c r="M136" s="70"/>
      <c r="N136" s="70"/>
      <c r="O136" s="70"/>
      <c r="P136" s="70"/>
      <c r="Q136" s="70"/>
      <c r="R136" s="70"/>
      <c r="S136" s="70"/>
      <c r="T136" s="70" t="n">
        <v>129175.53</v>
      </c>
      <c r="U136" s="70"/>
      <c r="V136" s="65" t="n">
        <v>2019</v>
      </c>
    </row>
    <row r="137" s="2" customFormat="true" ht="12.75" hidden="false" customHeight="true" outlineLevel="0" collapsed="false">
      <c r="A137" s="65" t="n">
        <f aca="false">1+A136</f>
        <v>119</v>
      </c>
      <c r="B137" s="68" t="s">
        <v>181</v>
      </c>
      <c r="C137" s="70" t="n">
        <f aca="false">'Раздел 1'!P137</f>
        <v>127136.94</v>
      </c>
      <c r="D137" s="70"/>
      <c r="E137" s="70"/>
      <c r="F137" s="70"/>
      <c r="G137" s="70"/>
      <c r="H137" s="70"/>
      <c r="I137" s="70"/>
      <c r="J137" s="105"/>
      <c r="K137" s="105"/>
      <c r="L137" s="70"/>
      <c r="M137" s="70"/>
      <c r="N137" s="70"/>
      <c r="O137" s="70"/>
      <c r="P137" s="70"/>
      <c r="Q137" s="70"/>
      <c r="R137" s="70"/>
      <c r="S137" s="70"/>
      <c r="T137" s="70" t="n">
        <v>127136.94</v>
      </c>
      <c r="U137" s="70"/>
      <c r="V137" s="65" t="n">
        <v>2019</v>
      </c>
    </row>
    <row r="138" s="2" customFormat="true" ht="12.75" hidden="false" customHeight="true" outlineLevel="0" collapsed="false">
      <c r="A138" s="65" t="n">
        <f aca="false">1+A137</f>
        <v>120</v>
      </c>
      <c r="B138" s="68" t="s">
        <v>182</v>
      </c>
      <c r="C138" s="70" t="n">
        <f aca="false">'Раздел 1'!P138</f>
        <v>31150</v>
      </c>
      <c r="D138" s="70"/>
      <c r="E138" s="70"/>
      <c r="F138" s="70"/>
      <c r="G138" s="70"/>
      <c r="H138" s="70"/>
      <c r="I138" s="70"/>
      <c r="J138" s="105"/>
      <c r="K138" s="105"/>
      <c r="L138" s="70"/>
      <c r="M138" s="70"/>
      <c r="N138" s="70"/>
      <c r="O138" s="70"/>
      <c r="P138" s="70"/>
      <c r="Q138" s="70"/>
      <c r="R138" s="70"/>
      <c r="S138" s="70"/>
      <c r="T138" s="70" t="n">
        <v>31150</v>
      </c>
      <c r="U138" s="70"/>
      <c r="V138" s="65" t="n">
        <v>2019</v>
      </c>
    </row>
    <row r="139" s="2" customFormat="true" ht="12.75" hidden="false" customHeight="true" outlineLevel="0" collapsed="false">
      <c r="A139" s="65" t="n">
        <f aca="false">1+A138</f>
        <v>121</v>
      </c>
      <c r="B139" s="68" t="s">
        <v>184</v>
      </c>
      <c r="C139" s="70" t="n">
        <f aca="false">'Раздел 1'!P139</f>
        <v>61804.93</v>
      </c>
      <c r="D139" s="70"/>
      <c r="E139" s="70"/>
      <c r="F139" s="70"/>
      <c r="G139" s="70"/>
      <c r="H139" s="70"/>
      <c r="I139" s="70"/>
      <c r="J139" s="105"/>
      <c r="K139" s="105"/>
      <c r="L139" s="70"/>
      <c r="M139" s="70"/>
      <c r="N139" s="70"/>
      <c r="O139" s="70"/>
      <c r="P139" s="70"/>
      <c r="Q139" s="70"/>
      <c r="R139" s="70"/>
      <c r="S139" s="70"/>
      <c r="T139" s="70" t="n">
        <v>61804.93</v>
      </c>
      <c r="U139" s="70"/>
      <c r="V139" s="65" t="n">
        <v>2019</v>
      </c>
    </row>
    <row r="140" s="2" customFormat="true" ht="12.75" hidden="false" customHeight="true" outlineLevel="0" collapsed="false">
      <c r="A140" s="65" t="n">
        <f aca="false">1+A139</f>
        <v>122</v>
      </c>
      <c r="B140" s="68" t="s">
        <v>185</v>
      </c>
      <c r="C140" s="70" t="n">
        <f aca="false">'Раздел 1'!P140</f>
        <v>39216</v>
      </c>
      <c r="D140" s="70"/>
      <c r="E140" s="70"/>
      <c r="F140" s="70"/>
      <c r="G140" s="70"/>
      <c r="H140" s="70"/>
      <c r="I140" s="70"/>
      <c r="J140" s="105"/>
      <c r="K140" s="105"/>
      <c r="L140" s="70"/>
      <c r="M140" s="70"/>
      <c r="N140" s="70"/>
      <c r="O140" s="70"/>
      <c r="P140" s="70"/>
      <c r="Q140" s="70"/>
      <c r="R140" s="70"/>
      <c r="S140" s="70"/>
      <c r="T140" s="70" t="n">
        <v>39216</v>
      </c>
      <c r="U140" s="70"/>
      <c r="V140" s="65" t="n">
        <v>2019</v>
      </c>
    </row>
    <row r="141" s="76" customFormat="true" ht="12.75" hidden="false" customHeight="true" outlineLevel="0" collapsed="false">
      <c r="A141" s="65" t="n">
        <f aca="false">1+A140</f>
        <v>123</v>
      </c>
      <c r="B141" s="68" t="s">
        <v>186</v>
      </c>
      <c r="C141" s="70" t="n">
        <f aca="false">'Раздел 1'!P141</f>
        <v>185901</v>
      </c>
      <c r="D141" s="70"/>
      <c r="E141" s="70"/>
      <c r="F141" s="70"/>
      <c r="G141" s="70"/>
      <c r="H141" s="70"/>
      <c r="I141" s="70"/>
      <c r="J141" s="105"/>
      <c r="K141" s="105"/>
      <c r="L141" s="70"/>
      <c r="M141" s="70"/>
      <c r="N141" s="70"/>
      <c r="O141" s="70"/>
      <c r="P141" s="70"/>
      <c r="Q141" s="70"/>
      <c r="R141" s="70"/>
      <c r="S141" s="70"/>
      <c r="T141" s="70" t="n">
        <v>185901</v>
      </c>
      <c r="U141" s="70"/>
      <c r="V141" s="65" t="n">
        <v>2019</v>
      </c>
    </row>
    <row r="142" s="2" customFormat="true" ht="12.75" hidden="false" customHeight="true" outlineLevel="0" collapsed="false">
      <c r="A142" s="65" t="n">
        <f aca="false">1+A141</f>
        <v>124</v>
      </c>
      <c r="B142" s="68" t="s">
        <v>187</v>
      </c>
      <c r="C142" s="70" t="n">
        <f aca="false">'Раздел 1'!P142</f>
        <v>203212.01</v>
      </c>
      <c r="D142" s="70"/>
      <c r="E142" s="70"/>
      <c r="F142" s="70"/>
      <c r="G142" s="70"/>
      <c r="H142" s="70"/>
      <c r="I142" s="70"/>
      <c r="J142" s="105"/>
      <c r="K142" s="105"/>
      <c r="L142" s="70"/>
      <c r="M142" s="70"/>
      <c r="N142" s="70"/>
      <c r="O142" s="70"/>
      <c r="P142" s="70"/>
      <c r="Q142" s="70"/>
      <c r="R142" s="70"/>
      <c r="S142" s="70"/>
      <c r="T142" s="70" t="n">
        <v>203212.01</v>
      </c>
      <c r="U142" s="70"/>
      <c r="V142" s="65" t="n">
        <v>2019</v>
      </c>
    </row>
    <row r="143" s="2" customFormat="true" ht="12.75" hidden="false" customHeight="true" outlineLevel="0" collapsed="false">
      <c r="A143" s="65" t="n">
        <f aca="false">1+A142</f>
        <v>125</v>
      </c>
      <c r="B143" s="68" t="s">
        <v>189</v>
      </c>
      <c r="C143" s="70" t="n">
        <f aca="false">'Раздел 1'!P143</f>
        <v>75234</v>
      </c>
      <c r="D143" s="70"/>
      <c r="E143" s="70"/>
      <c r="F143" s="70"/>
      <c r="G143" s="70"/>
      <c r="H143" s="70"/>
      <c r="I143" s="70"/>
      <c r="J143" s="105"/>
      <c r="K143" s="105"/>
      <c r="L143" s="70"/>
      <c r="M143" s="70"/>
      <c r="N143" s="70"/>
      <c r="O143" s="70"/>
      <c r="P143" s="70"/>
      <c r="Q143" s="70"/>
      <c r="R143" s="70"/>
      <c r="S143" s="70"/>
      <c r="T143" s="70" t="n">
        <v>75234</v>
      </c>
      <c r="U143" s="70"/>
      <c r="V143" s="65" t="n">
        <v>2019</v>
      </c>
    </row>
    <row r="144" s="2" customFormat="true" ht="12.75" hidden="false" customHeight="true" outlineLevel="0" collapsed="false">
      <c r="A144" s="65" t="n">
        <f aca="false">1+A143</f>
        <v>126</v>
      </c>
      <c r="B144" s="68" t="s">
        <v>190</v>
      </c>
      <c r="C144" s="70" t="n">
        <f aca="false">'Раздел 1'!P144</f>
        <v>68767.24</v>
      </c>
      <c r="D144" s="70"/>
      <c r="E144" s="70"/>
      <c r="F144" s="70"/>
      <c r="G144" s="70"/>
      <c r="H144" s="70"/>
      <c r="I144" s="70"/>
      <c r="J144" s="105"/>
      <c r="K144" s="105"/>
      <c r="L144" s="70"/>
      <c r="M144" s="70"/>
      <c r="N144" s="70"/>
      <c r="O144" s="70"/>
      <c r="P144" s="70"/>
      <c r="Q144" s="70"/>
      <c r="R144" s="70"/>
      <c r="S144" s="70"/>
      <c r="T144" s="70" t="n">
        <v>68767.24</v>
      </c>
      <c r="U144" s="70"/>
      <c r="V144" s="65" t="n">
        <v>2019</v>
      </c>
    </row>
    <row r="145" s="2" customFormat="true" ht="12.75" hidden="false" customHeight="true" outlineLevel="0" collapsed="false">
      <c r="A145" s="65" t="n">
        <f aca="false">1+A144</f>
        <v>127</v>
      </c>
      <c r="B145" s="68" t="s">
        <v>191</v>
      </c>
      <c r="C145" s="70" t="n">
        <f aca="false">'Раздел 1'!P145</f>
        <v>581497.94</v>
      </c>
      <c r="D145" s="70"/>
      <c r="E145" s="70"/>
      <c r="F145" s="70"/>
      <c r="G145" s="70"/>
      <c r="H145" s="70"/>
      <c r="I145" s="70"/>
      <c r="J145" s="105"/>
      <c r="K145" s="105"/>
      <c r="L145" s="70"/>
      <c r="M145" s="70"/>
      <c r="N145" s="70"/>
      <c r="O145" s="70"/>
      <c r="P145" s="70"/>
      <c r="Q145" s="70"/>
      <c r="R145" s="70"/>
      <c r="S145" s="70"/>
      <c r="T145" s="70" t="n">
        <v>581497.94</v>
      </c>
      <c r="U145" s="70"/>
      <c r="V145" s="65" t="n">
        <v>2019</v>
      </c>
    </row>
    <row r="146" s="2" customFormat="true" ht="12.75" hidden="false" customHeight="true" outlineLevel="0" collapsed="false">
      <c r="A146" s="65" t="n">
        <f aca="false">1+A145</f>
        <v>128</v>
      </c>
      <c r="B146" s="68" t="s">
        <v>193</v>
      </c>
      <c r="C146" s="70" t="n">
        <f aca="false">'Раздел 1'!P146</f>
        <v>1883951.79</v>
      </c>
      <c r="D146" s="70" t="n">
        <f aca="false">C146*0.07</f>
        <v>131876.6253</v>
      </c>
      <c r="E146" s="70"/>
      <c r="F146" s="70"/>
      <c r="G146" s="70"/>
      <c r="H146" s="70"/>
      <c r="I146" s="70"/>
      <c r="J146" s="105"/>
      <c r="K146" s="105"/>
      <c r="L146" s="70"/>
      <c r="M146" s="70" t="n">
        <f aca="false">C146*0.25</f>
        <v>470987.9475</v>
      </c>
      <c r="N146" s="70"/>
      <c r="O146" s="70"/>
      <c r="P146" s="70"/>
      <c r="Q146" s="70" t="n">
        <f aca="false">C146-D146-M146-R146-U146</f>
        <v>1146573.059394</v>
      </c>
      <c r="R146" s="70" t="n">
        <f aca="false">C146*0.05</f>
        <v>94197.5895</v>
      </c>
      <c r="S146" s="70"/>
      <c r="T146" s="70"/>
      <c r="U146" s="70" t="n">
        <f aca="false">C146*0.0214</f>
        <v>40316.568306</v>
      </c>
      <c r="V146" s="65" t="n">
        <v>2019</v>
      </c>
    </row>
    <row r="147" s="2" customFormat="true" ht="12.75" hidden="false" customHeight="true" outlineLevel="0" collapsed="false">
      <c r="A147" s="65" t="n">
        <f aca="false">1+A146</f>
        <v>129</v>
      </c>
      <c r="B147" s="68" t="s">
        <v>958</v>
      </c>
      <c r="C147" s="70" t="n">
        <f aca="false">'Раздел 1'!P147</f>
        <v>1493091.9</v>
      </c>
      <c r="D147" s="70" t="n">
        <v>12096.58</v>
      </c>
      <c r="E147" s="70"/>
      <c r="F147" s="70"/>
      <c r="G147" s="70"/>
      <c r="H147" s="70"/>
      <c r="I147" s="70"/>
      <c r="J147" s="105"/>
      <c r="K147" s="105"/>
      <c r="L147" s="70"/>
      <c r="M147" s="70" t="n">
        <v>636718.65</v>
      </c>
      <c r="N147" s="70"/>
      <c r="O147" s="70"/>
      <c r="P147" s="70"/>
      <c r="Q147" s="70" t="n">
        <v>844276.67</v>
      </c>
      <c r="R147" s="70"/>
      <c r="S147" s="70"/>
      <c r="T147" s="70"/>
      <c r="U147" s="70"/>
      <c r="V147" s="65" t="n">
        <v>2019</v>
      </c>
    </row>
    <row r="148" s="2" customFormat="true" ht="12.75" hidden="false" customHeight="true" outlineLevel="0" collapsed="false">
      <c r="A148" s="65" t="n">
        <f aca="false">1+A147</f>
        <v>130</v>
      </c>
      <c r="B148" s="68" t="s">
        <v>197</v>
      </c>
      <c r="C148" s="70" t="n">
        <f aca="false">'Раздел 1'!P148</f>
        <v>5897462.4408</v>
      </c>
      <c r="D148" s="70" t="n">
        <f aca="false">C148*0.07</f>
        <v>412822.370856</v>
      </c>
      <c r="E148" s="70" t="n">
        <f aca="false">C148*0.05</f>
        <v>294873.12204</v>
      </c>
      <c r="F148" s="70"/>
      <c r="G148" s="70" t="n">
        <f aca="false">C148*0.06</f>
        <v>353847.746448</v>
      </c>
      <c r="H148" s="70" t="n">
        <f aca="false">C148*0.1</f>
        <v>589746.24408</v>
      </c>
      <c r="I148" s="70" t="n">
        <f aca="false">C148*0.05</f>
        <v>294873.12204</v>
      </c>
      <c r="J148" s="105"/>
      <c r="K148" s="105"/>
      <c r="L148" s="70" t="n">
        <v>261</v>
      </c>
      <c r="M148" s="70" t="n">
        <f aca="false">C148*0.25</f>
        <v>1474365.6102</v>
      </c>
      <c r="N148" s="70" t="n">
        <v>308</v>
      </c>
      <c r="O148" s="70" t="n">
        <f aca="false">C148*0.05</f>
        <v>294873.12204</v>
      </c>
      <c r="P148" s="70" t="n">
        <v>884.7</v>
      </c>
      <c r="Q148" s="70" t="n">
        <f aca="false">C148-D148-E148-G148-H148-I148-M148-O148-R148-U148</f>
        <v>1760982.28482288</v>
      </c>
      <c r="R148" s="70" t="n">
        <f aca="false">C148*0.05</f>
        <v>294873.12204</v>
      </c>
      <c r="S148" s="70"/>
      <c r="T148" s="70"/>
      <c r="U148" s="70" t="n">
        <f aca="false">C148*0.0214</f>
        <v>126205.69623312</v>
      </c>
      <c r="V148" s="65" t="n">
        <v>2019</v>
      </c>
    </row>
    <row r="149" s="2" customFormat="true" ht="12.75" hidden="false" customHeight="true" outlineLevel="0" collapsed="false">
      <c r="A149" s="65" t="n">
        <f aca="false">1+A148</f>
        <v>131</v>
      </c>
      <c r="B149" s="68" t="s">
        <v>199</v>
      </c>
      <c r="C149" s="70" t="n">
        <f aca="false">'Раздел 1'!P149</f>
        <v>271279.29</v>
      </c>
      <c r="D149" s="70"/>
      <c r="E149" s="70"/>
      <c r="F149" s="70"/>
      <c r="G149" s="70" t="n">
        <v>206704.79</v>
      </c>
      <c r="H149" s="70"/>
      <c r="I149" s="70"/>
      <c r="J149" s="105"/>
      <c r="K149" s="105"/>
      <c r="L149" s="70"/>
      <c r="M149" s="70"/>
      <c r="N149" s="70"/>
      <c r="O149" s="70"/>
      <c r="P149" s="70"/>
      <c r="Q149" s="70"/>
      <c r="R149" s="70"/>
      <c r="S149" s="70"/>
      <c r="T149" s="70"/>
      <c r="U149" s="70" t="n">
        <v>64574.5</v>
      </c>
      <c r="V149" s="65" t="n">
        <v>2019</v>
      </c>
    </row>
    <row r="150" s="2" customFormat="true" ht="12.75" hidden="false" customHeight="true" outlineLevel="0" collapsed="false">
      <c r="A150" s="65" t="n">
        <f aca="false">1+A149</f>
        <v>132</v>
      </c>
      <c r="B150" s="68" t="s">
        <v>201</v>
      </c>
      <c r="C150" s="70" t="n">
        <f aca="false">'Раздел 1'!P150</f>
        <v>312260.49</v>
      </c>
      <c r="D150" s="70"/>
      <c r="E150" s="70"/>
      <c r="F150" s="70"/>
      <c r="G150" s="70"/>
      <c r="H150" s="70"/>
      <c r="I150" s="70"/>
      <c r="J150" s="105"/>
      <c r="K150" s="105"/>
      <c r="L150" s="70"/>
      <c r="M150" s="70"/>
      <c r="N150" s="70"/>
      <c r="O150" s="70"/>
      <c r="P150" s="70"/>
      <c r="Q150" s="70"/>
      <c r="R150" s="70"/>
      <c r="S150" s="70"/>
      <c r="T150" s="70" t="n">
        <v>312260.49</v>
      </c>
      <c r="U150" s="70"/>
      <c r="V150" s="65" t="n">
        <v>2019</v>
      </c>
    </row>
    <row r="151" s="2" customFormat="true" ht="12.75" hidden="false" customHeight="true" outlineLevel="0" collapsed="false">
      <c r="A151" s="65" t="n">
        <f aca="false">1+A150</f>
        <v>133</v>
      </c>
      <c r="B151" s="68" t="s">
        <v>203</v>
      </c>
      <c r="C151" s="70" t="n">
        <f aca="false">'Раздел 1'!P151</f>
        <v>423509.3568</v>
      </c>
      <c r="D151" s="70"/>
      <c r="E151" s="70"/>
      <c r="F151" s="70"/>
      <c r="G151" s="70"/>
      <c r="H151" s="70"/>
      <c r="I151" s="70"/>
      <c r="J151" s="105"/>
      <c r="K151" s="105"/>
      <c r="L151" s="70"/>
      <c r="M151" s="70"/>
      <c r="N151" s="70"/>
      <c r="O151" s="70"/>
      <c r="P151" s="70"/>
      <c r="Q151" s="70"/>
      <c r="R151" s="70"/>
      <c r="S151" s="70"/>
      <c r="T151" s="70" t="n">
        <v>423509.3568</v>
      </c>
      <c r="U151" s="70"/>
      <c r="V151" s="65" t="n">
        <v>2019</v>
      </c>
    </row>
    <row r="152" s="2" customFormat="true" ht="12.75" hidden="false" customHeight="true" outlineLevel="0" collapsed="false">
      <c r="A152" s="65" t="n">
        <f aca="false">1+A151</f>
        <v>134</v>
      </c>
      <c r="B152" s="68" t="s">
        <v>204</v>
      </c>
      <c r="C152" s="70" t="n">
        <f aca="false">'Раздел 1'!P152</f>
        <v>775281</v>
      </c>
      <c r="D152" s="70"/>
      <c r="E152" s="70"/>
      <c r="F152" s="70"/>
      <c r="G152" s="70"/>
      <c r="H152" s="70"/>
      <c r="I152" s="70"/>
      <c r="J152" s="105"/>
      <c r="K152" s="105"/>
      <c r="L152" s="70"/>
      <c r="M152" s="70"/>
      <c r="N152" s="70"/>
      <c r="O152" s="70"/>
      <c r="P152" s="70"/>
      <c r="Q152" s="70"/>
      <c r="R152" s="70"/>
      <c r="S152" s="70"/>
      <c r="T152" s="70" t="n">
        <v>775281</v>
      </c>
      <c r="U152" s="70"/>
      <c r="V152" s="65" t="n">
        <v>2019</v>
      </c>
    </row>
    <row r="153" s="2" customFormat="true" ht="12.75" hidden="false" customHeight="true" outlineLevel="0" collapsed="false">
      <c r="A153" s="65" t="n">
        <f aca="false">1+A152</f>
        <v>135</v>
      </c>
      <c r="B153" s="68" t="s">
        <v>205</v>
      </c>
      <c r="C153" s="70" t="n">
        <f aca="false">'Раздел 1'!P153</f>
        <v>267896.8494</v>
      </c>
      <c r="D153" s="70"/>
      <c r="E153" s="70"/>
      <c r="F153" s="70"/>
      <c r="G153" s="70"/>
      <c r="H153" s="70"/>
      <c r="I153" s="70"/>
      <c r="J153" s="105"/>
      <c r="K153" s="105"/>
      <c r="L153" s="70"/>
      <c r="M153" s="70"/>
      <c r="N153" s="70"/>
      <c r="O153" s="70"/>
      <c r="P153" s="70"/>
      <c r="Q153" s="70"/>
      <c r="R153" s="70"/>
      <c r="S153" s="70"/>
      <c r="T153" s="70" t="n">
        <v>267896.8494</v>
      </c>
      <c r="U153" s="70"/>
      <c r="V153" s="65" t="n">
        <v>2019</v>
      </c>
    </row>
    <row r="154" s="2" customFormat="true" ht="12.75" hidden="false" customHeight="true" outlineLevel="0" collapsed="false">
      <c r="A154" s="65" t="n">
        <f aca="false">1+A153</f>
        <v>136</v>
      </c>
      <c r="B154" s="68" t="s">
        <v>206</v>
      </c>
      <c r="C154" s="70" t="n">
        <f aca="false">'Раздел 1'!P154</f>
        <v>772018</v>
      </c>
      <c r="D154" s="70"/>
      <c r="E154" s="70"/>
      <c r="F154" s="70"/>
      <c r="G154" s="70"/>
      <c r="H154" s="70"/>
      <c r="I154" s="70"/>
      <c r="J154" s="105"/>
      <c r="K154" s="105"/>
      <c r="L154" s="70"/>
      <c r="M154" s="70"/>
      <c r="N154" s="70"/>
      <c r="O154" s="70"/>
      <c r="P154" s="70"/>
      <c r="Q154" s="70"/>
      <c r="R154" s="70"/>
      <c r="S154" s="70"/>
      <c r="T154" s="70" t="n">
        <v>772018</v>
      </c>
      <c r="U154" s="70"/>
      <c r="V154" s="65" t="n">
        <v>2019</v>
      </c>
    </row>
    <row r="155" s="2" customFormat="true" ht="12.75" hidden="false" customHeight="true" outlineLevel="0" collapsed="false">
      <c r="A155" s="65" t="n">
        <f aca="false">1+A154</f>
        <v>137</v>
      </c>
      <c r="B155" s="68" t="s">
        <v>207</v>
      </c>
      <c r="C155" s="70" t="n">
        <f aca="false">'Раздел 1'!P155</f>
        <v>421172.5192</v>
      </c>
      <c r="D155" s="70"/>
      <c r="E155" s="70"/>
      <c r="F155" s="70"/>
      <c r="G155" s="70"/>
      <c r="H155" s="70"/>
      <c r="I155" s="70"/>
      <c r="J155" s="105"/>
      <c r="K155" s="105"/>
      <c r="L155" s="70"/>
      <c r="M155" s="70"/>
      <c r="N155" s="70"/>
      <c r="O155" s="70"/>
      <c r="P155" s="70"/>
      <c r="Q155" s="70"/>
      <c r="R155" s="70"/>
      <c r="S155" s="70"/>
      <c r="T155" s="70" t="n">
        <f aca="false">309736.5192+111436</f>
        <v>421172.5192</v>
      </c>
      <c r="U155" s="70"/>
      <c r="V155" s="65" t="n">
        <v>2019</v>
      </c>
    </row>
    <row r="156" s="2" customFormat="true" ht="12.75" hidden="false" customHeight="true" outlineLevel="0" collapsed="false">
      <c r="A156" s="65" t="n">
        <f aca="false">1+A155</f>
        <v>138</v>
      </c>
      <c r="B156" s="68" t="s">
        <v>208</v>
      </c>
      <c r="C156" s="70" t="n">
        <f aca="false">'Раздел 1'!P156</f>
        <v>991453</v>
      </c>
      <c r="D156" s="70"/>
      <c r="E156" s="70"/>
      <c r="F156" s="70"/>
      <c r="G156" s="70"/>
      <c r="H156" s="70"/>
      <c r="I156" s="70"/>
      <c r="J156" s="105"/>
      <c r="K156" s="105"/>
      <c r="L156" s="70"/>
      <c r="M156" s="70"/>
      <c r="N156" s="70"/>
      <c r="O156" s="70"/>
      <c r="P156" s="70"/>
      <c r="Q156" s="70"/>
      <c r="R156" s="70"/>
      <c r="S156" s="70"/>
      <c r="T156" s="70" t="n">
        <f aca="false">880017+111436</f>
        <v>991453</v>
      </c>
      <c r="U156" s="70"/>
      <c r="V156" s="65" t="n">
        <v>2019</v>
      </c>
    </row>
    <row r="157" s="2" customFormat="true" ht="12.75" hidden="false" customHeight="true" outlineLevel="0" collapsed="false">
      <c r="A157" s="65" t="n">
        <f aca="false">1+A156</f>
        <v>139</v>
      </c>
      <c r="B157" s="68" t="s">
        <v>209</v>
      </c>
      <c r="C157" s="70" t="n">
        <f aca="false">'Раздел 1'!P157</f>
        <v>848687</v>
      </c>
      <c r="D157" s="70"/>
      <c r="E157" s="70"/>
      <c r="F157" s="70"/>
      <c r="G157" s="70"/>
      <c r="H157" s="70"/>
      <c r="I157" s="70"/>
      <c r="J157" s="105"/>
      <c r="K157" s="105"/>
      <c r="L157" s="70"/>
      <c r="M157" s="70"/>
      <c r="N157" s="70"/>
      <c r="O157" s="70"/>
      <c r="P157" s="70"/>
      <c r="Q157" s="70"/>
      <c r="R157" s="70"/>
      <c r="S157" s="70"/>
      <c r="T157" s="70" t="n">
        <v>848687</v>
      </c>
      <c r="U157" s="70"/>
      <c r="V157" s="65" t="n">
        <v>2019</v>
      </c>
    </row>
    <row r="158" s="2" customFormat="true" ht="12.75" hidden="false" customHeight="true" outlineLevel="0" collapsed="false">
      <c r="A158" s="65" t="n">
        <f aca="false">1+A157</f>
        <v>140</v>
      </c>
      <c r="B158" s="68" t="s">
        <v>210</v>
      </c>
      <c r="C158" s="70" t="n">
        <f aca="false">'Раздел 1'!P158</f>
        <v>671504</v>
      </c>
      <c r="D158" s="70"/>
      <c r="E158" s="70"/>
      <c r="F158" s="70"/>
      <c r="G158" s="70"/>
      <c r="H158" s="70"/>
      <c r="I158" s="70"/>
      <c r="J158" s="105"/>
      <c r="K158" s="105"/>
      <c r="L158" s="70"/>
      <c r="M158" s="70"/>
      <c r="N158" s="70"/>
      <c r="O158" s="70"/>
      <c r="P158" s="70"/>
      <c r="Q158" s="70"/>
      <c r="R158" s="70"/>
      <c r="S158" s="70"/>
      <c r="T158" s="70" t="n">
        <v>671504</v>
      </c>
      <c r="U158" s="70"/>
      <c r="V158" s="65" t="n">
        <v>2019</v>
      </c>
    </row>
    <row r="159" s="2" customFormat="true" ht="12.75" hidden="false" customHeight="true" outlineLevel="0" collapsed="false">
      <c r="A159" s="65" t="n">
        <f aca="false">1+A158</f>
        <v>141</v>
      </c>
      <c r="B159" s="68" t="s">
        <v>211</v>
      </c>
      <c r="C159" s="70" t="n">
        <f aca="false">'Раздел 1'!P159</f>
        <v>308053.872</v>
      </c>
      <c r="D159" s="70"/>
      <c r="E159" s="70"/>
      <c r="F159" s="70"/>
      <c r="G159" s="70"/>
      <c r="H159" s="70"/>
      <c r="I159" s="70"/>
      <c r="J159" s="105"/>
      <c r="K159" s="105"/>
      <c r="L159" s="70"/>
      <c r="M159" s="70"/>
      <c r="N159" s="70"/>
      <c r="O159" s="70"/>
      <c r="P159" s="70"/>
      <c r="Q159" s="70"/>
      <c r="R159" s="70"/>
      <c r="S159" s="70"/>
      <c r="T159" s="70" t="n">
        <v>308053.872</v>
      </c>
      <c r="U159" s="70"/>
      <c r="V159" s="65" t="n">
        <v>2019</v>
      </c>
    </row>
    <row r="160" s="2" customFormat="true" ht="12.75" hidden="false" customHeight="true" outlineLevel="0" collapsed="false">
      <c r="A160" s="65" t="n">
        <f aca="false">1+A159</f>
        <v>142</v>
      </c>
      <c r="B160" s="68" t="s">
        <v>212</v>
      </c>
      <c r="C160" s="70" t="n">
        <f aca="false">'Раздел 1'!P160</f>
        <v>558930.0978</v>
      </c>
      <c r="D160" s="70"/>
      <c r="E160" s="70"/>
      <c r="F160" s="70"/>
      <c r="G160" s="70"/>
      <c r="H160" s="70"/>
      <c r="I160" s="70"/>
      <c r="J160" s="105"/>
      <c r="K160" s="105"/>
      <c r="L160" s="70"/>
      <c r="M160" s="70"/>
      <c r="N160" s="70"/>
      <c r="O160" s="70"/>
      <c r="P160" s="70"/>
      <c r="Q160" s="70"/>
      <c r="R160" s="70"/>
      <c r="S160" s="70"/>
      <c r="T160" s="70" t="n">
        <v>558930.0978</v>
      </c>
      <c r="U160" s="70"/>
      <c r="V160" s="65" t="n">
        <v>2019</v>
      </c>
    </row>
    <row r="161" s="2" customFormat="true" ht="12.75" hidden="false" customHeight="true" outlineLevel="0" collapsed="false">
      <c r="A161" s="65" t="n">
        <f aca="false">1+A160</f>
        <v>143</v>
      </c>
      <c r="B161" s="68" t="s">
        <v>213</v>
      </c>
      <c r="C161" s="70" t="n">
        <f aca="false">'Раздел 1'!P161</f>
        <v>567760.63</v>
      </c>
      <c r="D161" s="70"/>
      <c r="E161" s="70"/>
      <c r="F161" s="70"/>
      <c r="G161" s="70"/>
      <c r="H161" s="70"/>
      <c r="I161" s="70"/>
      <c r="J161" s="105"/>
      <c r="K161" s="105"/>
      <c r="L161" s="70"/>
      <c r="M161" s="70"/>
      <c r="N161" s="70"/>
      <c r="O161" s="70"/>
      <c r="P161" s="70"/>
      <c r="Q161" s="70"/>
      <c r="R161" s="70"/>
      <c r="S161" s="70"/>
      <c r="T161" s="70" t="n">
        <f aca="false">413543+154217.63</f>
        <v>567760.63</v>
      </c>
      <c r="U161" s="70"/>
      <c r="V161" s="65" t="n">
        <v>2019</v>
      </c>
    </row>
    <row r="162" s="2" customFormat="true" ht="12.75" hidden="false" customHeight="true" outlineLevel="0" collapsed="false">
      <c r="A162" s="65" t="n">
        <f aca="false">1+A161</f>
        <v>144</v>
      </c>
      <c r="B162" s="68" t="s">
        <v>214</v>
      </c>
      <c r="C162" s="70" t="n">
        <f aca="false">'Раздел 1'!P162</f>
        <v>304219.3779</v>
      </c>
      <c r="D162" s="70"/>
      <c r="E162" s="70"/>
      <c r="F162" s="70"/>
      <c r="G162" s="70"/>
      <c r="H162" s="70"/>
      <c r="I162" s="70"/>
      <c r="J162" s="105"/>
      <c r="K162" s="105"/>
      <c r="L162" s="70"/>
      <c r="M162" s="70"/>
      <c r="N162" s="70"/>
      <c r="O162" s="70"/>
      <c r="P162" s="70"/>
      <c r="Q162" s="70"/>
      <c r="R162" s="70"/>
      <c r="S162" s="70"/>
      <c r="T162" s="70" t="n">
        <v>304219.3779</v>
      </c>
      <c r="U162" s="70"/>
      <c r="V162" s="65" t="n">
        <v>2019</v>
      </c>
    </row>
    <row r="163" s="2" customFormat="true" ht="12.75" hidden="false" customHeight="true" outlineLevel="0" collapsed="false">
      <c r="A163" s="65" t="n">
        <f aca="false">1+A162</f>
        <v>145</v>
      </c>
      <c r="B163" s="68" t="s">
        <v>215</v>
      </c>
      <c r="C163" s="70" t="n">
        <f aca="false">'Раздел 1'!P163</f>
        <v>807166</v>
      </c>
      <c r="D163" s="70"/>
      <c r="E163" s="70"/>
      <c r="F163" s="70"/>
      <c r="G163" s="70"/>
      <c r="H163" s="70"/>
      <c r="I163" s="70"/>
      <c r="J163" s="105"/>
      <c r="K163" s="105"/>
      <c r="L163" s="70"/>
      <c r="M163" s="70"/>
      <c r="N163" s="70"/>
      <c r="O163" s="70"/>
      <c r="P163" s="70"/>
      <c r="Q163" s="70"/>
      <c r="R163" s="70"/>
      <c r="S163" s="70"/>
      <c r="T163" s="70" t="n">
        <v>807166</v>
      </c>
      <c r="U163" s="70"/>
      <c r="V163" s="65" t="n">
        <v>2019</v>
      </c>
    </row>
    <row r="164" s="2" customFormat="true" ht="12.75" hidden="false" customHeight="true" outlineLevel="0" collapsed="false">
      <c r="A164" s="65" t="n">
        <f aca="false">1+A163</f>
        <v>146</v>
      </c>
      <c r="B164" s="68" t="s">
        <v>959</v>
      </c>
      <c r="C164" s="70" t="n">
        <f aca="false">'Раздел 1'!P164</f>
        <v>1177938</v>
      </c>
      <c r="D164" s="70"/>
      <c r="E164" s="70"/>
      <c r="F164" s="70"/>
      <c r="G164" s="70"/>
      <c r="H164" s="70"/>
      <c r="I164" s="70"/>
      <c r="J164" s="105"/>
      <c r="K164" s="105"/>
      <c r="L164" s="70"/>
      <c r="M164" s="70"/>
      <c r="N164" s="70"/>
      <c r="O164" s="70"/>
      <c r="P164" s="70"/>
      <c r="Q164" s="70"/>
      <c r="R164" s="70"/>
      <c r="S164" s="70"/>
      <c r="T164" s="70" t="n">
        <v>1177938</v>
      </c>
      <c r="U164" s="70"/>
      <c r="V164" s="65" t="n">
        <v>2019</v>
      </c>
    </row>
    <row r="165" s="2" customFormat="true" ht="12.75" hidden="false" customHeight="true" outlineLevel="0" collapsed="false">
      <c r="A165" s="65" t="n">
        <f aca="false">1+A164</f>
        <v>147</v>
      </c>
      <c r="B165" s="68" t="s">
        <v>217</v>
      </c>
      <c r="C165" s="70" t="n">
        <f aca="false">'Раздел 1'!P165</f>
        <v>295548.8172</v>
      </c>
      <c r="D165" s="70"/>
      <c r="E165" s="70"/>
      <c r="F165" s="70"/>
      <c r="G165" s="70"/>
      <c r="H165" s="70"/>
      <c r="I165" s="70"/>
      <c r="J165" s="105"/>
      <c r="K165" s="105"/>
      <c r="L165" s="70"/>
      <c r="M165" s="70"/>
      <c r="N165" s="70"/>
      <c r="O165" s="70"/>
      <c r="P165" s="70"/>
      <c r="Q165" s="70"/>
      <c r="R165" s="70"/>
      <c r="S165" s="70"/>
      <c r="T165" s="70" t="n">
        <v>295548.8172</v>
      </c>
      <c r="U165" s="70"/>
      <c r="V165" s="65" t="n">
        <v>2019</v>
      </c>
    </row>
    <row r="166" s="2" customFormat="true" ht="12.75" hidden="false" customHeight="true" outlineLevel="0" collapsed="false">
      <c r="A166" s="65" t="n">
        <f aca="false">1+A165</f>
        <v>148</v>
      </c>
      <c r="B166" s="68" t="s">
        <v>218</v>
      </c>
      <c r="C166" s="70" t="n">
        <f aca="false">'Раздел 1'!P166</f>
        <v>780978</v>
      </c>
      <c r="D166" s="70"/>
      <c r="E166" s="70"/>
      <c r="F166" s="70"/>
      <c r="G166" s="70"/>
      <c r="H166" s="70"/>
      <c r="I166" s="70"/>
      <c r="J166" s="105"/>
      <c r="K166" s="105"/>
      <c r="L166" s="70"/>
      <c r="M166" s="70"/>
      <c r="N166" s="70"/>
      <c r="O166" s="70"/>
      <c r="P166" s="70"/>
      <c r="Q166" s="70"/>
      <c r="R166" s="70"/>
      <c r="S166" s="70"/>
      <c r="T166" s="70" t="n">
        <v>780978</v>
      </c>
      <c r="U166" s="70"/>
      <c r="V166" s="65" t="n">
        <v>2019</v>
      </c>
    </row>
    <row r="167" s="2" customFormat="true" ht="12.75" hidden="false" customHeight="true" outlineLevel="0" collapsed="false">
      <c r="A167" s="65" t="n">
        <f aca="false">1+A166</f>
        <v>149</v>
      </c>
      <c r="B167" s="68" t="s">
        <v>219</v>
      </c>
      <c r="C167" s="70" t="n">
        <f aca="false">'Раздел 1'!P167</f>
        <v>243304.3134</v>
      </c>
      <c r="D167" s="70"/>
      <c r="E167" s="70"/>
      <c r="F167" s="70"/>
      <c r="G167" s="70"/>
      <c r="H167" s="70"/>
      <c r="I167" s="70"/>
      <c r="J167" s="105"/>
      <c r="K167" s="105"/>
      <c r="L167" s="70"/>
      <c r="M167" s="70"/>
      <c r="N167" s="70"/>
      <c r="O167" s="70"/>
      <c r="P167" s="70"/>
      <c r="Q167" s="70"/>
      <c r="R167" s="70"/>
      <c r="S167" s="70"/>
      <c r="T167" s="70" t="n">
        <v>243304.3134</v>
      </c>
      <c r="U167" s="70"/>
      <c r="V167" s="65" t="n">
        <v>2019</v>
      </c>
    </row>
    <row r="168" s="2" customFormat="true" ht="12.75" hidden="false" customHeight="true" outlineLevel="0" collapsed="false">
      <c r="A168" s="65" t="n">
        <f aca="false">1+A167</f>
        <v>150</v>
      </c>
      <c r="B168" s="68" t="s">
        <v>220</v>
      </c>
      <c r="C168" s="70" t="n">
        <f aca="false">'Раздел 1'!P168</f>
        <v>311613.318</v>
      </c>
      <c r="D168" s="70"/>
      <c r="E168" s="70"/>
      <c r="F168" s="70"/>
      <c r="G168" s="70"/>
      <c r="H168" s="70"/>
      <c r="I168" s="70"/>
      <c r="J168" s="105"/>
      <c r="K168" s="105"/>
      <c r="L168" s="70"/>
      <c r="M168" s="70"/>
      <c r="N168" s="70"/>
      <c r="O168" s="70"/>
      <c r="P168" s="70"/>
      <c r="Q168" s="70"/>
      <c r="R168" s="70"/>
      <c r="S168" s="70"/>
      <c r="T168" s="70" t="n">
        <v>311613.318</v>
      </c>
      <c r="U168" s="70"/>
      <c r="V168" s="65" t="n">
        <v>2019</v>
      </c>
    </row>
    <row r="169" s="2" customFormat="true" ht="12.75" hidden="false" customHeight="true" outlineLevel="0" collapsed="false">
      <c r="A169" s="65" t="n">
        <f aca="false">1+A168</f>
        <v>151</v>
      </c>
      <c r="B169" s="68" t="s">
        <v>221</v>
      </c>
      <c r="C169" s="70" t="n">
        <f aca="false">'Раздел 1'!P169</f>
        <v>451192.1391</v>
      </c>
      <c r="D169" s="70"/>
      <c r="E169" s="70"/>
      <c r="F169" s="70"/>
      <c r="G169" s="70"/>
      <c r="H169" s="70"/>
      <c r="I169" s="70"/>
      <c r="J169" s="105"/>
      <c r="K169" s="105"/>
      <c r="L169" s="70"/>
      <c r="M169" s="70"/>
      <c r="N169" s="70"/>
      <c r="O169" s="70"/>
      <c r="P169" s="70"/>
      <c r="Q169" s="70"/>
      <c r="R169" s="70"/>
      <c r="S169" s="70"/>
      <c r="T169" s="70" t="n">
        <v>451192.1391</v>
      </c>
      <c r="U169" s="70"/>
      <c r="V169" s="65" t="n">
        <v>2019</v>
      </c>
    </row>
    <row r="170" s="112" customFormat="true" ht="12.75" hidden="false" customHeight="true" outlineLevel="0" collapsed="false">
      <c r="A170" s="47" t="s">
        <v>223</v>
      </c>
      <c r="B170" s="47"/>
      <c r="C170" s="54" t="n">
        <f aca="false">SUM(C19:C169)</f>
        <v>37704749.9432356</v>
      </c>
      <c r="D170" s="54" t="n">
        <f aca="false">SUM(D19:D169)</f>
        <v>957140.906830492</v>
      </c>
      <c r="E170" s="54" t="n">
        <f aca="false">SUM(E19:E169)</f>
        <v>580834.07252178</v>
      </c>
      <c r="F170" s="54" t="n">
        <f aca="false">SUM(F19:F169)</f>
        <v>0</v>
      </c>
      <c r="G170" s="54" t="n">
        <f aca="false">SUM(G19:G169)</f>
        <v>903705.677026136</v>
      </c>
      <c r="H170" s="54" t="n">
        <f aca="false">SUM(H19:H169)</f>
        <v>589746.24408</v>
      </c>
      <c r="I170" s="54" t="n">
        <f aca="false">SUM(I19:I169)</f>
        <v>638026.262618136</v>
      </c>
      <c r="J170" s="54" t="n">
        <f aca="false">SUM(J19:J169)</f>
        <v>0</v>
      </c>
      <c r="K170" s="54" t="n">
        <f aca="false">SUM(K19:K169)</f>
        <v>0</v>
      </c>
      <c r="L170" s="54" t="n">
        <f aca="false">SUM(L19:L169)</f>
        <v>896</v>
      </c>
      <c r="M170" s="54" t="n">
        <f aca="false">SUM(M19:M169)</f>
        <v>4011876.9601089</v>
      </c>
      <c r="N170" s="54" t="n">
        <f aca="false">SUM(N19:N169)</f>
        <v>308</v>
      </c>
      <c r="O170" s="54" t="n">
        <f aca="false">SUM(O19:O169)</f>
        <v>294873.12204</v>
      </c>
      <c r="P170" s="54" t="n">
        <f aca="false">SUM(P19:P169)</f>
        <v>1747.7</v>
      </c>
      <c r="Q170" s="54" t="n">
        <f aca="false">SUM(Q19:Q169)</f>
        <v>5917128.33126492</v>
      </c>
      <c r="R170" s="54" t="n">
        <f aca="false">SUM(R19:R169)</f>
        <v>675031.66202178</v>
      </c>
      <c r="S170" s="54" t="n">
        <f aca="false">SUM(S19:S169)</f>
        <v>0</v>
      </c>
      <c r="T170" s="54" t="n">
        <f aca="false">SUM(T19:T169)</f>
        <v>22782898.6533781</v>
      </c>
      <c r="U170" s="54" t="n">
        <f aca="false">SUM(U19:U169)</f>
        <v>353488.051345322</v>
      </c>
      <c r="V170" s="54"/>
    </row>
    <row r="171" s="76" customFormat="true" ht="12.75" hidden="false" customHeight="true" outlineLevel="0" collapsed="false">
      <c r="A171" s="65" t="n">
        <v>1</v>
      </c>
      <c r="B171" s="68" t="s">
        <v>206</v>
      </c>
      <c r="C171" s="70" t="n">
        <f aca="false">D171+E171+F171+G171+H171+I171+K171+M171+O171+Q171+R171+T171+U171+S171</f>
        <v>8975740.34</v>
      </c>
      <c r="D171" s="70" t="n">
        <v>977506.94</v>
      </c>
      <c r="E171" s="70" t="n">
        <v>2773583.16</v>
      </c>
      <c r="F171" s="70"/>
      <c r="G171" s="70" t="n">
        <v>891077.37</v>
      </c>
      <c r="H171" s="70"/>
      <c r="I171" s="70" t="n">
        <v>743623.37</v>
      </c>
      <c r="J171" s="105"/>
      <c r="K171" s="105"/>
      <c r="L171" s="70" t="n">
        <v>749</v>
      </c>
      <c r="M171" s="70" t="n">
        <v>360746.71</v>
      </c>
      <c r="N171" s="70"/>
      <c r="O171" s="70"/>
      <c r="P171" s="70" t="n">
        <v>1863</v>
      </c>
      <c r="Q171" s="70" t="n">
        <v>3041146.35</v>
      </c>
      <c r="R171" s="70"/>
      <c r="S171" s="70"/>
      <c r="T171" s="70"/>
      <c r="U171" s="70" t="n">
        <f aca="false">ROUND(0.0214*(D171+E171+F171+G171+H171+I171+M171+O171+Q171+R171),2)</f>
        <v>188056.44</v>
      </c>
      <c r="V171" s="65" t="n">
        <v>2020</v>
      </c>
    </row>
    <row r="172" s="2" customFormat="true" ht="12.75" hidden="false" customHeight="true" outlineLevel="0" collapsed="false">
      <c r="A172" s="65" t="n">
        <f aca="false">1+A171</f>
        <v>2</v>
      </c>
      <c r="B172" s="68" t="s">
        <v>208</v>
      </c>
      <c r="C172" s="70" t="n">
        <f aca="false">D172+E172+F172+G172+H172+I172+K172+M172+O172+Q172+R172+T172+U172+S172</f>
        <v>17298360.94</v>
      </c>
      <c r="D172" s="70" t="n">
        <v>550935</v>
      </c>
      <c r="E172" s="70" t="n">
        <v>2404076</v>
      </c>
      <c r="F172" s="70"/>
      <c r="G172" s="70" t="n">
        <v>2814634</v>
      </c>
      <c r="H172" s="70"/>
      <c r="I172" s="70" t="n">
        <v>1350219</v>
      </c>
      <c r="J172" s="105"/>
      <c r="K172" s="105"/>
      <c r="L172" s="70" t="n">
        <v>1319</v>
      </c>
      <c r="M172" s="70" t="n">
        <v>5007427</v>
      </c>
      <c r="N172" s="70" t="n">
        <v>713</v>
      </c>
      <c r="O172" s="70" t="n">
        <v>91932</v>
      </c>
      <c r="P172" s="70" t="n">
        <v>2285</v>
      </c>
      <c r="Q172" s="70" t="n">
        <v>4716709</v>
      </c>
      <c r="R172" s="70"/>
      <c r="S172" s="70"/>
      <c r="T172" s="70"/>
      <c r="U172" s="70" t="n">
        <f aca="false">ROUND(0.0214*(D172+E172+F172+G172+H172+I172+M172+O172+Q172+R172),2)</f>
        <v>362428.94</v>
      </c>
      <c r="V172" s="65" t="n">
        <v>2020</v>
      </c>
    </row>
    <row r="173" s="2" customFormat="true" ht="12.75" hidden="false" customHeight="true" outlineLevel="0" collapsed="false">
      <c r="A173" s="65" t="n">
        <f aca="false">1+A172</f>
        <v>3</v>
      </c>
      <c r="B173" s="68" t="s">
        <v>224</v>
      </c>
      <c r="C173" s="70" t="n">
        <f aca="false">D173+E173+F173+G173+H173+I173+K173+M173+O173+Q173+R173+T173+U173+S173</f>
        <v>3275676.76</v>
      </c>
      <c r="D173" s="70" t="n">
        <v>311950.28</v>
      </c>
      <c r="E173" s="70" t="n">
        <v>1007752.82</v>
      </c>
      <c r="F173" s="70"/>
      <c r="G173" s="70" t="n">
        <v>521979.34</v>
      </c>
      <c r="H173" s="70"/>
      <c r="I173" s="70" t="n">
        <v>281055.36</v>
      </c>
      <c r="J173" s="105"/>
      <c r="K173" s="105"/>
      <c r="L173" s="70" t="n">
        <v>563</v>
      </c>
      <c r="M173" s="70" t="n">
        <v>881710.52</v>
      </c>
      <c r="N173" s="70"/>
      <c r="O173" s="70"/>
      <c r="P173" s="70"/>
      <c r="Q173" s="70"/>
      <c r="R173" s="70"/>
      <c r="S173" s="70"/>
      <c r="T173" s="70" t="n">
        <v>206933.25</v>
      </c>
      <c r="U173" s="70" t="n">
        <f aca="false">ROUND(0.0214*(D173+E173+F173+G173+H173+I173+M173+O173+Q173+R173),2)</f>
        <v>64295.19</v>
      </c>
      <c r="V173" s="65" t="n">
        <v>2020</v>
      </c>
    </row>
    <row r="174" s="2" customFormat="true" ht="12.75" hidden="false" customHeight="true" outlineLevel="0" collapsed="false">
      <c r="A174" s="65" t="n">
        <f aca="false">1+A173</f>
        <v>4</v>
      </c>
      <c r="B174" s="68" t="s">
        <v>225</v>
      </c>
      <c r="C174" s="70" t="n">
        <f aca="false">D174+E174+F174+G174+H174+I174+K174+M174+O174+Q174+R174+T174+U174+S174</f>
        <v>3669811.07</v>
      </c>
      <c r="D174" s="70" t="n">
        <v>339532.69</v>
      </c>
      <c r="E174" s="70"/>
      <c r="F174" s="70"/>
      <c r="G174" s="70"/>
      <c r="H174" s="70"/>
      <c r="I174" s="70" t="n">
        <v>153481</v>
      </c>
      <c r="J174" s="105"/>
      <c r="K174" s="105"/>
      <c r="L174" s="70" t="n">
        <v>556</v>
      </c>
      <c r="M174" s="70" t="n">
        <v>2464245.57</v>
      </c>
      <c r="N174" s="70"/>
      <c r="O174" s="70"/>
      <c r="P174" s="70" t="n">
        <v>1035.12</v>
      </c>
      <c r="Q174" s="70" t="n">
        <v>395060.72</v>
      </c>
      <c r="R174" s="70" t="n">
        <v>29292.72</v>
      </c>
      <c r="S174" s="70"/>
      <c r="T174" s="70" t="n">
        <v>215831.86</v>
      </c>
      <c r="U174" s="70" t="n">
        <f aca="false">ROUND(0.0214*(D174+E174+F174+G174+H174+I174+M174+O174+Q174+R174),2)</f>
        <v>72366.51</v>
      </c>
      <c r="V174" s="65" t="n">
        <v>2020</v>
      </c>
    </row>
    <row r="175" s="2" customFormat="true" ht="12.75" hidden="false" customHeight="true" outlineLevel="0" collapsed="false">
      <c r="A175" s="65" t="n">
        <f aca="false">1+A174</f>
        <v>5</v>
      </c>
      <c r="B175" s="68" t="s">
        <v>226</v>
      </c>
      <c r="C175" s="70" t="n">
        <f aca="false">D175+E175+F175+G175+H175+I175+K175+M175+O175+Q175+R175+T175+U175+S175</f>
        <v>3134432.33</v>
      </c>
      <c r="D175" s="70" t="n">
        <v>331624</v>
      </c>
      <c r="E175" s="70" t="n">
        <v>1045024.53</v>
      </c>
      <c r="F175" s="70"/>
      <c r="G175" s="70" t="n">
        <v>400392.92</v>
      </c>
      <c r="H175" s="70"/>
      <c r="I175" s="70" t="n">
        <v>387301.32</v>
      </c>
      <c r="J175" s="105"/>
      <c r="K175" s="105"/>
      <c r="L175" s="70" t="n">
        <v>558</v>
      </c>
      <c r="M175" s="70"/>
      <c r="N175" s="70"/>
      <c r="O175" s="70"/>
      <c r="P175" s="70" t="n">
        <v>1045.2</v>
      </c>
      <c r="Q175" s="70" t="n">
        <v>722481.23</v>
      </c>
      <c r="R175" s="70" t="n">
        <v>67201.35</v>
      </c>
      <c r="S175" s="70"/>
      <c r="T175" s="70" t="n">
        <v>117190.84</v>
      </c>
      <c r="U175" s="70" t="n">
        <f aca="false">ROUND(0.0214*(D175+E175+F175+G175+H175+I175+M175+O175+Q175+R175),2)</f>
        <v>63216.14</v>
      </c>
      <c r="V175" s="65" t="n">
        <v>2020</v>
      </c>
    </row>
    <row r="176" s="2" customFormat="true" ht="12.75" hidden="false" customHeight="true" outlineLevel="0" collapsed="false">
      <c r="A176" s="65" t="n">
        <f aca="false">1+A175</f>
        <v>6</v>
      </c>
      <c r="B176" s="68" t="s">
        <v>209</v>
      </c>
      <c r="C176" s="70" t="n">
        <f aca="false">D176+E176+F176+G176+H176+I176+K176+M176+O176+Q176+R176+T176+U176+S176</f>
        <v>14601604.92</v>
      </c>
      <c r="D176" s="70" t="n">
        <v>1338267.04</v>
      </c>
      <c r="E176" s="70" t="n">
        <v>2187615.95</v>
      </c>
      <c r="F176" s="70"/>
      <c r="G176" s="70" t="n">
        <v>2486979.62</v>
      </c>
      <c r="H176" s="70"/>
      <c r="I176" s="70" t="n">
        <v>1157733.24</v>
      </c>
      <c r="J176" s="105"/>
      <c r="K176" s="105"/>
      <c r="L176" s="70" t="n">
        <v>1131</v>
      </c>
      <c r="M176" s="70" t="n">
        <v>4075959.79</v>
      </c>
      <c r="N176" s="70"/>
      <c r="O176" s="70"/>
      <c r="P176" s="70" t="n">
        <v>810</v>
      </c>
      <c r="Q176" s="70" t="n">
        <v>3049121.78</v>
      </c>
      <c r="R176" s="70"/>
      <c r="S176" s="70"/>
      <c r="T176" s="70"/>
      <c r="U176" s="70" t="n">
        <f aca="false">ROUND(0.0214*(D176+E176+F176+G176+H176+I176+M176+O176+Q176+R176),2)</f>
        <v>305927.5</v>
      </c>
      <c r="V176" s="65" t="n">
        <v>2020</v>
      </c>
    </row>
    <row r="177" s="2" customFormat="true" ht="12.75" hidden="false" customHeight="true" outlineLevel="0" collapsed="false">
      <c r="A177" s="65" t="n">
        <f aca="false">1+A176</f>
        <v>7</v>
      </c>
      <c r="B177" s="68" t="s">
        <v>227</v>
      </c>
      <c r="C177" s="70" t="n">
        <f aca="false">D177+E177+F177+G177+H177+I177+K177+M177+O177+Q177+R177+T177+U177+S177</f>
        <v>42073</v>
      </c>
      <c r="D177" s="70"/>
      <c r="E177" s="70"/>
      <c r="F177" s="70"/>
      <c r="G177" s="70"/>
      <c r="H177" s="70"/>
      <c r="I177" s="70"/>
      <c r="J177" s="105"/>
      <c r="K177" s="105"/>
      <c r="L177" s="70"/>
      <c r="M177" s="70"/>
      <c r="N177" s="70"/>
      <c r="O177" s="70"/>
      <c r="P177" s="70"/>
      <c r="Q177" s="70"/>
      <c r="R177" s="70"/>
      <c r="S177" s="70"/>
      <c r="T177" s="70" t="n">
        <v>42073</v>
      </c>
      <c r="U177" s="70"/>
      <c r="V177" s="65" t="n">
        <v>2020</v>
      </c>
    </row>
    <row r="178" s="2" customFormat="true" ht="12.75" hidden="false" customHeight="true" outlineLevel="0" collapsed="false">
      <c r="A178" s="65" t="n">
        <f aca="false">1+A177</f>
        <v>8</v>
      </c>
      <c r="B178" s="68" t="s">
        <v>212</v>
      </c>
      <c r="C178" s="70" t="n">
        <f aca="false">D178+E178+F178+G178+H178+I178+K178+M178+O178+Q178+R178+T178+U178+S178</f>
        <v>4020242.66</v>
      </c>
      <c r="D178" s="70"/>
      <c r="E178" s="70"/>
      <c r="F178" s="70"/>
      <c r="G178" s="70"/>
      <c r="H178" s="70"/>
      <c r="I178" s="70"/>
      <c r="J178" s="105"/>
      <c r="K178" s="105"/>
      <c r="L178" s="70" t="n">
        <v>557</v>
      </c>
      <c r="M178" s="70" t="n">
        <v>3936012</v>
      </c>
      <c r="N178" s="70"/>
      <c r="O178" s="70"/>
      <c r="P178" s="70"/>
      <c r="Q178" s="70"/>
      <c r="R178" s="70"/>
      <c r="S178" s="70"/>
      <c r="T178" s="70"/>
      <c r="U178" s="70" t="n">
        <f aca="false">ROUND(0.0214*(D178+E178+F178+G178+H178+I178+M178+O178+Q178+R178),2)</f>
        <v>84230.66</v>
      </c>
      <c r="V178" s="65" t="n">
        <v>2020</v>
      </c>
    </row>
    <row r="179" s="2" customFormat="true" ht="12.75" hidden="false" customHeight="true" outlineLevel="0" collapsed="false">
      <c r="A179" s="65" t="n">
        <f aca="false">1+A178</f>
        <v>9</v>
      </c>
      <c r="B179" s="68" t="s">
        <v>228</v>
      </c>
      <c r="C179" s="70" t="n">
        <f aca="false">D179+E179+F179+G179+H179+I179+K179+M179+O179+Q179+R179+T179+U179+S179</f>
        <v>9094286.92</v>
      </c>
      <c r="D179" s="70" t="n">
        <v>529312</v>
      </c>
      <c r="E179" s="70" t="n">
        <v>1298968</v>
      </c>
      <c r="F179" s="70"/>
      <c r="G179" s="70" t="n">
        <v>1433667</v>
      </c>
      <c r="H179" s="70"/>
      <c r="I179" s="70" t="n">
        <v>706856</v>
      </c>
      <c r="J179" s="105"/>
      <c r="K179" s="105"/>
      <c r="L179" s="70" t="n">
        <v>549</v>
      </c>
      <c r="M179" s="70" t="n">
        <v>2447834</v>
      </c>
      <c r="N179" s="70"/>
      <c r="O179" s="70"/>
      <c r="P179" s="70" t="n">
        <v>1773.84</v>
      </c>
      <c r="Q179" s="70" t="n">
        <v>2220319</v>
      </c>
      <c r="R179" s="70"/>
      <c r="S179" s="70"/>
      <c r="T179" s="70" t="n">
        <v>338856.64</v>
      </c>
      <c r="U179" s="70" t="n">
        <v>118474.28</v>
      </c>
      <c r="V179" s="65" t="n">
        <v>2020</v>
      </c>
    </row>
    <row r="180" s="2" customFormat="true" ht="12.75" hidden="false" customHeight="true" outlineLevel="0" collapsed="false">
      <c r="A180" s="65" t="n">
        <f aca="false">1+A179</f>
        <v>10</v>
      </c>
      <c r="B180" s="68" t="s">
        <v>229</v>
      </c>
      <c r="C180" s="70" t="n">
        <f aca="false">D180+E180+F180+G180+H180+I180+K180+M180+O180+Q180+R180+T180+U180+S180</f>
        <v>121021.16</v>
      </c>
      <c r="D180" s="70"/>
      <c r="E180" s="70"/>
      <c r="F180" s="70"/>
      <c r="G180" s="70"/>
      <c r="H180" s="70"/>
      <c r="I180" s="70"/>
      <c r="J180" s="105"/>
      <c r="K180" s="105"/>
      <c r="L180" s="70"/>
      <c r="M180" s="70"/>
      <c r="N180" s="70"/>
      <c r="O180" s="70"/>
      <c r="P180" s="70"/>
      <c r="Q180" s="70"/>
      <c r="R180" s="70"/>
      <c r="S180" s="70"/>
      <c r="T180" s="70" t="n">
        <v>121021.16</v>
      </c>
      <c r="U180" s="70"/>
      <c r="V180" s="65" t="n">
        <v>2020</v>
      </c>
    </row>
    <row r="181" s="2" customFormat="true" ht="12.75" hidden="false" customHeight="true" outlineLevel="0" collapsed="false">
      <c r="A181" s="65" t="n">
        <f aca="false">1+A180</f>
        <v>11</v>
      </c>
      <c r="B181" s="68" t="s">
        <v>960</v>
      </c>
      <c r="C181" s="70" t="n">
        <f aca="false">D181+E181+F181+G181+H181+I181+K181+M181+O181+Q181+R181+T181+U181+S181</f>
        <v>1138286</v>
      </c>
      <c r="D181" s="70"/>
      <c r="E181" s="70"/>
      <c r="F181" s="70"/>
      <c r="G181" s="70"/>
      <c r="H181" s="70"/>
      <c r="I181" s="70"/>
      <c r="J181" s="105"/>
      <c r="K181" s="105"/>
      <c r="L181" s="70"/>
      <c r="M181" s="70"/>
      <c r="N181" s="70"/>
      <c r="O181" s="70"/>
      <c r="P181" s="70"/>
      <c r="Q181" s="70"/>
      <c r="R181" s="70"/>
      <c r="S181" s="70"/>
      <c r="T181" s="70" t="n">
        <v>1138286</v>
      </c>
      <c r="U181" s="70"/>
      <c r="V181" s="65" t="n">
        <v>2020</v>
      </c>
    </row>
    <row r="182" s="2" customFormat="true" ht="12.75" hidden="false" customHeight="true" outlineLevel="0" collapsed="false">
      <c r="A182" s="65" t="n">
        <f aca="false">1+A181</f>
        <v>12</v>
      </c>
      <c r="B182" s="68" t="s">
        <v>231</v>
      </c>
      <c r="C182" s="70" t="n">
        <f aca="false">D182+E182+F182+G182+H182+I182+K182+M182+O182+Q182+R182+T182+U182+S182</f>
        <v>8443843.93</v>
      </c>
      <c r="D182" s="70"/>
      <c r="E182" s="70"/>
      <c r="F182" s="70"/>
      <c r="G182" s="70"/>
      <c r="H182" s="70"/>
      <c r="I182" s="70"/>
      <c r="J182" s="105"/>
      <c r="K182" s="105"/>
      <c r="L182" s="70" t="n">
        <v>1711.4</v>
      </c>
      <c r="M182" s="70" t="n">
        <v>7184213</v>
      </c>
      <c r="N182" s="70"/>
      <c r="O182" s="70"/>
      <c r="P182" s="70"/>
      <c r="Q182" s="70"/>
      <c r="R182" s="70"/>
      <c r="S182" s="70"/>
      <c r="T182" s="70" t="n">
        <v>1105888.77</v>
      </c>
      <c r="U182" s="70" t="n">
        <f aca="false">ROUND(0.0214*(D182+E182+F182+G182+H182+I182+M182+O182+Q182+R182),2)</f>
        <v>153742.16</v>
      </c>
      <c r="V182" s="65" t="n">
        <v>2020</v>
      </c>
    </row>
    <row r="183" s="2" customFormat="true" ht="12.75" hidden="false" customHeight="true" outlineLevel="0" collapsed="false">
      <c r="A183" s="65" t="n">
        <f aca="false">1+A182</f>
        <v>13</v>
      </c>
      <c r="B183" s="68" t="s">
        <v>233</v>
      </c>
      <c r="C183" s="70" t="n">
        <f aca="false">D183+E183+F183+G183+H183+I183+K183+M183+O183+Q183+R183+T183+U183+S183</f>
        <v>586436</v>
      </c>
      <c r="D183" s="70"/>
      <c r="E183" s="70"/>
      <c r="F183" s="70"/>
      <c r="G183" s="70"/>
      <c r="H183" s="70"/>
      <c r="I183" s="70"/>
      <c r="J183" s="105"/>
      <c r="K183" s="105"/>
      <c r="L183" s="70"/>
      <c r="M183" s="70"/>
      <c r="N183" s="70"/>
      <c r="O183" s="70"/>
      <c r="P183" s="70"/>
      <c r="Q183" s="70"/>
      <c r="R183" s="70"/>
      <c r="S183" s="70"/>
      <c r="T183" s="70" t="n">
        <f aca="false">475000+111436</f>
        <v>586436</v>
      </c>
      <c r="U183" s="70"/>
      <c r="V183" s="65" t="n">
        <v>2020</v>
      </c>
    </row>
    <row r="184" s="2" customFormat="true" ht="12.75" hidden="false" customHeight="true" outlineLevel="0" collapsed="false">
      <c r="A184" s="65" t="n">
        <f aca="false">1+A183</f>
        <v>14</v>
      </c>
      <c r="B184" s="68" t="s">
        <v>234</v>
      </c>
      <c r="C184" s="70" t="n">
        <f aca="false">D184+E184+F184+G184+H184+I184+K184+M184+O184+Q184+R184+T184+U184+S184</f>
        <v>21038807.1698</v>
      </c>
      <c r="D184" s="70" t="n">
        <v>1129596</v>
      </c>
      <c r="E184" s="70" t="n">
        <v>1620612</v>
      </c>
      <c r="F184" s="70"/>
      <c r="G184" s="70" t="n">
        <v>783862</v>
      </c>
      <c r="H184" s="70"/>
      <c r="I184" s="70" t="n">
        <v>919896</v>
      </c>
      <c r="J184" s="105"/>
      <c r="K184" s="105"/>
      <c r="L184" s="70"/>
      <c r="M184" s="70" t="n">
        <v>9619664</v>
      </c>
      <c r="N184" s="70"/>
      <c r="O184" s="70"/>
      <c r="P184" s="70" t="n">
        <v>661</v>
      </c>
      <c r="Q184" s="70" t="n">
        <v>6245677</v>
      </c>
      <c r="R184" s="70"/>
      <c r="S184" s="70"/>
      <c r="T184" s="70" t="n">
        <v>284667</v>
      </c>
      <c r="U184" s="70" t="n">
        <v>434833.1698</v>
      </c>
      <c r="V184" s="65" t="n">
        <v>2020</v>
      </c>
    </row>
    <row r="185" s="2" customFormat="true" ht="12.75" hidden="false" customHeight="true" outlineLevel="0" collapsed="false">
      <c r="A185" s="65" t="n">
        <f aca="false">1+A184</f>
        <v>15</v>
      </c>
      <c r="B185" s="68" t="s">
        <v>99</v>
      </c>
      <c r="C185" s="70" t="n">
        <f aca="false">D185+E185+F185+G185+H185+I185+K185+M185+O185+Q185+R185+T185+U185+S185</f>
        <v>6139511.22</v>
      </c>
      <c r="D185" s="70" t="n">
        <v>417948.89</v>
      </c>
      <c r="E185" s="70" t="n">
        <v>1499037.62</v>
      </c>
      <c r="F185" s="70"/>
      <c r="G185" s="70" t="n">
        <v>306472.44</v>
      </c>
      <c r="H185" s="70"/>
      <c r="I185" s="70" t="n">
        <v>195875</v>
      </c>
      <c r="J185" s="105"/>
      <c r="K185" s="105"/>
      <c r="L185" s="70" t="n">
        <v>653</v>
      </c>
      <c r="M185" s="70" t="n">
        <v>1908693.93</v>
      </c>
      <c r="N185" s="70"/>
      <c r="O185" s="70"/>
      <c r="P185" s="70" t="n">
        <v>1575.86</v>
      </c>
      <c r="Q185" s="70" t="n">
        <v>1682850.54</v>
      </c>
      <c r="R185" s="70"/>
      <c r="S185" s="70"/>
      <c r="T185" s="70"/>
      <c r="U185" s="70" t="n">
        <f aca="false">ROUND(0.0214*(D185+E185+F185+G185+H185+I185+M185+O185+Q185+R185),2)</f>
        <v>128632.8</v>
      </c>
      <c r="V185" s="65" t="n">
        <v>2020</v>
      </c>
    </row>
    <row r="186" s="76" customFormat="true" ht="12.75" hidden="false" customHeight="true" outlineLevel="0" collapsed="false">
      <c r="A186" s="65" t="n">
        <f aca="false">1+A185</f>
        <v>16</v>
      </c>
      <c r="B186" s="68" t="s">
        <v>112</v>
      </c>
      <c r="C186" s="70" t="n">
        <f aca="false">D186+E186+F186+G186+H186+I186+K186+M186+O186+Q186+R186+T186+U186+S186</f>
        <v>2747820.7354</v>
      </c>
      <c r="D186" s="70" t="n">
        <v>186341.99</v>
      </c>
      <c r="E186" s="70" t="n">
        <v>137391.037</v>
      </c>
      <c r="F186" s="70"/>
      <c r="G186" s="70" t="n">
        <v>164869.2444</v>
      </c>
      <c r="H186" s="70"/>
      <c r="I186" s="70" t="n">
        <v>137391.037</v>
      </c>
      <c r="J186" s="105"/>
      <c r="K186" s="105"/>
      <c r="L186" s="70" t="n">
        <v>570.2</v>
      </c>
      <c r="M186" s="70" t="n">
        <v>1237914.4</v>
      </c>
      <c r="N186" s="70"/>
      <c r="O186" s="70"/>
      <c r="P186" s="70" t="n">
        <v>473.7</v>
      </c>
      <c r="Q186" s="70" t="n">
        <v>688871.65</v>
      </c>
      <c r="R186" s="70" t="n">
        <v>137391.037</v>
      </c>
      <c r="S186" s="70"/>
      <c r="T186" s="70"/>
      <c r="U186" s="70" t="n">
        <v>57650.34</v>
      </c>
      <c r="V186" s="65" t="n">
        <v>2020</v>
      </c>
    </row>
    <row r="187" s="2" customFormat="true" ht="12.75" hidden="false" customHeight="true" outlineLevel="0" collapsed="false">
      <c r="A187" s="65" t="n">
        <f aca="false">1+A186</f>
        <v>17</v>
      </c>
      <c r="B187" s="68" t="s">
        <v>117</v>
      </c>
      <c r="C187" s="70" t="n">
        <f aca="false">D187+E187+F187+G187+H187+I187+K187+M187+O187+Q187+R187+T187+U187+S187</f>
        <v>6861554.137904</v>
      </c>
      <c r="D187" s="70" t="n">
        <v>389161.67</v>
      </c>
      <c r="E187" s="70" t="n">
        <v>1062119.45</v>
      </c>
      <c r="F187" s="70"/>
      <c r="G187" s="70" t="n">
        <v>697339.53</v>
      </c>
      <c r="H187" s="70" t="n">
        <v>481225</v>
      </c>
      <c r="I187" s="70" t="n">
        <v>531875.31</v>
      </c>
      <c r="J187" s="105"/>
      <c r="K187" s="105"/>
      <c r="L187" s="70" t="n">
        <v>600</v>
      </c>
      <c r="M187" s="70" t="n">
        <v>2288406.39</v>
      </c>
      <c r="N187" s="70"/>
      <c r="O187" s="70"/>
      <c r="P187" s="70" t="n">
        <v>335.2</v>
      </c>
      <c r="Q187" s="70" t="n">
        <v>1267666.01</v>
      </c>
      <c r="R187" s="70"/>
      <c r="S187" s="70"/>
      <c r="T187" s="70"/>
      <c r="U187" s="70" t="n">
        <f aca="false">0.0214*(D187+E187+F187+G187+H187+I187+M187+O187+Q187+R187)</f>
        <v>143760.777904</v>
      </c>
      <c r="V187" s="65" t="n">
        <v>2020</v>
      </c>
    </row>
    <row r="188" s="2" customFormat="true" ht="12.75" hidden="false" customHeight="true" outlineLevel="0" collapsed="false">
      <c r="A188" s="65" t="n">
        <f aca="false">1+A187</f>
        <v>18</v>
      </c>
      <c r="B188" s="68" t="s">
        <v>81</v>
      </c>
      <c r="C188" s="70" t="n">
        <f aca="false">D188+E188+F188+G188+H188+I188+K188+M188+O188+Q188+R188+T188+U188+S188</f>
        <v>3578309.07</v>
      </c>
      <c r="D188" s="70" t="n">
        <v>149578.41</v>
      </c>
      <c r="E188" s="70"/>
      <c r="F188" s="70"/>
      <c r="G188" s="70" t="n">
        <v>205271.03</v>
      </c>
      <c r="H188" s="70"/>
      <c r="I188" s="70" t="n">
        <v>479545.56</v>
      </c>
      <c r="J188" s="105"/>
      <c r="K188" s="105"/>
      <c r="L188" s="70" t="n">
        <v>690</v>
      </c>
      <c r="M188" s="70" t="n">
        <v>1560272.08</v>
      </c>
      <c r="N188" s="70"/>
      <c r="O188" s="70"/>
      <c r="P188" s="70" t="n">
        <v>885</v>
      </c>
      <c r="Q188" s="70" t="n">
        <v>1043693.16</v>
      </c>
      <c r="R188" s="70" t="n">
        <v>64977.41</v>
      </c>
      <c r="S188" s="70"/>
      <c r="T188" s="70"/>
      <c r="U188" s="70" t="n">
        <v>74971.42</v>
      </c>
      <c r="V188" s="65" t="n">
        <v>2020</v>
      </c>
    </row>
    <row r="189" s="129" customFormat="true" ht="12.75" hidden="false" customHeight="true" outlineLevel="0" collapsed="false">
      <c r="A189" s="65" t="n">
        <f aca="false">1+A188</f>
        <v>19</v>
      </c>
      <c r="B189" s="68" t="s">
        <v>157</v>
      </c>
      <c r="C189" s="70" t="n">
        <f aca="false">D189+E189+F189+G189+H189+I189+K189+M189+O189+Q189+R189+T189+U189+S189</f>
        <v>6491886.89475</v>
      </c>
      <c r="D189" s="70" t="n">
        <v>697774</v>
      </c>
      <c r="E189" s="70"/>
      <c r="F189" s="70"/>
      <c r="G189" s="70" t="n">
        <v>457031</v>
      </c>
      <c r="H189" s="70"/>
      <c r="I189" s="70" t="n">
        <v>291732</v>
      </c>
      <c r="J189" s="105"/>
      <c r="K189" s="105"/>
      <c r="L189" s="70" t="n">
        <v>925</v>
      </c>
      <c r="M189" s="70" t="n">
        <v>3410454</v>
      </c>
      <c r="N189" s="70" t="n">
        <v>514</v>
      </c>
      <c r="O189" s="70" t="n">
        <v>1498880.25</v>
      </c>
      <c r="P189" s="70"/>
      <c r="Q189" s="70"/>
      <c r="R189" s="70"/>
      <c r="S189" s="70"/>
      <c r="T189" s="70"/>
      <c r="U189" s="70" t="n">
        <f aca="false">0.0214*(D189+E189+F189+G189+H189+I189+M189+O189+Q189+R189)</f>
        <v>136015.64475</v>
      </c>
      <c r="V189" s="65" t="n">
        <v>2020</v>
      </c>
    </row>
    <row r="190" s="2" customFormat="true" ht="12.75" hidden="false" customHeight="true" outlineLevel="0" collapsed="false">
      <c r="A190" s="65" t="n">
        <f aca="false">1+A189</f>
        <v>20</v>
      </c>
      <c r="B190" s="68" t="s">
        <v>170</v>
      </c>
      <c r="C190" s="70" t="n">
        <f aca="false">D190+E190+F190+G190+H190+I190+K190+M190+O190+Q190+R190+T190+U190+S190</f>
        <v>1954019.912</v>
      </c>
      <c r="D190" s="70"/>
      <c r="E190" s="70"/>
      <c r="F190" s="70"/>
      <c r="G190" s="70"/>
      <c r="H190" s="70"/>
      <c r="I190" s="70"/>
      <c r="J190" s="105"/>
      <c r="K190" s="105"/>
      <c r="L190" s="70" t="n">
        <v>471</v>
      </c>
      <c r="M190" s="70" t="n">
        <v>1913080</v>
      </c>
      <c r="N190" s="70"/>
      <c r="O190" s="70"/>
      <c r="P190" s="70"/>
      <c r="Q190" s="70"/>
      <c r="R190" s="70"/>
      <c r="S190" s="70"/>
      <c r="T190" s="70"/>
      <c r="U190" s="70" t="n">
        <f aca="false">0.0214*(D190+E190+F190+G190+H190+I190+M190+O190+Q190+R190)</f>
        <v>40939.912</v>
      </c>
      <c r="V190" s="65" t="n">
        <v>2020</v>
      </c>
    </row>
    <row r="191" s="2" customFormat="true" ht="12.75" hidden="false" customHeight="true" outlineLevel="0" collapsed="false">
      <c r="A191" s="65" t="n">
        <f aca="false">1+A190</f>
        <v>21</v>
      </c>
      <c r="B191" s="68" t="s">
        <v>180</v>
      </c>
      <c r="C191" s="70" t="n">
        <f aca="false">D191+E191+F191+G191+H191+I191+K191+M191+O191+Q191+R191+T191+U191+S191</f>
        <v>3764147.453574</v>
      </c>
      <c r="D191" s="70" t="n">
        <v>400702.2</v>
      </c>
      <c r="E191" s="70"/>
      <c r="F191" s="70"/>
      <c r="G191" s="70" t="n">
        <v>358337.76</v>
      </c>
      <c r="H191" s="70"/>
      <c r="I191" s="70" t="n">
        <v>471217.18</v>
      </c>
      <c r="J191" s="105"/>
      <c r="K191" s="105"/>
      <c r="L191" s="70" t="n">
        <v>568</v>
      </c>
      <c r="M191" s="70" t="n">
        <v>2455025.27</v>
      </c>
      <c r="N191" s="70"/>
      <c r="O191" s="70"/>
      <c r="P191" s="70"/>
      <c r="Q191" s="70"/>
      <c r="R191" s="70"/>
      <c r="S191" s="70"/>
      <c r="T191" s="70"/>
      <c r="U191" s="70" t="n">
        <f aca="false">0.0214*(D191+E191+F191+G191+H191+I191+M191+O191+Q191+R191)</f>
        <v>78865.043574</v>
      </c>
      <c r="V191" s="65" t="n">
        <v>2020</v>
      </c>
    </row>
    <row r="192" s="76" customFormat="true" ht="12.75" hidden="false" customHeight="true" outlineLevel="0" collapsed="false">
      <c r="A192" s="65" t="n">
        <f aca="false">1+A191</f>
        <v>22</v>
      </c>
      <c r="B192" s="68" t="s">
        <v>78</v>
      </c>
      <c r="C192" s="70" t="n">
        <f aca="false">D192+E192+F192+G192+H192+I192+K192+M192+O192+Q192+R192+T192+U192+S192</f>
        <v>2570964.9186</v>
      </c>
      <c r="D192" s="70"/>
      <c r="E192" s="70"/>
      <c r="F192" s="70"/>
      <c r="G192" s="70"/>
      <c r="H192" s="70"/>
      <c r="I192" s="70"/>
      <c r="J192" s="105"/>
      <c r="K192" s="105"/>
      <c r="L192" s="70" t="n">
        <v>466</v>
      </c>
      <c r="M192" s="70" t="n">
        <v>1555349</v>
      </c>
      <c r="N192" s="70"/>
      <c r="O192" s="70"/>
      <c r="P192" s="70" t="n">
        <v>132.9</v>
      </c>
      <c r="Q192" s="70" t="n">
        <v>961750</v>
      </c>
      <c r="R192" s="70"/>
      <c r="S192" s="70"/>
      <c r="T192" s="70"/>
      <c r="U192" s="70" t="n">
        <f aca="false">0.0214*(D192+E192+F192+G192+H192+I192+M192+O192+Q192+R192)</f>
        <v>53865.9186</v>
      </c>
      <c r="V192" s="65" t="n">
        <v>2020</v>
      </c>
    </row>
    <row r="193" s="2" customFormat="true" ht="12.75" hidden="false" customHeight="true" outlineLevel="0" collapsed="false">
      <c r="A193" s="65" t="n">
        <f aca="false">1+A192</f>
        <v>23</v>
      </c>
      <c r="B193" s="68" t="s">
        <v>236</v>
      </c>
      <c r="C193" s="70" t="n">
        <f aca="false">D193+E193+F193+G193+H193+I193+K193+M193+O193+Q193+R193+T193+U193+S193</f>
        <v>29346</v>
      </c>
      <c r="D193" s="70"/>
      <c r="E193" s="70"/>
      <c r="F193" s="70"/>
      <c r="G193" s="70"/>
      <c r="H193" s="70"/>
      <c r="I193" s="70"/>
      <c r="J193" s="105"/>
      <c r="K193" s="105"/>
      <c r="L193" s="70"/>
      <c r="M193" s="70"/>
      <c r="N193" s="70"/>
      <c r="O193" s="70"/>
      <c r="P193" s="70"/>
      <c r="Q193" s="70"/>
      <c r="R193" s="70"/>
      <c r="S193" s="70"/>
      <c r="T193" s="70" t="n">
        <v>29346</v>
      </c>
      <c r="U193" s="70"/>
      <c r="V193" s="65" t="n">
        <v>2020</v>
      </c>
    </row>
    <row r="194" s="2" customFormat="true" ht="12.75" hidden="false" customHeight="true" outlineLevel="0" collapsed="false">
      <c r="A194" s="65" t="n">
        <f aca="false">1+A193</f>
        <v>24</v>
      </c>
      <c r="B194" s="68" t="s">
        <v>237</v>
      </c>
      <c r="C194" s="70" t="n">
        <f aca="false">D194+E194+F194+G194+H194+I194+K194+M194+O194+Q194+R194+T194+U194+S194</f>
        <v>30375</v>
      </c>
      <c r="D194" s="70"/>
      <c r="E194" s="70"/>
      <c r="F194" s="70"/>
      <c r="G194" s="70"/>
      <c r="H194" s="70"/>
      <c r="I194" s="70"/>
      <c r="J194" s="105"/>
      <c r="K194" s="105"/>
      <c r="L194" s="70"/>
      <c r="M194" s="70"/>
      <c r="N194" s="70"/>
      <c r="O194" s="70"/>
      <c r="P194" s="70"/>
      <c r="Q194" s="70"/>
      <c r="R194" s="70"/>
      <c r="S194" s="70"/>
      <c r="T194" s="70" t="n">
        <v>30375</v>
      </c>
      <c r="U194" s="70"/>
      <c r="V194" s="65" t="n">
        <v>2020</v>
      </c>
    </row>
    <row r="195" s="2" customFormat="true" ht="12.75" hidden="false" customHeight="true" outlineLevel="0" collapsed="false">
      <c r="A195" s="65" t="n">
        <f aca="false">1+A194</f>
        <v>25</v>
      </c>
      <c r="B195" s="68" t="s">
        <v>238</v>
      </c>
      <c r="C195" s="70" t="n">
        <f aca="false">D195+E195+F195+G195+H195+I195+K195+M195+O195+Q195+R195+T195+U195+S195</f>
        <v>26768</v>
      </c>
      <c r="D195" s="70"/>
      <c r="E195" s="70"/>
      <c r="F195" s="70"/>
      <c r="G195" s="70"/>
      <c r="H195" s="70"/>
      <c r="I195" s="70"/>
      <c r="J195" s="105"/>
      <c r="K195" s="105"/>
      <c r="L195" s="70"/>
      <c r="M195" s="70"/>
      <c r="N195" s="70"/>
      <c r="O195" s="70"/>
      <c r="P195" s="70"/>
      <c r="Q195" s="70"/>
      <c r="R195" s="70"/>
      <c r="S195" s="70"/>
      <c r="T195" s="70" t="n">
        <v>26768</v>
      </c>
      <c r="U195" s="70"/>
      <c r="V195" s="65" t="n">
        <v>2020</v>
      </c>
    </row>
    <row r="196" s="2" customFormat="true" ht="12.75" hidden="false" customHeight="true" outlineLevel="0" collapsed="false">
      <c r="A196" s="65" t="n">
        <f aca="false">1+A195</f>
        <v>26</v>
      </c>
      <c r="B196" s="68" t="s">
        <v>239</v>
      </c>
      <c r="C196" s="70" t="n">
        <f aca="false">D196+E196+F196+G196+H196+I196+K196+M196+O196+Q196+R196+T196+U196+S196</f>
        <v>38044</v>
      </c>
      <c r="D196" s="70"/>
      <c r="E196" s="70"/>
      <c r="F196" s="70"/>
      <c r="G196" s="70"/>
      <c r="H196" s="70"/>
      <c r="I196" s="70"/>
      <c r="J196" s="105"/>
      <c r="K196" s="105"/>
      <c r="L196" s="70"/>
      <c r="M196" s="70"/>
      <c r="N196" s="70"/>
      <c r="O196" s="70"/>
      <c r="P196" s="70"/>
      <c r="Q196" s="70"/>
      <c r="R196" s="70"/>
      <c r="S196" s="70"/>
      <c r="T196" s="70" t="n">
        <v>38044</v>
      </c>
      <c r="U196" s="70"/>
      <c r="V196" s="65" t="n">
        <v>2020</v>
      </c>
    </row>
    <row r="197" s="2" customFormat="true" ht="12.75" hidden="false" customHeight="true" outlineLevel="0" collapsed="false">
      <c r="A197" s="65" t="n">
        <f aca="false">1+A196</f>
        <v>27</v>
      </c>
      <c r="B197" s="68" t="s">
        <v>240</v>
      </c>
      <c r="C197" s="70" t="n">
        <f aca="false">D197+E197+F197+G197+H197+I197+K197+M197+O197+Q197+R197+T197+U197+S197</f>
        <v>2950588.844864</v>
      </c>
      <c r="D197" s="70"/>
      <c r="E197" s="70" t="n">
        <v>1323239.17</v>
      </c>
      <c r="F197" s="70"/>
      <c r="G197" s="70" t="n">
        <v>384634.01</v>
      </c>
      <c r="H197" s="70"/>
      <c r="I197" s="70" t="n">
        <v>373828.87</v>
      </c>
      <c r="J197" s="105"/>
      <c r="K197" s="105"/>
      <c r="L197" s="70"/>
      <c r="M197" s="70"/>
      <c r="N197" s="70"/>
      <c r="O197" s="70"/>
      <c r="P197" s="70" t="n">
        <v>1041.6</v>
      </c>
      <c r="Q197" s="70" t="n">
        <v>541987.35</v>
      </c>
      <c r="R197" s="70" t="n">
        <v>62260.36</v>
      </c>
      <c r="S197" s="70"/>
      <c r="T197" s="70" t="n">
        <v>207159.76</v>
      </c>
      <c r="U197" s="70" t="n">
        <f aca="false">0.0214*(D197+E197+F197+G197+H197+I197+M197+O197+Q197+R197)</f>
        <v>57479.324864</v>
      </c>
      <c r="V197" s="65" t="n">
        <v>2020</v>
      </c>
    </row>
    <row r="198" s="2" customFormat="true" ht="12.75" hidden="false" customHeight="true" outlineLevel="0" collapsed="false">
      <c r="A198" s="65" t="n">
        <f aca="false">1+A197</f>
        <v>28</v>
      </c>
      <c r="B198" s="68" t="s">
        <v>217</v>
      </c>
      <c r="C198" s="70" t="n">
        <f aca="false">D198+E198+F198+G198+H198+I198+K198+M198+O198+Q198+R198+T198+U198+S198</f>
        <v>871797.717582</v>
      </c>
      <c r="D198" s="70" t="n">
        <v>313533.06</v>
      </c>
      <c r="E198" s="70"/>
      <c r="F198" s="70"/>
      <c r="G198" s="70" t="n">
        <v>376487.73</v>
      </c>
      <c r="H198" s="70"/>
      <c r="I198" s="70" t="n">
        <v>163511.34</v>
      </c>
      <c r="J198" s="105"/>
      <c r="K198" s="105"/>
      <c r="L198" s="70"/>
      <c r="M198" s="70"/>
      <c r="N198" s="70"/>
      <c r="O198" s="70"/>
      <c r="P198" s="70"/>
      <c r="Q198" s="70"/>
      <c r="R198" s="70"/>
      <c r="S198" s="70"/>
      <c r="T198" s="70"/>
      <c r="U198" s="70" t="n">
        <f aca="false">0.0214*(D198+E198+F198+G198+H198+I198+M198+O198+Q198+R198)</f>
        <v>18265.587582</v>
      </c>
      <c r="V198" s="65" t="n">
        <v>2020</v>
      </c>
    </row>
    <row r="199" s="2" customFormat="true" ht="12.75" hidden="false" customHeight="true" outlineLevel="0" collapsed="false">
      <c r="A199" s="65" t="n">
        <f aca="false">1+A198</f>
        <v>29</v>
      </c>
      <c r="B199" s="68" t="s">
        <v>221</v>
      </c>
      <c r="C199" s="70" t="n">
        <f aca="false">D199+E199+F199+G199+H199+I199+K199+M199+O199+Q199+R199+T199+U199+S199</f>
        <v>997753.915876</v>
      </c>
      <c r="D199" s="70" t="n">
        <v>976849.34</v>
      </c>
      <c r="E199" s="70"/>
      <c r="F199" s="70"/>
      <c r="G199" s="70"/>
      <c r="H199" s="70"/>
      <c r="I199" s="70"/>
      <c r="J199" s="105"/>
      <c r="K199" s="105"/>
      <c r="L199" s="70"/>
      <c r="M199" s="70"/>
      <c r="N199" s="70"/>
      <c r="O199" s="70"/>
      <c r="P199" s="70"/>
      <c r="Q199" s="70"/>
      <c r="R199" s="70"/>
      <c r="S199" s="70"/>
      <c r="T199" s="70"/>
      <c r="U199" s="70" t="n">
        <f aca="false">D199*0.0214</f>
        <v>20904.575876</v>
      </c>
      <c r="V199" s="65" t="n">
        <v>2020</v>
      </c>
    </row>
    <row r="200" s="2" customFormat="true" ht="12.75" hidden="false" customHeight="true" outlineLevel="0" collapsed="false">
      <c r="A200" s="65" t="n">
        <f aca="false">1+A199</f>
        <v>30</v>
      </c>
      <c r="B200" s="68" t="s">
        <v>218</v>
      </c>
      <c r="C200" s="70" t="n">
        <f aca="false">D200+E200+F200+G200+H200+I200+K200+M200+O200+Q200+R200+T200+U200+S200</f>
        <v>13479860.92612</v>
      </c>
      <c r="D200" s="70" t="n">
        <v>1418409.59</v>
      </c>
      <c r="E200" s="70" t="n">
        <v>2020856.63</v>
      </c>
      <c r="F200" s="70"/>
      <c r="G200" s="70" t="n">
        <v>679079.04</v>
      </c>
      <c r="H200" s="70"/>
      <c r="I200" s="70" t="n">
        <v>740574.72</v>
      </c>
      <c r="J200" s="105"/>
      <c r="K200" s="105"/>
      <c r="L200" s="70" t="n">
        <v>1160</v>
      </c>
      <c r="M200" s="70" t="n">
        <v>3725134.07</v>
      </c>
      <c r="N200" s="70" t="n">
        <v>464.1</v>
      </c>
      <c r="O200" s="70" t="n">
        <v>701912.64</v>
      </c>
      <c r="P200" s="70" t="n">
        <v>3359.17</v>
      </c>
      <c r="Q200" s="70" t="n">
        <v>3911469.11</v>
      </c>
      <c r="R200" s="70"/>
      <c r="S200" s="70"/>
      <c r="T200" s="70"/>
      <c r="U200" s="70" t="n">
        <f aca="false">0.0214*(D200+E200+F200+G200+H200+I200+M200+O200+Q200+R200)</f>
        <v>282425.12612</v>
      </c>
      <c r="V200" s="65" t="n">
        <v>2020</v>
      </c>
    </row>
    <row r="201" s="2" customFormat="true" ht="12.75" hidden="false" customHeight="true" outlineLevel="0" collapsed="false">
      <c r="A201" s="65" t="n">
        <f aca="false">1+A200</f>
        <v>31</v>
      </c>
      <c r="B201" s="68" t="s">
        <v>241</v>
      </c>
      <c r="C201" s="70" t="n">
        <f aca="false">D201+E201+F201+G201+H201+I201+K201+M201+O201+Q201+R201+T201+U201+S201</f>
        <v>425019.543</v>
      </c>
      <c r="D201" s="70" t="n">
        <v>264745</v>
      </c>
      <c r="E201" s="70"/>
      <c r="F201" s="70"/>
      <c r="G201" s="70"/>
      <c r="H201" s="70"/>
      <c r="I201" s="70"/>
      <c r="J201" s="105"/>
      <c r="K201" s="105"/>
      <c r="L201" s="70"/>
      <c r="M201" s="70"/>
      <c r="N201" s="70"/>
      <c r="O201" s="70"/>
      <c r="P201" s="70"/>
      <c r="Q201" s="70"/>
      <c r="R201" s="70"/>
      <c r="S201" s="70"/>
      <c r="T201" s="70" t="n">
        <v>154609</v>
      </c>
      <c r="U201" s="70" t="n">
        <f aca="false">D201*0.0214</f>
        <v>5665.543</v>
      </c>
      <c r="V201" s="65" t="n">
        <v>2020</v>
      </c>
    </row>
    <row r="202" s="2" customFormat="true" ht="12.75" hidden="false" customHeight="true" outlineLevel="0" collapsed="false">
      <c r="A202" s="65" t="n">
        <f aca="false">1+A201</f>
        <v>32</v>
      </c>
      <c r="B202" s="68" t="s">
        <v>242</v>
      </c>
      <c r="C202" s="70" t="n">
        <f aca="false">D202+E202+F202+G202+H202+I202+K202+M202+O202+Q202+R202+T202+U202+S202</f>
        <v>223671.02</v>
      </c>
      <c r="D202" s="70"/>
      <c r="E202" s="70"/>
      <c r="F202" s="70"/>
      <c r="G202" s="70"/>
      <c r="H202" s="70"/>
      <c r="I202" s="70"/>
      <c r="J202" s="105"/>
      <c r="K202" s="105"/>
      <c r="L202" s="70"/>
      <c r="M202" s="70"/>
      <c r="N202" s="70"/>
      <c r="O202" s="70"/>
      <c r="P202" s="70"/>
      <c r="Q202" s="70"/>
      <c r="R202" s="70"/>
      <c r="S202" s="70"/>
      <c r="T202" s="70" t="n">
        <v>223671.02</v>
      </c>
      <c r="U202" s="70"/>
      <c r="V202" s="65" t="n">
        <v>2020</v>
      </c>
    </row>
    <row r="203" s="2" customFormat="true" ht="12.75" hidden="false" customHeight="true" outlineLevel="0" collapsed="false">
      <c r="A203" s="65" t="n">
        <f aca="false">1+A202</f>
        <v>33</v>
      </c>
      <c r="B203" s="68" t="s">
        <v>204</v>
      </c>
      <c r="C203" s="70" t="n">
        <f aca="false">D203+E203+F203+G203+H203+I203+K203+M203+O203+Q203+R203+T203+U203+S203</f>
        <v>6452561.57</v>
      </c>
      <c r="D203" s="70" t="n">
        <v>709780</v>
      </c>
      <c r="E203" s="70"/>
      <c r="F203" s="70"/>
      <c r="G203" s="70"/>
      <c r="H203" s="70"/>
      <c r="I203" s="70"/>
      <c r="J203" s="105"/>
      <c r="K203" s="105"/>
      <c r="L203" s="70" t="n">
        <v>744</v>
      </c>
      <c r="M203" s="70" t="n">
        <v>5601235</v>
      </c>
      <c r="N203" s="70"/>
      <c r="O203" s="70"/>
      <c r="P203" s="70"/>
      <c r="Q203" s="70"/>
      <c r="R203" s="70"/>
      <c r="S203" s="70"/>
      <c r="T203" s="70"/>
      <c r="U203" s="70" t="n">
        <v>141546.57</v>
      </c>
      <c r="V203" s="65" t="n">
        <v>2020</v>
      </c>
    </row>
    <row r="204" s="2" customFormat="true" ht="12.75" hidden="false" customHeight="true" outlineLevel="0" collapsed="false">
      <c r="A204" s="65" t="n">
        <f aca="false">1+A203</f>
        <v>34</v>
      </c>
      <c r="B204" s="68" t="s">
        <v>211</v>
      </c>
      <c r="C204" s="70" t="n">
        <f aca="false">D204+E204+F204+G204+H204+I204+K204+M204+O204+Q204+R204+T204+U204+S204</f>
        <v>661899.9876592</v>
      </c>
      <c r="D204" s="70" t="n">
        <v>645800.17</v>
      </c>
      <c r="E204" s="70"/>
      <c r="F204" s="70"/>
      <c r="G204" s="70"/>
      <c r="H204" s="70"/>
      <c r="I204" s="70"/>
      <c r="J204" s="105"/>
      <c r="K204" s="105"/>
      <c r="L204" s="70"/>
      <c r="M204" s="70"/>
      <c r="N204" s="70"/>
      <c r="O204" s="70"/>
      <c r="P204" s="70"/>
      <c r="Q204" s="70"/>
      <c r="R204" s="70"/>
      <c r="S204" s="70"/>
      <c r="T204" s="70"/>
      <c r="U204" s="70" t="n">
        <v>16099.8176592</v>
      </c>
      <c r="V204" s="65" t="n">
        <v>2020</v>
      </c>
    </row>
    <row r="205" s="2" customFormat="true" ht="12.75" hidden="false" customHeight="true" outlineLevel="0" collapsed="false">
      <c r="A205" s="65" t="n">
        <f aca="false">1+A204</f>
        <v>35</v>
      </c>
      <c r="B205" s="68" t="s">
        <v>213</v>
      </c>
      <c r="C205" s="70" t="n">
        <f aca="false">D205+E205+F205+G205+H205+I205+K205+M205+O205+Q205+R205+T205+U205+S205</f>
        <v>671805.79</v>
      </c>
      <c r="D205" s="70" t="n">
        <v>657730.36</v>
      </c>
      <c r="E205" s="70"/>
      <c r="F205" s="70"/>
      <c r="G205" s="70"/>
      <c r="H205" s="70"/>
      <c r="I205" s="70"/>
      <c r="J205" s="105"/>
      <c r="K205" s="105"/>
      <c r="L205" s="70"/>
      <c r="M205" s="70"/>
      <c r="N205" s="70"/>
      <c r="O205" s="70"/>
      <c r="P205" s="70"/>
      <c r="Q205" s="70"/>
      <c r="R205" s="70"/>
      <c r="S205" s="70"/>
      <c r="T205" s="70"/>
      <c r="U205" s="70" t="n">
        <v>14075.43</v>
      </c>
      <c r="V205" s="65" t="n">
        <v>2020</v>
      </c>
    </row>
    <row r="206" s="2" customFormat="true" ht="12.75" hidden="false" customHeight="true" outlineLevel="0" collapsed="false">
      <c r="A206" s="65" t="n">
        <f aca="false">1+A205</f>
        <v>36</v>
      </c>
      <c r="B206" s="68" t="s">
        <v>150</v>
      </c>
      <c r="C206" s="70" t="n">
        <f aca="false">D206+E206+F206+G206+H206+I206+K206+M206+O206+Q206+R206+T206+U206+S206</f>
        <v>325421.5146744</v>
      </c>
      <c r="D206" s="70" t="n">
        <v>313318.03</v>
      </c>
      <c r="E206" s="70"/>
      <c r="F206" s="70"/>
      <c r="G206" s="70"/>
      <c r="H206" s="70"/>
      <c r="I206" s="70"/>
      <c r="J206" s="105"/>
      <c r="K206" s="105"/>
      <c r="L206" s="70"/>
      <c r="M206" s="70"/>
      <c r="N206" s="70"/>
      <c r="O206" s="70"/>
      <c r="P206" s="70"/>
      <c r="Q206" s="70"/>
      <c r="R206" s="70"/>
      <c r="S206" s="70"/>
      <c r="T206" s="70"/>
      <c r="U206" s="70" t="n">
        <v>12103.4846744</v>
      </c>
      <c r="V206" s="65" t="n">
        <v>2020</v>
      </c>
    </row>
    <row r="207" s="2" customFormat="true" ht="12.75" hidden="false" customHeight="true" outlineLevel="0" collapsed="false">
      <c r="A207" s="65" t="n">
        <f aca="false">1+A206</f>
        <v>37</v>
      </c>
      <c r="B207" s="68" t="s">
        <v>154</v>
      </c>
      <c r="C207" s="70" t="n">
        <f aca="false">D207+E207+F207+G207+H207+I207+K207+M207+O207+Q207+R207+T207+U207+S207</f>
        <v>574032.8197268</v>
      </c>
      <c r="D207" s="70" t="n">
        <v>554169.21</v>
      </c>
      <c r="E207" s="70"/>
      <c r="F207" s="70"/>
      <c r="G207" s="70"/>
      <c r="H207" s="70"/>
      <c r="I207" s="70"/>
      <c r="J207" s="105"/>
      <c r="K207" s="105"/>
      <c r="L207" s="70"/>
      <c r="M207" s="70"/>
      <c r="N207" s="70"/>
      <c r="O207" s="70"/>
      <c r="P207" s="70"/>
      <c r="Q207" s="70"/>
      <c r="R207" s="70"/>
      <c r="S207" s="70"/>
      <c r="T207" s="70"/>
      <c r="U207" s="70" t="n">
        <v>19863.6097268</v>
      </c>
      <c r="V207" s="65" t="n">
        <v>2020</v>
      </c>
    </row>
    <row r="208" s="2" customFormat="true" ht="12.75" hidden="false" customHeight="true" outlineLevel="0" collapsed="false">
      <c r="A208" s="65" t="n">
        <f aca="false">1+A207</f>
        <v>38</v>
      </c>
      <c r="B208" s="68" t="s">
        <v>161</v>
      </c>
      <c r="C208" s="70" t="n">
        <f aca="false">D208+E208+G208+I208+M208+Q208+R208+S208+T208+U208</f>
        <v>522953.802</v>
      </c>
      <c r="D208" s="70" t="n">
        <v>511517</v>
      </c>
      <c r="E208" s="70"/>
      <c r="F208" s="70"/>
      <c r="G208" s="70"/>
      <c r="H208" s="70"/>
      <c r="I208" s="70"/>
      <c r="J208" s="105"/>
      <c r="K208" s="105"/>
      <c r="L208" s="70"/>
      <c r="M208" s="70"/>
      <c r="N208" s="70"/>
      <c r="O208" s="70"/>
      <c r="P208" s="70"/>
      <c r="Q208" s="70"/>
      <c r="R208" s="70"/>
      <c r="S208" s="70"/>
      <c r="T208" s="70"/>
      <c r="U208" s="70" t="n">
        <v>11436.802</v>
      </c>
      <c r="V208" s="65" t="n">
        <v>2020</v>
      </c>
    </row>
    <row r="209" s="2" customFormat="true" ht="12.75" hidden="false" customHeight="true" outlineLevel="0" collapsed="false">
      <c r="A209" s="65" t="n">
        <f aca="false">1+A208</f>
        <v>39</v>
      </c>
      <c r="B209" s="68" t="s">
        <v>166</v>
      </c>
      <c r="C209" s="70" t="n">
        <f aca="false">D209+E209+G209+I209+M209+Q209+R209+S209+T209+U209</f>
        <v>4018517.614936</v>
      </c>
      <c r="D209" s="70" t="n">
        <v>711750.25</v>
      </c>
      <c r="E209" s="70"/>
      <c r="F209" s="70"/>
      <c r="G209" s="70"/>
      <c r="H209" s="70"/>
      <c r="I209" s="70"/>
      <c r="J209" s="105"/>
      <c r="K209" s="105"/>
      <c r="L209" s="70" t="n">
        <v>757</v>
      </c>
      <c r="M209" s="70" t="n">
        <v>3231642.51</v>
      </c>
      <c r="N209" s="70"/>
      <c r="O209" s="70"/>
      <c r="P209" s="70"/>
      <c r="Q209" s="70"/>
      <c r="R209" s="70"/>
      <c r="S209" s="70"/>
      <c r="T209" s="70"/>
      <c r="U209" s="70" t="n">
        <v>75124.854936</v>
      </c>
      <c r="V209" s="65" t="n">
        <v>2020</v>
      </c>
    </row>
    <row r="210" s="2" customFormat="true" ht="12.75" hidden="false" customHeight="true" outlineLevel="0" collapsed="false">
      <c r="A210" s="65" t="n">
        <f aca="false">1+A209</f>
        <v>40</v>
      </c>
      <c r="B210" s="68" t="s">
        <v>181</v>
      </c>
      <c r="C210" s="70" t="n">
        <f aca="false">D210+E210+F210+G210+H210+I210+K210+M210+O210+Q210+R210+T210+U210+S210</f>
        <v>492136.1132198</v>
      </c>
      <c r="D210" s="70" t="n">
        <v>481825.057</v>
      </c>
      <c r="E210" s="70"/>
      <c r="F210" s="70"/>
      <c r="G210" s="70"/>
      <c r="H210" s="70"/>
      <c r="I210" s="70"/>
      <c r="J210" s="105"/>
      <c r="K210" s="105"/>
      <c r="L210" s="70"/>
      <c r="M210" s="70"/>
      <c r="N210" s="70"/>
      <c r="O210" s="70"/>
      <c r="P210" s="70"/>
      <c r="Q210" s="70"/>
      <c r="R210" s="70"/>
      <c r="S210" s="70"/>
      <c r="T210" s="70"/>
      <c r="U210" s="70" t="n">
        <v>10311.0562198</v>
      </c>
      <c r="V210" s="65" t="n">
        <v>2020</v>
      </c>
    </row>
    <row r="211" s="2" customFormat="true" ht="12.75" hidden="false" customHeight="true" outlineLevel="0" collapsed="false">
      <c r="A211" s="65" t="n">
        <f aca="false">1+A210</f>
        <v>41</v>
      </c>
      <c r="B211" s="68" t="s">
        <v>88</v>
      </c>
      <c r="C211" s="70" t="n">
        <f aca="false">D211+E211+F211+G211+H211+I211+K211+M211+O211+Q211+R211+T211+U211+S211</f>
        <v>548346.33</v>
      </c>
      <c r="D211" s="70" t="n">
        <v>537970.81</v>
      </c>
      <c r="E211" s="70"/>
      <c r="F211" s="70"/>
      <c r="G211" s="70"/>
      <c r="H211" s="70"/>
      <c r="I211" s="70"/>
      <c r="J211" s="105"/>
      <c r="K211" s="105"/>
      <c r="L211" s="70"/>
      <c r="M211" s="70"/>
      <c r="N211" s="70"/>
      <c r="O211" s="70"/>
      <c r="P211" s="70"/>
      <c r="Q211" s="70"/>
      <c r="R211" s="70"/>
      <c r="S211" s="70"/>
      <c r="T211" s="70"/>
      <c r="U211" s="70" t="n">
        <v>10375.52</v>
      </c>
      <c r="V211" s="65" t="n">
        <v>2020</v>
      </c>
    </row>
    <row r="212" s="2" customFormat="true" ht="12.75" hidden="false" customHeight="true" outlineLevel="0" collapsed="false">
      <c r="A212" s="65" t="n">
        <f aca="false">1+A211</f>
        <v>42</v>
      </c>
      <c r="B212" s="68" t="s">
        <v>160</v>
      </c>
      <c r="C212" s="70" t="n">
        <f aca="false">D212+E212+F212+G212+H212+I212+K212+M212+O212+Q212+R212+T212+U212+S212</f>
        <v>609347.15</v>
      </c>
      <c r="D212" s="70" t="n">
        <v>596580.33</v>
      </c>
      <c r="E212" s="70"/>
      <c r="F212" s="70"/>
      <c r="G212" s="70"/>
      <c r="H212" s="70"/>
      <c r="I212" s="70"/>
      <c r="J212" s="105"/>
      <c r="K212" s="105"/>
      <c r="L212" s="70"/>
      <c r="M212" s="70"/>
      <c r="N212" s="70"/>
      <c r="O212" s="70"/>
      <c r="P212" s="70"/>
      <c r="Q212" s="70"/>
      <c r="R212" s="70"/>
      <c r="S212" s="70"/>
      <c r="T212" s="70"/>
      <c r="U212" s="70" t="n">
        <v>12766.82</v>
      </c>
      <c r="V212" s="65" t="n">
        <v>2020</v>
      </c>
    </row>
    <row r="213" s="2" customFormat="true" ht="12.75" hidden="false" customHeight="true" outlineLevel="0" collapsed="false">
      <c r="A213" s="65" t="n">
        <f aca="false">1+A212</f>
        <v>43</v>
      </c>
      <c r="B213" s="68" t="s">
        <v>191</v>
      </c>
      <c r="C213" s="70" t="n">
        <f aca="false">D213+E213+F213+G213+H213+I213+K213+M213+O213+Q213+R213+T213+U213+S213</f>
        <v>1167991.84</v>
      </c>
      <c r="D213" s="70" t="n">
        <v>1143520.5</v>
      </c>
      <c r="E213" s="70"/>
      <c r="F213" s="70"/>
      <c r="G213" s="70"/>
      <c r="H213" s="70"/>
      <c r="I213" s="70"/>
      <c r="J213" s="105"/>
      <c r="K213" s="105"/>
      <c r="L213" s="70"/>
      <c r="M213" s="70"/>
      <c r="N213" s="70"/>
      <c r="O213" s="70"/>
      <c r="P213" s="70"/>
      <c r="Q213" s="70"/>
      <c r="R213" s="70"/>
      <c r="S213" s="70"/>
      <c r="T213" s="70"/>
      <c r="U213" s="70" t="n">
        <v>24471.34</v>
      </c>
      <c r="V213" s="65" t="n">
        <v>2020</v>
      </c>
    </row>
    <row r="214" s="112" customFormat="true" ht="12.75" hidden="false" customHeight="true" outlineLevel="0" collapsed="false">
      <c r="A214" s="47" t="s">
        <v>243</v>
      </c>
      <c r="B214" s="47"/>
      <c r="C214" s="54" t="n">
        <f aca="false">SUM(C171:C213)</f>
        <v>164667077.041686</v>
      </c>
      <c r="D214" s="54" t="n">
        <f aca="false">SUM(D171:D213)</f>
        <v>17587729.817</v>
      </c>
      <c r="E214" s="54" t="n">
        <f aca="false">SUM(E171:E213)</f>
        <v>18380276.367</v>
      </c>
      <c r="F214" s="54" t="n">
        <f aca="false">SUM(F171:F213)</f>
        <v>0</v>
      </c>
      <c r="G214" s="54" t="n">
        <f aca="false">SUM(G171:G213)</f>
        <v>12962114.0344</v>
      </c>
      <c r="H214" s="54" t="n">
        <f aca="false">SUM(H171:H213)</f>
        <v>481225</v>
      </c>
      <c r="I214" s="54" t="n">
        <f aca="false">SUM(I171:I213)</f>
        <v>9085716.307</v>
      </c>
      <c r="J214" s="54" t="n">
        <f aca="false">SUM(J171:J213)</f>
        <v>0</v>
      </c>
      <c r="K214" s="54" t="n">
        <f aca="false">SUM(K171:K213)</f>
        <v>0</v>
      </c>
      <c r="L214" s="54" t="n">
        <f aca="false">SUM(L171:L213)</f>
        <v>15297.6</v>
      </c>
      <c r="M214" s="54" t="n">
        <f aca="false">SUM(M171:M213)</f>
        <v>64865019.24</v>
      </c>
      <c r="N214" s="54" t="n">
        <f aca="false">SUM(N171:N213)</f>
        <v>1691.1</v>
      </c>
      <c r="O214" s="54" t="n">
        <f aca="false">SUM(O171:O213)</f>
        <v>2292724.89</v>
      </c>
      <c r="P214" s="54" t="n">
        <f aca="false">SUM(P171:P213)</f>
        <v>17276.59</v>
      </c>
      <c r="Q214" s="54" t="n">
        <f aca="false">SUM(Q171:Q213)</f>
        <v>30488802.9</v>
      </c>
      <c r="R214" s="54" t="n">
        <f aca="false">SUM(R171:R213)</f>
        <v>361122.877</v>
      </c>
      <c r="S214" s="54" t="n">
        <f aca="false">SUM(S171:S213)</f>
        <v>0</v>
      </c>
      <c r="T214" s="54" t="n">
        <f aca="false">SUM(T171:T213)</f>
        <v>4867157.3</v>
      </c>
      <c r="U214" s="54" t="n">
        <f aca="false">SUM(U171:U213)</f>
        <v>3295188.3092862</v>
      </c>
      <c r="V214" s="54"/>
    </row>
    <row r="215" s="2" customFormat="true" ht="12.75" hidden="false" customHeight="true" outlineLevel="0" collapsed="false">
      <c r="A215" s="65" t="n">
        <v>1</v>
      </c>
      <c r="B215" s="68" t="s">
        <v>244</v>
      </c>
      <c r="C215" s="70" t="n">
        <f aca="false">D215+E215+F215+G215+H215+I215+K215+M215+O215+Q215+R215+T215+U215+S215</f>
        <v>128127.15</v>
      </c>
      <c r="D215" s="70"/>
      <c r="E215" s="70"/>
      <c r="F215" s="70"/>
      <c r="G215" s="70"/>
      <c r="H215" s="70"/>
      <c r="I215" s="70"/>
      <c r="J215" s="105"/>
      <c r="K215" s="105"/>
      <c r="L215" s="70"/>
      <c r="M215" s="70"/>
      <c r="N215" s="70"/>
      <c r="O215" s="70"/>
      <c r="P215" s="70"/>
      <c r="Q215" s="70"/>
      <c r="R215" s="70"/>
      <c r="S215" s="70"/>
      <c r="T215" s="70" t="n">
        <v>128127.15</v>
      </c>
      <c r="U215" s="70"/>
      <c r="V215" s="65" t="n">
        <v>2021</v>
      </c>
    </row>
    <row r="216" s="2" customFormat="true" ht="12.75" hidden="false" customHeight="true" outlineLevel="0" collapsed="false">
      <c r="A216" s="65" t="n">
        <f aca="false">1+A215</f>
        <v>2</v>
      </c>
      <c r="B216" s="68" t="s">
        <v>245</v>
      </c>
      <c r="C216" s="70" t="n">
        <f aca="false">D216+E216+F216+G216+H216+I216+K216+M216+O216+Q216+R216+T216+U216+S216</f>
        <v>82813</v>
      </c>
      <c r="D216" s="70"/>
      <c r="E216" s="70"/>
      <c r="F216" s="70"/>
      <c r="G216" s="70"/>
      <c r="H216" s="70"/>
      <c r="I216" s="70"/>
      <c r="J216" s="105"/>
      <c r="K216" s="105"/>
      <c r="L216" s="70"/>
      <c r="M216" s="70"/>
      <c r="N216" s="70"/>
      <c r="O216" s="70"/>
      <c r="P216" s="70"/>
      <c r="Q216" s="70"/>
      <c r="R216" s="70"/>
      <c r="S216" s="70"/>
      <c r="T216" s="70" t="n">
        <v>82813</v>
      </c>
      <c r="U216" s="70"/>
      <c r="V216" s="65" t="n">
        <v>2021</v>
      </c>
    </row>
    <row r="217" s="2" customFormat="true" ht="12.75" hidden="false" customHeight="true" outlineLevel="0" collapsed="false">
      <c r="A217" s="65" t="n">
        <f aca="false">1+A216</f>
        <v>3</v>
      </c>
      <c r="B217" s="68" t="s">
        <v>246</v>
      </c>
      <c r="C217" s="70" t="n">
        <f aca="false">D217+E217+F217+G217+H217+I217+K217+M217+O217+Q217+R217+T217+U217+S217</f>
        <v>58168</v>
      </c>
      <c r="D217" s="70"/>
      <c r="E217" s="70"/>
      <c r="F217" s="70"/>
      <c r="G217" s="70"/>
      <c r="H217" s="70"/>
      <c r="I217" s="70"/>
      <c r="J217" s="105"/>
      <c r="K217" s="105"/>
      <c r="L217" s="70"/>
      <c r="M217" s="70"/>
      <c r="N217" s="70"/>
      <c r="O217" s="70"/>
      <c r="P217" s="70"/>
      <c r="Q217" s="70"/>
      <c r="R217" s="70"/>
      <c r="S217" s="70"/>
      <c r="T217" s="70" t="n">
        <v>58168</v>
      </c>
      <c r="U217" s="70"/>
      <c r="V217" s="65" t="n">
        <v>2021</v>
      </c>
    </row>
    <row r="218" s="2" customFormat="true" ht="12.75" hidden="false" customHeight="true" outlineLevel="0" collapsed="false">
      <c r="A218" s="65" t="n">
        <f aca="false">1+A217</f>
        <v>4</v>
      </c>
      <c r="B218" s="68" t="s">
        <v>247</v>
      </c>
      <c r="C218" s="70" t="n">
        <f aca="false">D218+E218+F218+G218+H218+I218+K218+M218+O218+Q218+R218+T218+U218+S218</f>
        <v>57533</v>
      </c>
      <c r="D218" s="70"/>
      <c r="E218" s="70"/>
      <c r="F218" s="70"/>
      <c r="G218" s="70"/>
      <c r="H218" s="70"/>
      <c r="I218" s="70"/>
      <c r="J218" s="105"/>
      <c r="K218" s="105"/>
      <c r="L218" s="70"/>
      <c r="M218" s="70"/>
      <c r="N218" s="70"/>
      <c r="O218" s="70"/>
      <c r="P218" s="70"/>
      <c r="Q218" s="70"/>
      <c r="R218" s="70"/>
      <c r="S218" s="70"/>
      <c r="T218" s="70" t="n">
        <v>57533</v>
      </c>
      <c r="U218" s="70"/>
      <c r="V218" s="65" t="n">
        <v>2021</v>
      </c>
    </row>
    <row r="219" s="2" customFormat="true" ht="12.75" hidden="false" customHeight="true" outlineLevel="0" collapsed="false">
      <c r="A219" s="65" t="n">
        <f aca="false">1+A218</f>
        <v>5</v>
      </c>
      <c r="B219" s="68" t="s">
        <v>248</v>
      </c>
      <c r="C219" s="70" t="n">
        <f aca="false">D219+E219+F219+G219+H219+I219+K219+M219+O219+Q219+R219+T219+U219+S219</f>
        <v>199265.67</v>
      </c>
      <c r="D219" s="70"/>
      <c r="E219" s="70"/>
      <c r="F219" s="70"/>
      <c r="G219" s="70"/>
      <c r="H219" s="70"/>
      <c r="I219" s="70"/>
      <c r="J219" s="105"/>
      <c r="K219" s="105"/>
      <c r="L219" s="70"/>
      <c r="M219" s="70"/>
      <c r="N219" s="70"/>
      <c r="O219" s="70"/>
      <c r="P219" s="70"/>
      <c r="Q219" s="70"/>
      <c r="R219" s="70"/>
      <c r="S219" s="70"/>
      <c r="T219" s="70" t="n">
        <v>199265.67</v>
      </c>
      <c r="U219" s="70"/>
      <c r="V219" s="65" t="n">
        <v>2021</v>
      </c>
    </row>
    <row r="220" s="2" customFormat="true" ht="12.75" hidden="false" customHeight="true" outlineLevel="0" collapsed="false">
      <c r="A220" s="65" t="n">
        <f aca="false">1+A219</f>
        <v>6</v>
      </c>
      <c r="B220" s="68" t="s">
        <v>249</v>
      </c>
      <c r="C220" s="70" t="n">
        <f aca="false">D220+E220+F220+G220+H220+I220+K220+M220+O220+Q220+R220+T220+U220+S220</f>
        <v>42686.49</v>
      </c>
      <c r="D220" s="70"/>
      <c r="E220" s="70"/>
      <c r="F220" s="70"/>
      <c r="G220" s="70"/>
      <c r="H220" s="70"/>
      <c r="I220" s="70"/>
      <c r="J220" s="105"/>
      <c r="K220" s="105"/>
      <c r="L220" s="70"/>
      <c r="M220" s="70"/>
      <c r="N220" s="70"/>
      <c r="O220" s="70"/>
      <c r="P220" s="70"/>
      <c r="Q220" s="70"/>
      <c r="R220" s="70"/>
      <c r="S220" s="70"/>
      <c r="T220" s="70" t="n">
        <v>42686.49</v>
      </c>
      <c r="U220" s="70"/>
      <c r="V220" s="65" t="n">
        <v>2021</v>
      </c>
    </row>
    <row r="221" s="2" customFormat="true" ht="12.75" hidden="false" customHeight="true" outlineLevel="0" collapsed="false">
      <c r="A221" s="65" t="n">
        <f aca="false">1+A220</f>
        <v>7</v>
      </c>
      <c r="B221" s="68" t="s">
        <v>250</v>
      </c>
      <c r="C221" s="70" t="n">
        <f aca="false">D221+E221+F221+G221+H221+I221+K221+M221+O221+Q221+R221+T221+U221+S221</f>
        <v>86074</v>
      </c>
      <c r="D221" s="70"/>
      <c r="E221" s="70"/>
      <c r="F221" s="70"/>
      <c r="G221" s="70"/>
      <c r="H221" s="70"/>
      <c r="I221" s="70"/>
      <c r="J221" s="105"/>
      <c r="K221" s="105"/>
      <c r="L221" s="70"/>
      <c r="M221" s="70"/>
      <c r="N221" s="70"/>
      <c r="O221" s="70"/>
      <c r="P221" s="70"/>
      <c r="Q221" s="70"/>
      <c r="R221" s="70"/>
      <c r="S221" s="70"/>
      <c r="T221" s="70" t="n">
        <v>86074</v>
      </c>
      <c r="U221" s="70"/>
      <c r="V221" s="65" t="n">
        <v>2021</v>
      </c>
    </row>
    <row r="222" s="2" customFormat="true" ht="12.75" hidden="false" customHeight="true" outlineLevel="0" collapsed="false">
      <c r="A222" s="65" t="n">
        <f aca="false">1+A221</f>
        <v>8</v>
      </c>
      <c r="B222" s="68" t="s">
        <v>251</v>
      </c>
      <c r="C222" s="70" t="n">
        <f aca="false">D222+E222+F222+G222+H222+I222+K222+M222+O222+Q222+R222+T222+U222+S222</f>
        <v>127072</v>
      </c>
      <c r="D222" s="70"/>
      <c r="E222" s="70"/>
      <c r="F222" s="70"/>
      <c r="G222" s="70"/>
      <c r="H222" s="70"/>
      <c r="I222" s="70"/>
      <c r="J222" s="105"/>
      <c r="K222" s="105"/>
      <c r="L222" s="70"/>
      <c r="M222" s="70"/>
      <c r="N222" s="70"/>
      <c r="O222" s="70"/>
      <c r="P222" s="70"/>
      <c r="Q222" s="70"/>
      <c r="R222" s="70"/>
      <c r="S222" s="70"/>
      <c r="T222" s="70" t="n">
        <v>127072</v>
      </c>
      <c r="U222" s="70"/>
      <c r="V222" s="65" t="n">
        <v>2021</v>
      </c>
    </row>
    <row r="223" s="2" customFormat="true" ht="12.75" hidden="false" customHeight="true" outlineLevel="0" collapsed="false">
      <c r="A223" s="65" t="n">
        <f aca="false">1+A222</f>
        <v>9</v>
      </c>
      <c r="B223" s="68" t="s">
        <v>252</v>
      </c>
      <c r="C223" s="70" t="n">
        <f aca="false">D223+E223+F223+G223+H223+I223+K223+M223+O223+Q223+R223+T223+U223+S223</f>
        <v>85135</v>
      </c>
      <c r="D223" s="70"/>
      <c r="E223" s="70"/>
      <c r="F223" s="70"/>
      <c r="G223" s="70"/>
      <c r="H223" s="70"/>
      <c r="I223" s="70"/>
      <c r="J223" s="105"/>
      <c r="K223" s="105"/>
      <c r="L223" s="70"/>
      <c r="M223" s="70"/>
      <c r="N223" s="70"/>
      <c r="O223" s="70"/>
      <c r="P223" s="70"/>
      <c r="Q223" s="70"/>
      <c r="R223" s="70"/>
      <c r="S223" s="70"/>
      <c r="T223" s="70" t="n">
        <v>85135</v>
      </c>
      <c r="U223" s="70"/>
      <c r="V223" s="65" t="n">
        <v>2021</v>
      </c>
    </row>
    <row r="224" s="2" customFormat="true" ht="12.75" hidden="false" customHeight="true" outlineLevel="0" collapsed="false">
      <c r="A224" s="65" t="n">
        <f aca="false">1+A223</f>
        <v>10</v>
      </c>
      <c r="B224" s="68" t="s">
        <v>253</v>
      </c>
      <c r="C224" s="70" t="n">
        <f aca="false">D224+E224+F224+G224+H224+I224+K224+M224+O224+Q224+R224+T224+U224+S224</f>
        <v>1467760.96033325</v>
      </c>
      <c r="D224" s="70" t="n">
        <v>303247.144</v>
      </c>
      <c r="E224" s="70"/>
      <c r="F224" s="70"/>
      <c r="G224" s="70"/>
      <c r="H224" s="70"/>
      <c r="I224" s="70"/>
      <c r="J224" s="105"/>
      <c r="K224" s="105"/>
      <c r="L224" s="70" t="n">
        <v>484</v>
      </c>
      <c r="M224" s="70" t="n">
        <v>918046.8760752</v>
      </c>
      <c r="N224" s="70"/>
      <c r="O224" s="70"/>
      <c r="P224" s="70"/>
      <c r="Q224" s="70"/>
      <c r="R224" s="70"/>
      <c r="S224" s="70"/>
      <c r="T224" s="70" t="n">
        <v>220331.250258048</v>
      </c>
      <c r="U224" s="70" t="n">
        <f aca="false">ROUND(0.0214*(D224+E224+F224+G224+H224+I224+M224+O224+R224),2)</f>
        <v>26135.69</v>
      </c>
      <c r="V224" s="65" t="n">
        <v>2021</v>
      </c>
    </row>
    <row r="225" s="2" customFormat="true" ht="12.75" hidden="false" customHeight="true" outlineLevel="0" collapsed="false">
      <c r="A225" s="65" t="n">
        <f aca="false">1+A224</f>
        <v>11</v>
      </c>
      <c r="B225" s="68" t="s">
        <v>231</v>
      </c>
      <c r="C225" s="70" t="n">
        <f aca="false">D225+E225+F225+G225+H225+I225+K225+M225+O225+Q225+R225+T225+U225+S225</f>
        <v>13309002.85</v>
      </c>
      <c r="D225" s="70" t="n">
        <v>1368932</v>
      </c>
      <c r="E225" s="70" t="n">
        <v>3544363</v>
      </c>
      <c r="F225" s="70"/>
      <c r="G225" s="70" t="n">
        <v>3048125</v>
      </c>
      <c r="H225" s="70"/>
      <c r="I225" s="70" t="n">
        <v>1510000</v>
      </c>
      <c r="J225" s="105"/>
      <c r="K225" s="105"/>
      <c r="L225" s="70"/>
      <c r="M225" s="70"/>
      <c r="N225" s="70"/>
      <c r="O225" s="70"/>
      <c r="P225" s="70" t="n">
        <v>4981.5</v>
      </c>
      <c r="Q225" s="70" t="n">
        <v>3371390</v>
      </c>
      <c r="R225" s="70" t="n">
        <v>200581</v>
      </c>
      <c r="S225" s="70"/>
      <c r="T225" s="70"/>
      <c r="U225" s="70" t="n">
        <f aca="false">419354.01-U182</f>
        <v>265611.85</v>
      </c>
      <c r="V225" s="65" t="n">
        <v>2021</v>
      </c>
    </row>
    <row r="226" s="2" customFormat="true" ht="12.75" hidden="false" customHeight="true" outlineLevel="0" collapsed="false">
      <c r="A226" s="65" t="n">
        <f aca="false">1+A225</f>
        <v>12</v>
      </c>
      <c r="B226" s="68" t="s">
        <v>255</v>
      </c>
      <c r="C226" s="70" t="n">
        <f aca="false">D226+E226+F226+G226+H226+I226+K226+M226+O226+Q226+R226+T226+U226+S226</f>
        <v>288698.85</v>
      </c>
      <c r="D226" s="70"/>
      <c r="E226" s="70"/>
      <c r="F226" s="70"/>
      <c r="G226" s="70"/>
      <c r="H226" s="70"/>
      <c r="I226" s="70"/>
      <c r="J226" s="105"/>
      <c r="K226" s="105"/>
      <c r="L226" s="70"/>
      <c r="M226" s="70"/>
      <c r="N226" s="70"/>
      <c r="O226" s="70"/>
      <c r="P226" s="70"/>
      <c r="Q226" s="70"/>
      <c r="R226" s="70"/>
      <c r="S226" s="70"/>
      <c r="T226" s="70" t="n">
        <v>288698.85</v>
      </c>
      <c r="U226" s="70"/>
      <c r="V226" s="65" t="n">
        <v>2021</v>
      </c>
    </row>
    <row r="227" s="2" customFormat="true" ht="12.75" hidden="false" customHeight="true" outlineLevel="0" collapsed="false">
      <c r="A227" s="65" t="n">
        <f aca="false">1+A226</f>
        <v>13</v>
      </c>
      <c r="B227" s="68" t="s">
        <v>257</v>
      </c>
      <c r="C227" s="70" t="n">
        <f aca="false">D227+E227+F227+G227+H227+I227+K227+M227+O227+Q227+R227+T227+U227+S227</f>
        <v>165537.9</v>
      </c>
      <c r="D227" s="70"/>
      <c r="E227" s="70"/>
      <c r="F227" s="70"/>
      <c r="G227" s="70"/>
      <c r="H227" s="70"/>
      <c r="I227" s="70"/>
      <c r="J227" s="105"/>
      <c r="K227" s="105"/>
      <c r="L227" s="70"/>
      <c r="M227" s="70"/>
      <c r="N227" s="70"/>
      <c r="O227" s="70"/>
      <c r="P227" s="70"/>
      <c r="Q227" s="70"/>
      <c r="R227" s="70"/>
      <c r="S227" s="70"/>
      <c r="T227" s="70" t="n">
        <v>165537.9</v>
      </c>
      <c r="U227" s="70"/>
      <c r="V227" s="65" t="n">
        <v>2021</v>
      </c>
    </row>
    <row r="228" s="2" customFormat="true" ht="12.75" hidden="false" customHeight="true" outlineLevel="0" collapsed="false">
      <c r="A228" s="65" t="n">
        <f aca="false">1+A227</f>
        <v>14</v>
      </c>
      <c r="B228" s="68" t="s">
        <v>258</v>
      </c>
      <c r="C228" s="70" t="n">
        <f aca="false">D228+E228+F228+G228+H228+I228+K228+M228+O228+Q228+R228+T228+U228+S228</f>
        <v>12389781.84</v>
      </c>
      <c r="D228" s="70" t="n">
        <v>1418535.86</v>
      </c>
      <c r="E228" s="70" t="n">
        <v>1256743.28</v>
      </c>
      <c r="F228" s="130"/>
      <c r="G228" s="70" t="n">
        <v>408282.32</v>
      </c>
      <c r="H228" s="70"/>
      <c r="I228" s="70" t="n">
        <v>316658.14</v>
      </c>
      <c r="J228" s="105"/>
      <c r="K228" s="105"/>
      <c r="L228" s="70" t="n">
        <v>628</v>
      </c>
      <c r="M228" s="70" t="n">
        <v>4802954.97</v>
      </c>
      <c r="N228" s="70"/>
      <c r="O228" s="70" t="n">
        <v>812879.91</v>
      </c>
      <c r="P228" s="70"/>
      <c r="Q228" s="70" t="n">
        <v>2465326.08</v>
      </c>
      <c r="R228" s="70" t="n">
        <v>215272.44</v>
      </c>
      <c r="S228" s="70"/>
      <c r="T228" s="131" t="n">
        <f aca="false">369953.1+154217.63</f>
        <v>524170.73</v>
      </c>
      <c r="U228" s="131" t="n">
        <v>168958.11</v>
      </c>
      <c r="V228" s="65" t="n">
        <v>2021</v>
      </c>
    </row>
    <row r="229" s="2" customFormat="true" ht="12.75" hidden="false" customHeight="true" outlineLevel="0" collapsed="false">
      <c r="A229" s="65" t="n">
        <f aca="false">1+A228</f>
        <v>15</v>
      </c>
      <c r="B229" s="68" t="s">
        <v>259</v>
      </c>
      <c r="C229" s="70" t="n">
        <f aca="false">D229+E229+F229+G229+H229+I229+K229+M229+O229+Q229+R229+T229+U229+S229</f>
        <v>309768</v>
      </c>
      <c r="D229" s="70"/>
      <c r="E229" s="70"/>
      <c r="F229" s="70"/>
      <c r="G229" s="70"/>
      <c r="H229" s="70"/>
      <c r="I229" s="70"/>
      <c r="J229" s="105"/>
      <c r="K229" s="105"/>
      <c r="L229" s="70"/>
      <c r="M229" s="70"/>
      <c r="N229" s="70"/>
      <c r="O229" s="70"/>
      <c r="P229" s="70"/>
      <c r="Q229" s="70"/>
      <c r="R229" s="70"/>
      <c r="S229" s="70"/>
      <c r="T229" s="70" t="n">
        <v>309768</v>
      </c>
      <c r="U229" s="70"/>
      <c r="V229" s="65" t="n">
        <v>2021</v>
      </c>
    </row>
    <row r="230" s="2" customFormat="true" ht="12.75" hidden="false" customHeight="true" outlineLevel="0" collapsed="false">
      <c r="A230" s="65" t="n">
        <f aca="false">1+A229</f>
        <v>16</v>
      </c>
      <c r="B230" s="68" t="s">
        <v>260</v>
      </c>
      <c r="C230" s="70" t="n">
        <f aca="false">D230+E230+F230+G230+H230+I230+K230+M230+O230+Q230+R230+T230+U230+S230</f>
        <v>454607.91</v>
      </c>
      <c r="D230" s="70"/>
      <c r="E230" s="70"/>
      <c r="F230" s="70"/>
      <c r="G230" s="70"/>
      <c r="H230" s="70"/>
      <c r="I230" s="70"/>
      <c r="J230" s="105"/>
      <c r="K230" s="105"/>
      <c r="L230" s="70"/>
      <c r="M230" s="70"/>
      <c r="N230" s="70"/>
      <c r="O230" s="70"/>
      <c r="P230" s="70"/>
      <c r="Q230" s="70"/>
      <c r="R230" s="70"/>
      <c r="S230" s="70"/>
      <c r="T230" s="70" t="n">
        <f aca="false">300390.28+154217.63</f>
        <v>454607.91</v>
      </c>
      <c r="U230" s="70"/>
      <c r="V230" s="65" t="n">
        <v>2021</v>
      </c>
    </row>
    <row r="231" s="2" customFormat="true" ht="12.75" hidden="false" customHeight="true" outlineLevel="0" collapsed="false">
      <c r="A231" s="65" t="n">
        <f aca="false">1+A230</f>
        <v>17</v>
      </c>
      <c r="B231" s="68" t="s">
        <v>261</v>
      </c>
      <c r="C231" s="70" t="n">
        <f aca="false">D231+E231+F231+G231+H231+I231+K231+M231+O231+Q231+R231+T231+U231+S231</f>
        <v>491347</v>
      </c>
      <c r="D231" s="70"/>
      <c r="E231" s="70"/>
      <c r="F231" s="70"/>
      <c r="G231" s="70"/>
      <c r="H231" s="70"/>
      <c r="I231" s="70"/>
      <c r="J231" s="105"/>
      <c r="K231" s="105"/>
      <c r="L231" s="70"/>
      <c r="M231" s="70"/>
      <c r="N231" s="70"/>
      <c r="O231" s="70"/>
      <c r="P231" s="70"/>
      <c r="Q231" s="70"/>
      <c r="R231" s="70"/>
      <c r="S231" s="70"/>
      <c r="T231" s="70" t="n">
        <v>491347</v>
      </c>
      <c r="U231" s="70"/>
      <c r="V231" s="65" t="n">
        <v>2021</v>
      </c>
    </row>
    <row r="232" s="2" customFormat="true" ht="12.75" hidden="false" customHeight="true" outlineLevel="0" collapsed="false">
      <c r="A232" s="65" t="n">
        <f aca="false">1+A231</f>
        <v>18</v>
      </c>
      <c r="B232" s="68" t="s">
        <v>262</v>
      </c>
      <c r="C232" s="70" t="n">
        <f aca="false">D232+E232+F232+G232+H232+I232+K232+M232+O232+Q232+R232+T232+U232+S232</f>
        <v>703556</v>
      </c>
      <c r="D232" s="70"/>
      <c r="E232" s="70"/>
      <c r="F232" s="70"/>
      <c r="G232" s="70"/>
      <c r="H232" s="70"/>
      <c r="I232" s="70"/>
      <c r="J232" s="105"/>
      <c r="K232" s="105"/>
      <c r="L232" s="70"/>
      <c r="M232" s="70"/>
      <c r="N232" s="70"/>
      <c r="O232" s="70"/>
      <c r="P232" s="70"/>
      <c r="Q232" s="70"/>
      <c r="R232" s="70"/>
      <c r="S232" s="70"/>
      <c r="T232" s="70" t="n">
        <v>703556</v>
      </c>
      <c r="U232" s="70"/>
      <c r="V232" s="65" t="n">
        <v>2021</v>
      </c>
    </row>
    <row r="233" s="2" customFormat="true" ht="12.75" hidden="false" customHeight="true" outlineLevel="0" collapsed="false">
      <c r="A233" s="65" t="n">
        <f aca="false">1+A232</f>
        <v>19</v>
      </c>
      <c r="B233" s="68" t="s">
        <v>263</v>
      </c>
      <c r="C233" s="70" t="n">
        <f aca="false">D233+E233+F233+G233+H233+I233+K233+M233+O233+Q233+R233+T233+U233+S233</f>
        <v>22803721.86</v>
      </c>
      <c r="D233" s="70" t="n">
        <v>2240922</v>
      </c>
      <c r="E233" s="70" t="n">
        <v>3432209</v>
      </c>
      <c r="F233" s="130"/>
      <c r="G233" s="70" t="n">
        <v>3093943</v>
      </c>
      <c r="H233" s="70"/>
      <c r="I233" s="70" t="n">
        <v>1322779</v>
      </c>
      <c r="J233" s="105"/>
      <c r="K233" s="105"/>
      <c r="L233" s="70" t="n">
        <v>1010</v>
      </c>
      <c r="M233" s="70" t="n">
        <v>7501735</v>
      </c>
      <c r="N233" s="70" t="n">
        <v>247.8</v>
      </c>
      <c r="O233" s="70" t="n">
        <v>309794</v>
      </c>
      <c r="P233" s="70" t="n">
        <v>2163.52</v>
      </c>
      <c r="Q233" s="70" t="n">
        <v>4097303</v>
      </c>
      <c r="R233" s="70"/>
      <c r="S233" s="70"/>
      <c r="T233" s="131" t="n">
        <v>334265</v>
      </c>
      <c r="U233" s="70" t="n">
        <f aca="false">ROUND(0.0214*(D233+E233+F233+G233+H233+I233+M233+O233+Q233+R233),2)</f>
        <v>470771.86</v>
      </c>
      <c r="V233" s="65" t="n">
        <v>2021</v>
      </c>
    </row>
    <row r="234" s="2" customFormat="true" ht="12.75" hidden="false" customHeight="true" outlineLevel="0" collapsed="false">
      <c r="A234" s="65" t="n">
        <f aca="false">1+A233</f>
        <v>20</v>
      </c>
      <c r="B234" s="68" t="s">
        <v>264</v>
      </c>
      <c r="C234" s="70" t="n">
        <f aca="false">D234+E234+F234+G234+H234+I234+K234+M234+O234+Q234+R234+T234+U234+S234</f>
        <v>1283741.55</v>
      </c>
      <c r="D234" s="70"/>
      <c r="E234" s="70"/>
      <c r="F234" s="70"/>
      <c r="G234" s="70"/>
      <c r="H234" s="70"/>
      <c r="I234" s="70"/>
      <c r="J234" s="105"/>
      <c r="K234" s="105"/>
      <c r="L234" s="70"/>
      <c r="M234" s="70"/>
      <c r="N234" s="70"/>
      <c r="O234" s="70"/>
      <c r="P234" s="70"/>
      <c r="Q234" s="70"/>
      <c r="R234" s="70"/>
      <c r="S234" s="70"/>
      <c r="T234" s="70" t="n">
        <v>1283741.55</v>
      </c>
      <c r="U234" s="70"/>
      <c r="V234" s="65" t="n">
        <v>2021</v>
      </c>
    </row>
    <row r="235" s="2" customFormat="true" ht="12.75" hidden="false" customHeight="true" outlineLevel="0" collapsed="false">
      <c r="A235" s="65" t="n">
        <f aca="false">1+A234</f>
        <v>21</v>
      </c>
      <c r="B235" s="68" t="s">
        <v>265</v>
      </c>
      <c r="C235" s="70" t="n">
        <f aca="false">D235+E235+F235+G235+H235+I235+K235+M235+O235+Q235+R235+T235+U235+S235</f>
        <v>170870.427</v>
      </c>
      <c r="D235" s="70"/>
      <c r="E235" s="70"/>
      <c r="F235" s="70"/>
      <c r="G235" s="70"/>
      <c r="H235" s="70"/>
      <c r="I235" s="70"/>
      <c r="J235" s="105"/>
      <c r="K235" s="105"/>
      <c r="L235" s="70"/>
      <c r="M235" s="70"/>
      <c r="N235" s="70"/>
      <c r="O235" s="70"/>
      <c r="P235" s="70"/>
      <c r="Q235" s="70"/>
      <c r="R235" s="70"/>
      <c r="S235" s="70"/>
      <c r="T235" s="70" t="n">
        <v>170870.427</v>
      </c>
      <c r="U235" s="70"/>
      <c r="V235" s="65" t="n">
        <v>2021</v>
      </c>
    </row>
    <row r="236" s="2" customFormat="true" ht="12.75" hidden="false" customHeight="true" outlineLevel="0" collapsed="false">
      <c r="A236" s="65" t="n">
        <f aca="false">1+A235</f>
        <v>22</v>
      </c>
      <c r="B236" s="68" t="s">
        <v>267</v>
      </c>
      <c r="C236" s="70" t="n">
        <f aca="false">D236+E236+F236+G236+H236+I236+K236+M236+O236+Q236+R236+T236+U236+S236</f>
        <v>169061.256</v>
      </c>
      <c r="D236" s="70"/>
      <c r="E236" s="70"/>
      <c r="F236" s="70"/>
      <c r="G236" s="70"/>
      <c r="H236" s="70"/>
      <c r="I236" s="70"/>
      <c r="J236" s="105"/>
      <c r="K236" s="105"/>
      <c r="L236" s="70"/>
      <c r="M236" s="70"/>
      <c r="N236" s="70"/>
      <c r="O236" s="70"/>
      <c r="P236" s="70"/>
      <c r="Q236" s="70"/>
      <c r="R236" s="70"/>
      <c r="S236" s="70"/>
      <c r="T236" s="70" t="n">
        <v>169061.256</v>
      </c>
      <c r="U236" s="70"/>
      <c r="V236" s="65" t="n">
        <v>2021</v>
      </c>
    </row>
    <row r="237" s="2" customFormat="true" ht="12.75" hidden="false" customHeight="true" outlineLevel="0" collapsed="false">
      <c r="A237" s="65" t="n">
        <f aca="false">1+A236</f>
        <v>23</v>
      </c>
      <c r="B237" s="68" t="s">
        <v>268</v>
      </c>
      <c r="C237" s="70" t="n">
        <f aca="false">D237+E237+F237+G237+H237+I237+K237+M237+O237+Q237+R237+T237+U237+S237</f>
        <v>161247.177</v>
      </c>
      <c r="D237" s="70"/>
      <c r="E237" s="70"/>
      <c r="F237" s="70"/>
      <c r="G237" s="70"/>
      <c r="H237" s="70"/>
      <c r="I237" s="70"/>
      <c r="J237" s="105"/>
      <c r="K237" s="105"/>
      <c r="L237" s="70"/>
      <c r="M237" s="70"/>
      <c r="N237" s="70"/>
      <c r="O237" s="70"/>
      <c r="P237" s="70"/>
      <c r="Q237" s="70"/>
      <c r="R237" s="70"/>
      <c r="S237" s="70"/>
      <c r="T237" s="70" t="n">
        <v>161247.177</v>
      </c>
      <c r="U237" s="70"/>
      <c r="V237" s="65" t="n">
        <v>2021</v>
      </c>
    </row>
    <row r="238" s="2" customFormat="true" ht="12.75" hidden="false" customHeight="true" outlineLevel="0" collapsed="false">
      <c r="A238" s="65" t="n">
        <f aca="false">1+A237</f>
        <v>24</v>
      </c>
      <c r="B238" s="68" t="s">
        <v>269</v>
      </c>
      <c r="C238" s="70" t="n">
        <f aca="false">D238+E238+F238+G238+H238+I238+K238+M238+O238+Q238+R238+T238+U238+S238</f>
        <v>104508.495</v>
      </c>
      <c r="D238" s="70"/>
      <c r="E238" s="70"/>
      <c r="F238" s="70"/>
      <c r="G238" s="70"/>
      <c r="H238" s="70"/>
      <c r="I238" s="70"/>
      <c r="J238" s="105"/>
      <c r="K238" s="105"/>
      <c r="L238" s="70"/>
      <c r="M238" s="70"/>
      <c r="N238" s="70"/>
      <c r="O238" s="70"/>
      <c r="P238" s="70"/>
      <c r="Q238" s="70"/>
      <c r="R238" s="70"/>
      <c r="S238" s="70"/>
      <c r="T238" s="70" t="n">
        <v>104508.495</v>
      </c>
      <c r="U238" s="70"/>
      <c r="V238" s="65" t="n">
        <v>2021</v>
      </c>
    </row>
    <row r="239" s="2" customFormat="true" ht="12.75" hidden="false" customHeight="true" outlineLevel="0" collapsed="false">
      <c r="A239" s="65" t="n">
        <f aca="false">1+A238</f>
        <v>25</v>
      </c>
      <c r="B239" s="68" t="s">
        <v>270</v>
      </c>
      <c r="C239" s="70" t="n">
        <f aca="false">D239+E239+F239+G239+H239+I239+K239+M239+O239+Q239+R239+T239+U239+S239</f>
        <v>105239.862</v>
      </c>
      <c r="D239" s="70"/>
      <c r="E239" s="70"/>
      <c r="F239" s="70"/>
      <c r="G239" s="70"/>
      <c r="H239" s="70"/>
      <c r="I239" s="70"/>
      <c r="J239" s="105"/>
      <c r="K239" s="105"/>
      <c r="L239" s="70"/>
      <c r="M239" s="70"/>
      <c r="N239" s="70"/>
      <c r="O239" s="70"/>
      <c r="P239" s="70"/>
      <c r="Q239" s="70"/>
      <c r="R239" s="70"/>
      <c r="S239" s="70"/>
      <c r="T239" s="70" t="n">
        <v>105239.862</v>
      </c>
      <c r="U239" s="70"/>
      <c r="V239" s="65" t="n">
        <v>2021</v>
      </c>
    </row>
    <row r="240" s="2" customFormat="true" ht="12.75" hidden="false" customHeight="true" outlineLevel="0" collapsed="false">
      <c r="A240" s="65" t="n">
        <f aca="false">1+A239</f>
        <v>26</v>
      </c>
      <c r="B240" s="68" t="s">
        <v>241</v>
      </c>
      <c r="C240" s="70" t="n">
        <f aca="false">D240+E240+F240+G240+H240+I240+K240+M240+O240+Q240+R240+T240+U240+S240</f>
        <v>5430977.78</v>
      </c>
      <c r="D240" s="70"/>
      <c r="E240" s="70" t="n">
        <v>725085.36</v>
      </c>
      <c r="F240" s="70"/>
      <c r="G240" s="70" t="n">
        <v>322492.44</v>
      </c>
      <c r="H240" s="70"/>
      <c r="I240" s="70" t="n">
        <v>375375.69</v>
      </c>
      <c r="J240" s="105"/>
      <c r="K240" s="105"/>
      <c r="L240" s="70" t="n">
        <v>664</v>
      </c>
      <c r="M240" s="70" t="n">
        <v>2681359</v>
      </c>
      <c r="N240" s="70"/>
      <c r="O240" s="70"/>
      <c r="P240" s="70" t="n">
        <v>632</v>
      </c>
      <c r="Q240" s="70" t="n">
        <v>1238833</v>
      </c>
      <c r="R240" s="70"/>
      <c r="S240" s="70"/>
      <c r="T240" s="70"/>
      <c r="U240" s="70" t="n">
        <f aca="false">ROUND(0.0214*(D240+E240+F240+G240+H240+I240+M240+O240+R240),2)</f>
        <v>87832.29</v>
      </c>
      <c r="V240" s="65" t="n">
        <v>2021</v>
      </c>
    </row>
    <row r="241" s="2" customFormat="true" ht="12.75" hidden="false" customHeight="true" outlineLevel="0" collapsed="false">
      <c r="A241" s="65" t="n">
        <f aca="false">1+A240</f>
        <v>27</v>
      </c>
      <c r="B241" s="68" t="s">
        <v>204</v>
      </c>
      <c r="C241" s="70" t="n">
        <f aca="false">D241+E241+F241+G241+H241+I241+K241+M241+O241+Q241+R241+T241+U241+S241</f>
        <v>12297189.65</v>
      </c>
      <c r="D241" s="70"/>
      <c r="E241" s="70" t="n">
        <v>5385428</v>
      </c>
      <c r="F241" s="70"/>
      <c r="G241" s="70" t="n">
        <v>710288</v>
      </c>
      <c r="H241" s="70"/>
      <c r="I241" s="70" t="n">
        <v>796404</v>
      </c>
      <c r="J241" s="105"/>
      <c r="K241" s="105"/>
      <c r="L241" s="70"/>
      <c r="M241" s="70"/>
      <c r="N241" s="70"/>
      <c r="O241" s="70"/>
      <c r="P241" s="70" t="n">
        <v>1856</v>
      </c>
      <c r="Q241" s="70" t="n">
        <v>5257578.28</v>
      </c>
      <c r="R241" s="70"/>
      <c r="S241" s="70"/>
      <c r="T241" s="70"/>
      <c r="U241" s="70" t="n">
        <f aca="false">ROUND(0.0214*(D241+E241+F241+G241+H241+I241+M241+O241+R241),2)</f>
        <v>147491.37</v>
      </c>
      <c r="V241" s="65" t="n">
        <v>2021</v>
      </c>
    </row>
    <row r="242" s="2" customFormat="true" ht="12.75" hidden="false" customHeight="true" outlineLevel="0" collapsed="false">
      <c r="A242" s="65" t="n">
        <f aca="false">1+A241</f>
        <v>28</v>
      </c>
      <c r="B242" s="68" t="s">
        <v>211</v>
      </c>
      <c r="C242" s="70" t="n">
        <f aca="false">D242+E242+F242+G242+H242+I242+K242+M242+O242+Q242+R242+T242+U242+S242</f>
        <v>10760932.2223408</v>
      </c>
      <c r="D242" s="70"/>
      <c r="E242" s="70" t="n">
        <v>2023534.93</v>
      </c>
      <c r="F242" s="70"/>
      <c r="G242" s="70" t="n">
        <v>663420.02</v>
      </c>
      <c r="H242" s="70"/>
      <c r="I242" s="70" t="n">
        <v>225306.99</v>
      </c>
      <c r="J242" s="105"/>
      <c r="K242" s="105"/>
      <c r="L242" s="70" t="n">
        <v>601</v>
      </c>
      <c r="M242" s="70" t="n">
        <v>4442580.8</v>
      </c>
      <c r="N242" s="70"/>
      <c r="O242" s="70"/>
      <c r="P242" s="70" t="n">
        <v>1064</v>
      </c>
      <c r="Q242" s="70" t="n">
        <v>3224428.03</v>
      </c>
      <c r="R242" s="70"/>
      <c r="S242" s="70"/>
      <c r="T242" s="70"/>
      <c r="U242" s="70" t="n">
        <f aca="false">197761.27-16099.8176592</f>
        <v>181661.4523408</v>
      </c>
      <c r="V242" s="65" t="n">
        <v>2021</v>
      </c>
    </row>
    <row r="243" s="2" customFormat="true" ht="12.75" hidden="false" customHeight="true" outlineLevel="0" collapsed="false">
      <c r="A243" s="65" t="n">
        <f aca="false">1+A242</f>
        <v>29</v>
      </c>
      <c r="B243" s="68" t="s">
        <v>212</v>
      </c>
      <c r="C243" s="70" t="n">
        <f aca="false">D243+E243+F243+G243+H243+I243+K243+M243+O243+Q243+R243+T243+U243+S243</f>
        <v>9722223.48</v>
      </c>
      <c r="D243" s="70" t="n">
        <v>702187</v>
      </c>
      <c r="E243" s="70" t="n">
        <v>2451110</v>
      </c>
      <c r="F243" s="70"/>
      <c r="G243" s="70" t="n">
        <v>1574777</v>
      </c>
      <c r="H243" s="70"/>
      <c r="I243" s="70" t="n">
        <v>596927</v>
      </c>
      <c r="J243" s="105"/>
      <c r="K243" s="105"/>
      <c r="L243" s="70"/>
      <c r="M243" s="70"/>
      <c r="N243" s="70"/>
      <c r="O243" s="70"/>
      <c r="P243" s="70" t="n">
        <v>1325</v>
      </c>
      <c r="Q243" s="70" t="n">
        <v>4193526</v>
      </c>
      <c r="R243" s="70"/>
      <c r="S243" s="70"/>
      <c r="T243" s="70"/>
      <c r="U243" s="70" t="n">
        <f aca="false">ROUND(0.0214*(D243+E243+F243+G243+H243+I243+M243+O243+Q243+R243),2)</f>
        <v>203696.48</v>
      </c>
      <c r="V243" s="65" t="n">
        <v>2021</v>
      </c>
    </row>
    <row r="244" s="2" customFormat="true" ht="12.75" hidden="false" customHeight="true" outlineLevel="0" collapsed="false">
      <c r="A244" s="65" t="n">
        <f aca="false">1+A243</f>
        <v>30</v>
      </c>
      <c r="B244" s="68" t="s">
        <v>213</v>
      </c>
      <c r="C244" s="70" t="n">
        <f aca="false">D244+E244+F244+G244+H244+I244+K244+M244+O244+Q244+R244+T244+U244+S244</f>
        <v>10595121.73</v>
      </c>
      <c r="D244" s="70"/>
      <c r="E244" s="70" t="n">
        <v>1751557.97</v>
      </c>
      <c r="F244" s="70" t="n">
        <v>736128</v>
      </c>
      <c r="G244" s="70" t="n">
        <v>404094.87</v>
      </c>
      <c r="H244" s="70"/>
      <c r="I244" s="70" t="n">
        <v>304743.82</v>
      </c>
      <c r="J244" s="105"/>
      <c r="K244" s="105"/>
      <c r="L244" s="70" t="n">
        <v>567</v>
      </c>
      <c r="M244" s="70" t="n">
        <v>3423776.94</v>
      </c>
      <c r="N244" s="70"/>
      <c r="O244" s="70"/>
      <c r="P244" s="70" t="n">
        <v>1055</v>
      </c>
      <c r="Q244" s="70" t="n">
        <v>3829445.79</v>
      </c>
      <c r="R244" s="70"/>
      <c r="S244" s="70"/>
      <c r="T244" s="70"/>
      <c r="U244" s="70" t="n">
        <f aca="false">159449.77-14075.43</f>
        <v>145374.34</v>
      </c>
      <c r="V244" s="65" t="n">
        <v>2021</v>
      </c>
    </row>
    <row r="245" s="2" customFormat="true" ht="12.75" hidden="false" customHeight="true" outlineLevel="0" collapsed="false">
      <c r="A245" s="65" t="n">
        <f aca="false">1+A244</f>
        <v>31</v>
      </c>
      <c r="B245" s="68" t="s">
        <v>229</v>
      </c>
      <c r="C245" s="70" t="n">
        <f aca="false">D245+E245+F245+G245+H245+I245+K245+M245+O245+Q245+R245+T245+U245+S245</f>
        <v>1913661.72</v>
      </c>
      <c r="D245" s="131"/>
      <c r="E245" s="130"/>
      <c r="F245" s="70"/>
      <c r="G245" s="130"/>
      <c r="H245" s="70"/>
      <c r="I245" s="130"/>
      <c r="J245" s="105"/>
      <c r="K245" s="105"/>
      <c r="L245" s="70" t="n">
        <v>320</v>
      </c>
      <c r="M245" s="130"/>
      <c r="N245" s="70"/>
      <c r="O245" s="70"/>
      <c r="P245" s="70" t="n">
        <v>449</v>
      </c>
      <c r="Q245" s="130" t="n">
        <v>1715040</v>
      </c>
      <c r="R245" s="130" t="n">
        <v>158527.38</v>
      </c>
      <c r="S245" s="70"/>
      <c r="T245" s="70"/>
      <c r="U245" s="70" t="n">
        <f aca="false">ROUND(0.0214*(D245+E245+F245+G245+H245+I245+M245+O245+R245+Q245),2)</f>
        <v>40094.34</v>
      </c>
      <c r="V245" s="65" t="n">
        <v>2021</v>
      </c>
    </row>
    <row r="246" s="2" customFormat="true" ht="12.75" hidden="false" customHeight="true" outlineLevel="0" collapsed="false">
      <c r="A246" s="65" t="n">
        <f aca="false">1+A245</f>
        <v>32</v>
      </c>
      <c r="B246" s="68" t="s">
        <v>150</v>
      </c>
      <c r="C246" s="70" t="n">
        <f aca="false">D246+E246+F246+G246+H246+I246+K246+M246+O246+Q246+R246+T246+U246+S246</f>
        <v>6375990.04</v>
      </c>
      <c r="D246" s="70"/>
      <c r="E246" s="70" t="n">
        <v>660613.24</v>
      </c>
      <c r="F246" s="70"/>
      <c r="G246" s="70" t="n">
        <v>266763.47</v>
      </c>
      <c r="H246" s="70"/>
      <c r="I246" s="70" t="n">
        <v>162213.26</v>
      </c>
      <c r="J246" s="105"/>
      <c r="K246" s="105"/>
      <c r="L246" s="70" t="n">
        <v>643</v>
      </c>
      <c r="M246" s="70" t="n">
        <f aca="false">2756961.65+371394</f>
        <v>3128355.65</v>
      </c>
      <c r="N246" s="70" t="n">
        <v>495.2</v>
      </c>
      <c r="O246" s="70" t="n">
        <v>87163.16</v>
      </c>
      <c r="P246" s="70" t="n">
        <v>1386.42</v>
      </c>
      <c r="Q246" s="70" t="n">
        <v>1978751.93</v>
      </c>
      <c r="R246" s="70"/>
      <c r="S246" s="70"/>
      <c r="T246" s="70"/>
      <c r="U246" s="70" t="n">
        <f aca="false">ROUND(0.0214*(D246+E246+F246+G246+H246+I246+M246+O246+R246),2)</f>
        <v>92129.33</v>
      </c>
      <c r="V246" s="65" t="n">
        <v>2021</v>
      </c>
    </row>
    <row r="247" s="2" customFormat="true" ht="12.75" hidden="false" customHeight="true" outlineLevel="0" collapsed="false">
      <c r="A247" s="65" t="n">
        <f aca="false">1+A246</f>
        <v>33</v>
      </c>
      <c r="B247" s="68" t="s">
        <v>154</v>
      </c>
      <c r="C247" s="70" t="n">
        <f aca="false">D247+E247+F247+G247+H247+I247+K247+M247+O247+Q247+R247+T247+U247+S247</f>
        <v>17321654.075</v>
      </c>
      <c r="D247" s="70"/>
      <c r="E247" s="70" t="n">
        <v>2331210.37</v>
      </c>
      <c r="F247" s="70" t="n">
        <v>947211.3</v>
      </c>
      <c r="G247" s="70" t="n">
        <v>484538.14</v>
      </c>
      <c r="H247" s="70" t="n">
        <v>1277911.593</v>
      </c>
      <c r="I247" s="70" t="n">
        <v>430478.79</v>
      </c>
      <c r="J247" s="105"/>
      <c r="K247" s="105"/>
      <c r="L247" s="70" t="n">
        <v>1242</v>
      </c>
      <c r="M247" s="70" t="n">
        <v>5998070.94</v>
      </c>
      <c r="N247" s="70" t="n">
        <v>200</v>
      </c>
      <c r="O247" s="70" t="n">
        <v>2155767.502</v>
      </c>
      <c r="P247" s="70" t="n">
        <v>1100</v>
      </c>
      <c r="Q247" s="70" t="n">
        <v>3151554.04</v>
      </c>
      <c r="R247" s="70" t="n">
        <v>248024.64</v>
      </c>
      <c r="S247" s="70"/>
      <c r="T247" s="70"/>
      <c r="U247" s="70" t="n">
        <f aca="false">ROUND(0.0214*(D247+E247+F247+G247+H247+I247+M247+O247+R247),2)</f>
        <v>296886.76</v>
      </c>
      <c r="V247" s="65" t="n">
        <v>2021</v>
      </c>
    </row>
    <row r="248" s="129" customFormat="true" ht="12.75" hidden="false" customHeight="true" outlineLevel="0" collapsed="false">
      <c r="A248" s="65" t="n">
        <f aca="false">1+A247</f>
        <v>34</v>
      </c>
      <c r="B248" s="68" t="s">
        <v>157</v>
      </c>
      <c r="C248" s="70" t="n">
        <f aca="false">D248+E248+F248+G248+H248+I248+K248+M248+O248+Q248+R248+T248+U248+S248</f>
        <v>4130721.662606</v>
      </c>
      <c r="D248" s="70"/>
      <c r="E248" s="70" t="n">
        <v>998238.29</v>
      </c>
      <c r="F248" s="70"/>
      <c r="G248" s="70"/>
      <c r="H248" s="70"/>
      <c r="I248" s="70"/>
      <c r="J248" s="105"/>
      <c r="K248" s="105"/>
      <c r="L248" s="70"/>
      <c r="M248" s="70"/>
      <c r="N248" s="70"/>
      <c r="O248" s="70"/>
      <c r="P248" s="70" t="n">
        <v>1512</v>
      </c>
      <c r="Q248" s="70" t="n">
        <v>3045938</v>
      </c>
      <c r="R248" s="70"/>
      <c r="S248" s="70"/>
      <c r="T248" s="70"/>
      <c r="U248" s="70" t="n">
        <f aca="false">0.0214*(D248+E248+F248+G248+H248+I248+M248+O248+Q248+R248)</f>
        <v>86545.372606</v>
      </c>
      <c r="V248" s="65" t="n">
        <v>2021</v>
      </c>
    </row>
    <row r="249" s="2" customFormat="true" ht="12.75" hidden="false" customHeight="true" outlineLevel="0" collapsed="false">
      <c r="A249" s="65" t="n">
        <f aca="false">1+A248</f>
        <v>35</v>
      </c>
      <c r="B249" s="68" t="s">
        <v>161</v>
      </c>
      <c r="C249" s="70" t="n">
        <f aca="false">D249+E249+F249+G249+H249+I249+K249+M249+O249+Q249+R249+T249+U249+S249</f>
        <v>10041115.79</v>
      </c>
      <c r="D249" s="70"/>
      <c r="E249" s="70" t="n">
        <v>1728737</v>
      </c>
      <c r="F249" s="70"/>
      <c r="G249" s="70" t="n">
        <v>876425</v>
      </c>
      <c r="H249" s="70"/>
      <c r="I249" s="70" t="n">
        <v>1318649</v>
      </c>
      <c r="J249" s="105"/>
      <c r="K249" s="105"/>
      <c r="L249" s="70" t="n">
        <v>706</v>
      </c>
      <c r="M249" s="70" t="n">
        <v>3443061.6</v>
      </c>
      <c r="N249" s="70"/>
      <c r="O249" s="70"/>
      <c r="P249" s="70" t="n">
        <v>1184.5</v>
      </c>
      <c r="Q249" s="70" t="n">
        <v>2470723.2</v>
      </c>
      <c r="R249" s="70"/>
      <c r="S249" s="70"/>
      <c r="T249" s="70"/>
      <c r="U249" s="70" t="n">
        <v>203519.99</v>
      </c>
      <c r="V249" s="65" t="n">
        <v>2021</v>
      </c>
    </row>
    <row r="250" s="2" customFormat="true" ht="12.75" hidden="false" customHeight="true" outlineLevel="0" collapsed="false">
      <c r="A250" s="65" t="n">
        <f aca="false">1+A249</f>
        <v>36</v>
      </c>
      <c r="B250" s="68" t="s">
        <v>166</v>
      </c>
      <c r="C250" s="70" t="n">
        <f aca="false">D250+E250+F250+G250+H250+I250+K250+M250+O250+Q250+R250+T250+U250+S250</f>
        <v>5668583.945064</v>
      </c>
      <c r="D250" s="70"/>
      <c r="E250" s="70" t="n">
        <v>1246963.14</v>
      </c>
      <c r="F250" s="70"/>
      <c r="G250" s="70" t="n">
        <v>245791.8</v>
      </c>
      <c r="H250" s="70"/>
      <c r="I250" s="70" t="n">
        <v>222647.31</v>
      </c>
      <c r="J250" s="105"/>
      <c r="K250" s="105"/>
      <c r="L250" s="70"/>
      <c r="M250" s="70"/>
      <c r="N250" s="70"/>
      <c r="O250" s="70"/>
      <c r="P250" s="70" t="n">
        <v>990</v>
      </c>
      <c r="Q250" s="70" t="n">
        <v>3831332.08</v>
      </c>
      <c r="R250" s="70"/>
      <c r="S250" s="70"/>
      <c r="T250" s="70"/>
      <c r="U250" s="70" t="n">
        <f aca="false">196974.47-75124.854936</f>
        <v>121849.615064</v>
      </c>
      <c r="V250" s="65" t="n">
        <v>2021</v>
      </c>
    </row>
    <row r="251" s="2" customFormat="true" ht="12.75" hidden="false" customHeight="true" outlineLevel="0" collapsed="false">
      <c r="A251" s="65" t="n">
        <f aca="false">1+A250</f>
        <v>37</v>
      </c>
      <c r="B251" s="68" t="s">
        <v>170</v>
      </c>
      <c r="C251" s="70" t="n">
        <f aca="false">D251+E251+F251+G251+H251+I251+K251+M251+O251+Q251+R251+T251+U251+S251</f>
        <v>2949851.21</v>
      </c>
      <c r="D251" s="70" t="n">
        <v>301800</v>
      </c>
      <c r="E251" s="70" t="n">
        <v>494986</v>
      </c>
      <c r="F251" s="70"/>
      <c r="G251" s="70" t="n">
        <v>274212</v>
      </c>
      <c r="H251" s="70"/>
      <c r="I251" s="70" t="n">
        <v>192538</v>
      </c>
      <c r="J251" s="105"/>
      <c r="K251" s="105"/>
      <c r="L251" s="70"/>
      <c r="M251" s="70"/>
      <c r="N251" s="70"/>
      <c r="O251" s="70"/>
      <c r="P251" s="70" t="n">
        <v>540</v>
      </c>
      <c r="Q251" s="70" t="n">
        <v>1624511</v>
      </c>
      <c r="R251" s="70"/>
      <c r="S251" s="70"/>
      <c r="T251" s="70"/>
      <c r="U251" s="70" t="n">
        <v>61804.21</v>
      </c>
      <c r="V251" s="65" t="n">
        <v>2021</v>
      </c>
    </row>
    <row r="252" s="2" customFormat="true" ht="12.75" hidden="false" customHeight="true" outlineLevel="0" collapsed="false">
      <c r="A252" s="65" t="n">
        <f aca="false">1+A251</f>
        <v>38</v>
      </c>
      <c r="B252" s="68" t="s">
        <v>180</v>
      </c>
      <c r="C252" s="70" t="n">
        <f aca="false">D252+E252+F252+G252+H252+I252+K252+M252+O252+Q252+R252+T252+U252+S252</f>
        <v>2253519.508226</v>
      </c>
      <c r="D252" s="70"/>
      <c r="E252" s="70" t="n">
        <v>740296.74</v>
      </c>
      <c r="F252" s="70"/>
      <c r="G252" s="70"/>
      <c r="H252" s="70"/>
      <c r="I252" s="70"/>
      <c r="J252" s="105"/>
      <c r="K252" s="105"/>
      <c r="L252" s="70"/>
      <c r="M252" s="70"/>
      <c r="N252" s="70"/>
      <c r="O252" s="70"/>
      <c r="P252" s="70" t="n">
        <v>1049.67</v>
      </c>
      <c r="Q252" s="70" t="n">
        <v>1466007.85</v>
      </c>
      <c r="R252" s="70"/>
      <c r="S252" s="70"/>
      <c r="T252" s="70"/>
      <c r="U252" s="70" t="n">
        <f aca="false">0.0214*(D252+E252+F252+G252+H252+I252+M252+O252+Q252+R252)</f>
        <v>47214.918226</v>
      </c>
      <c r="V252" s="65" t="n">
        <v>2021</v>
      </c>
    </row>
    <row r="253" s="2" customFormat="true" ht="12.75" hidden="false" customHeight="true" outlineLevel="0" collapsed="false">
      <c r="A253" s="65" t="n">
        <f aca="false">1+A252</f>
        <v>39</v>
      </c>
      <c r="B253" s="68" t="s">
        <v>181</v>
      </c>
      <c r="C253" s="70" t="n">
        <f aca="false">D253+E253+F253+G253+H253+I253+K253+M253+O253+Q253+R253+T253+U253+S253</f>
        <v>4895047.16</v>
      </c>
      <c r="D253" s="70"/>
      <c r="E253" s="70" t="n">
        <v>1158536.37</v>
      </c>
      <c r="F253" s="70" t="n">
        <v>310783.9</v>
      </c>
      <c r="G253" s="70" t="n">
        <v>248108.49</v>
      </c>
      <c r="H253" s="70"/>
      <c r="I253" s="70" t="n">
        <v>138190.79</v>
      </c>
      <c r="J253" s="105"/>
      <c r="K253" s="105"/>
      <c r="L253" s="70" t="n">
        <v>385</v>
      </c>
      <c r="M253" s="70" t="n">
        <v>2296806.96</v>
      </c>
      <c r="N253" s="70"/>
      <c r="O253" s="70"/>
      <c r="P253" s="70" t="n">
        <v>830.4</v>
      </c>
      <c r="Q253" s="70" t="n">
        <v>570467.23</v>
      </c>
      <c r="R253" s="70" t="n">
        <v>81546.4</v>
      </c>
      <c r="S253" s="70"/>
      <c r="T253" s="70"/>
      <c r="U253" s="70" t="n">
        <f aca="false">ROUND(0.0214*(D253+E253+F253+G253+H253+I253+M253+O253+R253),2)</f>
        <v>90607.02</v>
      </c>
      <c r="V253" s="65" t="n">
        <v>2021</v>
      </c>
    </row>
    <row r="254" s="2" customFormat="true" ht="12.75" hidden="false" customHeight="true" outlineLevel="0" collapsed="false">
      <c r="A254" s="65" t="n">
        <f aca="false">1+A253</f>
        <v>40</v>
      </c>
      <c r="B254" s="68" t="s">
        <v>191</v>
      </c>
      <c r="C254" s="70" t="n">
        <f aca="false">D254+E254+F254+G254+H254+I254+K254+M254+O254+Q254+R254+T254+U254+S254</f>
        <v>14561277.15</v>
      </c>
      <c r="D254" s="70"/>
      <c r="E254" s="70" t="n">
        <v>1835099.21</v>
      </c>
      <c r="F254" s="70"/>
      <c r="G254" s="70" t="n">
        <v>612721.89</v>
      </c>
      <c r="H254" s="70" t="n">
        <v>959004.74</v>
      </c>
      <c r="I254" s="70" t="n">
        <v>564905.55</v>
      </c>
      <c r="J254" s="105"/>
      <c r="K254" s="105"/>
      <c r="L254" s="70" t="n">
        <v>1162</v>
      </c>
      <c r="M254" s="70" t="n">
        <v>5852133.29</v>
      </c>
      <c r="N254" s="70"/>
      <c r="O254" s="70" t="n">
        <v>436229.88</v>
      </c>
      <c r="P254" s="70" t="n">
        <v>1828</v>
      </c>
      <c r="Q254" s="70" t="n">
        <v>3953733.91</v>
      </c>
      <c r="R254" s="70"/>
      <c r="S254" s="70"/>
      <c r="T254" s="70"/>
      <c r="U254" s="70" t="n">
        <f aca="false">371920.02-24471.34</f>
        <v>347448.68</v>
      </c>
      <c r="V254" s="65" t="n">
        <v>2021</v>
      </c>
    </row>
    <row r="255" s="2" customFormat="true" ht="12.75" hidden="false" customHeight="true" outlineLevel="0" collapsed="false">
      <c r="A255" s="65" t="n">
        <f aca="false">1+A254</f>
        <v>41</v>
      </c>
      <c r="B255" s="68" t="s">
        <v>217</v>
      </c>
      <c r="C255" s="70" t="n">
        <f aca="false">D255+E255+F255+G255+H255+I255+K255+M255+O255+Q255+R255+T255+U255+S255</f>
        <v>4926376.063202</v>
      </c>
      <c r="D255" s="70"/>
      <c r="E255" s="70" t="n">
        <v>1228034</v>
      </c>
      <c r="F255" s="70"/>
      <c r="G255" s="70"/>
      <c r="H255" s="70"/>
      <c r="I255" s="70"/>
      <c r="J255" s="105"/>
      <c r="K255" s="105"/>
      <c r="L255" s="70" t="n">
        <v>571</v>
      </c>
      <c r="M255" s="70" t="n">
        <v>2092507.16</v>
      </c>
      <c r="N255" s="70"/>
      <c r="O255" s="70"/>
      <c r="P255" s="70" t="n">
        <v>1183.75</v>
      </c>
      <c r="Q255" s="70" t="n">
        <v>1502619.27</v>
      </c>
      <c r="R255" s="70"/>
      <c r="S255" s="70"/>
      <c r="T255" s="70"/>
      <c r="U255" s="70" t="n">
        <f aca="false">0.0214*(D255+E255+F255+G255+H255+I255+M255+O255+Q255+R255)</f>
        <v>103215.633202</v>
      </c>
      <c r="V255" s="65" t="n">
        <v>2021</v>
      </c>
    </row>
    <row r="256" s="2" customFormat="true" ht="12.75" hidden="false" customHeight="true" outlineLevel="0" collapsed="false">
      <c r="A256" s="65" t="n">
        <f aca="false">1+A255</f>
        <v>42</v>
      </c>
      <c r="B256" s="68" t="s">
        <v>221</v>
      </c>
      <c r="C256" s="70" t="n">
        <f aca="false">D256+E256+F256+G256+H256+I256+K256+M256+O256+Q256+R256+T256+U256+S256</f>
        <v>12277599.79</v>
      </c>
      <c r="D256" s="70"/>
      <c r="E256" s="70" t="n">
        <v>1982470</v>
      </c>
      <c r="F256" s="70"/>
      <c r="G256" s="70" t="n">
        <v>553654</v>
      </c>
      <c r="H256" s="70"/>
      <c r="I256" s="70" t="n">
        <v>837513</v>
      </c>
      <c r="J256" s="105"/>
      <c r="K256" s="105"/>
      <c r="L256" s="70" t="n">
        <v>1205</v>
      </c>
      <c r="M256" s="70" t="n">
        <f aca="false">3894070+629956</f>
        <v>4524026</v>
      </c>
      <c r="N256" s="70" t="n">
        <v>50</v>
      </c>
      <c r="O256" s="70" t="n">
        <v>10254</v>
      </c>
      <c r="P256" s="70"/>
      <c r="Q256" s="70" t="n">
        <v>4112447</v>
      </c>
      <c r="R256" s="70"/>
      <c r="S256" s="70"/>
      <c r="T256" s="70"/>
      <c r="U256" s="70" t="n">
        <f aca="false">ROUND(0.0214*(D256+E256+F256+G256+H256+I256+M256+O256+Q256),2)</f>
        <v>257235.79</v>
      </c>
      <c r="V256" s="65" t="n">
        <v>2021</v>
      </c>
    </row>
    <row r="257" s="2" customFormat="true" ht="12.75" hidden="false" customHeight="true" outlineLevel="0" collapsed="false">
      <c r="A257" s="65" t="n">
        <f aca="false">1+A256</f>
        <v>43</v>
      </c>
      <c r="B257" s="68" t="s">
        <v>205</v>
      </c>
      <c r="C257" s="70" t="n">
        <f aca="false">D257+E257+F257+G257+H257+I257+K257+M257+O257+Q257+R257+T257+U257+S257</f>
        <v>22469694.235</v>
      </c>
      <c r="D257" s="70" t="n">
        <v>904166.148</v>
      </c>
      <c r="E257" s="70" t="n">
        <v>3700464.63</v>
      </c>
      <c r="F257" s="70"/>
      <c r="G257" s="70" t="n">
        <v>465784.819</v>
      </c>
      <c r="H257" s="70" t="n">
        <v>1159424.276</v>
      </c>
      <c r="I257" s="70" t="n">
        <v>604433.232</v>
      </c>
      <c r="J257" s="105"/>
      <c r="K257" s="105"/>
      <c r="L257" s="70" t="n">
        <v>567</v>
      </c>
      <c r="M257" s="70" t="n">
        <v>6566232.201</v>
      </c>
      <c r="N257" s="70" t="n">
        <v>136.2</v>
      </c>
      <c r="O257" s="70" t="n">
        <v>1127599.8</v>
      </c>
      <c r="P257" s="70" t="n">
        <v>1418.76</v>
      </c>
      <c r="Q257" s="70" t="n">
        <v>6691319.612</v>
      </c>
      <c r="R257" s="70" t="n">
        <v>265408.182</v>
      </c>
      <c r="S257" s="70" t="n">
        <v>514084.505</v>
      </c>
      <c r="T257" s="70"/>
      <c r="U257" s="70" t="n">
        <f aca="false">ROUND(0.0214*(D257+E257+F257+G257+H257+I257+M257+O257+R257+S257+Q257),2)</f>
        <v>470776.83</v>
      </c>
      <c r="V257" s="65" t="n">
        <v>2021</v>
      </c>
    </row>
    <row r="258" customFormat="false" ht="12.75" hidden="false" customHeight="false" outlineLevel="0" collapsed="false">
      <c r="A258" s="65" t="n">
        <f aca="false">1+A257</f>
        <v>44</v>
      </c>
      <c r="B258" s="68" t="s">
        <v>210</v>
      </c>
      <c r="C258" s="70" t="n">
        <v>40239004.94</v>
      </c>
      <c r="D258" s="70" t="n">
        <v>2570927</v>
      </c>
      <c r="E258" s="70" t="n">
        <v>4760320</v>
      </c>
      <c r="F258" s="70"/>
      <c r="G258" s="70" t="n">
        <v>2655817</v>
      </c>
      <c r="H258" s="70"/>
      <c r="I258" s="70" t="n">
        <v>3072230</v>
      </c>
      <c r="J258" s="105"/>
      <c r="K258" s="105"/>
      <c r="L258" s="70"/>
      <c r="M258" s="70" t="n">
        <v>13786009</v>
      </c>
      <c r="N258" s="70"/>
      <c r="O258" s="70" t="n">
        <v>230413</v>
      </c>
      <c r="P258" s="70"/>
      <c r="Q258" s="70" t="n">
        <v>12887048</v>
      </c>
      <c r="R258" s="70"/>
      <c r="S258" s="105"/>
      <c r="T258" s="70"/>
      <c r="U258" s="70" t="n">
        <v>276240.94</v>
      </c>
      <c r="V258" s="65" t="n">
        <v>2021</v>
      </c>
    </row>
    <row r="259" s="2" customFormat="true" ht="12.75" hidden="false" customHeight="true" outlineLevel="0" collapsed="false">
      <c r="A259" s="65" t="n">
        <f aca="false">1+A258</f>
        <v>45</v>
      </c>
      <c r="B259" s="68" t="s">
        <v>164</v>
      </c>
      <c r="C259" s="70" t="n">
        <f aca="false">D259+E259+F259+G259+H259+I259+K259+M259+O259+Q259+R259+T259+U259+S259</f>
        <v>13311791.8</v>
      </c>
      <c r="D259" s="70" t="n">
        <v>779367.19</v>
      </c>
      <c r="E259" s="70" t="n">
        <v>1297435.62</v>
      </c>
      <c r="F259" s="70"/>
      <c r="G259" s="70" t="n">
        <v>633027.47</v>
      </c>
      <c r="H259" s="70"/>
      <c r="I259" s="70" t="n">
        <v>641513.08</v>
      </c>
      <c r="J259" s="105"/>
      <c r="K259" s="105"/>
      <c r="L259" s="70" t="n">
        <v>537</v>
      </c>
      <c r="M259" s="70" t="n">
        <v>4977535.83</v>
      </c>
      <c r="N259" s="70"/>
      <c r="O259" s="70"/>
      <c r="P259" s="70" t="n">
        <v>981</v>
      </c>
      <c r="Q259" s="70" t="n">
        <v>4704008.81</v>
      </c>
      <c r="R259" s="70"/>
      <c r="S259" s="70"/>
      <c r="T259" s="70"/>
      <c r="U259" s="70" t="n">
        <f aca="false">ROUND(0.0214*(D259+E259+F259+G259+H259+I259+M259+O259+R259+S259+Q259),2)</f>
        <v>278903.8</v>
      </c>
      <c r="V259" s="65" t="n">
        <v>2021</v>
      </c>
    </row>
    <row r="260" s="2" customFormat="true" ht="12.75" hidden="false" customHeight="true" outlineLevel="0" collapsed="false">
      <c r="A260" s="65" t="n">
        <f aca="false">1+A259</f>
        <v>46</v>
      </c>
      <c r="B260" s="68" t="s">
        <v>48</v>
      </c>
      <c r="C260" s="70" t="n">
        <f aca="false">D260+E260+F260+G260+H260+I260+K260+M260+O260+Q260+R260+T260+U260+S260</f>
        <v>16014858.22</v>
      </c>
      <c r="D260" s="70" t="n">
        <v>739383.04</v>
      </c>
      <c r="E260" s="70" t="n">
        <v>2402549.66</v>
      </c>
      <c r="F260" s="70"/>
      <c r="G260" s="70" t="n">
        <v>375156.06</v>
      </c>
      <c r="H260" s="70"/>
      <c r="I260" s="70" t="n">
        <v>884418.92</v>
      </c>
      <c r="J260" s="105"/>
      <c r="K260" s="105"/>
      <c r="L260" s="70" t="n">
        <v>572</v>
      </c>
      <c r="M260" s="70" t="n">
        <v>4114289.68</v>
      </c>
      <c r="N260" s="70" t="n">
        <v>438</v>
      </c>
      <c r="O260" s="70" t="n">
        <v>3979597.29</v>
      </c>
      <c r="P260" s="70" t="n">
        <v>1325</v>
      </c>
      <c r="Q260" s="70" t="n">
        <v>2727663.99</v>
      </c>
      <c r="R260" s="70" t="n">
        <v>435668.22</v>
      </c>
      <c r="S260" s="70"/>
      <c r="T260" s="70"/>
      <c r="U260" s="70" t="n">
        <v>356131.36</v>
      </c>
      <c r="V260" s="65" t="n">
        <v>2021</v>
      </c>
    </row>
    <row r="261" s="2" customFormat="true" ht="12.75" hidden="false" customHeight="true" outlineLevel="0" collapsed="false">
      <c r="A261" s="65" t="n">
        <f aca="false">1+A260</f>
        <v>47</v>
      </c>
      <c r="B261" s="68" t="s">
        <v>160</v>
      </c>
      <c r="C261" s="70" t="n">
        <f aca="false">D261+E261+F261+G261+H261+I261+K261+M261+O261+Q261+R261+T261+U261+S261</f>
        <v>8434131.86</v>
      </c>
      <c r="D261" s="70"/>
      <c r="E261" s="70" t="n">
        <v>1546585.77</v>
      </c>
      <c r="F261" s="70"/>
      <c r="G261" s="70" t="n">
        <v>410515.88</v>
      </c>
      <c r="H261" s="70"/>
      <c r="I261" s="70" t="n">
        <v>228479.27</v>
      </c>
      <c r="J261" s="105"/>
      <c r="K261" s="105"/>
      <c r="L261" s="70" t="n">
        <v>585</v>
      </c>
      <c r="M261" s="70" t="n">
        <v>4017304.1</v>
      </c>
      <c r="N261" s="70"/>
      <c r="O261" s="70"/>
      <c r="P261" s="70" t="n">
        <v>968</v>
      </c>
      <c r="Q261" s="70" t="n">
        <v>2089291.66</v>
      </c>
      <c r="R261" s="70"/>
      <c r="S261" s="70"/>
      <c r="T261" s="70"/>
      <c r="U261" s="70" t="n">
        <f aca="false">154722-12766.82</f>
        <v>141955.18</v>
      </c>
      <c r="V261" s="65" t="n">
        <v>2021</v>
      </c>
    </row>
    <row r="262" s="2" customFormat="true" ht="12.75" hidden="false" customHeight="true" outlineLevel="0" collapsed="false">
      <c r="A262" s="65" t="n">
        <f aca="false">1+A261</f>
        <v>48</v>
      </c>
      <c r="B262" s="68" t="s">
        <v>88</v>
      </c>
      <c r="C262" s="70" t="n">
        <f aca="false">D262+E262+F262+G262+H262+I262+K262+M262+O262+Q262+R262+T262+U262+S262</f>
        <v>8706634.09</v>
      </c>
      <c r="D262" s="70"/>
      <c r="E262" s="70" t="n">
        <v>1449714.75</v>
      </c>
      <c r="F262" s="70"/>
      <c r="G262" s="70" t="n">
        <v>337324.9</v>
      </c>
      <c r="H262" s="70"/>
      <c r="I262" s="70" t="n">
        <v>550574.78</v>
      </c>
      <c r="J262" s="105"/>
      <c r="K262" s="105"/>
      <c r="L262" s="70" t="n">
        <v>586</v>
      </c>
      <c r="M262" s="70" t="n">
        <v>3825742.1</v>
      </c>
      <c r="N262" s="70"/>
      <c r="O262" s="70"/>
      <c r="P262" s="70" t="n">
        <v>1628.64</v>
      </c>
      <c r="Q262" s="70" t="n">
        <v>2095906.35</v>
      </c>
      <c r="R262" s="70" t="n">
        <v>245323.94</v>
      </c>
      <c r="S262" s="70"/>
      <c r="T262" s="70"/>
      <c r="U262" s="70" t="n">
        <v>202047.27</v>
      </c>
      <c r="V262" s="65" t="n">
        <v>2021</v>
      </c>
    </row>
    <row r="263" s="112" customFormat="true" ht="12.75" hidden="false" customHeight="true" outlineLevel="0" collapsed="false">
      <c r="A263" s="47" t="s">
        <v>271</v>
      </c>
      <c r="B263" s="47"/>
      <c r="C263" s="54" t="n">
        <f aca="false">'Раздел 1'!P263</f>
        <v>300543284.368772</v>
      </c>
      <c r="D263" s="54" t="n">
        <f aca="false">SUM(D215:D262)</f>
        <v>11329467.382</v>
      </c>
      <c r="E263" s="54" t="n">
        <f aca="false">SUM(E215:E262)</f>
        <v>50132286.33</v>
      </c>
      <c r="F263" s="54" t="n">
        <f aca="false">SUM(F215:F262)</f>
        <v>1994123.2</v>
      </c>
      <c r="G263" s="54" t="n">
        <f aca="false">SUM(G215:G262)</f>
        <v>18665263.569</v>
      </c>
      <c r="H263" s="54" t="n">
        <f aca="false">SUM(H215:H262)</f>
        <v>3396340.609</v>
      </c>
      <c r="I263" s="54" t="n">
        <f aca="false">SUM(I215:I262)</f>
        <v>15296979.622</v>
      </c>
      <c r="J263" s="54" t="n">
        <f aca="false">SUM(J215:J262)</f>
        <v>0</v>
      </c>
      <c r="K263" s="54" t="n">
        <f aca="false">SUM(K215:K262)</f>
        <v>0</v>
      </c>
      <c r="L263" s="54" t="n">
        <f aca="false">SUM(L215:L262)</f>
        <v>13035</v>
      </c>
      <c r="M263" s="54" t="n">
        <f aca="false">SUM(M215:M262)</f>
        <v>88392528.0970752</v>
      </c>
      <c r="N263" s="54" t="n">
        <f aca="false">SUM(N215:N262)</f>
        <v>1567.2</v>
      </c>
      <c r="O263" s="54" t="n">
        <f aca="false">SUM(O215:O262)</f>
        <v>9149698.542</v>
      </c>
      <c r="P263" s="54" t="n">
        <f aca="false">SUM(P215:P262)</f>
        <v>31452.16</v>
      </c>
      <c r="Q263" s="54" t="n">
        <f aca="false">SUM(Q215:Q262)</f>
        <v>88296194.112</v>
      </c>
      <c r="R263" s="54" t="n">
        <f aca="false">SUM(R215:R262)</f>
        <v>1850352.202</v>
      </c>
      <c r="S263" s="54" t="n">
        <f aca="false">SUM(S215:S262)</f>
        <v>514084.505</v>
      </c>
      <c r="T263" s="54" t="n">
        <f aca="false">SUM(T215:T262)</f>
        <v>6353825.71725805</v>
      </c>
      <c r="U263" s="54" t="n">
        <f aca="false">SUM(U215:U262)</f>
        <v>5172140.4814388</v>
      </c>
      <c r="V263" s="54"/>
    </row>
    <row r="264" s="112" customFormat="true" ht="12.75" hidden="false" customHeight="true" outlineLevel="0" collapsed="false">
      <c r="A264" s="31" t="s">
        <v>272</v>
      </c>
      <c r="B264" s="31"/>
      <c r="C264" s="34" t="n">
        <f aca="false">C170+C214+C263</f>
        <v>502915111.353694</v>
      </c>
      <c r="D264" s="34" t="n">
        <f aca="false">D170+D214+D263</f>
        <v>29874338.1058305</v>
      </c>
      <c r="E264" s="34" t="n">
        <f aca="false">E170+E214+E263</f>
        <v>69093396.7695218</v>
      </c>
      <c r="F264" s="34" t="n">
        <f aca="false">F170+F214+F263</f>
        <v>1994123.2</v>
      </c>
      <c r="G264" s="34" t="n">
        <f aca="false">G170+G214+G263</f>
        <v>32531083.2804261</v>
      </c>
      <c r="H264" s="34" t="n">
        <f aca="false">H170+H214+H263</f>
        <v>4467311.85308</v>
      </c>
      <c r="I264" s="34" t="n">
        <f aca="false">I170+I214+I263</f>
        <v>25020722.1916181</v>
      </c>
      <c r="J264" s="34" t="n">
        <f aca="false">J170+J214+J263</f>
        <v>0</v>
      </c>
      <c r="K264" s="34" t="n">
        <f aca="false">K170+K214+K263</f>
        <v>0</v>
      </c>
      <c r="L264" s="34" t="n">
        <f aca="false">L170+L214+L263</f>
        <v>29228.6</v>
      </c>
      <c r="M264" s="34" t="n">
        <f aca="false">M170+M214+M263</f>
        <v>157269424.297184</v>
      </c>
      <c r="N264" s="34" t="n">
        <f aca="false">N170+N214+N263</f>
        <v>3566.3</v>
      </c>
      <c r="O264" s="34" t="n">
        <f aca="false">O170+O214+O263</f>
        <v>11737296.55404</v>
      </c>
      <c r="P264" s="34" t="n">
        <f aca="false">P170+P214+P263</f>
        <v>50476.45</v>
      </c>
      <c r="Q264" s="34" t="n">
        <f aca="false">Q170+Q214+Q263</f>
        <v>124702125.343265</v>
      </c>
      <c r="R264" s="34" t="n">
        <f aca="false">R170+R214+R263</f>
        <v>2886506.74102178</v>
      </c>
      <c r="S264" s="34" t="n">
        <f aca="false">S170+S214+S263</f>
        <v>514084.505</v>
      </c>
      <c r="T264" s="34" t="n">
        <f aca="false">T170+T214+T263</f>
        <v>34003881.6706362</v>
      </c>
      <c r="U264" s="34" t="n">
        <f aca="false">U170+U214+U263</f>
        <v>8820816.84207032</v>
      </c>
      <c r="V264" s="34"/>
    </row>
    <row r="265" s="2" customFormat="true" ht="12.75" hidden="false" customHeight="true" outlineLevel="0" collapsed="false">
      <c r="A265" s="90" t="s">
        <v>273</v>
      </c>
      <c r="B265" s="90"/>
      <c r="C265" s="70"/>
      <c r="D265" s="70"/>
      <c r="E265" s="70"/>
      <c r="F265" s="70"/>
      <c r="G265" s="70"/>
      <c r="H265" s="70"/>
      <c r="I265" s="70"/>
      <c r="J265" s="105"/>
      <c r="K265" s="105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65"/>
    </row>
    <row r="266" s="2" customFormat="true" ht="12.75" hidden="false" customHeight="true" outlineLevel="0" collapsed="false">
      <c r="A266" s="65" t="n">
        <v>1</v>
      </c>
      <c r="B266" s="68" t="s">
        <v>274</v>
      </c>
      <c r="C266" s="70" t="n">
        <f aca="false">'Раздел 1'!P266</f>
        <v>21216</v>
      </c>
      <c r="D266" s="70"/>
      <c r="E266" s="70"/>
      <c r="F266" s="70"/>
      <c r="G266" s="70"/>
      <c r="H266" s="70"/>
      <c r="I266" s="70"/>
      <c r="J266" s="105"/>
      <c r="K266" s="105"/>
      <c r="L266" s="70"/>
      <c r="M266" s="70"/>
      <c r="N266" s="70"/>
      <c r="O266" s="70"/>
      <c r="P266" s="70"/>
      <c r="Q266" s="70"/>
      <c r="R266" s="70"/>
      <c r="S266" s="70"/>
      <c r="T266" s="70" t="n">
        <v>21216</v>
      </c>
      <c r="U266" s="70"/>
      <c r="V266" s="65" t="n">
        <v>2019</v>
      </c>
    </row>
    <row r="267" s="2" customFormat="true" ht="12.75" hidden="false" customHeight="true" outlineLevel="0" collapsed="false">
      <c r="A267" s="65" t="n">
        <v>2</v>
      </c>
      <c r="B267" s="68" t="s">
        <v>275</v>
      </c>
      <c r="C267" s="70" t="n">
        <f aca="false">'Раздел 1'!P267</f>
        <v>27637</v>
      </c>
      <c r="D267" s="70"/>
      <c r="E267" s="70"/>
      <c r="F267" s="70"/>
      <c r="G267" s="70"/>
      <c r="H267" s="70"/>
      <c r="I267" s="70"/>
      <c r="J267" s="105"/>
      <c r="K267" s="105"/>
      <c r="L267" s="70"/>
      <c r="M267" s="70"/>
      <c r="N267" s="70"/>
      <c r="O267" s="70"/>
      <c r="P267" s="70"/>
      <c r="Q267" s="70"/>
      <c r="R267" s="70"/>
      <c r="S267" s="70"/>
      <c r="T267" s="70" t="n">
        <v>27637</v>
      </c>
      <c r="U267" s="70"/>
      <c r="V267" s="65" t="n">
        <v>2019</v>
      </c>
    </row>
    <row r="268" s="2" customFormat="true" ht="12.75" hidden="false" customHeight="true" outlineLevel="0" collapsed="false">
      <c r="A268" s="65" t="n">
        <v>3</v>
      </c>
      <c r="B268" s="68" t="s">
        <v>276</v>
      </c>
      <c r="C268" s="70" t="n">
        <f aca="false">'Раздел 1'!P268</f>
        <v>22056</v>
      </c>
      <c r="D268" s="70"/>
      <c r="E268" s="70"/>
      <c r="F268" s="70"/>
      <c r="G268" s="70"/>
      <c r="H268" s="70"/>
      <c r="I268" s="70"/>
      <c r="J268" s="105"/>
      <c r="K268" s="105"/>
      <c r="L268" s="70"/>
      <c r="M268" s="70"/>
      <c r="N268" s="70"/>
      <c r="O268" s="70"/>
      <c r="P268" s="70"/>
      <c r="Q268" s="70"/>
      <c r="R268" s="70"/>
      <c r="S268" s="70"/>
      <c r="T268" s="70" t="n">
        <v>22056</v>
      </c>
      <c r="U268" s="70"/>
      <c r="V268" s="65" t="n">
        <v>2019</v>
      </c>
    </row>
    <row r="269" s="2" customFormat="true" ht="12.75" hidden="false" customHeight="true" outlineLevel="0" collapsed="false">
      <c r="A269" s="65" t="n">
        <v>4</v>
      </c>
      <c r="B269" s="68" t="s">
        <v>277</v>
      </c>
      <c r="C269" s="70" t="n">
        <f aca="false">'Раздел 1'!P269</f>
        <v>27637</v>
      </c>
      <c r="D269" s="70"/>
      <c r="E269" s="70"/>
      <c r="F269" s="70"/>
      <c r="G269" s="70"/>
      <c r="H269" s="70"/>
      <c r="I269" s="70"/>
      <c r="J269" s="105"/>
      <c r="K269" s="105"/>
      <c r="L269" s="70"/>
      <c r="M269" s="70"/>
      <c r="N269" s="70"/>
      <c r="O269" s="70"/>
      <c r="P269" s="70"/>
      <c r="Q269" s="70"/>
      <c r="R269" s="70"/>
      <c r="S269" s="70"/>
      <c r="T269" s="70" t="n">
        <v>27637</v>
      </c>
      <c r="U269" s="70"/>
      <c r="V269" s="65" t="n">
        <v>2019</v>
      </c>
    </row>
    <row r="270" s="2" customFormat="true" ht="12.75" hidden="false" customHeight="true" outlineLevel="0" collapsed="false">
      <c r="A270" s="65" t="n">
        <v>5</v>
      </c>
      <c r="B270" s="68" t="s">
        <v>278</v>
      </c>
      <c r="C270" s="70" t="n">
        <f aca="false">'Раздел 1'!P270</f>
        <v>24600</v>
      </c>
      <c r="D270" s="70"/>
      <c r="E270" s="70"/>
      <c r="F270" s="70"/>
      <c r="G270" s="70"/>
      <c r="H270" s="70"/>
      <c r="I270" s="70"/>
      <c r="J270" s="105"/>
      <c r="K270" s="105"/>
      <c r="L270" s="70"/>
      <c r="M270" s="70"/>
      <c r="N270" s="70"/>
      <c r="O270" s="70"/>
      <c r="P270" s="70"/>
      <c r="Q270" s="70"/>
      <c r="R270" s="70"/>
      <c r="S270" s="70"/>
      <c r="T270" s="70" t="n">
        <v>24600</v>
      </c>
      <c r="U270" s="70"/>
      <c r="V270" s="65" t="n">
        <v>2019</v>
      </c>
    </row>
    <row r="271" s="2" customFormat="true" ht="12.75" hidden="false" customHeight="true" outlineLevel="0" collapsed="false">
      <c r="A271" s="65" t="n">
        <v>6</v>
      </c>
      <c r="B271" s="68" t="s">
        <v>279</v>
      </c>
      <c r="C271" s="70" t="n">
        <f aca="false">'Раздел 1'!P271</f>
        <v>26987</v>
      </c>
      <c r="D271" s="70"/>
      <c r="E271" s="70"/>
      <c r="F271" s="70"/>
      <c r="G271" s="70"/>
      <c r="H271" s="70"/>
      <c r="I271" s="70"/>
      <c r="J271" s="105"/>
      <c r="K271" s="105"/>
      <c r="L271" s="70"/>
      <c r="M271" s="70"/>
      <c r="N271" s="70"/>
      <c r="O271" s="70"/>
      <c r="P271" s="70"/>
      <c r="Q271" s="70"/>
      <c r="R271" s="70"/>
      <c r="S271" s="70"/>
      <c r="T271" s="70" t="n">
        <v>26987</v>
      </c>
      <c r="U271" s="70"/>
      <c r="V271" s="65" t="n">
        <v>2019</v>
      </c>
    </row>
    <row r="272" s="2" customFormat="true" ht="12.75" hidden="false" customHeight="true" outlineLevel="0" collapsed="false">
      <c r="A272" s="65" t="n">
        <v>7</v>
      </c>
      <c r="B272" s="68" t="s">
        <v>280</v>
      </c>
      <c r="C272" s="70" t="n">
        <f aca="false">'Раздел 1'!P272</f>
        <v>29919</v>
      </c>
      <c r="D272" s="70"/>
      <c r="E272" s="70"/>
      <c r="F272" s="70"/>
      <c r="G272" s="70"/>
      <c r="H272" s="70"/>
      <c r="I272" s="70"/>
      <c r="J272" s="105"/>
      <c r="K272" s="105"/>
      <c r="L272" s="70"/>
      <c r="M272" s="70"/>
      <c r="N272" s="70"/>
      <c r="O272" s="70"/>
      <c r="P272" s="70"/>
      <c r="Q272" s="70"/>
      <c r="R272" s="70"/>
      <c r="S272" s="70"/>
      <c r="T272" s="70" t="n">
        <v>29919</v>
      </c>
      <c r="U272" s="70"/>
      <c r="V272" s="65" t="n">
        <v>2019</v>
      </c>
    </row>
    <row r="273" s="2" customFormat="true" ht="12.75" hidden="false" customHeight="true" outlineLevel="0" collapsed="false">
      <c r="A273" s="65" t="n">
        <v>8</v>
      </c>
      <c r="B273" s="68" t="s">
        <v>282</v>
      </c>
      <c r="C273" s="70" t="n">
        <f aca="false">'Раздел 1'!P273</f>
        <v>14040</v>
      </c>
      <c r="D273" s="70"/>
      <c r="E273" s="70"/>
      <c r="F273" s="70"/>
      <c r="G273" s="70"/>
      <c r="H273" s="70"/>
      <c r="I273" s="70"/>
      <c r="J273" s="105"/>
      <c r="K273" s="105"/>
      <c r="L273" s="70"/>
      <c r="M273" s="70"/>
      <c r="N273" s="70"/>
      <c r="O273" s="70"/>
      <c r="P273" s="70"/>
      <c r="Q273" s="70"/>
      <c r="R273" s="70"/>
      <c r="S273" s="70"/>
      <c r="T273" s="70" t="n">
        <v>14040</v>
      </c>
      <c r="U273" s="70"/>
      <c r="V273" s="65" t="n">
        <v>2019</v>
      </c>
    </row>
    <row r="274" s="2" customFormat="true" ht="12.75" hidden="false" customHeight="true" outlineLevel="0" collapsed="false">
      <c r="A274" s="65" t="n">
        <v>9</v>
      </c>
      <c r="B274" s="68" t="s">
        <v>283</v>
      </c>
      <c r="C274" s="70" t="n">
        <f aca="false">'Раздел 1'!P274</f>
        <v>21792</v>
      </c>
      <c r="D274" s="70"/>
      <c r="E274" s="70"/>
      <c r="F274" s="70"/>
      <c r="G274" s="70"/>
      <c r="H274" s="70"/>
      <c r="I274" s="70"/>
      <c r="J274" s="105"/>
      <c r="K274" s="105"/>
      <c r="L274" s="70"/>
      <c r="M274" s="70"/>
      <c r="N274" s="70"/>
      <c r="O274" s="70"/>
      <c r="P274" s="70"/>
      <c r="Q274" s="70"/>
      <c r="R274" s="70"/>
      <c r="S274" s="70"/>
      <c r="T274" s="70" t="n">
        <v>21792</v>
      </c>
      <c r="U274" s="70"/>
      <c r="V274" s="65" t="n">
        <v>2019</v>
      </c>
    </row>
    <row r="275" s="2" customFormat="true" ht="12.75" hidden="false" customHeight="true" outlineLevel="0" collapsed="false">
      <c r="A275" s="65" t="n">
        <v>10</v>
      </c>
      <c r="B275" s="68" t="s">
        <v>284</v>
      </c>
      <c r="C275" s="70" t="n">
        <f aca="false">'Раздел 1'!P275</f>
        <v>26590</v>
      </c>
      <c r="D275" s="70"/>
      <c r="E275" s="70"/>
      <c r="F275" s="70"/>
      <c r="G275" s="70"/>
      <c r="H275" s="70"/>
      <c r="I275" s="70"/>
      <c r="J275" s="105"/>
      <c r="K275" s="105"/>
      <c r="L275" s="70"/>
      <c r="M275" s="70"/>
      <c r="N275" s="70"/>
      <c r="O275" s="70"/>
      <c r="P275" s="70"/>
      <c r="Q275" s="70"/>
      <c r="R275" s="70"/>
      <c r="S275" s="70"/>
      <c r="T275" s="70" t="n">
        <v>26590</v>
      </c>
      <c r="U275" s="70"/>
      <c r="V275" s="65" t="n">
        <v>2019</v>
      </c>
    </row>
    <row r="276" s="2" customFormat="true" ht="12.75" hidden="false" customHeight="true" outlineLevel="0" collapsed="false">
      <c r="A276" s="65" t="n">
        <v>11</v>
      </c>
      <c r="B276" s="68" t="s">
        <v>285</v>
      </c>
      <c r="C276" s="70" t="n">
        <f aca="false">'Раздел 1'!P276</f>
        <v>21792</v>
      </c>
      <c r="D276" s="70"/>
      <c r="E276" s="70"/>
      <c r="F276" s="70"/>
      <c r="G276" s="70"/>
      <c r="H276" s="70"/>
      <c r="I276" s="70"/>
      <c r="J276" s="105"/>
      <c r="K276" s="105"/>
      <c r="L276" s="70"/>
      <c r="M276" s="70"/>
      <c r="N276" s="70"/>
      <c r="O276" s="70"/>
      <c r="P276" s="70"/>
      <c r="Q276" s="70"/>
      <c r="R276" s="70"/>
      <c r="S276" s="70"/>
      <c r="T276" s="70" t="n">
        <v>21792</v>
      </c>
      <c r="U276" s="70"/>
      <c r="V276" s="65" t="n">
        <v>2019</v>
      </c>
    </row>
    <row r="277" s="2" customFormat="true" ht="12.75" hidden="false" customHeight="true" outlineLevel="0" collapsed="false">
      <c r="A277" s="65" t="n">
        <v>12</v>
      </c>
      <c r="B277" s="68" t="s">
        <v>286</v>
      </c>
      <c r="C277" s="70" t="n">
        <f aca="false">'Раздел 1'!P277</f>
        <v>28381</v>
      </c>
      <c r="D277" s="70"/>
      <c r="E277" s="70"/>
      <c r="F277" s="70"/>
      <c r="G277" s="70"/>
      <c r="H277" s="70"/>
      <c r="I277" s="70"/>
      <c r="J277" s="105"/>
      <c r="K277" s="105"/>
      <c r="L277" s="70"/>
      <c r="M277" s="70"/>
      <c r="N277" s="70"/>
      <c r="O277" s="70"/>
      <c r="P277" s="70"/>
      <c r="Q277" s="70"/>
      <c r="R277" s="70"/>
      <c r="S277" s="70"/>
      <c r="T277" s="70" t="n">
        <v>28381</v>
      </c>
      <c r="U277" s="70"/>
      <c r="V277" s="65" t="n">
        <v>2019</v>
      </c>
    </row>
    <row r="278" s="2" customFormat="true" ht="12.75" hidden="false" customHeight="true" outlineLevel="0" collapsed="false">
      <c r="A278" s="65" t="n">
        <v>13</v>
      </c>
      <c r="B278" s="68" t="s">
        <v>287</v>
      </c>
      <c r="C278" s="70" t="n">
        <f aca="false">'Раздел 1'!P278</f>
        <v>21473</v>
      </c>
      <c r="D278" s="70"/>
      <c r="E278" s="70"/>
      <c r="F278" s="70"/>
      <c r="G278" s="70"/>
      <c r="H278" s="70"/>
      <c r="I278" s="70"/>
      <c r="J278" s="105"/>
      <c r="K278" s="105"/>
      <c r="L278" s="70"/>
      <c r="M278" s="70"/>
      <c r="N278" s="70"/>
      <c r="O278" s="70"/>
      <c r="P278" s="70"/>
      <c r="Q278" s="70"/>
      <c r="R278" s="70"/>
      <c r="S278" s="70"/>
      <c r="T278" s="70" t="n">
        <v>21473</v>
      </c>
      <c r="U278" s="70"/>
      <c r="V278" s="65" t="n">
        <v>2019</v>
      </c>
    </row>
    <row r="279" s="2" customFormat="true" ht="12.75" hidden="false" customHeight="true" outlineLevel="0" collapsed="false">
      <c r="A279" s="65" t="n">
        <v>14</v>
      </c>
      <c r="B279" s="68" t="s">
        <v>288</v>
      </c>
      <c r="C279" s="70" t="n">
        <f aca="false">'Раздел 1'!P279</f>
        <v>31923</v>
      </c>
      <c r="D279" s="70"/>
      <c r="E279" s="70"/>
      <c r="F279" s="70"/>
      <c r="G279" s="70"/>
      <c r="H279" s="70"/>
      <c r="I279" s="70"/>
      <c r="J279" s="105"/>
      <c r="K279" s="105"/>
      <c r="L279" s="70"/>
      <c r="M279" s="70"/>
      <c r="N279" s="70"/>
      <c r="O279" s="70"/>
      <c r="P279" s="70"/>
      <c r="Q279" s="70"/>
      <c r="R279" s="70"/>
      <c r="S279" s="70"/>
      <c r="T279" s="70" t="n">
        <v>31923</v>
      </c>
      <c r="U279" s="70"/>
      <c r="V279" s="65" t="n">
        <v>2019</v>
      </c>
    </row>
    <row r="280" s="2" customFormat="true" ht="12.75" hidden="false" customHeight="true" outlineLevel="0" collapsed="false">
      <c r="A280" s="65" t="n">
        <v>15</v>
      </c>
      <c r="B280" s="68" t="s">
        <v>290</v>
      </c>
      <c r="C280" s="70" t="n">
        <f aca="false">'Раздел 1'!P280</f>
        <v>31923</v>
      </c>
      <c r="D280" s="70"/>
      <c r="E280" s="70"/>
      <c r="F280" s="70"/>
      <c r="G280" s="70"/>
      <c r="H280" s="70"/>
      <c r="I280" s="70"/>
      <c r="J280" s="105"/>
      <c r="K280" s="105"/>
      <c r="L280" s="70"/>
      <c r="M280" s="70"/>
      <c r="N280" s="70"/>
      <c r="O280" s="70"/>
      <c r="P280" s="70"/>
      <c r="Q280" s="70"/>
      <c r="R280" s="70"/>
      <c r="S280" s="70"/>
      <c r="T280" s="70" t="n">
        <v>31923</v>
      </c>
      <c r="U280" s="70"/>
      <c r="V280" s="65" t="n">
        <v>2019</v>
      </c>
    </row>
    <row r="281" s="2" customFormat="true" ht="12.75" hidden="false" customHeight="true" outlineLevel="0" collapsed="false">
      <c r="A281" s="65" t="n">
        <v>16</v>
      </c>
      <c r="B281" s="68" t="s">
        <v>291</v>
      </c>
      <c r="C281" s="70" t="n">
        <f aca="false">'Раздел 1'!P281</f>
        <v>31923</v>
      </c>
      <c r="D281" s="70"/>
      <c r="E281" s="70"/>
      <c r="F281" s="70"/>
      <c r="G281" s="70"/>
      <c r="H281" s="70"/>
      <c r="I281" s="70"/>
      <c r="J281" s="105"/>
      <c r="K281" s="105"/>
      <c r="L281" s="70"/>
      <c r="M281" s="70"/>
      <c r="N281" s="70"/>
      <c r="O281" s="70"/>
      <c r="P281" s="70"/>
      <c r="Q281" s="70"/>
      <c r="R281" s="70"/>
      <c r="S281" s="70"/>
      <c r="T281" s="70" t="n">
        <v>31923</v>
      </c>
      <c r="U281" s="70"/>
      <c r="V281" s="65" t="n">
        <v>2019</v>
      </c>
    </row>
    <row r="282" s="2" customFormat="true" ht="12.75" hidden="false" customHeight="true" outlineLevel="0" collapsed="false">
      <c r="A282" s="65" t="n">
        <v>17</v>
      </c>
      <c r="B282" s="68" t="s">
        <v>292</v>
      </c>
      <c r="C282" s="70" t="n">
        <f aca="false">'Раздел 1'!P282</f>
        <v>31923</v>
      </c>
      <c r="D282" s="70"/>
      <c r="E282" s="70"/>
      <c r="F282" s="70"/>
      <c r="G282" s="70"/>
      <c r="H282" s="70"/>
      <c r="I282" s="70"/>
      <c r="J282" s="105"/>
      <c r="K282" s="105"/>
      <c r="L282" s="70"/>
      <c r="M282" s="70"/>
      <c r="N282" s="70"/>
      <c r="O282" s="70"/>
      <c r="P282" s="70"/>
      <c r="Q282" s="70"/>
      <c r="R282" s="70"/>
      <c r="S282" s="70"/>
      <c r="T282" s="70" t="n">
        <v>31923</v>
      </c>
      <c r="U282" s="70"/>
      <c r="V282" s="65" t="n">
        <v>2019</v>
      </c>
    </row>
    <row r="283" s="2" customFormat="true" ht="12.75" hidden="false" customHeight="true" outlineLevel="0" collapsed="false">
      <c r="A283" s="65" t="n">
        <v>18</v>
      </c>
      <c r="B283" s="68" t="s">
        <v>293</v>
      </c>
      <c r="C283" s="70" t="n">
        <f aca="false">'Раздел 1'!P283</f>
        <v>31278</v>
      </c>
      <c r="D283" s="70"/>
      <c r="E283" s="70"/>
      <c r="F283" s="70"/>
      <c r="G283" s="70"/>
      <c r="H283" s="70"/>
      <c r="I283" s="70"/>
      <c r="J283" s="105"/>
      <c r="K283" s="105"/>
      <c r="L283" s="70"/>
      <c r="M283" s="70"/>
      <c r="N283" s="70"/>
      <c r="O283" s="70"/>
      <c r="P283" s="70"/>
      <c r="Q283" s="70"/>
      <c r="R283" s="70"/>
      <c r="S283" s="70"/>
      <c r="T283" s="70" t="n">
        <v>31278</v>
      </c>
      <c r="U283" s="70"/>
      <c r="V283" s="65" t="n">
        <v>2019</v>
      </c>
    </row>
    <row r="284" s="2" customFormat="true" ht="12.75" hidden="false" customHeight="true" outlineLevel="0" collapsed="false">
      <c r="A284" s="65" t="n">
        <v>19</v>
      </c>
      <c r="B284" s="68" t="s">
        <v>294</v>
      </c>
      <c r="C284" s="70" t="n">
        <f aca="false">'Раздел 1'!P284</f>
        <v>30989</v>
      </c>
      <c r="D284" s="70"/>
      <c r="E284" s="70"/>
      <c r="F284" s="70"/>
      <c r="G284" s="70"/>
      <c r="H284" s="70"/>
      <c r="I284" s="70"/>
      <c r="J284" s="105"/>
      <c r="K284" s="105"/>
      <c r="L284" s="70"/>
      <c r="M284" s="70"/>
      <c r="N284" s="70"/>
      <c r="O284" s="70"/>
      <c r="P284" s="70"/>
      <c r="Q284" s="70"/>
      <c r="R284" s="70"/>
      <c r="S284" s="70"/>
      <c r="T284" s="70" t="n">
        <v>30989</v>
      </c>
      <c r="U284" s="70"/>
      <c r="V284" s="65" t="n">
        <v>2019</v>
      </c>
    </row>
    <row r="285" s="2" customFormat="true" ht="12.75" hidden="false" customHeight="true" outlineLevel="0" collapsed="false">
      <c r="A285" s="65" t="n">
        <v>20</v>
      </c>
      <c r="B285" s="68" t="s">
        <v>295</v>
      </c>
      <c r="C285" s="70" t="n">
        <f aca="false">'Раздел 1'!P285</f>
        <v>24285</v>
      </c>
      <c r="D285" s="70"/>
      <c r="E285" s="70"/>
      <c r="F285" s="70"/>
      <c r="G285" s="70"/>
      <c r="H285" s="70"/>
      <c r="I285" s="70"/>
      <c r="J285" s="105"/>
      <c r="K285" s="105"/>
      <c r="L285" s="70"/>
      <c r="M285" s="70"/>
      <c r="N285" s="70"/>
      <c r="O285" s="70"/>
      <c r="P285" s="70"/>
      <c r="Q285" s="70"/>
      <c r="R285" s="70"/>
      <c r="S285" s="70"/>
      <c r="T285" s="70" t="n">
        <v>24285</v>
      </c>
      <c r="U285" s="70"/>
      <c r="V285" s="65" t="n">
        <v>2019</v>
      </c>
    </row>
    <row r="286" s="2" customFormat="true" ht="12.75" hidden="false" customHeight="true" outlineLevel="0" collapsed="false">
      <c r="A286" s="65" t="n">
        <v>21</v>
      </c>
      <c r="B286" s="68" t="s">
        <v>296</v>
      </c>
      <c r="C286" s="70" t="n">
        <f aca="false">'Раздел 1'!P286</f>
        <v>25155</v>
      </c>
      <c r="D286" s="70"/>
      <c r="E286" s="70"/>
      <c r="F286" s="70"/>
      <c r="G286" s="70"/>
      <c r="H286" s="70"/>
      <c r="I286" s="70"/>
      <c r="J286" s="105"/>
      <c r="K286" s="105"/>
      <c r="L286" s="70"/>
      <c r="M286" s="70"/>
      <c r="N286" s="70"/>
      <c r="O286" s="70"/>
      <c r="P286" s="70"/>
      <c r="Q286" s="70"/>
      <c r="R286" s="70"/>
      <c r="S286" s="70"/>
      <c r="T286" s="70" t="n">
        <v>25155</v>
      </c>
      <c r="U286" s="70"/>
      <c r="V286" s="65" t="n">
        <v>2019</v>
      </c>
    </row>
    <row r="287" s="2" customFormat="true" ht="12.75" hidden="false" customHeight="true" outlineLevel="0" collapsed="false">
      <c r="A287" s="65" t="n">
        <v>22</v>
      </c>
      <c r="B287" s="68" t="s">
        <v>297</v>
      </c>
      <c r="C287" s="70" t="n">
        <f aca="false">'Раздел 1'!P287</f>
        <v>31923</v>
      </c>
      <c r="D287" s="70"/>
      <c r="E287" s="70"/>
      <c r="F287" s="70"/>
      <c r="G287" s="70"/>
      <c r="H287" s="70"/>
      <c r="I287" s="70"/>
      <c r="J287" s="105"/>
      <c r="K287" s="105"/>
      <c r="L287" s="70"/>
      <c r="M287" s="70"/>
      <c r="N287" s="70"/>
      <c r="O287" s="70"/>
      <c r="P287" s="70"/>
      <c r="Q287" s="70"/>
      <c r="R287" s="70"/>
      <c r="S287" s="70"/>
      <c r="T287" s="70" t="n">
        <v>31923</v>
      </c>
      <c r="U287" s="70"/>
      <c r="V287" s="65" t="n">
        <v>2019</v>
      </c>
    </row>
    <row r="288" s="2" customFormat="true" ht="12.75" hidden="false" customHeight="true" outlineLevel="0" collapsed="false">
      <c r="A288" s="65" t="n">
        <v>23</v>
      </c>
      <c r="B288" s="68" t="s">
        <v>298</v>
      </c>
      <c r="C288" s="70" t="n">
        <f aca="false">'Раздел 1'!P288</f>
        <v>24285</v>
      </c>
      <c r="D288" s="70"/>
      <c r="E288" s="70"/>
      <c r="F288" s="70"/>
      <c r="G288" s="70"/>
      <c r="H288" s="70"/>
      <c r="I288" s="70"/>
      <c r="J288" s="105"/>
      <c r="K288" s="105"/>
      <c r="L288" s="70"/>
      <c r="M288" s="70"/>
      <c r="N288" s="70"/>
      <c r="O288" s="70"/>
      <c r="P288" s="70"/>
      <c r="Q288" s="70"/>
      <c r="R288" s="70"/>
      <c r="S288" s="70"/>
      <c r="T288" s="70" t="n">
        <v>24285</v>
      </c>
      <c r="U288" s="70"/>
      <c r="V288" s="65" t="n">
        <v>2019</v>
      </c>
    </row>
    <row r="289" s="2" customFormat="true" ht="12.75" hidden="false" customHeight="true" outlineLevel="0" collapsed="false">
      <c r="A289" s="65" t="n">
        <v>24</v>
      </c>
      <c r="B289" s="68" t="s">
        <v>299</v>
      </c>
      <c r="C289" s="70" t="n">
        <f aca="false">'Раздел 1'!P289</f>
        <v>145548.98</v>
      </c>
      <c r="D289" s="70"/>
      <c r="E289" s="70"/>
      <c r="F289" s="70"/>
      <c r="G289" s="70"/>
      <c r="H289" s="70"/>
      <c r="I289" s="70"/>
      <c r="J289" s="105"/>
      <c r="K289" s="105"/>
      <c r="L289" s="70"/>
      <c r="M289" s="70"/>
      <c r="N289" s="70"/>
      <c r="O289" s="70"/>
      <c r="P289" s="70"/>
      <c r="Q289" s="70"/>
      <c r="R289" s="70"/>
      <c r="S289" s="70"/>
      <c r="T289" s="70" t="n">
        <v>145548.98</v>
      </c>
      <c r="U289" s="70"/>
      <c r="V289" s="65" t="n">
        <v>2019</v>
      </c>
    </row>
    <row r="290" s="2" customFormat="true" ht="12.75" hidden="false" customHeight="true" outlineLevel="0" collapsed="false">
      <c r="A290" s="65" t="n">
        <v>25</v>
      </c>
      <c r="B290" s="68" t="s">
        <v>300</v>
      </c>
      <c r="C290" s="70" t="n">
        <f aca="false">'Раздел 1'!P290</f>
        <v>32961</v>
      </c>
      <c r="D290" s="70"/>
      <c r="E290" s="70"/>
      <c r="F290" s="70"/>
      <c r="G290" s="70"/>
      <c r="H290" s="70"/>
      <c r="I290" s="70"/>
      <c r="J290" s="105"/>
      <c r="K290" s="105"/>
      <c r="L290" s="70"/>
      <c r="M290" s="70"/>
      <c r="N290" s="70"/>
      <c r="O290" s="70"/>
      <c r="P290" s="70"/>
      <c r="Q290" s="70"/>
      <c r="R290" s="70"/>
      <c r="S290" s="70"/>
      <c r="T290" s="70" t="n">
        <v>32961</v>
      </c>
      <c r="U290" s="70"/>
      <c r="V290" s="65" t="n">
        <v>2019</v>
      </c>
    </row>
    <row r="291" s="2" customFormat="true" ht="12.75" hidden="false" customHeight="true" outlineLevel="0" collapsed="false">
      <c r="A291" s="65" t="n">
        <v>26</v>
      </c>
      <c r="B291" s="68" t="s">
        <v>301</v>
      </c>
      <c r="C291" s="70" t="n">
        <f aca="false">'Раздел 1'!P291</f>
        <v>280225.476</v>
      </c>
      <c r="D291" s="70"/>
      <c r="E291" s="70"/>
      <c r="F291" s="70"/>
      <c r="G291" s="70"/>
      <c r="H291" s="70"/>
      <c r="I291" s="70"/>
      <c r="J291" s="105"/>
      <c r="K291" s="105"/>
      <c r="L291" s="70"/>
      <c r="M291" s="70"/>
      <c r="N291" s="70"/>
      <c r="O291" s="70"/>
      <c r="P291" s="70"/>
      <c r="Q291" s="70"/>
      <c r="R291" s="70"/>
      <c r="S291" s="70"/>
      <c r="T291" s="70" t="n">
        <v>280225.476</v>
      </c>
      <c r="U291" s="70"/>
      <c r="V291" s="65" t="n">
        <v>2019</v>
      </c>
    </row>
    <row r="292" s="132" customFormat="true" ht="12.75" hidden="false" customHeight="true" outlineLevel="0" collapsed="false">
      <c r="A292" s="47" t="s">
        <v>302</v>
      </c>
      <c r="B292" s="47"/>
      <c r="C292" s="54" t="n">
        <f aca="false">SUM(C266:C291)</f>
        <v>1068462.456</v>
      </c>
      <c r="D292" s="54" t="n">
        <f aca="false">SUM(D266:D291)</f>
        <v>0</v>
      </c>
      <c r="E292" s="54" t="n">
        <f aca="false">SUM(E266:E291)</f>
        <v>0</v>
      </c>
      <c r="F292" s="54" t="n">
        <f aca="false">SUM(F266:F291)</f>
        <v>0</v>
      </c>
      <c r="G292" s="54" t="n">
        <f aca="false">SUM(G266:G291)</f>
        <v>0</v>
      </c>
      <c r="H292" s="54" t="n">
        <f aca="false">SUM(H266:H291)</f>
        <v>0</v>
      </c>
      <c r="I292" s="54" t="n">
        <f aca="false">SUM(I266:I291)</f>
        <v>0</v>
      </c>
      <c r="J292" s="54" t="n">
        <f aca="false">SUM(J266:J291)</f>
        <v>0</v>
      </c>
      <c r="K292" s="54" t="n">
        <f aca="false">SUM(K266:K291)</f>
        <v>0</v>
      </c>
      <c r="L292" s="54" t="n">
        <f aca="false">SUM(L266:L291)</f>
        <v>0</v>
      </c>
      <c r="M292" s="54" t="n">
        <f aca="false">SUM(M266:M291)</f>
        <v>0</v>
      </c>
      <c r="N292" s="54" t="n">
        <f aca="false">SUM(N266:N291)</f>
        <v>0</v>
      </c>
      <c r="O292" s="54" t="n">
        <f aca="false">SUM(O266:O291)</f>
        <v>0</v>
      </c>
      <c r="P292" s="54" t="n">
        <f aca="false">SUM(P266:P291)</f>
        <v>0</v>
      </c>
      <c r="Q292" s="54" t="n">
        <f aca="false">SUM(Q266:Q291)</f>
        <v>0</v>
      </c>
      <c r="R292" s="54" t="n">
        <f aca="false">SUM(R266:R291)</f>
        <v>0</v>
      </c>
      <c r="S292" s="54" t="n">
        <f aca="false">SUM(S266:S291)</f>
        <v>0</v>
      </c>
      <c r="T292" s="54" t="n">
        <f aca="false">SUM(T266:T291)</f>
        <v>1068462.456</v>
      </c>
      <c r="U292" s="54" t="n">
        <f aca="false">SUM(U266:U291)</f>
        <v>0</v>
      </c>
      <c r="V292" s="49"/>
      <c r="W292" s="112"/>
      <c r="X292" s="112"/>
      <c r="Y292" s="112"/>
      <c r="Z292" s="112"/>
      <c r="AA292" s="112"/>
      <c r="AB292" s="112"/>
      <c r="AC292" s="112"/>
      <c r="AD292" s="112"/>
      <c r="AE292" s="112"/>
      <c r="AF292" s="112"/>
      <c r="AG292" s="112"/>
      <c r="AH292" s="112"/>
      <c r="AI292" s="112"/>
      <c r="AJ292" s="112"/>
      <c r="AK292" s="112"/>
      <c r="AL292" s="112"/>
      <c r="AM292" s="112"/>
      <c r="AN292" s="112"/>
      <c r="AO292" s="112"/>
      <c r="AP292" s="112"/>
      <c r="AQ292" s="112"/>
      <c r="AR292" s="112"/>
      <c r="AS292" s="112"/>
      <c r="AT292" s="112"/>
      <c r="AU292" s="112"/>
      <c r="AV292" s="112"/>
      <c r="AW292" s="112"/>
      <c r="AX292" s="112"/>
      <c r="AY292" s="112"/>
      <c r="AZ292" s="112"/>
      <c r="BA292" s="112"/>
      <c r="BB292" s="112"/>
      <c r="BC292" s="112"/>
      <c r="BD292" s="112"/>
    </row>
    <row r="293" s="2" customFormat="true" ht="12.75" hidden="false" customHeight="true" outlineLevel="0" collapsed="false">
      <c r="A293" s="65" t="n">
        <v>1</v>
      </c>
      <c r="B293" s="68" t="s">
        <v>303</v>
      </c>
      <c r="C293" s="133" t="n">
        <f aca="false">'Раздел 1'!P293</f>
        <v>40985</v>
      </c>
      <c r="D293" s="70"/>
      <c r="E293" s="70"/>
      <c r="F293" s="70"/>
      <c r="G293" s="70"/>
      <c r="H293" s="70"/>
      <c r="I293" s="70"/>
      <c r="J293" s="105"/>
      <c r="K293" s="105"/>
      <c r="L293" s="70"/>
      <c r="M293" s="70"/>
      <c r="N293" s="70"/>
      <c r="O293" s="70"/>
      <c r="P293" s="70"/>
      <c r="Q293" s="70"/>
      <c r="R293" s="70"/>
      <c r="S293" s="70"/>
      <c r="T293" s="70" t="n">
        <v>40985</v>
      </c>
      <c r="U293" s="70"/>
      <c r="V293" s="65" t="n">
        <v>2020</v>
      </c>
    </row>
    <row r="294" s="2" customFormat="true" ht="12.75" hidden="false" customHeight="true" outlineLevel="0" collapsed="false">
      <c r="A294" s="65" t="n">
        <v>2</v>
      </c>
      <c r="B294" s="68" t="s">
        <v>305</v>
      </c>
      <c r="C294" s="133" t="n">
        <f aca="false">'Раздел 1'!P294</f>
        <v>34995</v>
      </c>
      <c r="D294" s="70"/>
      <c r="E294" s="70"/>
      <c r="F294" s="70"/>
      <c r="G294" s="70"/>
      <c r="H294" s="70"/>
      <c r="I294" s="70"/>
      <c r="J294" s="105"/>
      <c r="K294" s="105"/>
      <c r="L294" s="70"/>
      <c r="M294" s="70"/>
      <c r="N294" s="70"/>
      <c r="O294" s="70"/>
      <c r="P294" s="70"/>
      <c r="Q294" s="70"/>
      <c r="R294" s="70"/>
      <c r="S294" s="70"/>
      <c r="T294" s="70" t="n">
        <v>34995</v>
      </c>
      <c r="U294" s="70"/>
      <c r="V294" s="65" t="n">
        <v>2020</v>
      </c>
    </row>
    <row r="295" s="2" customFormat="true" ht="12.75" hidden="false" customHeight="true" outlineLevel="0" collapsed="false">
      <c r="A295" s="65" t="n">
        <v>3</v>
      </c>
      <c r="B295" s="68" t="s">
        <v>307</v>
      </c>
      <c r="C295" s="133" t="n">
        <f aca="false">'Раздел 1'!P295</f>
        <v>52906</v>
      </c>
      <c r="D295" s="70"/>
      <c r="E295" s="70"/>
      <c r="F295" s="70"/>
      <c r="G295" s="70"/>
      <c r="H295" s="70"/>
      <c r="I295" s="70"/>
      <c r="J295" s="105"/>
      <c r="K295" s="105"/>
      <c r="L295" s="70"/>
      <c r="M295" s="70"/>
      <c r="N295" s="70"/>
      <c r="O295" s="70"/>
      <c r="P295" s="70"/>
      <c r="Q295" s="70"/>
      <c r="R295" s="70"/>
      <c r="S295" s="70"/>
      <c r="T295" s="70" t="n">
        <v>52906</v>
      </c>
      <c r="U295" s="70"/>
      <c r="V295" s="65" t="n">
        <v>2020</v>
      </c>
    </row>
    <row r="296" s="76" customFormat="true" ht="12.75" hidden="false" customHeight="true" outlineLevel="0" collapsed="false">
      <c r="A296" s="65" t="n">
        <v>4</v>
      </c>
      <c r="B296" s="68" t="s">
        <v>299</v>
      </c>
      <c r="C296" s="133" t="n">
        <f aca="false">'Раздел 1'!P296</f>
        <v>2441817.06</v>
      </c>
      <c r="D296" s="70"/>
      <c r="E296" s="70"/>
      <c r="F296" s="70"/>
      <c r="G296" s="70"/>
      <c r="H296" s="70"/>
      <c r="I296" s="70"/>
      <c r="J296" s="105"/>
      <c r="K296" s="105"/>
      <c r="L296" s="70" t="n">
        <v>312</v>
      </c>
      <c r="M296" s="70" t="n">
        <v>2390657</v>
      </c>
      <c r="N296" s="70"/>
      <c r="O296" s="70"/>
      <c r="P296" s="70"/>
      <c r="Q296" s="70"/>
      <c r="R296" s="70"/>
      <c r="S296" s="70"/>
      <c r="T296" s="70"/>
      <c r="U296" s="70" t="n">
        <f aca="false">0.0214*(D296+E296+F296+G296+H296+I296+M296+O296+R296)</f>
        <v>51160.0598</v>
      </c>
      <c r="V296" s="65" t="n">
        <v>2020</v>
      </c>
    </row>
    <row r="297" s="76" customFormat="true" ht="12.75" hidden="false" customHeight="true" outlineLevel="0" collapsed="false">
      <c r="A297" s="65" t="n">
        <v>5</v>
      </c>
      <c r="B297" s="68" t="s">
        <v>308</v>
      </c>
      <c r="C297" s="133" t="n">
        <f aca="false">'Раздел 1'!P297</f>
        <v>54547</v>
      </c>
      <c r="D297" s="70"/>
      <c r="E297" s="70"/>
      <c r="F297" s="70"/>
      <c r="G297" s="70"/>
      <c r="H297" s="70"/>
      <c r="I297" s="70"/>
      <c r="J297" s="105"/>
      <c r="K297" s="105"/>
      <c r="L297" s="70"/>
      <c r="M297" s="70"/>
      <c r="N297" s="70"/>
      <c r="O297" s="70"/>
      <c r="P297" s="70"/>
      <c r="Q297" s="70"/>
      <c r="R297" s="70"/>
      <c r="S297" s="70"/>
      <c r="T297" s="70" t="n">
        <v>54547</v>
      </c>
      <c r="U297" s="70"/>
      <c r="V297" s="65" t="n">
        <v>2020</v>
      </c>
    </row>
    <row r="298" s="76" customFormat="true" ht="12.75" hidden="false" customHeight="true" outlineLevel="0" collapsed="false">
      <c r="A298" s="65" t="n">
        <v>6</v>
      </c>
      <c r="B298" s="68" t="s">
        <v>309</v>
      </c>
      <c r="C298" s="133" t="n">
        <f aca="false">'Раздел 1'!P298</f>
        <v>37335</v>
      </c>
      <c r="D298" s="70"/>
      <c r="E298" s="70"/>
      <c r="F298" s="70"/>
      <c r="G298" s="70"/>
      <c r="H298" s="70"/>
      <c r="I298" s="70"/>
      <c r="J298" s="105"/>
      <c r="K298" s="105"/>
      <c r="L298" s="70"/>
      <c r="M298" s="70"/>
      <c r="N298" s="70"/>
      <c r="O298" s="70"/>
      <c r="P298" s="70"/>
      <c r="Q298" s="70"/>
      <c r="R298" s="70"/>
      <c r="S298" s="70"/>
      <c r="T298" s="70" t="n">
        <v>37335</v>
      </c>
      <c r="U298" s="70"/>
      <c r="V298" s="65" t="n">
        <v>2020</v>
      </c>
    </row>
    <row r="299" s="76" customFormat="true" ht="12.75" hidden="false" customHeight="true" outlineLevel="0" collapsed="false">
      <c r="A299" s="65" t="n">
        <v>7</v>
      </c>
      <c r="B299" s="68" t="s">
        <v>310</v>
      </c>
      <c r="C299" s="133" t="n">
        <f aca="false">'Раздел 1'!P299</f>
        <v>21774</v>
      </c>
      <c r="D299" s="70"/>
      <c r="E299" s="70"/>
      <c r="F299" s="70"/>
      <c r="G299" s="70"/>
      <c r="H299" s="70"/>
      <c r="I299" s="70"/>
      <c r="J299" s="105"/>
      <c r="K299" s="105"/>
      <c r="L299" s="70"/>
      <c r="M299" s="70"/>
      <c r="N299" s="70"/>
      <c r="O299" s="70"/>
      <c r="P299" s="70"/>
      <c r="Q299" s="70"/>
      <c r="R299" s="70"/>
      <c r="S299" s="70"/>
      <c r="T299" s="70" t="n">
        <v>21774</v>
      </c>
      <c r="U299" s="70"/>
      <c r="V299" s="65" t="n">
        <v>2020</v>
      </c>
    </row>
    <row r="300" s="132" customFormat="true" ht="12.75" hidden="false" customHeight="true" outlineLevel="0" collapsed="false">
      <c r="A300" s="47" t="s">
        <v>312</v>
      </c>
      <c r="B300" s="47"/>
      <c r="C300" s="54" t="n">
        <f aca="false">SUM(C293:C299)</f>
        <v>2684359.06</v>
      </c>
      <c r="D300" s="54" t="n">
        <f aca="false">SUM(D293:D299)</f>
        <v>0</v>
      </c>
      <c r="E300" s="54" t="n">
        <f aca="false">SUM(E293:E299)</f>
        <v>0</v>
      </c>
      <c r="F300" s="54" t="n">
        <f aca="false">SUM(F293:F299)</f>
        <v>0</v>
      </c>
      <c r="G300" s="54" t="n">
        <f aca="false">SUM(G293:G299)</f>
        <v>0</v>
      </c>
      <c r="H300" s="54" t="n">
        <f aca="false">SUM(H293:H299)</f>
        <v>0</v>
      </c>
      <c r="I300" s="54" t="n">
        <f aca="false">SUM(I293:I299)</f>
        <v>0</v>
      </c>
      <c r="J300" s="54" t="n">
        <f aca="false">SUM(J293:J299)</f>
        <v>0</v>
      </c>
      <c r="K300" s="54" t="n">
        <f aca="false">SUM(K293:K299)</f>
        <v>0</v>
      </c>
      <c r="L300" s="54" t="n">
        <f aca="false">SUM(L293:L299)</f>
        <v>312</v>
      </c>
      <c r="M300" s="54" t="n">
        <f aca="false">SUM(M293:M299)</f>
        <v>2390657</v>
      </c>
      <c r="N300" s="54" t="n">
        <f aca="false">SUM(N293:N299)</f>
        <v>0</v>
      </c>
      <c r="O300" s="54" t="n">
        <f aca="false">SUM(O293:O299)</f>
        <v>0</v>
      </c>
      <c r="P300" s="54" t="n">
        <f aca="false">SUM(P293:P299)</f>
        <v>0</v>
      </c>
      <c r="Q300" s="54" t="n">
        <f aca="false">SUM(Q293:Q299)</f>
        <v>0</v>
      </c>
      <c r="R300" s="54" t="n">
        <f aca="false">SUM(R293:R299)</f>
        <v>0</v>
      </c>
      <c r="S300" s="54" t="n">
        <f aca="false">SUM(S293:S299)</f>
        <v>0</v>
      </c>
      <c r="T300" s="54" t="n">
        <f aca="false">SUM(T293:T299)</f>
        <v>242542</v>
      </c>
      <c r="U300" s="54" t="n">
        <f aca="false">SUM(U293:U299)</f>
        <v>51160.0598</v>
      </c>
      <c r="V300" s="95"/>
      <c r="W300" s="112"/>
      <c r="X300" s="112"/>
      <c r="Y300" s="112"/>
      <c r="Z300" s="112"/>
      <c r="AA300" s="112"/>
      <c r="AB300" s="112"/>
      <c r="AC300" s="112"/>
      <c r="AD300" s="112"/>
      <c r="AE300" s="112"/>
      <c r="AF300" s="112"/>
      <c r="AG300" s="112"/>
      <c r="AH300" s="112"/>
      <c r="AI300" s="112"/>
      <c r="AJ300" s="112"/>
      <c r="AK300" s="112"/>
      <c r="AL300" s="112"/>
      <c r="AM300" s="112"/>
      <c r="AN300" s="112"/>
      <c r="AO300" s="112"/>
      <c r="AP300" s="112"/>
      <c r="AQ300" s="112"/>
      <c r="AR300" s="112"/>
      <c r="AS300" s="112"/>
      <c r="AT300" s="112"/>
      <c r="AU300" s="112"/>
      <c r="AV300" s="112"/>
      <c r="AW300" s="112"/>
      <c r="AX300" s="112"/>
      <c r="AY300" s="112"/>
      <c r="AZ300" s="112"/>
      <c r="BA300" s="112"/>
      <c r="BB300" s="112"/>
      <c r="BC300" s="112"/>
      <c r="BD300" s="112"/>
    </row>
    <row r="301" s="129" customFormat="true" ht="12.75" hidden="false" customHeight="true" outlineLevel="0" collapsed="false">
      <c r="A301" s="65" t="n">
        <v>1</v>
      </c>
      <c r="B301" s="68" t="s">
        <v>313</v>
      </c>
      <c r="C301" s="133" t="n">
        <f aca="false">'Раздел 1'!P301</f>
        <v>119687</v>
      </c>
      <c r="D301" s="70"/>
      <c r="E301" s="70"/>
      <c r="F301" s="70"/>
      <c r="G301" s="70"/>
      <c r="H301" s="70"/>
      <c r="I301" s="70"/>
      <c r="J301" s="105"/>
      <c r="K301" s="105"/>
      <c r="L301" s="70"/>
      <c r="M301" s="70"/>
      <c r="N301" s="70"/>
      <c r="O301" s="70"/>
      <c r="P301" s="70"/>
      <c r="Q301" s="70"/>
      <c r="R301" s="70"/>
      <c r="S301" s="70"/>
      <c r="T301" s="70" t="n">
        <v>119687</v>
      </c>
      <c r="U301" s="70"/>
      <c r="V301" s="65" t="n">
        <v>2021</v>
      </c>
    </row>
    <row r="302" s="76" customFormat="true" ht="12.75" hidden="false" customHeight="true" outlineLevel="0" collapsed="false">
      <c r="A302" s="65" t="n">
        <v>2</v>
      </c>
      <c r="B302" s="68" t="s">
        <v>299</v>
      </c>
      <c r="C302" s="133" t="n">
        <v>1394342.76</v>
      </c>
      <c r="D302" s="70" t="n">
        <v>409066</v>
      </c>
      <c r="E302" s="70"/>
      <c r="F302" s="70"/>
      <c r="G302" s="70"/>
      <c r="H302" s="70"/>
      <c r="I302" s="70"/>
      <c r="J302" s="105"/>
      <c r="K302" s="105"/>
      <c r="L302" s="70"/>
      <c r="M302" s="70"/>
      <c r="N302" s="70"/>
      <c r="O302" s="70"/>
      <c r="P302" s="70" t="n">
        <v>295</v>
      </c>
      <c r="Q302" s="70" t="n">
        <v>844453</v>
      </c>
      <c r="R302" s="70" t="n">
        <v>111610</v>
      </c>
      <c r="S302" s="70"/>
      <c r="T302" s="70"/>
      <c r="U302" s="70" t="n">
        <v>29213.76</v>
      </c>
      <c r="V302" s="65" t="n">
        <v>2021</v>
      </c>
    </row>
    <row r="303" s="132" customFormat="true" ht="12.75" hidden="false" customHeight="true" outlineLevel="0" collapsed="false">
      <c r="A303" s="47" t="s">
        <v>314</v>
      </c>
      <c r="B303" s="47"/>
      <c r="C303" s="54" t="n">
        <f aca="false">SUM(C301:C302)</f>
        <v>1514029.76</v>
      </c>
      <c r="D303" s="54" t="n">
        <f aca="false">SUM(D301:D302)</f>
        <v>409066</v>
      </c>
      <c r="E303" s="54" t="n">
        <f aca="false">SUM(E301:E302)</f>
        <v>0</v>
      </c>
      <c r="F303" s="54" t="n">
        <f aca="false">SUM(F301:F302)</f>
        <v>0</v>
      </c>
      <c r="G303" s="54" t="n">
        <f aca="false">SUM(G301:G302)</f>
        <v>0</v>
      </c>
      <c r="H303" s="54" t="n">
        <f aca="false">SUM(H301:H302)</f>
        <v>0</v>
      </c>
      <c r="I303" s="54" t="n">
        <f aca="false">SUM(I301:I302)</f>
        <v>0</v>
      </c>
      <c r="J303" s="54" t="n">
        <f aca="false">SUM(J301:J302)</f>
        <v>0</v>
      </c>
      <c r="K303" s="54" t="n">
        <f aca="false">SUM(K301:K302)</f>
        <v>0</v>
      </c>
      <c r="L303" s="54" t="n">
        <f aca="false">SUM(L301:L302)</f>
        <v>0</v>
      </c>
      <c r="M303" s="54" t="n">
        <f aca="false">SUM(M301:M302)</f>
        <v>0</v>
      </c>
      <c r="N303" s="54" t="n">
        <f aca="false">SUM(N301:N302)</f>
        <v>0</v>
      </c>
      <c r="O303" s="54" t="n">
        <f aca="false">SUM(O301:O302)</f>
        <v>0</v>
      </c>
      <c r="P303" s="54" t="n">
        <f aca="false">SUM(P301:P302)</f>
        <v>295</v>
      </c>
      <c r="Q303" s="54" t="n">
        <f aca="false">SUM(Q301:Q302)</f>
        <v>844453</v>
      </c>
      <c r="R303" s="54" t="n">
        <f aca="false">SUM(R301:R302)</f>
        <v>111610</v>
      </c>
      <c r="S303" s="54" t="n">
        <f aca="false">SUM(S301:S302)</f>
        <v>0</v>
      </c>
      <c r="T303" s="54" t="n">
        <f aca="false">SUM(T301:T302)</f>
        <v>119687</v>
      </c>
      <c r="U303" s="54" t="n">
        <f aca="false">SUM(U301:U302)</f>
        <v>29213.76</v>
      </c>
      <c r="V303" s="49"/>
      <c r="W303" s="112"/>
      <c r="X303" s="112"/>
      <c r="Y303" s="112"/>
      <c r="Z303" s="112"/>
      <c r="AA303" s="112"/>
      <c r="AB303" s="112"/>
      <c r="AC303" s="112"/>
      <c r="AD303" s="112"/>
      <c r="AE303" s="112"/>
      <c r="AF303" s="112"/>
      <c r="AG303" s="112"/>
      <c r="AH303" s="112"/>
      <c r="AI303" s="112"/>
      <c r="AJ303" s="112"/>
      <c r="AK303" s="112"/>
      <c r="AL303" s="112"/>
      <c r="AM303" s="112"/>
      <c r="AN303" s="112"/>
      <c r="AO303" s="112"/>
      <c r="AP303" s="112"/>
      <c r="AQ303" s="112"/>
      <c r="AR303" s="112"/>
      <c r="AS303" s="112"/>
      <c r="AT303" s="112"/>
      <c r="AU303" s="112"/>
      <c r="AV303" s="112"/>
      <c r="AW303" s="112"/>
      <c r="AX303" s="112"/>
      <c r="AY303" s="112"/>
      <c r="AZ303" s="112"/>
      <c r="BA303" s="112"/>
      <c r="BB303" s="112"/>
      <c r="BC303" s="112"/>
      <c r="BD303" s="112"/>
    </row>
    <row r="304" s="134" customFormat="true" ht="12.75" hidden="false" customHeight="true" outlineLevel="0" collapsed="false">
      <c r="A304" s="31" t="s">
        <v>315</v>
      </c>
      <c r="B304" s="31"/>
      <c r="C304" s="34" t="n">
        <f aca="false">C292+C300+C303</f>
        <v>5266851.276</v>
      </c>
      <c r="D304" s="34" t="n">
        <f aca="false">D303+D300+D292</f>
        <v>409066</v>
      </c>
      <c r="E304" s="34" t="n">
        <f aca="false">E303+E300+E292</f>
        <v>0</v>
      </c>
      <c r="F304" s="34" t="n">
        <f aca="false">F303+F300+F292</f>
        <v>0</v>
      </c>
      <c r="G304" s="34" t="n">
        <f aca="false">G303+G300+G292</f>
        <v>0</v>
      </c>
      <c r="H304" s="34" t="n">
        <f aca="false">H303+H300+H292</f>
        <v>0</v>
      </c>
      <c r="I304" s="34" t="n">
        <f aca="false">I303+I300+I292</f>
        <v>0</v>
      </c>
      <c r="J304" s="34" t="n">
        <f aca="false">J303+J300+J292</f>
        <v>0</v>
      </c>
      <c r="K304" s="34" t="n">
        <f aca="false">K303+K300+K292</f>
        <v>0</v>
      </c>
      <c r="L304" s="34" t="n">
        <f aca="false">L303+L300+L292</f>
        <v>312</v>
      </c>
      <c r="M304" s="34" t="n">
        <f aca="false">M303+M300+M292</f>
        <v>2390657</v>
      </c>
      <c r="N304" s="34" t="n">
        <f aca="false">N303+N300+N292</f>
        <v>0</v>
      </c>
      <c r="O304" s="34" t="n">
        <f aca="false">O303+O300+O292</f>
        <v>0</v>
      </c>
      <c r="P304" s="34" t="n">
        <f aca="false">P303+P300+P292</f>
        <v>295</v>
      </c>
      <c r="Q304" s="34" t="n">
        <f aca="false">Q303+Q300+Q292</f>
        <v>844453</v>
      </c>
      <c r="R304" s="34" t="n">
        <f aca="false">R303+R300+R292</f>
        <v>111610</v>
      </c>
      <c r="S304" s="34" t="n">
        <f aca="false">S303+S300+S292</f>
        <v>0</v>
      </c>
      <c r="T304" s="34" t="n">
        <f aca="false">T303+T300+T292</f>
        <v>1430691.456</v>
      </c>
      <c r="U304" s="34" t="n">
        <f aca="false">U303+U300+U292</f>
        <v>80373.8198</v>
      </c>
      <c r="V304" s="33"/>
      <c r="W304" s="112"/>
      <c r="X304" s="112"/>
      <c r="Y304" s="112"/>
      <c r="Z304" s="112"/>
      <c r="AA304" s="112"/>
      <c r="AB304" s="112"/>
      <c r="AC304" s="112"/>
      <c r="AD304" s="112"/>
      <c r="AE304" s="112"/>
      <c r="AF304" s="112"/>
      <c r="AG304" s="112"/>
      <c r="AH304" s="112"/>
      <c r="AI304" s="112"/>
      <c r="AJ304" s="112"/>
      <c r="AK304" s="112"/>
      <c r="AL304" s="112"/>
      <c r="AM304" s="112"/>
      <c r="AN304" s="112"/>
      <c r="AO304" s="112"/>
      <c r="AP304" s="112"/>
      <c r="AQ304" s="112"/>
      <c r="AR304" s="112"/>
      <c r="AS304" s="112"/>
      <c r="AT304" s="112"/>
      <c r="AU304" s="112"/>
      <c r="AV304" s="112"/>
      <c r="AW304" s="112"/>
      <c r="AX304" s="112"/>
      <c r="AY304" s="112"/>
      <c r="AZ304" s="112"/>
      <c r="BA304" s="112"/>
      <c r="BB304" s="112"/>
      <c r="BC304" s="112"/>
      <c r="BD304" s="112"/>
    </row>
    <row r="305" s="2" customFormat="true" ht="12.75" hidden="false" customHeight="true" outlineLevel="0" collapsed="false">
      <c r="A305" s="90" t="s">
        <v>961</v>
      </c>
      <c r="B305" s="90"/>
      <c r="C305" s="70"/>
      <c r="D305" s="70"/>
      <c r="E305" s="70"/>
      <c r="F305" s="70"/>
      <c r="G305" s="70"/>
      <c r="H305" s="70"/>
      <c r="I305" s="70"/>
      <c r="J305" s="105"/>
      <c r="K305" s="105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65"/>
    </row>
    <row r="306" s="1" customFormat="true" ht="12.75" hidden="false" customHeight="true" outlineLevel="0" collapsed="false">
      <c r="A306" s="65" t="n">
        <v>1</v>
      </c>
      <c r="B306" s="68" t="s">
        <v>317</v>
      </c>
      <c r="C306" s="70" t="n">
        <f aca="false">'Раздел 1'!P306</f>
        <v>32664</v>
      </c>
      <c r="D306" s="70"/>
      <c r="E306" s="70"/>
      <c r="F306" s="70"/>
      <c r="G306" s="70"/>
      <c r="H306" s="70"/>
      <c r="I306" s="70"/>
      <c r="J306" s="105"/>
      <c r="K306" s="105"/>
      <c r="L306" s="70"/>
      <c r="M306" s="70"/>
      <c r="N306" s="70"/>
      <c r="O306" s="70"/>
      <c r="P306" s="70"/>
      <c r="Q306" s="70"/>
      <c r="R306" s="70"/>
      <c r="S306" s="70"/>
      <c r="T306" s="70" t="n">
        <v>32664</v>
      </c>
      <c r="U306" s="70"/>
      <c r="V306" s="65" t="n">
        <v>2019</v>
      </c>
    </row>
    <row r="307" s="1" customFormat="true" ht="12.75" hidden="false" customHeight="true" outlineLevel="0" collapsed="false">
      <c r="A307" s="65" t="n">
        <v>2</v>
      </c>
      <c r="B307" s="68" t="s">
        <v>318</v>
      </c>
      <c r="C307" s="70" t="n">
        <f aca="false">'Раздел 1'!P307</f>
        <v>31060.25</v>
      </c>
      <c r="D307" s="70"/>
      <c r="E307" s="70"/>
      <c r="F307" s="70"/>
      <c r="G307" s="70"/>
      <c r="H307" s="70"/>
      <c r="I307" s="70"/>
      <c r="J307" s="105"/>
      <c r="K307" s="105"/>
      <c r="L307" s="70"/>
      <c r="M307" s="70"/>
      <c r="N307" s="70"/>
      <c r="O307" s="70"/>
      <c r="P307" s="70"/>
      <c r="Q307" s="70"/>
      <c r="R307" s="70"/>
      <c r="S307" s="70"/>
      <c r="T307" s="70" t="n">
        <v>31060.25</v>
      </c>
      <c r="U307" s="70"/>
      <c r="V307" s="65" t="n">
        <v>2019</v>
      </c>
    </row>
    <row r="308" s="1" customFormat="true" ht="12.75" hidden="false" customHeight="true" outlineLevel="0" collapsed="false">
      <c r="A308" s="65" t="n">
        <v>3</v>
      </c>
      <c r="B308" s="68" t="s">
        <v>319</v>
      </c>
      <c r="C308" s="70" t="n">
        <f aca="false">'Раздел 1'!P308</f>
        <v>30571.48</v>
      </c>
      <c r="D308" s="70"/>
      <c r="E308" s="70"/>
      <c r="F308" s="70"/>
      <c r="G308" s="70"/>
      <c r="H308" s="70"/>
      <c r="I308" s="70"/>
      <c r="J308" s="105"/>
      <c r="K308" s="105"/>
      <c r="L308" s="70"/>
      <c r="M308" s="70"/>
      <c r="N308" s="70"/>
      <c r="O308" s="70"/>
      <c r="P308" s="70"/>
      <c r="Q308" s="70"/>
      <c r="R308" s="70"/>
      <c r="S308" s="70"/>
      <c r="T308" s="70" t="n">
        <v>30571.48</v>
      </c>
      <c r="U308" s="70"/>
      <c r="V308" s="65" t="n">
        <v>2019</v>
      </c>
    </row>
    <row r="309" s="2" customFormat="true" ht="12.75" hidden="false" customHeight="true" outlineLevel="0" collapsed="false">
      <c r="A309" s="65" t="n">
        <v>4</v>
      </c>
      <c r="B309" s="68" t="s">
        <v>320</v>
      </c>
      <c r="C309" s="70" t="n">
        <f aca="false">'Раздел 1'!P309</f>
        <v>30504.25</v>
      </c>
      <c r="D309" s="70"/>
      <c r="E309" s="70"/>
      <c r="F309" s="70"/>
      <c r="G309" s="70"/>
      <c r="H309" s="70"/>
      <c r="I309" s="70"/>
      <c r="J309" s="105"/>
      <c r="K309" s="105"/>
      <c r="L309" s="70"/>
      <c r="M309" s="70"/>
      <c r="N309" s="70"/>
      <c r="O309" s="70"/>
      <c r="P309" s="70"/>
      <c r="Q309" s="70"/>
      <c r="R309" s="70"/>
      <c r="S309" s="70"/>
      <c r="T309" s="70" t="n">
        <v>30504.25</v>
      </c>
      <c r="U309" s="70"/>
      <c r="V309" s="65" t="n">
        <v>2019</v>
      </c>
    </row>
    <row r="310" s="2" customFormat="true" ht="12.75" hidden="false" customHeight="true" outlineLevel="0" collapsed="false">
      <c r="A310" s="65" t="n">
        <v>5</v>
      </c>
      <c r="B310" s="68" t="s">
        <v>321</v>
      </c>
      <c r="C310" s="70" t="n">
        <f aca="false">'Раздел 1'!P310</f>
        <v>40985</v>
      </c>
      <c r="D310" s="70"/>
      <c r="E310" s="70"/>
      <c r="F310" s="70"/>
      <c r="G310" s="70"/>
      <c r="H310" s="70"/>
      <c r="I310" s="70"/>
      <c r="J310" s="105"/>
      <c r="K310" s="105"/>
      <c r="L310" s="70"/>
      <c r="M310" s="70"/>
      <c r="N310" s="70"/>
      <c r="O310" s="70"/>
      <c r="P310" s="70"/>
      <c r="Q310" s="70"/>
      <c r="R310" s="70"/>
      <c r="S310" s="70"/>
      <c r="T310" s="70" t="n">
        <v>40985</v>
      </c>
      <c r="U310" s="70"/>
      <c r="V310" s="65" t="n">
        <v>2019</v>
      </c>
    </row>
    <row r="311" s="2" customFormat="true" ht="12.75" hidden="false" customHeight="true" outlineLevel="0" collapsed="false">
      <c r="A311" s="65" t="n">
        <v>6</v>
      </c>
      <c r="B311" s="68" t="s">
        <v>322</v>
      </c>
      <c r="C311" s="70" t="n">
        <f aca="false">'Раздел 1'!P311</f>
        <v>40985</v>
      </c>
      <c r="D311" s="70"/>
      <c r="E311" s="70"/>
      <c r="F311" s="70"/>
      <c r="G311" s="70"/>
      <c r="H311" s="70"/>
      <c r="I311" s="70"/>
      <c r="J311" s="105"/>
      <c r="K311" s="105"/>
      <c r="L311" s="70"/>
      <c r="M311" s="70"/>
      <c r="N311" s="70"/>
      <c r="O311" s="70"/>
      <c r="P311" s="70"/>
      <c r="Q311" s="70"/>
      <c r="R311" s="70"/>
      <c r="S311" s="70"/>
      <c r="T311" s="70" t="n">
        <v>40985</v>
      </c>
      <c r="U311" s="70"/>
      <c r="V311" s="65" t="n">
        <v>2019</v>
      </c>
    </row>
    <row r="312" s="135" customFormat="true" ht="12.75" hidden="false" customHeight="true" outlineLevel="0" collapsed="false">
      <c r="A312" s="47" t="s">
        <v>323</v>
      </c>
      <c r="B312" s="47"/>
      <c r="C312" s="54" t="n">
        <f aca="false">SUM(C306:C311)</f>
        <v>206769.98</v>
      </c>
      <c r="D312" s="54" t="n">
        <f aca="false">SUM(D306:D311)</f>
        <v>0</v>
      </c>
      <c r="E312" s="54" t="n">
        <f aca="false">SUM(E306:E311)</f>
        <v>0</v>
      </c>
      <c r="F312" s="54" t="n">
        <f aca="false">SUM(F306:F311)</f>
        <v>0</v>
      </c>
      <c r="G312" s="54" t="n">
        <f aca="false">SUM(G306:G311)</f>
        <v>0</v>
      </c>
      <c r="H312" s="54" t="n">
        <f aca="false">SUM(H306:H311)</f>
        <v>0</v>
      </c>
      <c r="I312" s="54" t="n">
        <f aca="false">SUM(I306:I311)</f>
        <v>0</v>
      </c>
      <c r="J312" s="54" t="n">
        <f aca="false">SUM(J306:J311)</f>
        <v>0</v>
      </c>
      <c r="K312" s="54" t="n">
        <f aca="false">SUM(K306:K311)</f>
        <v>0</v>
      </c>
      <c r="L312" s="54" t="n">
        <f aca="false">SUM(L306:L311)</f>
        <v>0</v>
      </c>
      <c r="M312" s="54" t="n">
        <f aca="false">SUM(M306:M311)</f>
        <v>0</v>
      </c>
      <c r="N312" s="54" t="n">
        <f aca="false">SUM(N306:N311)</f>
        <v>0</v>
      </c>
      <c r="O312" s="54" t="n">
        <f aca="false">SUM(O306:O311)</f>
        <v>0</v>
      </c>
      <c r="P312" s="54" t="n">
        <f aca="false">SUM(P306:P311)</f>
        <v>0</v>
      </c>
      <c r="Q312" s="54" t="n">
        <f aca="false">SUM(Q306:Q311)</f>
        <v>0</v>
      </c>
      <c r="R312" s="54" t="n">
        <f aca="false">SUM(R306:R311)</f>
        <v>0</v>
      </c>
      <c r="S312" s="54" t="n">
        <f aca="false">SUM(S306:S311)</f>
        <v>0</v>
      </c>
      <c r="T312" s="54" t="n">
        <f aca="false">SUM(T306:T311)</f>
        <v>206769.98</v>
      </c>
      <c r="U312" s="54" t="n">
        <f aca="false">SUM(U306:U311)</f>
        <v>0</v>
      </c>
      <c r="V312" s="49"/>
      <c r="W312" s="112"/>
      <c r="X312" s="112"/>
      <c r="Y312" s="112"/>
      <c r="Z312" s="112"/>
      <c r="AA312" s="112"/>
      <c r="AB312" s="112"/>
      <c r="AC312" s="112"/>
      <c r="AD312" s="112"/>
      <c r="AE312" s="112"/>
      <c r="AF312" s="112"/>
      <c r="AG312" s="112"/>
      <c r="AH312" s="112"/>
      <c r="AI312" s="112"/>
      <c r="AJ312" s="112"/>
      <c r="AK312" s="112"/>
      <c r="AL312" s="112"/>
      <c r="AM312" s="112"/>
      <c r="AN312" s="112"/>
      <c r="AO312" s="112"/>
      <c r="AP312" s="112"/>
      <c r="AQ312" s="112"/>
      <c r="AR312" s="112"/>
      <c r="AS312" s="112"/>
      <c r="AT312" s="112"/>
      <c r="AU312" s="112"/>
      <c r="AV312" s="112"/>
      <c r="AW312" s="112"/>
      <c r="AX312" s="112"/>
      <c r="AY312" s="112"/>
      <c r="AZ312" s="112"/>
      <c r="BA312" s="112"/>
      <c r="BB312" s="112"/>
      <c r="BC312" s="112"/>
      <c r="BD312" s="112"/>
    </row>
    <row r="313" s="2" customFormat="true" ht="12.75" hidden="false" customHeight="true" outlineLevel="0" collapsed="false">
      <c r="A313" s="65" t="n">
        <v>1</v>
      </c>
      <c r="B313" s="68" t="s">
        <v>324</v>
      </c>
      <c r="C313" s="70" t="n">
        <f aca="false">'Раздел 1'!P313</f>
        <v>34442</v>
      </c>
      <c r="D313" s="70"/>
      <c r="E313" s="70"/>
      <c r="F313" s="70"/>
      <c r="G313" s="70"/>
      <c r="H313" s="70"/>
      <c r="I313" s="70"/>
      <c r="J313" s="105"/>
      <c r="K313" s="105"/>
      <c r="L313" s="70"/>
      <c r="M313" s="70"/>
      <c r="N313" s="70"/>
      <c r="O313" s="70"/>
      <c r="P313" s="70"/>
      <c r="Q313" s="70"/>
      <c r="R313" s="70"/>
      <c r="S313" s="70"/>
      <c r="T313" s="70" t="n">
        <v>34442</v>
      </c>
      <c r="U313" s="70"/>
      <c r="V313" s="65" t="n">
        <v>2020</v>
      </c>
    </row>
    <row r="314" s="2" customFormat="true" ht="12.75" hidden="false" customHeight="true" outlineLevel="0" collapsed="false">
      <c r="A314" s="65" t="n">
        <v>2</v>
      </c>
      <c r="B314" s="68" t="s">
        <v>326</v>
      </c>
      <c r="C314" s="70" t="n">
        <f aca="false">'Раздел 1'!P314</f>
        <v>32229</v>
      </c>
      <c r="D314" s="70"/>
      <c r="E314" s="70"/>
      <c r="F314" s="70"/>
      <c r="G314" s="70"/>
      <c r="H314" s="70"/>
      <c r="I314" s="70"/>
      <c r="J314" s="105"/>
      <c r="K314" s="105"/>
      <c r="L314" s="70"/>
      <c r="M314" s="70"/>
      <c r="N314" s="70"/>
      <c r="O314" s="70"/>
      <c r="P314" s="70"/>
      <c r="Q314" s="70"/>
      <c r="R314" s="70"/>
      <c r="S314" s="70"/>
      <c r="T314" s="70" t="n">
        <v>32229</v>
      </c>
      <c r="U314" s="70"/>
      <c r="V314" s="65" t="n">
        <v>2020</v>
      </c>
    </row>
    <row r="315" s="2" customFormat="true" ht="12.75" hidden="false" customHeight="true" outlineLevel="0" collapsed="false">
      <c r="A315" s="65" t="n">
        <v>3</v>
      </c>
      <c r="B315" s="68" t="s">
        <v>327</v>
      </c>
      <c r="C315" s="70" t="n">
        <f aca="false">'Раздел 1'!P315</f>
        <v>32102</v>
      </c>
      <c r="D315" s="70"/>
      <c r="E315" s="70"/>
      <c r="F315" s="70"/>
      <c r="G315" s="70"/>
      <c r="H315" s="70"/>
      <c r="I315" s="70"/>
      <c r="J315" s="105"/>
      <c r="K315" s="105"/>
      <c r="L315" s="70"/>
      <c r="M315" s="70"/>
      <c r="N315" s="70"/>
      <c r="O315" s="70"/>
      <c r="P315" s="70"/>
      <c r="Q315" s="70"/>
      <c r="R315" s="70"/>
      <c r="S315" s="70"/>
      <c r="T315" s="70" t="n">
        <v>32102</v>
      </c>
      <c r="U315" s="70"/>
      <c r="V315" s="65" t="n">
        <v>2020</v>
      </c>
    </row>
    <row r="316" s="135" customFormat="true" ht="12.75" hidden="false" customHeight="true" outlineLevel="0" collapsed="false">
      <c r="A316" s="47" t="s">
        <v>328</v>
      </c>
      <c r="B316" s="47"/>
      <c r="C316" s="54" t="n">
        <f aca="false">SUM(C313:C315)</f>
        <v>98773</v>
      </c>
      <c r="D316" s="54" t="n">
        <f aca="false">SUM(D313:D314)</f>
        <v>0</v>
      </c>
      <c r="E316" s="54" t="n">
        <f aca="false">SUM(E313:E314)</f>
        <v>0</v>
      </c>
      <c r="F316" s="54" t="n">
        <f aca="false">SUM(F313:F314)</f>
        <v>0</v>
      </c>
      <c r="G316" s="54" t="n">
        <f aca="false">SUM(G313:G314)</f>
        <v>0</v>
      </c>
      <c r="H316" s="54" t="n">
        <f aca="false">SUM(H313:H314)</f>
        <v>0</v>
      </c>
      <c r="I316" s="54" t="n">
        <f aca="false">SUM(I313:I314)</f>
        <v>0</v>
      </c>
      <c r="J316" s="54" t="n">
        <f aca="false">SUM(J313:J314)</f>
        <v>0</v>
      </c>
      <c r="K316" s="54" t="n">
        <f aca="false">SUM(K313:K314)</f>
        <v>0</v>
      </c>
      <c r="L316" s="54" t="n">
        <f aca="false">SUM(L313:L314)</f>
        <v>0</v>
      </c>
      <c r="M316" s="54" t="n">
        <f aca="false">SUM(M313:M314)</f>
        <v>0</v>
      </c>
      <c r="N316" s="54" t="n">
        <f aca="false">SUM(N313:N314)</f>
        <v>0</v>
      </c>
      <c r="O316" s="54" t="n">
        <f aca="false">SUM(O313:O314)</f>
        <v>0</v>
      </c>
      <c r="P316" s="54" t="n">
        <f aca="false">SUM(P313:P314)</f>
        <v>0</v>
      </c>
      <c r="Q316" s="54" t="n">
        <f aca="false">SUM(Q313:Q314)</f>
        <v>0</v>
      </c>
      <c r="R316" s="54" t="n">
        <f aca="false">SUM(R313:R314)</f>
        <v>0</v>
      </c>
      <c r="S316" s="54" t="n">
        <f aca="false">SUM(S313:S314)</f>
        <v>0</v>
      </c>
      <c r="T316" s="54" t="n">
        <f aca="false">SUM(T313:T315)</f>
        <v>98773</v>
      </c>
      <c r="U316" s="54" t="n">
        <f aca="false">SUM(U313:U315)</f>
        <v>0</v>
      </c>
      <c r="V316" s="49"/>
      <c r="W316" s="112"/>
      <c r="X316" s="112"/>
      <c r="Y316" s="112"/>
      <c r="Z316" s="112"/>
      <c r="AA316" s="112"/>
      <c r="AB316" s="112"/>
      <c r="AC316" s="112"/>
      <c r="AD316" s="112"/>
      <c r="AE316" s="112"/>
      <c r="AF316" s="112"/>
      <c r="AG316" s="112"/>
      <c r="AH316" s="112"/>
      <c r="AI316" s="112"/>
      <c r="AJ316" s="112"/>
      <c r="AK316" s="112"/>
      <c r="AL316" s="112"/>
      <c r="AM316" s="112"/>
      <c r="AN316" s="112"/>
      <c r="AO316" s="112"/>
      <c r="AP316" s="112"/>
      <c r="AQ316" s="112"/>
      <c r="AR316" s="112"/>
      <c r="AS316" s="112"/>
      <c r="AT316" s="112"/>
      <c r="AU316" s="112"/>
      <c r="AV316" s="112"/>
      <c r="AW316" s="112"/>
      <c r="AX316" s="112"/>
      <c r="AY316" s="112"/>
      <c r="AZ316" s="112"/>
      <c r="BA316" s="112"/>
      <c r="BB316" s="112"/>
      <c r="BC316" s="112"/>
      <c r="BD316" s="112"/>
    </row>
    <row r="317" s="1" customFormat="true" ht="12" hidden="false" customHeight="false" outlineLevel="0" collapsed="false">
      <c r="A317" s="65" t="n">
        <v>1</v>
      </c>
      <c r="B317" s="68" t="s">
        <v>329</v>
      </c>
      <c r="C317" s="70" t="n">
        <f aca="false">'Раздел 1'!P317</f>
        <v>169271.07246</v>
      </c>
      <c r="D317" s="70"/>
      <c r="E317" s="70"/>
      <c r="F317" s="70"/>
      <c r="G317" s="70"/>
      <c r="H317" s="70"/>
      <c r="I317" s="70"/>
      <c r="J317" s="105"/>
      <c r="K317" s="105"/>
      <c r="L317" s="70"/>
      <c r="M317" s="70"/>
      <c r="N317" s="70"/>
      <c r="O317" s="70"/>
      <c r="P317" s="70"/>
      <c r="Q317" s="70"/>
      <c r="R317" s="70"/>
      <c r="S317" s="70"/>
      <c r="T317" s="70" t="n">
        <f aca="false">C317</f>
        <v>169271.07246</v>
      </c>
      <c r="U317" s="70"/>
      <c r="V317" s="65" t="n">
        <v>2021</v>
      </c>
    </row>
    <row r="318" s="135" customFormat="true" ht="12.75" hidden="false" customHeight="true" outlineLevel="0" collapsed="false">
      <c r="A318" s="47" t="s">
        <v>330</v>
      </c>
      <c r="B318" s="47"/>
      <c r="C318" s="54" t="n">
        <f aca="false">SUM(C317)</f>
        <v>169271.07246</v>
      </c>
      <c r="D318" s="54" t="n">
        <f aca="false">SUM(D317)</f>
        <v>0</v>
      </c>
      <c r="E318" s="54" t="n">
        <f aca="false">SUM(E317)</f>
        <v>0</v>
      </c>
      <c r="F318" s="54" t="n">
        <f aca="false">SUM(F317)</f>
        <v>0</v>
      </c>
      <c r="G318" s="54" t="n">
        <f aca="false">SUM(G317)</f>
        <v>0</v>
      </c>
      <c r="H318" s="54" t="n">
        <f aca="false">SUM(H317)</f>
        <v>0</v>
      </c>
      <c r="I318" s="54" t="n">
        <f aca="false">SUM(I317)</f>
        <v>0</v>
      </c>
      <c r="J318" s="54" t="n">
        <f aca="false">SUM(J317)</f>
        <v>0</v>
      </c>
      <c r="K318" s="54" t="n">
        <f aca="false">SUM(K317)</f>
        <v>0</v>
      </c>
      <c r="L318" s="54" t="n">
        <f aca="false">SUM(L317)</f>
        <v>0</v>
      </c>
      <c r="M318" s="54" t="n">
        <f aca="false">SUM(M317)</f>
        <v>0</v>
      </c>
      <c r="N318" s="54" t="n">
        <f aca="false">SUM(N317)</f>
        <v>0</v>
      </c>
      <c r="O318" s="54" t="n">
        <f aca="false">SUM(O317)</f>
        <v>0</v>
      </c>
      <c r="P318" s="54" t="n">
        <f aca="false">SUM(P317)</f>
        <v>0</v>
      </c>
      <c r="Q318" s="54" t="n">
        <f aca="false">SUM(Q317)</f>
        <v>0</v>
      </c>
      <c r="R318" s="54" t="n">
        <f aca="false">SUM(R317)</f>
        <v>0</v>
      </c>
      <c r="S318" s="54" t="n">
        <f aca="false">SUM(S317)</f>
        <v>0</v>
      </c>
      <c r="T318" s="54" t="n">
        <f aca="false">SUM(T317)</f>
        <v>169271.07246</v>
      </c>
      <c r="U318" s="54" t="n">
        <f aca="false">SUM(U317)</f>
        <v>0</v>
      </c>
      <c r="V318" s="49"/>
      <c r="W318" s="112"/>
      <c r="X318" s="112"/>
      <c r="Y318" s="112"/>
      <c r="Z318" s="112"/>
      <c r="AA318" s="112"/>
      <c r="AB318" s="112"/>
      <c r="AC318" s="112"/>
      <c r="AD318" s="112"/>
      <c r="AE318" s="112"/>
      <c r="AF318" s="112"/>
      <c r="AG318" s="112"/>
      <c r="AH318" s="112"/>
      <c r="AI318" s="112"/>
      <c r="AJ318" s="112"/>
      <c r="AK318" s="112"/>
      <c r="AL318" s="112"/>
      <c r="AM318" s="112"/>
      <c r="AN318" s="112"/>
      <c r="AO318" s="112"/>
      <c r="AP318" s="112"/>
      <c r="AQ318" s="112"/>
      <c r="AR318" s="112"/>
      <c r="AS318" s="112"/>
      <c r="AT318" s="112"/>
      <c r="AU318" s="112"/>
      <c r="AV318" s="112"/>
      <c r="AW318" s="112"/>
      <c r="AX318" s="112"/>
      <c r="AY318" s="112"/>
      <c r="AZ318" s="112"/>
      <c r="BA318" s="112"/>
      <c r="BB318" s="112"/>
      <c r="BC318" s="112"/>
      <c r="BD318" s="112"/>
    </row>
    <row r="319" s="134" customFormat="true" ht="12.75" hidden="false" customHeight="true" outlineLevel="0" collapsed="false">
      <c r="A319" s="31" t="s">
        <v>331</v>
      </c>
      <c r="B319" s="31"/>
      <c r="C319" s="34" t="n">
        <f aca="false">C318+C316+C312</f>
        <v>474814.05246</v>
      </c>
      <c r="D319" s="34" t="n">
        <f aca="false">D318+D316+D312</f>
        <v>0</v>
      </c>
      <c r="E319" s="34" t="n">
        <f aca="false">E318+E316+E312</f>
        <v>0</v>
      </c>
      <c r="F319" s="34" t="n">
        <f aca="false">F318+F316+F312</f>
        <v>0</v>
      </c>
      <c r="G319" s="34" t="n">
        <f aca="false">G318+G316+G312</f>
        <v>0</v>
      </c>
      <c r="H319" s="34" t="n">
        <f aca="false">H318+H316+H312</f>
        <v>0</v>
      </c>
      <c r="I319" s="34" t="n">
        <f aca="false">I318+I316+I312</f>
        <v>0</v>
      </c>
      <c r="J319" s="34" t="n">
        <f aca="false">J318+J316+J312</f>
        <v>0</v>
      </c>
      <c r="K319" s="34" t="n">
        <f aca="false">K318+K316+K312</f>
        <v>0</v>
      </c>
      <c r="L319" s="34" t="n">
        <f aca="false">L318+L316+L312</f>
        <v>0</v>
      </c>
      <c r="M319" s="34" t="n">
        <f aca="false">M318+M316+M312</f>
        <v>0</v>
      </c>
      <c r="N319" s="34" t="n">
        <f aca="false">N318+N316+N312</f>
        <v>0</v>
      </c>
      <c r="O319" s="34" t="n">
        <f aca="false">O318+O316+O312</f>
        <v>0</v>
      </c>
      <c r="P319" s="34" t="n">
        <f aca="false">P318+P316+P312</f>
        <v>0</v>
      </c>
      <c r="Q319" s="34" t="n">
        <f aca="false">Q318+Q316+Q312</f>
        <v>0</v>
      </c>
      <c r="R319" s="34" t="n">
        <f aca="false">R318+R316+R312</f>
        <v>0</v>
      </c>
      <c r="S319" s="34" t="n">
        <f aca="false">S318+S316+S312</f>
        <v>0</v>
      </c>
      <c r="T319" s="34" t="n">
        <f aca="false">T318+T316+T312</f>
        <v>474814.05246</v>
      </c>
      <c r="U319" s="34" t="n">
        <f aca="false">0.0214*(D319+E319+F319+G319+H319+I319+M319+O319+R319)</f>
        <v>0</v>
      </c>
      <c r="V319" s="33"/>
      <c r="W319" s="112"/>
      <c r="X319" s="112"/>
      <c r="Y319" s="112"/>
      <c r="Z319" s="112"/>
      <c r="AA319" s="112"/>
      <c r="AB319" s="112"/>
      <c r="AC319" s="112"/>
      <c r="AD319" s="112"/>
      <c r="AE319" s="112"/>
      <c r="AF319" s="112"/>
      <c r="AG319" s="112"/>
      <c r="AH319" s="112"/>
      <c r="AI319" s="112"/>
      <c r="AJ319" s="112"/>
      <c r="AK319" s="112"/>
      <c r="AL319" s="112"/>
      <c r="AM319" s="112"/>
      <c r="AN319" s="112"/>
      <c r="AO319" s="112"/>
      <c r="AP319" s="112"/>
      <c r="AQ319" s="112"/>
      <c r="AR319" s="112"/>
      <c r="AS319" s="112"/>
      <c r="AT319" s="112"/>
      <c r="AU319" s="112"/>
      <c r="AV319" s="112"/>
      <c r="AW319" s="112"/>
      <c r="AX319" s="112"/>
      <c r="AY319" s="112"/>
      <c r="AZ319" s="112"/>
      <c r="BA319" s="112"/>
      <c r="BB319" s="112"/>
      <c r="BC319" s="112"/>
      <c r="BD319" s="112"/>
    </row>
    <row r="320" s="2" customFormat="true" ht="12.75" hidden="false" customHeight="true" outlineLevel="0" collapsed="false">
      <c r="A320" s="90" t="s">
        <v>332</v>
      </c>
      <c r="B320" s="90"/>
      <c r="C320" s="70"/>
      <c r="D320" s="70"/>
      <c r="E320" s="70"/>
      <c r="F320" s="70"/>
      <c r="G320" s="70"/>
      <c r="H320" s="70"/>
      <c r="I320" s="70"/>
      <c r="J320" s="105"/>
      <c r="K320" s="105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65"/>
    </row>
    <row r="321" s="2" customFormat="true" ht="12.75" hidden="false" customHeight="true" outlineLevel="0" collapsed="false">
      <c r="A321" s="65" t="n">
        <v>1</v>
      </c>
      <c r="B321" s="68" t="s">
        <v>333</v>
      </c>
      <c r="C321" s="70" t="n">
        <f aca="false">'Раздел 1'!P321</f>
        <v>428058.97596</v>
      </c>
      <c r="D321" s="70"/>
      <c r="E321" s="70"/>
      <c r="F321" s="70"/>
      <c r="G321" s="70"/>
      <c r="H321" s="70"/>
      <c r="I321" s="70"/>
      <c r="J321" s="105"/>
      <c r="K321" s="105"/>
      <c r="L321" s="70"/>
      <c r="M321" s="70"/>
      <c r="N321" s="70"/>
      <c r="O321" s="70"/>
      <c r="P321" s="70"/>
      <c r="Q321" s="70"/>
      <c r="R321" s="70"/>
      <c r="S321" s="70"/>
      <c r="T321" s="70" t="n">
        <v>428058.97596</v>
      </c>
      <c r="U321" s="70"/>
      <c r="V321" s="65" t="n">
        <v>2019</v>
      </c>
    </row>
    <row r="322" s="2" customFormat="true" ht="12.75" hidden="false" customHeight="true" outlineLevel="0" collapsed="false">
      <c r="A322" s="65" t="n">
        <v>2</v>
      </c>
      <c r="B322" s="68" t="s">
        <v>335</v>
      </c>
      <c r="C322" s="70" t="n">
        <f aca="false">'Раздел 1'!P322</f>
        <v>417807.77148</v>
      </c>
      <c r="D322" s="70"/>
      <c r="E322" s="70"/>
      <c r="F322" s="70"/>
      <c r="G322" s="70"/>
      <c r="H322" s="70"/>
      <c r="I322" s="70"/>
      <c r="J322" s="105"/>
      <c r="K322" s="105"/>
      <c r="L322" s="70"/>
      <c r="M322" s="70"/>
      <c r="N322" s="70"/>
      <c r="O322" s="70"/>
      <c r="P322" s="70"/>
      <c r="Q322" s="70"/>
      <c r="R322" s="70"/>
      <c r="S322" s="70"/>
      <c r="T322" s="70" t="n">
        <v>417807.77148</v>
      </c>
      <c r="U322" s="70"/>
      <c r="V322" s="65" t="n">
        <v>2019</v>
      </c>
    </row>
    <row r="323" s="2" customFormat="true" ht="12.75" hidden="false" customHeight="true" outlineLevel="0" collapsed="false">
      <c r="A323" s="65" t="n">
        <v>3</v>
      </c>
      <c r="B323" s="68" t="s">
        <v>336</v>
      </c>
      <c r="C323" s="70" t="n">
        <f aca="false">'Раздел 1'!P323</f>
        <v>21771</v>
      </c>
      <c r="D323" s="70"/>
      <c r="E323" s="70"/>
      <c r="F323" s="70"/>
      <c r="G323" s="70"/>
      <c r="H323" s="70"/>
      <c r="I323" s="70"/>
      <c r="J323" s="105"/>
      <c r="K323" s="105"/>
      <c r="L323" s="70"/>
      <c r="M323" s="70"/>
      <c r="N323" s="70"/>
      <c r="O323" s="70"/>
      <c r="P323" s="70"/>
      <c r="Q323" s="70"/>
      <c r="R323" s="70"/>
      <c r="S323" s="70"/>
      <c r="T323" s="70" t="n">
        <v>21771</v>
      </c>
      <c r="U323" s="70"/>
      <c r="V323" s="65" t="n">
        <v>2019</v>
      </c>
    </row>
    <row r="324" s="2" customFormat="true" ht="12.75" hidden="false" customHeight="true" outlineLevel="0" collapsed="false">
      <c r="A324" s="65" t="n">
        <v>4</v>
      </c>
      <c r="B324" s="68" t="s">
        <v>338</v>
      </c>
      <c r="C324" s="70" t="n">
        <f aca="false">'Раздел 1'!P324</f>
        <v>15985</v>
      </c>
      <c r="D324" s="70"/>
      <c r="E324" s="70"/>
      <c r="F324" s="70"/>
      <c r="G324" s="70"/>
      <c r="H324" s="70"/>
      <c r="I324" s="70"/>
      <c r="J324" s="105"/>
      <c r="K324" s="105"/>
      <c r="L324" s="70"/>
      <c r="M324" s="70"/>
      <c r="N324" s="70"/>
      <c r="O324" s="70"/>
      <c r="P324" s="70"/>
      <c r="Q324" s="70"/>
      <c r="R324" s="70"/>
      <c r="S324" s="70"/>
      <c r="T324" s="70" t="n">
        <v>15985</v>
      </c>
      <c r="U324" s="70"/>
      <c r="V324" s="65" t="n">
        <v>2019</v>
      </c>
    </row>
    <row r="325" s="2" customFormat="true" ht="12.75" hidden="false" customHeight="true" outlineLevel="0" collapsed="false">
      <c r="A325" s="65" t="n">
        <v>5</v>
      </c>
      <c r="B325" s="68" t="s">
        <v>339</v>
      </c>
      <c r="C325" s="70" t="n">
        <f aca="false">'Раздел 1'!P325</f>
        <v>29184</v>
      </c>
      <c r="D325" s="70"/>
      <c r="E325" s="70"/>
      <c r="F325" s="70"/>
      <c r="G325" s="70"/>
      <c r="H325" s="70"/>
      <c r="I325" s="70"/>
      <c r="J325" s="105"/>
      <c r="K325" s="105"/>
      <c r="L325" s="70"/>
      <c r="M325" s="70"/>
      <c r="N325" s="70"/>
      <c r="O325" s="70"/>
      <c r="P325" s="70"/>
      <c r="Q325" s="70"/>
      <c r="R325" s="70"/>
      <c r="S325" s="70"/>
      <c r="T325" s="70" t="n">
        <v>29184</v>
      </c>
      <c r="U325" s="70"/>
      <c r="V325" s="65" t="n">
        <v>2019</v>
      </c>
    </row>
    <row r="326" s="2" customFormat="true" ht="12.75" hidden="false" customHeight="true" outlineLevel="0" collapsed="false">
      <c r="A326" s="65" t="n">
        <v>6</v>
      </c>
      <c r="B326" s="68" t="s">
        <v>340</v>
      </c>
      <c r="C326" s="70" t="n">
        <f aca="false">'Раздел 1'!P326</f>
        <v>23160</v>
      </c>
      <c r="D326" s="70"/>
      <c r="E326" s="70"/>
      <c r="F326" s="70"/>
      <c r="G326" s="70"/>
      <c r="H326" s="70"/>
      <c r="I326" s="70"/>
      <c r="J326" s="105"/>
      <c r="K326" s="105"/>
      <c r="L326" s="70"/>
      <c r="M326" s="70"/>
      <c r="N326" s="70"/>
      <c r="O326" s="70"/>
      <c r="P326" s="70"/>
      <c r="Q326" s="70"/>
      <c r="R326" s="70"/>
      <c r="S326" s="70"/>
      <c r="T326" s="70" t="n">
        <v>23160</v>
      </c>
      <c r="U326" s="70"/>
      <c r="V326" s="65" t="n">
        <v>2019</v>
      </c>
    </row>
    <row r="327" s="2" customFormat="true" ht="12.75" hidden="false" customHeight="true" outlineLevel="0" collapsed="false">
      <c r="A327" s="65" t="n">
        <v>7</v>
      </c>
      <c r="B327" s="68" t="s">
        <v>341</v>
      </c>
      <c r="C327" s="70" t="n">
        <f aca="false">'Раздел 1'!P327</f>
        <v>15942</v>
      </c>
      <c r="D327" s="70"/>
      <c r="E327" s="70"/>
      <c r="F327" s="70"/>
      <c r="G327" s="70"/>
      <c r="H327" s="70"/>
      <c r="I327" s="70"/>
      <c r="J327" s="105"/>
      <c r="K327" s="105"/>
      <c r="L327" s="70"/>
      <c r="M327" s="70"/>
      <c r="N327" s="70"/>
      <c r="O327" s="70"/>
      <c r="P327" s="70"/>
      <c r="Q327" s="70"/>
      <c r="R327" s="70"/>
      <c r="S327" s="70"/>
      <c r="T327" s="70" t="n">
        <v>15942</v>
      </c>
      <c r="U327" s="70"/>
      <c r="V327" s="65" t="n">
        <v>2019</v>
      </c>
    </row>
    <row r="328" s="2" customFormat="true" ht="12.75" hidden="false" customHeight="true" outlineLevel="0" collapsed="false">
      <c r="A328" s="65" t="n">
        <v>8</v>
      </c>
      <c r="B328" s="68" t="s">
        <v>342</v>
      </c>
      <c r="C328" s="70" t="n">
        <f aca="false">'Раздел 1'!P328</f>
        <v>41024</v>
      </c>
      <c r="D328" s="70"/>
      <c r="E328" s="70"/>
      <c r="F328" s="70"/>
      <c r="G328" s="70"/>
      <c r="H328" s="70"/>
      <c r="I328" s="70"/>
      <c r="J328" s="105"/>
      <c r="K328" s="105"/>
      <c r="L328" s="70"/>
      <c r="M328" s="70"/>
      <c r="N328" s="70"/>
      <c r="O328" s="70"/>
      <c r="P328" s="70"/>
      <c r="Q328" s="70"/>
      <c r="R328" s="70"/>
      <c r="S328" s="70"/>
      <c r="T328" s="70" t="n">
        <v>41024</v>
      </c>
      <c r="U328" s="70"/>
      <c r="V328" s="65" t="n">
        <v>2019</v>
      </c>
    </row>
    <row r="329" s="2" customFormat="true" ht="12.75" hidden="false" customHeight="true" outlineLevel="0" collapsed="false">
      <c r="A329" s="65" t="n">
        <v>9</v>
      </c>
      <c r="B329" s="68" t="s">
        <v>343</v>
      </c>
      <c r="C329" s="70" t="n">
        <f aca="false">'Раздел 1'!P329</f>
        <v>20064</v>
      </c>
      <c r="D329" s="70"/>
      <c r="E329" s="70"/>
      <c r="F329" s="70"/>
      <c r="G329" s="70"/>
      <c r="H329" s="70"/>
      <c r="I329" s="70"/>
      <c r="J329" s="105"/>
      <c r="K329" s="105"/>
      <c r="L329" s="70"/>
      <c r="M329" s="70"/>
      <c r="N329" s="70"/>
      <c r="O329" s="70"/>
      <c r="P329" s="70"/>
      <c r="Q329" s="70"/>
      <c r="R329" s="70"/>
      <c r="S329" s="70"/>
      <c r="T329" s="70" t="n">
        <v>20064</v>
      </c>
      <c r="U329" s="70"/>
      <c r="V329" s="65" t="n">
        <v>2019</v>
      </c>
    </row>
    <row r="330" s="2" customFormat="true" ht="12.75" hidden="false" customHeight="true" outlineLevel="0" collapsed="false">
      <c r="A330" s="65" t="n">
        <v>10</v>
      </c>
      <c r="B330" s="68" t="s">
        <v>344</v>
      </c>
      <c r="C330" s="70" t="n">
        <f aca="false">'Раздел 1'!P330</f>
        <v>20930</v>
      </c>
      <c r="D330" s="70"/>
      <c r="E330" s="70"/>
      <c r="F330" s="70"/>
      <c r="G330" s="70"/>
      <c r="H330" s="70"/>
      <c r="I330" s="70"/>
      <c r="J330" s="105"/>
      <c r="K330" s="105"/>
      <c r="L330" s="70"/>
      <c r="M330" s="70"/>
      <c r="N330" s="70"/>
      <c r="O330" s="70"/>
      <c r="P330" s="70"/>
      <c r="Q330" s="70"/>
      <c r="R330" s="70"/>
      <c r="S330" s="70"/>
      <c r="T330" s="70" t="n">
        <v>20930</v>
      </c>
      <c r="U330" s="70"/>
      <c r="V330" s="65" t="n">
        <v>2019</v>
      </c>
    </row>
    <row r="331" s="2" customFormat="true" ht="12.75" hidden="false" customHeight="true" outlineLevel="0" collapsed="false">
      <c r="A331" s="65" t="n">
        <v>11</v>
      </c>
      <c r="B331" s="68" t="s">
        <v>345</v>
      </c>
      <c r="C331" s="70" t="n">
        <f aca="false">'Раздел 1'!P331</f>
        <v>29154</v>
      </c>
      <c r="D331" s="70"/>
      <c r="E331" s="70"/>
      <c r="F331" s="70"/>
      <c r="G331" s="70"/>
      <c r="H331" s="70"/>
      <c r="I331" s="70"/>
      <c r="J331" s="105"/>
      <c r="K331" s="105"/>
      <c r="L331" s="70"/>
      <c r="M331" s="70"/>
      <c r="N331" s="70"/>
      <c r="O331" s="70"/>
      <c r="P331" s="70"/>
      <c r="Q331" s="70"/>
      <c r="R331" s="70"/>
      <c r="S331" s="105"/>
      <c r="T331" s="70" t="n">
        <v>29154</v>
      </c>
      <c r="U331" s="70"/>
      <c r="V331" s="65" t="n">
        <v>2019</v>
      </c>
    </row>
    <row r="332" s="2" customFormat="true" ht="12.75" hidden="false" customHeight="true" outlineLevel="0" collapsed="false">
      <c r="A332" s="65" t="n">
        <v>12</v>
      </c>
      <c r="B332" s="68" t="s">
        <v>346</v>
      </c>
      <c r="C332" s="70" t="n">
        <f aca="false">'Раздел 1'!P332</f>
        <v>26894</v>
      </c>
      <c r="D332" s="70"/>
      <c r="E332" s="70"/>
      <c r="F332" s="70"/>
      <c r="G332" s="70"/>
      <c r="H332" s="70"/>
      <c r="I332" s="70"/>
      <c r="J332" s="105"/>
      <c r="K332" s="105"/>
      <c r="L332" s="70"/>
      <c r="M332" s="70"/>
      <c r="N332" s="70"/>
      <c r="O332" s="70"/>
      <c r="P332" s="70"/>
      <c r="Q332" s="70"/>
      <c r="R332" s="70"/>
      <c r="S332" s="105"/>
      <c r="T332" s="70" t="n">
        <v>26894</v>
      </c>
      <c r="U332" s="70"/>
      <c r="V332" s="65" t="n">
        <v>2019</v>
      </c>
    </row>
    <row r="333" s="2" customFormat="true" ht="12.75" hidden="false" customHeight="true" outlineLevel="0" collapsed="false">
      <c r="A333" s="65" t="n">
        <v>13</v>
      </c>
      <c r="B333" s="68" t="s">
        <v>347</v>
      </c>
      <c r="C333" s="70" t="n">
        <f aca="false">'Раздел 1'!P333</f>
        <v>24285</v>
      </c>
      <c r="D333" s="70"/>
      <c r="E333" s="70"/>
      <c r="F333" s="70"/>
      <c r="G333" s="70"/>
      <c r="H333" s="70"/>
      <c r="I333" s="70"/>
      <c r="J333" s="105"/>
      <c r="K333" s="105"/>
      <c r="L333" s="70"/>
      <c r="M333" s="70"/>
      <c r="N333" s="70"/>
      <c r="O333" s="70"/>
      <c r="P333" s="70"/>
      <c r="Q333" s="70"/>
      <c r="R333" s="70"/>
      <c r="S333" s="105"/>
      <c r="T333" s="70" t="n">
        <v>24285</v>
      </c>
      <c r="U333" s="70"/>
      <c r="V333" s="65" t="n">
        <v>2019</v>
      </c>
    </row>
    <row r="334" s="2" customFormat="true" ht="12.75" hidden="false" customHeight="true" outlineLevel="0" collapsed="false">
      <c r="A334" s="65" t="n">
        <v>14</v>
      </c>
      <c r="B334" s="68" t="s">
        <v>348</v>
      </c>
      <c r="C334" s="70" t="n">
        <f aca="false">'Раздел 1'!P334</f>
        <v>24285</v>
      </c>
      <c r="D334" s="70"/>
      <c r="E334" s="70"/>
      <c r="F334" s="70"/>
      <c r="G334" s="70"/>
      <c r="H334" s="70"/>
      <c r="I334" s="70"/>
      <c r="J334" s="105"/>
      <c r="K334" s="105"/>
      <c r="L334" s="70"/>
      <c r="M334" s="70"/>
      <c r="N334" s="70"/>
      <c r="O334" s="70"/>
      <c r="P334" s="70"/>
      <c r="Q334" s="70"/>
      <c r="R334" s="70"/>
      <c r="S334" s="70"/>
      <c r="T334" s="70" t="n">
        <v>24285</v>
      </c>
      <c r="U334" s="70"/>
      <c r="V334" s="65" t="n">
        <v>2019</v>
      </c>
    </row>
    <row r="335" s="2" customFormat="true" ht="12.75" hidden="false" customHeight="true" outlineLevel="0" collapsed="false">
      <c r="A335" s="65" t="n">
        <v>15</v>
      </c>
      <c r="B335" s="68" t="s">
        <v>349</v>
      </c>
      <c r="C335" s="70" t="n">
        <f aca="false">'Раздел 1'!P335</f>
        <v>24460</v>
      </c>
      <c r="D335" s="70"/>
      <c r="E335" s="70"/>
      <c r="F335" s="70"/>
      <c r="G335" s="70"/>
      <c r="H335" s="70"/>
      <c r="I335" s="70"/>
      <c r="J335" s="105"/>
      <c r="K335" s="105"/>
      <c r="L335" s="70"/>
      <c r="M335" s="70"/>
      <c r="N335" s="70"/>
      <c r="O335" s="70"/>
      <c r="P335" s="70"/>
      <c r="Q335" s="70"/>
      <c r="R335" s="70"/>
      <c r="S335" s="70"/>
      <c r="T335" s="70" t="n">
        <v>24460</v>
      </c>
      <c r="U335" s="70"/>
      <c r="V335" s="65" t="n">
        <v>2019</v>
      </c>
    </row>
    <row r="336" s="2" customFormat="true" ht="12.75" hidden="false" customHeight="true" outlineLevel="0" collapsed="false">
      <c r="A336" s="65" t="n">
        <v>16</v>
      </c>
      <c r="B336" s="68" t="s">
        <v>350</v>
      </c>
      <c r="C336" s="70" t="n">
        <f aca="false">'Раздел 1'!P336</f>
        <v>24285</v>
      </c>
      <c r="D336" s="70"/>
      <c r="E336" s="70"/>
      <c r="F336" s="70"/>
      <c r="G336" s="70"/>
      <c r="H336" s="70"/>
      <c r="I336" s="70"/>
      <c r="J336" s="105"/>
      <c r="K336" s="105"/>
      <c r="L336" s="70"/>
      <c r="M336" s="70"/>
      <c r="N336" s="70"/>
      <c r="O336" s="70"/>
      <c r="P336" s="70"/>
      <c r="Q336" s="70"/>
      <c r="R336" s="70"/>
      <c r="S336" s="70"/>
      <c r="T336" s="70" t="n">
        <v>24285</v>
      </c>
      <c r="U336" s="70"/>
      <c r="V336" s="65" t="n">
        <v>2019</v>
      </c>
    </row>
    <row r="337" s="2" customFormat="true" ht="12.75" hidden="false" customHeight="true" outlineLevel="0" collapsed="false">
      <c r="A337" s="65" t="n">
        <v>17</v>
      </c>
      <c r="B337" s="68" t="s">
        <v>351</v>
      </c>
      <c r="C337" s="70" t="n">
        <f aca="false">'Раздел 1'!P337</f>
        <v>26459</v>
      </c>
      <c r="D337" s="70"/>
      <c r="E337" s="70"/>
      <c r="F337" s="70"/>
      <c r="G337" s="70"/>
      <c r="H337" s="70"/>
      <c r="I337" s="70"/>
      <c r="J337" s="105"/>
      <c r="K337" s="105"/>
      <c r="L337" s="70"/>
      <c r="M337" s="70"/>
      <c r="N337" s="70"/>
      <c r="O337" s="70"/>
      <c r="P337" s="70"/>
      <c r="Q337" s="70"/>
      <c r="R337" s="70"/>
      <c r="S337" s="70"/>
      <c r="T337" s="70" t="n">
        <v>26459</v>
      </c>
      <c r="U337" s="70"/>
      <c r="V337" s="65" t="n">
        <v>2019</v>
      </c>
    </row>
    <row r="338" s="2" customFormat="true" ht="12.75" hidden="false" customHeight="true" outlineLevel="0" collapsed="false">
      <c r="A338" s="65" t="n">
        <v>18</v>
      </c>
      <c r="B338" s="68" t="s">
        <v>353</v>
      </c>
      <c r="C338" s="70" t="n">
        <f aca="false">'Раздел 1'!P338</f>
        <v>26894</v>
      </c>
      <c r="D338" s="70"/>
      <c r="E338" s="70"/>
      <c r="F338" s="70"/>
      <c r="G338" s="70"/>
      <c r="H338" s="70"/>
      <c r="I338" s="70"/>
      <c r="J338" s="105"/>
      <c r="K338" s="105"/>
      <c r="L338" s="70"/>
      <c r="M338" s="70"/>
      <c r="N338" s="70"/>
      <c r="O338" s="70"/>
      <c r="P338" s="70"/>
      <c r="Q338" s="70"/>
      <c r="R338" s="70"/>
      <c r="S338" s="70"/>
      <c r="T338" s="70" t="n">
        <v>26894</v>
      </c>
      <c r="U338" s="70"/>
      <c r="V338" s="65" t="n">
        <v>2019</v>
      </c>
    </row>
    <row r="339" s="2" customFormat="true" ht="12.75" hidden="false" customHeight="true" outlineLevel="0" collapsed="false">
      <c r="A339" s="65" t="n">
        <v>19</v>
      </c>
      <c r="B339" s="68" t="s">
        <v>354</v>
      </c>
      <c r="C339" s="70" t="n">
        <f aca="false">'Раздел 1'!P339</f>
        <v>29502</v>
      </c>
      <c r="D339" s="70"/>
      <c r="E339" s="70"/>
      <c r="F339" s="70"/>
      <c r="G339" s="70"/>
      <c r="H339" s="70"/>
      <c r="I339" s="70"/>
      <c r="J339" s="105"/>
      <c r="K339" s="105"/>
      <c r="L339" s="70"/>
      <c r="M339" s="70"/>
      <c r="N339" s="70"/>
      <c r="O339" s="70"/>
      <c r="P339" s="70"/>
      <c r="Q339" s="70"/>
      <c r="R339" s="70"/>
      <c r="S339" s="70"/>
      <c r="T339" s="70" t="n">
        <v>29502</v>
      </c>
      <c r="U339" s="70"/>
      <c r="V339" s="65" t="n">
        <v>2019</v>
      </c>
    </row>
    <row r="340" s="2" customFormat="true" ht="12.75" hidden="false" customHeight="true" outlineLevel="0" collapsed="false">
      <c r="A340" s="65" t="n">
        <v>20</v>
      </c>
      <c r="B340" s="68" t="s">
        <v>355</v>
      </c>
      <c r="C340" s="70" t="n">
        <f aca="false">'Раздел 1'!P340</f>
        <v>29785</v>
      </c>
      <c r="D340" s="70"/>
      <c r="E340" s="70"/>
      <c r="F340" s="70"/>
      <c r="G340" s="70"/>
      <c r="H340" s="70"/>
      <c r="I340" s="70"/>
      <c r="J340" s="105"/>
      <c r="K340" s="105"/>
      <c r="L340" s="70"/>
      <c r="M340" s="70"/>
      <c r="N340" s="70"/>
      <c r="O340" s="70"/>
      <c r="P340" s="70"/>
      <c r="Q340" s="70"/>
      <c r="R340" s="70"/>
      <c r="S340" s="70"/>
      <c r="T340" s="70" t="n">
        <v>29785</v>
      </c>
      <c r="U340" s="70"/>
      <c r="V340" s="65" t="n">
        <v>2019</v>
      </c>
    </row>
    <row r="341" s="2" customFormat="true" ht="12.75" hidden="false" customHeight="true" outlineLevel="0" collapsed="false">
      <c r="A341" s="65" t="n">
        <v>21</v>
      </c>
      <c r="B341" s="68" t="s">
        <v>356</v>
      </c>
      <c r="C341" s="70" t="n">
        <f aca="false">'Раздел 1'!P341</f>
        <v>22112</v>
      </c>
      <c r="D341" s="70"/>
      <c r="E341" s="70"/>
      <c r="F341" s="70"/>
      <c r="G341" s="70"/>
      <c r="H341" s="70"/>
      <c r="I341" s="70"/>
      <c r="J341" s="105"/>
      <c r="K341" s="105"/>
      <c r="L341" s="70"/>
      <c r="M341" s="70"/>
      <c r="N341" s="70"/>
      <c r="O341" s="70"/>
      <c r="P341" s="70"/>
      <c r="Q341" s="70"/>
      <c r="R341" s="70"/>
      <c r="S341" s="70"/>
      <c r="T341" s="70" t="n">
        <v>22112</v>
      </c>
      <c r="U341" s="70"/>
      <c r="V341" s="65" t="n">
        <v>2019</v>
      </c>
    </row>
    <row r="342" s="2" customFormat="true" ht="12.75" hidden="false" customHeight="true" outlineLevel="0" collapsed="false">
      <c r="A342" s="65" t="n">
        <v>22</v>
      </c>
      <c r="B342" s="68" t="s">
        <v>357</v>
      </c>
      <c r="C342" s="70" t="n">
        <f aca="false">'Раздел 1'!P342</f>
        <v>22112</v>
      </c>
      <c r="D342" s="70"/>
      <c r="E342" s="70"/>
      <c r="F342" s="70"/>
      <c r="G342" s="70"/>
      <c r="H342" s="70"/>
      <c r="I342" s="70"/>
      <c r="J342" s="105"/>
      <c r="K342" s="105"/>
      <c r="L342" s="70"/>
      <c r="M342" s="70"/>
      <c r="N342" s="70"/>
      <c r="O342" s="70"/>
      <c r="P342" s="70"/>
      <c r="Q342" s="70"/>
      <c r="R342" s="70"/>
      <c r="S342" s="70"/>
      <c r="T342" s="70" t="n">
        <v>22112</v>
      </c>
      <c r="U342" s="70"/>
      <c r="V342" s="65" t="n">
        <v>2019</v>
      </c>
    </row>
    <row r="343" s="2" customFormat="true" ht="12.75" hidden="false" customHeight="true" outlineLevel="0" collapsed="false">
      <c r="A343" s="65" t="n">
        <v>23</v>
      </c>
      <c r="B343" s="68" t="s">
        <v>358</v>
      </c>
      <c r="C343" s="70" t="n">
        <f aca="false">'Раздел 1'!P343</f>
        <v>473729.904</v>
      </c>
      <c r="D343" s="70"/>
      <c r="E343" s="70"/>
      <c r="F343" s="70"/>
      <c r="G343" s="70"/>
      <c r="H343" s="70"/>
      <c r="I343" s="70"/>
      <c r="J343" s="105"/>
      <c r="K343" s="105"/>
      <c r="L343" s="70"/>
      <c r="M343" s="70"/>
      <c r="N343" s="70"/>
      <c r="O343" s="70"/>
      <c r="P343" s="70"/>
      <c r="Q343" s="70"/>
      <c r="R343" s="70"/>
      <c r="S343" s="70"/>
      <c r="T343" s="70" t="n">
        <v>473729.904</v>
      </c>
      <c r="U343" s="70"/>
      <c r="V343" s="65" t="n">
        <v>2019</v>
      </c>
    </row>
    <row r="344" s="2" customFormat="true" ht="12.75" hidden="false" customHeight="true" outlineLevel="0" collapsed="false">
      <c r="A344" s="65" t="n">
        <v>24</v>
      </c>
      <c r="B344" s="68" t="s">
        <v>359</v>
      </c>
      <c r="C344" s="70" t="n">
        <f aca="false">'Раздел 1'!P344</f>
        <v>43199</v>
      </c>
      <c r="D344" s="70"/>
      <c r="E344" s="70"/>
      <c r="F344" s="70"/>
      <c r="G344" s="70"/>
      <c r="H344" s="70"/>
      <c r="I344" s="70"/>
      <c r="J344" s="105"/>
      <c r="K344" s="105"/>
      <c r="L344" s="70"/>
      <c r="M344" s="70"/>
      <c r="N344" s="70"/>
      <c r="O344" s="70"/>
      <c r="P344" s="70"/>
      <c r="Q344" s="70"/>
      <c r="R344" s="70"/>
      <c r="S344" s="70"/>
      <c r="T344" s="70" t="n">
        <v>43199</v>
      </c>
      <c r="U344" s="70"/>
      <c r="V344" s="65" t="n">
        <v>2019</v>
      </c>
    </row>
    <row r="345" s="2" customFormat="true" ht="12.75" hidden="false" customHeight="true" outlineLevel="0" collapsed="false">
      <c r="A345" s="65" t="n">
        <v>25</v>
      </c>
      <c r="B345" s="68" t="s">
        <v>360</v>
      </c>
      <c r="C345" s="70" t="n">
        <f aca="false">'Раздел 1'!P345</f>
        <v>41160</v>
      </c>
      <c r="D345" s="70"/>
      <c r="E345" s="70"/>
      <c r="F345" s="70"/>
      <c r="G345" s="70"/>
      <c r="H345" s="70"/>
      <c r="I345" s="70"/>
      <c r="J345" s="105"/>
      <c r="K345" s="105"/>
      <c r="L345" s="70"/>
      <c r="M345" s="70"/>
      <c r="N345" s="70"/>
      <c r="O345" s="70"/>
      <c r="P345" s="70"/>
      <c r="Q345" s="70"/>
      <c r="R345" s="70"/>
      <c r="S345" s="70"/>
      <c r="T345" s="70" t="n">
        <v>41160</v>
      </c>
      <c r="U345" s="70"/>
      <c r="V345" s="65" t="n">
        <v>2019</v>
      </c>
    </row>
    <row r="346" s="2" customFormat="true" ht="12.75" hidden="false" customHeight="true" outlineLevel="0" collapsed="false">
      <c r="A346" s="65" t="n">
        <v>26</v>
      </c>
      <c r="B346" s="68" t="s">
        <v>361</v>
      </c>
      <c r="C346" s="70" t="n">
        <f aca="false">'Раздел 1'!P346</f>
        <v>70326</v>
      </c>
      <c r="D346" s="70"/>
      <c r="E346" s="70"/>
      <c r="F346" s="70"/>
      <c r="G346" s="70"/>
      <c r="H346" s="70"/>
      <c r="I346" s="70"/>
      <c r="J346" s="105"/>
      <c r="K346" s="105"/>
      <c r="L346" s="70"/>
      <c r="M346" s="70"/>
      <c r="N346" s="70"/>
      <c r="O346" s="70"/>
      <c r="P346" s="70"/>
      <c r="Q346" s="70"/>
      <c r="R346" s="70"/>
      <c r="S346" s="70"/>
      <c r="T346" s="70" t="n">
        <v>70326</v>
      </c>
      <c r="U346" s="70"/>
      <c r="V346" s="65" t="n">
        <v>2019</v>
      </c>
    </row>
    <row r="347" s="2" customFormat="true" ht="12.75" hidden="false" customHeight="true" outlineLevel="0" collapsed="false">
      <c r="A347" s="65" t="n">
        <v>27</v>
      </c>
      <c r="B347" s="68" t="s">
        <v>362</v>
      </c>
      <c r="C347" s="70" t="n">
        <f aca="false">'Раздел 1'!P347</f>
        <v>69161</v>
      </c>
      <c r="D347" s="70"/>
      <c r="E347" s="70"/>
      <c r="F347" s="70"/>
      <c r="G347" s="70"/>
      <c r="H347" s="70"/>
      <c r="I347" s="70"/>
      <c r="J347" s="105"/>
      <c r="K347" s="105"/>
      <c r="L347" s="70"/>
      <c r="M347" s="70"/>
      <c r="N347" s="70"/>
      <c r="O347" s="70"/>
      <c r="P347" s="70"/>
      <c r="Q347" s="70"/>
      <c r="R347" s="70"/>
      <c r="S347" s="70"/>
      <c r="T347" s="70" t="n">
        <v>69161</v>
      </c>
      <c r="U347" s="70"/>
      <c r="V347" s="65" t="n">
        <v>2019</v>
      </c>
    </row>
    <row r="348" s="2" customFormat="true" ht="12.75" hidden="false" customHeight="true" outlineLevel="0" collapsed="false">
      <c r="A348" s="65" t="n">
        <v>28</v>
      </c>
      <c r="B348" s="68" t="s">
        <v>363</v>
      </c>
      <c r="C348" s="70" t="n">
        <f aca="false">'Раздел 1'!P348</f>
        <v>21188</v>
      </c>
      <c r="D348" s="70"/>
      <c r="E348" s="70"/>
      <c r="F348" s="70"/>
      <c r="G348" s="70"/>
      <c r="H348" s="70"/>
      <c r="I348" s="70"/>
      <c r="J348" s="105"/>
      <c r="K348" s="105"/>
      <c r="L348" s="70"/>
      <c r="M348" s="70"/>
      <c r="N348" s="70"/>
      <c r="O348" s="70"/>
      <c r="P348" s="70"/>
      <c r="Q348" s="70"/>
      <c r="R348" s="70"/>
      <c r="S348" s="70"/>
      <c r="T348" s="70" t="n">
        <v>21188</v>
      </c>
      <c r="U348" s="70"/>
      <c r="V348" s="65" t="n">
        <v>2019</v>
      </c>
    </row>
    <row r="349" s="2" customFormat="true" ht="12.75" hidden="false" customHeight="true" outlineLevel="0" collapsed="false">
      <c r="A349" s="65" t="n">
        <v>29</v>
      </c>
      <c r="B349" s="68" t="s">
        <v>365</v>
      </c>
      <c r="C349" s="70" t="n">
        <f aca="false">'Раздел 1'!P349</f>
        <v>16270</v>
      </c>
      <c r="D349" s="70"/>
      <c r="E349" s="70"/>
      <c r="F349" s="70"/>
      <c r="G349" s="70"/>
      <c r="H349" s="70"/>
      <c r="I349" s="70"/>
      <c r="J349" s="105"/>
      <c r="K349" s="105"/>
      <c r="L349" s="70"/>
      <c r="M349" s="70"/>
      <c r="N349" s="70"/>
      <c r="O349" s="70"/>
      <c r="P349" s="70"/>
      <c r="Q349" s="70"/>
      <c r="R349" s="70"/>
      <c r="S349" s="70"/>
      <c r="T349" s="70" t="n">
        <v>16270</v>
      </c>
      <c r="U349" s="70"/>
      <c r="V349" s="65" t="n">
        <v>2019</v>
      </c>
    </row>
    <row r="350" s="2" customFormat="true" ht="12.75" hidden="false" customHeight="true" outlineLevel="0" collapsed="false">
      <c r="A350" s="65" t="n">
        <v>30</v>
      </c>
      <c r="B350" s="68" t="s">
        <v>366</v>
      </c>
      <c r="C350" s="70" t="n">
        <v>3535749</v>
      </c>
      <c r="D350" s="70"/>
      <c r="E350" s="70"/>
      <c r="F350" s="70"/>
      <c r="G350" s="70" t="n">
        <f aca="false">C350*0.006</f>
        <v>21214.494</v>
      </c>
      <c r="H350" s="70"/>
      <c r="I350" s="70" t="n">
        <f aca="false">C350*0.005</f>
        <v>17678.745</v>
      </c>
      <c r="J350" s="105"/>
      <c r="K350" s="105"/>
      <c r="L350" s="70" t="n">
        <v>1052</v>
      </c>
      <c r="M350" s="70" t="n">
        <v>3412168.02</v>
      </c>
      <c r="N350" s="70" t="n">
        <v>363</v>
      </c>
      <c r="O350" s="70" t="n">
        <f aca="false">C350*0.003</f>
        <v>10607.247</v>
      </c>
      <c r="P350" s="70" t="n">
        <v>362</v>
      </c>
      <c r="Q350" s="70"/>
      <c r="R350" s="70"/>
      <c r="S350" s="70"/>
      <c r="T350" s="70"/>
      <c r="U350" s="70" t="n">
        <f aca="false">0.0214*(D350+E350+F350+G350+H350+I350+M350+O350+R350)+0.79</f>
        <v>74080.4960284</v>
      </c>
      <c r="V350" s="65" t="n">
        <v>2019</v>
      </c>
    </row>
    <row r="351" s="2" customFormat="true" ht="12.75" hidden="false" customHeight="true" outlineLevel="0" collapsed="false">
      <c r="A351" s="65" t="n">
        <v>31</v>
      </c>
      <c r="B351" s="68" t="s">
        <v>367</v>
      </c>
      <c r="C351" s="70" t="n">
        <v>387265</v>
      </c>
      <c r="D351" s="70"/>
      <c r="E351" s="70"/>
      <c r="F351" s="70"/>
      <c r="G351" s="70"/>
      <c r="H351" s="70"/>
      <c r="I351" s="70"/>
      <c r="J351" s="105"/>
      <c r="K351" s="105"/>
      <c r="L351" s="70"/>
      <c r="M351" s="70"/>
      <c r="N351" s="70"/>
      <c r="O351" s="70"/>
      <c r="P351" s="70"/>
      <c r="Q351" s="70"/>
      <c r="R351" s="70"/>
      <c r="S351" s="70"/>
      <c r="T351" s="70" t="n">
        <v>387265</v>
      </c>
      <c r="U351" s="70"/>
      <c r="V351" s="65" t="n">
        <v>2019</v>
      </c>
    </row>
    <row r="352" s="2" customFormat="true" ht="12.75" hidden="false" customHeight="true" outlineLevel="0" collapsed="false">
      <c r="A352" s="65" t="n">
        <v>32</v>
      </c>
      <c r="B352" s="68" t="s">
        <v>368</v>
      </c>
      <c r="C352" s="70" t="n">
        <v>394127.748</v>
      </c>
      <c r="D352" s="70"/>
      <c r="E352" s="70"/>
      <c r="F352" s="70"/>
      <c r="G352" s="70"/>
      <c r="H352" s="70"/>
      <c r="I352" s="70"/>
      <c r="J352" s="105"/>
      <c r="K352" s="105"/>
      <c r="L352" s="70"/>
      <c r="M352" s="70"/>
      <c r="N352" s="70"/>
      <c r="O352" s="70"/>
      <c r="P352" s="70"/>
      <c r="Q352" s="70"/>
      <c r="R352" s="70"/>
      <c r="S352" s="70"/>
      <c r="T352" s="70" t="n">
        <v>394127.748</v>
      </c>
      <c r="U352" s="70"/>
      <c r="V352" s="65" t="n">
        <v>2019</v>
      </c>
    </row>
    <row r="353" s="135" customFormat="true" ht="12.75" hidden="false" customHeight="true" outlineLevel="0" collapsed="false">
      <c r="A353" s="47" t="s">
        <v>369</v>
      </c>
      <c r="B353" s="47"/>
      <c r="C353" s="54" t="n">
        <f aca="false">SUM(C321:C352)</f>
        <v>6396329.39944</v>
      </c>
      <c r="D353" s="54" t="n">
        <f aca="false">SUM(D321:D352)</f>
        <v>0</v>
      </c>
      <c r="E353" s="54" t="n">
        <f aca="false">SUM(E321:E352)</f>
        <v>0</v>
      </c>
      <c r="F353" s="54" t="n">
        <f aca="false">SUM(F321:F352)</f>
        <v>0</v>
      </c>
      <c r="G353" s="54" t="n">
        <f aca="false">SUM(G321:G352)</f>
        <v>21214.494</v>
      </c>
      <c r="H353" s="54" t="n">
        <f aca="false">SUM(H321:H352)</f>
        <v>0</v>
      </c>
      <c r="I353" s="54" t="n">
        <f aca="false">SUM(I321:I352)</f>
        <v>17678.745</v>
      </c>
      <c r="J353" s="54" t="n">
        <f aca="false">SUM(J321:J352)</f>
        <v>0</v>
      </c>
      <c r="K353" s="54" t="n">
        <f aca="false">SUM(K321:K352)</f>
        <v>0</v>
      </c>
      <c r="L353" s="54" t="n">
        <f aca="false">SUM(L321:L352)</f>
        <v>1052</v>
      </c>
      <c r="M353" s="54" t="n">
        <f aca="false">SUM(M321:M352)</f>
        <v>3412168.02</v>
      </c>
      <c r="N353" s="54" t="n">
        <f aca="false">SUM(N321:N352)</f>
        <v>363</v>
      </c>
      <c r="O353" s="54" t="n">
        <f aca="false">SUM(O321:O352)</f>
        <v>10607.247</v>
      </c>
      <c r="P353" s="54" t="n">
        <f aca="false">SUM(P321:P352)</f>
        <v>362</v>
      </c>
      <c r="Q353" s="54" t="n">
        <f aca="false">SUM(Q321:Q352)</f>
        <v>0</v>
      </c>
      <c r="R353" s="54" t="n">
        <f aca="false">SUM(R321:R352)</f>
        <v>0</v>
      </c>
      <c r="S353" s="54" t="n">
        <f aca="false">SUM(S321:S352)</f>
        <v>0</v>
      </c>
      <c r="T353" s="54" t="n">
        <f aca="false">SUM(T321:T352)</f>
        <v>2860580.39944</v>
      </c>
      <c r="U353" s="54" t="n">
        <f aca="false">SUM(U321:U352)</f>
        <v>74080.4960284</v>
      </c>
      <c r="V353" s="95"/>
      <c r="W353" s="112"/>
      <c r="X353" s="112"/>
      <c r="Y353" s="112"/>
      <c r="Z353" s="112"/>
      <c r="AA353" s="112"/>
      <c r="AB353" s="112"/>
      <c r="AC353" s="112"/>
      <c r="AD353" s="112"/>
      <c r="AE353" s="112"/>
      <c r="AF353" s="112"/>
      <c r="AG353" s="112"/>
      <c r="AH353" s="112"/>
      <c r="AI353" s="112"/>
      <c r="AJ353" s="112"/>
      <c r="AK353" s="112"/>
      <c r="AL353" s="112"/>
      <c r="AM353" s="112"/>
      <c r="AN353" s="112"/>
      <c r="AO353" s="112"/>
      <c r="AP353" s="112"/>
      <c r="AQ353" s="112"/>
      <c r="AR353" s="112"/>
      <c r="AS353" s="112"/>
      <c r="AT353" s="112"/>
      <c r="AU353" s="112"/>
      <c r="AV353" s="112"/>
      <c r="AW353" s="112"/>
      <c r="AX353" s="112"/>
      <c r="AY353" s="112"/>
      <c r="AZ353" s="112"/>
      <c r="BA353" s="112"/>
      <c r="BB353" s="112"/>
      <c r="BC353" s="112"/>
      <c r="BD353" s="112"/>
    </row>
    <row r="354" s="2" customFormat="true" ht="12.75" hidden="false" customHeight="true" outlineLevel="0" collapsed="false">
      <c r="A354" s="65" t="n">
        <v>1</v>
      </c>
      <c r="B354" s="68" t="s">
        <v>367</v>
      </c>
      <c r="C354" s="70" t="n">
        <f aca="false">D354+E354+F354+G354+H354+I354+K354+M354+O354+Q354+R354+T354+U354+S354</f>
        <v>3773317.164</v>
      </c>
      <c r="D354" s="70"/>
      <c r="E354" s="70"/>
      <c r="F354" s="70"/>
      <c r="G354" s="70"/>
      <c r="H354" s="70"/>
      <c r="I354" s="70"/>
      <c r="J354" s="105"/>
      <c r="K354" s="105"/>
      <c r="L354" s="70" t="n">
        <v>1091.4</v>
      </c>
      <c r="M354" s="70" t="n">
        <v>3694260</v>
      </c>
      <c r="N354" s="70"/>
      <c r="O354" s="70"/>
      <c r="P354" s="70"/>
      <c r="Q354" s="70"/>
      <c r="R354" s="70"/>
      <c r="S354" s="70"/>
      <c r="T354" s="70"/>
      <c r="U354" s="70" t="n">
        <f aca="false">0.0214*(D354+E354+F354+G354+H354+I354+M354+O354+R354)</f>
        <v>79057.164</v>
      </c>
      <c r="V354" s="65" t="n">
        <v>2020</v>
      </c>
    </row>
    <row r="355" s="2" customFormat="true" ht="12.75" hidden="false" customHeight="true" outlineLevel="0" collapsed="false">
      <c r="A355" s="65" t="n">
        <v>2</v>
      </c>
      <c r="B355" s="68" t="s">
        <v>370</v>
      </c>
      <c r="C355" s="70" t="n">
        <f aca="false">D355+E355+F355+G355+H355+I355+K355+M355+O355+Q355+R355+T355+U355+S355</f>
        <v>64866</v>
      </c>
      <c r="D355" s="70"/>
      <c r="E355" s="70"/>
      <c r="F355" s="70"/>
      <c r="G355" s="70"/>
      <c r="H355" s="70"/>
      <c r="I355" s="70"/>
      <c r="J355" s="105"/>
      <c r="K355" s="105"/>
      <c r="L355" s="70"/>
      <c r="M355" s="70"/>
      <c r="N355" s="70"/>
      <c r="O355" s="70"/>
      <c r="P355" s="70"/>
      <c r="Q355" s="70"/>
      <c r="R355" s="70"/>
      <c r="S355" s="70"/>
      <c r="T355" s="70" t="n">
        <v>64866</v>
      </c>
      <c r="U355" s="70"/>
      <c r="V355" s="65" t="n">
        <v>2020</v>
      </c>
    </row>
    <row r="356" s="2" customFormat="true" ht="12.75" hidden="false" customHeight="true" outlineLevel="0" collapsed="false">
      <c r="A356" s="65" t="n">
        <v>3</v>
      </c>
      <c r="B356" s="68" t="s">
        <v>371</v>
      </c>
      <c r="C356" s="70" t="n">
        <f aca="false">D356+E356+F356+G356+H356+I356+K356+M356+O356+Q356+R356+T356+U356+S356</f>
        <v>38830</v>
      </c>
      <c r="D356" s="70"/>
      <c r="E356" s="70"/>
      <c r="F356" s="70"/>
      <c r="G356" s="70"/>
      <c r="H356" s="70"/>
      <c r="I356" s="70"/>
      <c r="J356" s="105"/>
      <c r="K356" s="105"/>
      <c r="L356" s="70"/>
      <c r="M356" s="70"/>
      <c r="N356" s="70"/>
      <c r="O356" s="70"/>
      <c r="P356" s="70"/>
      <c r="Q356" s="70"/>
      <c r="R356" s="70"/>
      <c r="S356" s="70"/>
      <c r="T356" s="70" t="n">
        <v>38830</v>
      </c>
      <c r="U356" s="70"/>
      <c r="V356" s="65" t="n">
        <v>2020</v>
      </c>
    </row>
    <row r="357" s="2" customFormat="true" ht="12.75" hidden="false" customHeight="true" outlineLevel="0" collapsed="false">
      <c r="A357" s="65" t="n">
        <v>4</v>
      </c>
      <c r="B357" s="68" t="s">
        <v>372</v>
      </c>
      <c r="C357" s="70" t="n">
        <f aca="false">D357+E357+F357+G357+H357+I357+K357+M357+O357+Q357+R357+T357+U357+S357</f>
        <v>24000</v>
      </c>
      <c r="D357" s="70"/>
      <c r="E357" s="70"/>
      <c r="F357" s="70"/>
      <c r="G357" s="70"/>
      <c r="H357" s="70"/>
      <c r="I357" s="70"/>
      <c r="J357" s="105"/>
      <c r="K357" s="105"/>
      <c r="L357" s="70"/>
      <c r="M357" s="70"/>
      <c r="N357" s="70"/>
      <c r="O357" s="70"/>
      <c r="P357" s="70"/>
      <c r="Q357" s="70"/>
      <c r="R357" s="70"/>
      <c r="S357" s="70"/>
      <c r="T357" s="70" t="n">
        <v>24000</v>
      </c>
      <c r="U357" s="70"/>
      <c r="V357" s="65" t="n">
        <v>2020</v>
      </c>
    </row>
    <row r="358" s="2" customFormat="true" ht="12.75" hidden="false" customHeight="true" outlineLevel="0" collapsed="false">
      <c r="A358" s="65" t="n">
        <v>5</v>
      </c>
      <c r="B358" s="68" t="s">
        <v>373</v>
      </c>
      <c r="C358" s="70" t="n">
        <f aca="false">D358+E358+F358+G358+H358+I358+K358+M358+O358+Q358+R358+T358+U358+S358</f>
        <v>24000</v>
      </c>
      <c r="D358" s="70"/>
      <c r="E358" s="70"/>
      <c r="F358" s="70"/>
      <c r="G358" s="70"/>
      <c r="H358" s="70"/>
      <c r="I358" s="70"/>
      <c r="J358" s="105"/>
      <c r="K358" s="105"/>
      <c r="L358" s="70"/>
      <c r="M358" s="70"/>
      <c r="N358" s="70"/>
      <c r="O358" s="70"/>
      <c r="P358" s="70"/>
      <c r="Q358" s="70"/>
      <c r="R358" s="70"/>
      <c r="S358" s="70"/>
      <c r="T358" s="70" t="n">
        <v>24000</v>
      </c>
      <c r="U358" s="70"/>
      <c r="V358" s="65" t="n">
        <v>2020</v>
      </c>
    </row>
    <row r="359" s="2" customFormat="true" ht="12.75" hidden="false" customHeight="true" outlineLevel="0" collapsed="false">
      <c r="A359" s="65" t="n">
        <v>6</v>
      </c>
      <c r="B359" s="68" t="s">
        <v>374</v>
      </c>
      <c r="C359" s="70" t="n">
        <f aca="false">D359+E359+F359+G359+H359+I359+K359+M359+O359+Q359+R359+T359+U359+S359</f>
        <v>24000</v>
      </c>
      <c r="D359" s="70"/>
      <c r="E359" s="70"/>
      <c r="F359" s="70"/>
      <c r="G359" s="70"/>
      <c r="H359" s="70"/>
      <c r="I359" s="70"/>
      <c r="J359" s="105"/>
      <c r="K359" s="105"/>
      <c r="L359" s="70"/>
      <c r="M359" s="70"/>
      <c r="N359" s="70"/>
      <c r="O359" s="70"/>
      <c r="P359" s="70"/>
      <c r="Q359" s="70"/>
      <c r="R359" s="70"/>
      <c r="S359" s="70"/>
      <c r="T359" s="70" t="n">
        <v>24000</v>
      </c>
      <c r="U359" s="70"/>
      <c r="V359" s="65" t="n">
        <v>2020</v>
      </c>
    </row>
    <row r="360" s="2" customFormat="true" ht="12.75" hidden="false" customHeight="true" outlineLevel="0" collapsed="false">
      <c r="A360" s="65" t="n">
        <v>7</v>
      </c>
      <c r="B360" s="68" t="s">
        <v>375</v>
      </c>
      <c r="C360" s="70" t="n">
        <f aca="false">D360+E360+F360+G360+H360+I360+K360+M360+O360+Q360+R360+T360+U360+S360</f>
        <v>24000</v>
      </c>
      <c r="D360" s="70"/>
      <c r="E360" s="70"/>
      <c r="F360" s="70"/>
      <c r="G360" s="70"/>
      <c r="H360" s="70"/>
      <c r="I360" s="70"/>
      <c r="J360" s="105"/>
      <c r="K360" s="105"/>
      <c r="L360" s="70"/>
      <c r="M360" s="70"/>
      <c r="N360" s="70"/>
      <c r="O360" s="70"/>
      <c r="P360" s="70"/>
      <c r="Q360" s="70"/>
      <c r="R360" s="70"/>
      <c r="S360" s="70"/>
      <c r="T360" s="70" t="n">
        <v>24000</v>
      </c>
      <c r="U360" s="70"/>
      <c r="V360" s="65" t="n">
        <v>2020</v>
      </c>
    </row>
    <row r="361" s="2" customFormat="true" ht="12.75" hidden="false" customHeight="true" outlineLevel="0" collapsed="false">
      <c r="A361" s="65" t="n">
        <v>8</v>
      </c>
      <c r="B361" s="68" t="s">
        <v>376</v>
      </c>
      <c r="C361" s="70" t="n">
        <f aca="false">D361+E361+F361+G361+H361+I361+K361+M361+O361+Q361+R361+T361+U361+S361</f>
        <v>24000</v>
      </c>
      <c r="D361" s="70"/>
      <c r="E361" s="70"/>
      <c r="F361" s="70"/>
      <c r="G361" s="70"/>
      <c r="H361" s="70"/>
      <c r="I361" s="70"/>
      <c r="J361" s="105"/>
      <c r="K361" s="105"/>
      <c r="L361" s="70"/>
      <c r="M361" s="70"/>
      <c r="N361" s="70"/>
      <c r="O361" s="70"/>
      <c r="P361" s="70"/>
      <c r="Q361" s="70"/>
      <c r="R361" s="70"/>
      <c r="S361" s="70"/>
      <c r="T361" s="70" t="n">
        <v>24000</v>
      </c>
      <c r="U361" s="70"/>
      <c r="V361" s="65" t="n">
        <v>2020</v>
      </c>
    </row>
    <row r="362" s="2" customFormat="true" ht="12.75" hidden="false" customHeight="true" outlineLevel="0" collapsed="false">
      <c r="A362" s="65" t="n">
        <v>9</v>
      </c>
      <c r="B362" s="68" t="s">
        <v>377</v>
      </c>
      <c r="C362" s="70" t="n">
        <f aca="false">D362+E362+F362+G362+H362+I362+K362+M362+O362+Q362+R362+T362+U362+S362</f>
        <v>24000</v>
      </c>
      <c r="D362" s="70"/>
      <c r="E362" s="70"/>
      <c r="F362" s="70"/>
      <c r="G362" s="70"/>
      <c r="H362" s="70"/>
      <c r="I362" s="70"/>
      <c r="J362" s="105"/>
      <c r="K362" s="105"/>
      <c r="L362" s="70"/>
      <c r="M362" s="70"/>
      <c r="N362" s="70"/>
      <c r="O362" s="70"/>
      <c r="P362" s="70"/>
      <c r="Q362" s="70"/>
      <c r="R362" s="70"/>
      <c r="S362" s="70"/>
      <c r="T362" s="70" t="n">
        <v>24000</v>
      </c>
      <c r="U362" s="70"/>
      <c r="V362" s="65" t="n">
        <v>2020</v>
      </c>
    </row>
    <row r="363" s="2" customFormat="true" ht="12.75" hidden="false" customHeight="true" outlineLevel="0" collapsed="false">
      <c r="A363" s="65" t="n">
        <v>10</v>
      </c>
      <c r="B363" s="68" t="s">
        <v>333</v>
      </c>
      <c r="C363" s="70" t="n">
        <f aca="false">D363+E363+F363+G363+H363+I363+K363+M363+O363+Q363+R363+T363+U363+S363</f>
        <v>1301569.95</v>
      </c>
      <c r="D363" s="70" t="n">
        <v>1274299.93</v>
      </c>
      <c r="E363" s="70"/>
      <c r="F363" s="70"/>
      <c r="G363" s="70"/>
      <c r="H363" s="70"/>
      <c r="I363" s="70"/>
      <c r="J363" s="105"/>
      <c r="K363" s="105"/>
      <c r="L363" s="70"/>
      <c r="M363" s="70"/>
      <c r="N363" s="70"/>
      <c r="O363" s="70"/>
      <c r="P363" s="70"/>
      <c r="Q363" s="70"/>
      <c r="R363" s="70"/>
      <c r="S363" s="70"/>
      <c r="T363" s="70"/>
      <c r="U363" s="131" t="n">
        <f aca="false">ROUND(0.0214*(D363+E363+F363+G363+H363+I363+M363+O363+R363+S363+Q363),2)</f>
        <v>27270.02</v>
      </c>
      <c r="V363" s="65" t="n">
        <v>2020</v>
      </c>
    </row>
    <row r="364" s="2" customFormat="true" ht="12.75" hidden="false" customHeight="true" outlineLevel="0" collapsed="false">
      <c r="A364" s="65" t="n">
        <v>11</v>
      </c>
      <c r="B364" s="68" t="s">
        <v>335</v>
      </c>
      <c r="C364" s="70" t="n">
        <f aca="false">D364+E364+F364+G364+H364+I364+K364+M364+O364+Q364+R364+T364+U364+S364</f>
        <v>978677.8</v>
      </c>
      <c r="D364" s="70" t="n">
        <v>958172.9</v>
      </c>
      <c r="E364" s="70"/>
      <c r="F364" s="70"/>
      <c r="G364" s="70"/>
      <c r="H364" s="70"/>
      <c r="I364" s="70"/>
      <c r="J364" s="105"/>
      <c r="K364" s="105"/>
      <c r="L364" s="70"/>
      <c r="M364" s="70"/>
      <c r="N364" s="70"/>
      <c r="O364" s="70"/>
      <c r="P364" s="70"/>
      <c r="Q364" s="70"/>
      <c r="R364" s="70"/>
      <c r="S364" s="70"/>
      <c r="T364" s="70"/>
      <c r="U364" s="131" t="n">
        <f aca="false">ROUND(0.0214*(D364+E364+F364+G364+H364+I364+M364+O364+R364+S364+Q364),2)</f>
        <v>20504.9</v>
      </c>
      <c r="V364" s="65" t="n">
        <v>2020</v>
      </c>
    </row>
    <row r="365" s="135" customFormat="true" ht="12.75" hidden="false" customHeight="true" outlineLevel="0" collapsed="false">
      <c r="A365" s="47" t="s">
        <v>378</v>
      </c>
      <c r="B365" s="47"/>
      <c r="C365" s="54" t="n">
        <f aca="false">SUM(C354:C364)</f>
        <v>6301260.914</v>
      </c>
      <c r="D365" s="54" t="n">
        <f aca="false">SUM(D354:D364)</f>
        <v>2232472.83</v>
      </c>
      <c r="E365" s="54" t="n">
        <f aca="false">SUM(E354:E364)</f>
        <v>0</v>
      </c>
      <c r="F365" s="54" t="n">
        <f aca="false">SUM(F354:F364)</f>
        <v>0</v>
      </c>
      <c r="G365" s="54" t="n">
        <f aca="false">SUM(G354:G364)</f>
        <v>0</v>
      </c>
      <c r="H365" s="54" t="n">
        <f aca="false">SUM(H354:H364)</f>
        <v>0</v>
      </c>
      <c r="I365" s="54" t="n">
        <f aca="false">SUM(I354:I364)</f>
        <v>0</v>
      </c>
      <c r="J365" s="54" t="n">
        <f aca="false">SUM(J354:J364)</f>
        <v>0</v>
      </c>
      <c r="K365" s="54" t="n">
        <f aca="false">SUM(K354:K364)</f>
        <v>0</v>
      </c>
      <c r="L365" s="54" t="n">
        <f aca="false">SUM(L354:L364)</f>
        <v>1091.4</v>
      </c>
      <c r="M365" s="54" t="n">
        <f aca="false">SUM(M354:M364)</f>
        <v>3694260</v>
      </c>
      <c r="N365" s="54" t="n">
        <f aca="false">SUM(N354:N364)</f>
        <v>0</v>
      </c>
      <c r="O365" s="54" t="n">
        <f aca="false">SUM(O354:O364)</f>
        <v>0</v>
      </c>
      <c r="P365" s="54" t="n">
        <f aca="false">SUM(P354:P364)</f>
        <v>0</v>
      </c>
      <c r="Q365" s="54" t="n">
        <f aca="false">SUM(Q354:Q364)</f>
        <v>0</v>
      </c>
      <c r="R365" s="54" t="n">
        <f aca="false">SUM(R354:R364)</f>
        <v>0</v>
      </c>
      <c r="S365" s="54" t="n">
        <f aca="false">SUM(S354:S364)</f>
        <v>0</v>
      </c>
      <c r="T365" s="54" t="n">
        <f aca="false">SUM(T354:T364)</f>
        <v>247696</v>
      </c>
      <c r="U365" s="54" t="n">
        <f aca="false">SUM(U354:U364)</f>
        <v>126832.084</v>
      </c>
      <c r="V365" s="95"/>
      <c r="W365" s="112"/>
      <c r="X365" s="112"/>
      <c r="Y365" s="112"/>
      <c r="Z365" s="112"/>
      <c r="AA365" s="112"/>
      <c r="AB365" s="112"/>
      <c r="AC365" s="112"/>
      <c r="AD365" s="112"/>
      <c r="AE365" s="112"/>
      <c r="AF365" s="112"/>
      <c r="AG365" s="112"/>
      <c r="AH365" s="112"/>
      <c r="AI365" s="112"/>
      <c r="AJ365" s="112"/>
      <c r="AK365" s="112"/>
      <c r="AL365" s="112"/>
      <c r="AM365" s="112"/>
      <c r="AN365" s="112"/>
      <c r="AO365" s="112"/>
      <c r="AP365" s="112"/>
      <c r="AQ365" s="112"/>
      <c r="AR365" s="112"/>
      <c r="AS365" s="112"/>
      <c r="AT365" s="112"/>
      <c r="AU365" s="112"/>
      <c r="AV365" s="112"/>
      <c r="AW365" s="112"/>
      <c r="AX365" s="112"/>
      <c r="AY365" s="112"/>
      <c r="AZ365" s="112"/>
      <c r="BA365" s="112"/>
      <c r="BB365" s="112"/>
      <c r="BC365" s="112"/>
      <c r="BD365" s="112"/>
    </row>
    <row r="366" s="2" customFormat="true" ht="12.75" hidden="false" customHeight="true" outlineLevel="0" collapsed="false">
      <c r="A366" s="65" t="n">
        <v>1</v>
      </c>
      <c r="B366" s="68" t="s">
        <v>333</v>
      </c>
      <c r="C366" s="70" t="n">
        <f aca="false">D366+E366+F366+G366+H366+I366+K366+M366+O366+Q366+R366+T366+U366+S366</f>
        <v>15814395.51</v>
      </c>
      <c r="D366" s="131"/>
      <c r="E366" s="130" t="n">
        <v>2727446.96</v>
      </c>
      <c r="F366" s="70"/>
      <c r="G366" s="130" t="n">
        <v>991935.5</v>
      </c>
      <c r="H366" s="70"/>
      <c r="I366" s="130" t="n">
        <v>915218.71</v>
      </c>
      <c r="J366" s="105"/>
      <c r="K366" s="105"/>
      <c r="L366" s="70" t="n">
        <v>544.9</v>
      </c>
      <c r="M366" s="130" t="n">
        <v>6322439.07</v>
      </c>
      <c r="N366" s="70"/>
      <c r="O366" s="70" t="n">
        <v>55709.3</v>
      </c>
      <c r="P366" s="70" t="n">
        <v>1130.2</v>
      </c>
      <c r="Q366" s="130" t="n">
        <v>4287969.88</v>
      </c>
      <c r="R366" s="130" t="n">
        <v>182338.65</v>
      </c>
      <c r="S366" s="70"/>
      <c r="T366" s="70"/>
      <c r="U366" s="131" t="n">
        <f aca="false">ROUND(0.0214*(D366+E366+F366+G366+H366+I366+M366+O366+R366+S366+Q366),2)</f>
        <v>331337.44</v>
      </c>
      <c r="V366" s="65" t="n">
        <v>2021</v>
      </c>
    </row>
    <row r="367" s="2" customFormat="true" ht="12.75" hidden="false" customHeight="true" outlineLevel="0" collapsed="false">
      <c r="A367" s="65" t="n">
        <v>2</v>
      </c>
      <c r="B367" s="68" t="s">
        <v>335</v>
      </c>
      <c r="C367" s="70" t="n">
        <f aca="false">D367+E367+F367+G367+H367+I367+K367+M367+O367+Q367+R367+T367+U367+S367</f>
        <v>15609238.16</v>
      </c>
      <c r="D367" s="131"/>
      <c r="E367" s="130" t="n">
        <v>2574465.58</v>
      </c>
      <c r="F367" s="70"/>
      <c r="G367" s="130" t="n">
        <v>1595805.72</v>
      </c>
      <c r="H367" s="70"/>
      <c r="I367" s="130" t="n">
        <v>945618.16</v>
      </c>
      <c r="J367" s="105"/>
      <c r="K367" s="105"/>
      <c r="L367" s="70" t="n">
        <v>544</v>
      </c>
      <c r="M367" s="130" t="n">
        <v>6021304.03</v>
      </c>
      <c r="N367" s="70"/>
      <c r="O367" s="70"/>
      <c r="P367" s="70" t="n">
        <v>1132.08</v>
      </c>
      <c r="Q367" s="130" t="n">
        <v>4145005.61</v>
      </c>
      <c r="R367" s="130"/>
      <c r="S367" s="70"/>
      <c r="T367" s="70"/>
      <c r="U367" s="131" t="n">
        <f aca="false">347543.96-U364</f>
        <v>327039.06</v>
      </c>
      <c r="V367" s="65" t="n">
        <v>2021</v>
      </c>
    </row>
    <row r="368" s="2" customFormat="true" ht="12.75" hidden="false" customHeight="true" outlineLevel="0" collapsed="false">
      <c r="A368" s="21" t="n">
        <v>3</v>
      </c>
      <c r="B368" s="68" t="s">
        <v>368</v>
      </c>
      <c r="C368" s="70" t="n">
        <f aca="false">D368+E368+F368+G368+H368+I368+K368+M368+O368+Q368+R368+T368+U368+S368</f>
        <v>2396598.6604</v>
      </c>
      <c r="D368" s="70"/>
      <c r="E368" s="70"/>
      <c r="F368" s="70"/>
      <c r="G368" s="70"/>
      <c r="H368" s="70"/>
      <c r="I368" s="70"/>
      <c r="J368" s="70"/>
      <c r="K368" s="70"/>
      <c r="L368" s="70"/>
      <c r="M368" s="70" t="n">
        <v>2346386</v>
      </c>
      <c r="N368" s="70"/>
      <c r="O368" s="70"/>
      <c r="P368" s="70"/>
      <c r="Q368" s="70"/>
      <c r="R368" s="70"/>
      <c r="S368" s="70"/>
      <c r="T368" s="70"/>
      <c r="U368" s="70" t="n">
        <f aca="false">(S368+R368+Q368+O368+M368+K368+I368+H368+G368+E368+D368)*0.0214</f>
        <v>50212.6604</v>
      </c>
      <c r="V368" s="65" t="n">
        <v>2021</v>
      </c>
      <c r="W368" s="136"/>
      <c r="Z368" s="2" t="n">
        <v>2024</v>
      </c>
    </row>
    <row r="369" s="2" customFormat="true" ht="12.75" hidden="false" customHeight="true" outlineLevel="0" collapsed="false">
      <c r="A369" s="65" t="n">
        <v>4</v>
      </c>
      <c r="B369" s="68" t="s">
        <v>366</v>
      </c>
      <c r="C369" s="70" t="n">
        <f aca="false">D369+E369+F369+G369+H369+I369+K369+M369+O369+Q369+R369+T369+U369+S369</f>
        <v>6369092.6</v>
      </c>
      <c r="D369" s="70"/>
      <c r="E369" s="70"/>
      <c r="F369" s="70"/>
      <c r="G369" s="70"/>
      <c r="H369" s="70"/>
      <c r="I369" s="70"/>
      <c r="J369" s="105"/>
      <c r="K369" s="105"/>
      <c r="L369" s="70" t="n">
        <v>1052</v>
      </c>
      <c r="M369" s="70" t="n">
        <v>6236303</v>
      </c>
      <c r="N369" s="70"/>
      <c r="O369" s="70"/>
      <c r="P369" s="70"/>
      <c r="Q369" s="70"/>
      <c r="R369" s="70"/>
      <c r="S369" s="70"/>
      <c r="T369" s="70"/>
      <c r="U369" s="70" t="n">
        <v>132789.6</v>
      </c>
      <c r="V369" s="65" t="n">
        <v>2021</v>
      </c>
    </row>
    <row r="370" s="135" customFormat="true" ht="12.75" hidden="false" customHeight="true" outlineLevel="0" collapsed="false">
      <c r="A370" s="47" t="s">
        <v>379</v>
      </c>
      <c r="B370" s="47"/>
      <c r="C370" s="54" t="n">
        <f aca="false">SUM(C366:C369)</f>
        <v>40189324.9304</v>
      </c>
      <c r="D370" s="54" t="n">
        <f aca="false">SUM(D366:D369)</f>
        <v>0</v>
      </c>
      <c r="E370" s="54" t="n">
        <f aca="false">SUM(E366:E369)</f>
        <v>5301912.54</v>
      </c>
      <c r="F370" s="54" t="n">
        <f aca="false">SUM(F366:F369)</f>
        <v>0</v>
      </c>
      <c r="G370" s="54" t="n">
        <f aca="false">SUM(G366:G369)</f>
        <v>2587741.22</v>
      </c>
      <c r="H370" s="54" t="n">
        <f aca="false">SUM(H366:H369)</f>
        <v>0</v>
      </c>
      <c r="I370" s="54" t="n">
        <f aca="false">SUM(I366:I369)</f>
        <v>1860836.87</v>
      </c>
      <c r="J370" s="54" t="n">
        <f aca="false">SUM(J366:J369)</f>
        <v>0</v>
      </c>
      <c r="K370" s="54" t="n">
        <f aca="false">SUM(K366:K369)</f>
        <v>0</v>
      </c>
      <c r="L370" s="54" t="n">
        <f aca="false">SUM(L366:L369)</f>
        <v>2140.9</v>
      </c>
      <c r="M370" s="54" t="n">
        <f aca="false">SUM(M366:M369)</f>
        <v>20926432.1</v>
      </c>
      <c r="N370" s="54" t="n">
        <f aca="false">SUM(N366:N369)</f>
        <v>0</v>
      </c>
      <c r="O370" s="54" t="n">
        <f aca="false">SUM(O366:O369)</f>
        <v>55709.3</v>
      </c>
      <c r="P370" s="54" t="n">
        <f aca="false">SUM(P366:P369)</f>
        <v>2262.28</v>
      </c>
      <c r="Q370" s="54" t="n">
        <f aca="false">SUM(Q366:Q369)</f>
        <v>8432975.49</v>
      </c>
      <c r="R370" s="54" t="n">
        <f aca="false">SUM(R366:R369)</f>
        <v>182338.65</v>
      </c>
      <c r="S370" s="54" t="n">
        <f aca="false">SUM(S366:S369)</f>
        <v>0</v>
      </c>
      <c r="T370" s="54" t="n">
        <f aca="false">SUM(T366:T369)</f>
        <v>0</v>
      </c>
      <c r="U370" s="54" t="n">
        <f aca="false">SUM(U366:U369)</f>
        <v>841378.7604</v>
      </c>
      <c r="V370" s="95"/>
      <c r="W370" s="112"/>
      <c r="X370" s="112"/>
      <c r="Y370" s="112"/>
      <c r="Z370" s="112"/>
      <c r="AA370" s="112"/>
      <c r="AB370" s="112"/>
      <c r="AC370" s="112"/>
      <c r="AD370" s="112"/>
      <c r="AE370" s="112"/>
      <c r="AF370" s="112"/>
      <c r="AG370" s="112"/>
      <c r="AH370" s="112"/>
      <c r="AI370" s="112"/>
      <c r="AJ370" s="112"/>
      <c r="AK370" s="112"/>
      <c r="AL370" s="112"/>
      <c r="AM370" s="112"/>
      <c r="AN370" s="112"/>
      <c r="AO370" s="112"/>
      <c r="AP370" s="112"/>
      <c r="AQ370" s="112"/>
      <c r="AR370" s="112"/>
      <c r="AS370" s="112"/>
      <c r="AT370" s="112"/>
      <c r="AU370" s="112"/>
      <c r="AV370" s="112"/>
      <c r="AW370" s="112"/>
      <c r="AX370" s="112"/>
      <c r="AY370" s="112"/>
      <c r="AZ370" s="112"/>
      <c r="BA370" s="112"/>
      <c r="BB370" s="112"/>
      <c r="BC370" s="112"/>
      <c r="BD370" s="112"/>
    </row>
    <row r="371" s="134" customFormat="true" ht="12.75" hidden="false" customHeight="true" outlineLevel="0" collapsed="false">
      <c r="A371" s="31" t="s">
        <v>380</v>
      </c>
      <c r="B371" s="31"/>
      <c r="C371" s="34" t="n">
        <f aca="false">C353+C365+C370</f>
        <v>52886915.24384</v>
      </c>
      <c r="D371" s="34" t="n">
        <f aca="false">D353+D365+D370</f>
        <v>2232472.83</v>
      </c>
      <c r="E371" s="34" t="n">
        <f aca="false">E353+E365+E370</f>
        <v>5301912.54</v>
      </c>
      <c r="F371" s="34" t="n">
        <f aca="false">F353+F365+F370</f>
        <v>0</v>
      </c>
      <c r="G371" s="34" t="n">
        <f aca="false">G353+G365+G370</f>
        <v>2608955.714</v>
      </c>
      <c r="H371" s="34" t="n">
        <f aca="false">H353+H365+H370</f>
        <v>0</v>
      </c>
      <c r="I371" s="34" t="n">
        <f aca="false">I353+I365+I370</f>
        <v>1878515.615</v>
      </c>
      <c r="J371" s="34" t="n">
        <f aca="false">J353+J365+J370</f>
        <v>0</v>
      </c>
      <c r="K371" s="34" t="n">
        <f aca="false">K353+K365+K370</f>
        <v>0</v>
      </c>
      <c r="L371" s="34" t="n">
        <f aca="false">L353+L365+L370</f>
        <v>4284.3</v>
      </c>
      <c r="M371" s="34" t="n">
        <f aca="false">M353+M365+M370</f>
        <v>28032860.12</v>
      </c>
      <c r="N371" s="34" t="n">
        <f aca="false">N353+N365+N370</f>
        <v>363</v>
      </c>
      <c r="O371" s="34" t="n">
        <f aca="false">O353+O365+O370</f>
        <v>66316.547</v>
      </c>
      <c r="P371" s="34" t="n">
        <f aca="false">P353+P365+P370</f>
        <v>2624.28</v>
      </c>
      <c r="Q371" s="34" t="n">
        <f aca="false">Q353+Q365+Q370</f>
        <v>8432975.49</v>
      </c>
      <c r="R371" s="34" t="n">
        <f aca="false">R353+R365+R370</f>
        <v>182338.65</v>
      </c>
      <c r="S371" s="34" t="n">
        <f aca="false">S353+S365+S370</f>
        <v>0</v>
      </c>
      <c r="T371" s="34" t="n">
        <f aca="false">T353+T365+T370</f>
        <v>3108276.39944</v>
      </c>
      <c r="U371" s="34" t="n">
        <f aca="false">U353+U365+U370</f>
        <v>1042291.3404284</v>
      </c>
      <c r="V371" s="33"/>
      <c r="W371" s="112"/>
      <c r="X371" s="112"/>
      <c r="Y371" s="112"/>
      <c r="Z371" s="112"/>
      <c r="AA371" s="112"/>
      <c r="AB371" s="112"/>
      <c r="AC371" s="112"/>
      <c r="AD371" s="112"/>
      <c r="AE371" s="112"/>
      <c r="AF371" s="112"/>
      <c r="AG371" s="112"/>
      <c r="AH371" s="112"/>
      <c r="AI371" s="112"/>
      <c r="AJ371" s="112"/>
      <c r="AK371" s="112"/>
      <c r="AL371" s="112"/>
      <c r="AM371" s="112"/>
      <c r="AN371" s="112"/>
      <c r="AO371" s="112"/>
      <c r="AP371" s="112"/>
      <c r="AQ371" s="112"/>
      <c r="AR371" s="112"/>
      <c r="AS371" s="112"/>
      <c r="AT371" s="112"/>
      <c r="AU371" s="112"/>
      <c r="AV371" s="112"/>
      <c r="AW371" s="112"/>
      <c r="AX371" s="112"/>
      <c r="AY371" s="112"/>
      <c r="AZ371" s="112"/>
      <c r="BA371" s="112"/>
      <c r="BB371" s="112"/>
      <c r="BC371" s="112"/>
      <c r="BD371" s="112"/>
    </row>
    <row r="372" s="2" customFormat="true" ht="12.75" hidden="false" customHeight="true" outlineLevel="0" collapsed="false">
      <c r="A372" s="90" t="s">
        <v>381</v>
      </c>
      <c r="B372" s="90"/>
      <c r="C372" s="70"/>
      <c r="D372" s="70"/>
      <c r="E372" s="70"/>
      <c r="F372" s="70"/>
      <c r="G372" s="70"/>
      <c r="H372" s="70"/>
      <c r="I372" s="70"/>
      <c r="J372" s="105"/>
      <c r="K372" s="105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65"/>
    </row>
    <row r="373" s="2" customFormat="true" ht="12.75" hidden="false" customHeight="true" outlineLevel="0" collapsed="false">
      <c r="A373" s="65" t="n">
        <v>1</v>
      </c>
      <c r="B373" s="68" t="s">
        <v>382</v>
      </c>
      <c r="C373" s="70" t="n">
        <f aca="false">'Раздел 1'!P373</f>
        <v>24940</v>
      </c>
      <c r="D373" s="70"/>
      <c r="E373" s="70"/>
      <c r="F373" s="70"/>
      <c r="G373" s="70"/>
      <c r="H373" s="70"/>
      <c r="I373" s="70"/>
      <c r="J373" s="105"/>
      <c r="K373" s="105"/>
      <c r="L373" s="70"/>
      <c r="M373" s="70"/>
      <c r="N373" s="70"/>
      <c r="O373" s="70"/>
      <c r="P373" s="70"/>
      <c r="Q373" s="70"/>
      <c r="R373" s="70"/>
      <c r="S373" s="70"/>
      <c r="T373" s="70" t="n">
        <v>24940</v>
      </c>
      <c r="U373" s="70"/>
      <c r="V373" s="65" t="n">
        <v>2019</v>
      </c>
    </row>
    <row r="374" s="2" customFormat="true" ht="12.75" hidden="false" customHeight="true" outlineLevel="0" collapsed="false">
      <c r="A374" s="65" t="n">
        <v>2</v>
      </c>
      <c r="B374" s="68" t="s">
        <v>383</v>
      </c>
      <c r="C374" s="70" t="n">
        <f aca="false">'Раздел 1'!P374</f>
        <v>24940</v>
      </c>
      <c r="D374" s="70"/>
      <c r="E374" s="70"/>
      <c r="F374" s="70"/>
      <c r="G374" s="70"/>
      <c r="H374" s="70"/>
      <c r="I374" s="70"/>
      <c r="J374" s="105"/>
      <c r="K374" s="105"/>
      <c r="L374" s="70"/>
      <c r="M374" s="70"/>
      <c r="N374" s="70"/>
      <c r="O374" s="70"/>
      <c r="P374" s="70"/>
      <c r="Q374" s="70"/>
      <c r="R374" s="70"/>
      <c r="S374" s="70"/>
      <c r="T374" s="70" t="n">
        <v>24940</v>
      </c>
      <c r="U374" s="70"/>
      <c r="V374" s="65" t="n">
        <v>2019</v>
      </c>
    </row>
    <row r="375" s="2" customFormat="true" ht="12.75" hidden="false" customHeight="true" outlineLevel="0" collapsed="false">
      <c r="A375" s="65" t="n">
        <v>3</v>
      </c>
      <c r="B375" s="68" t="s">
        <v>384</v>
      </c>
      <c r="C375" s="70" t="n">
        <f aca="false">'Раздел 1'!P375</f>
        <v>33207</v>
      </c>
      <c r="D375" s="70"/>
      <c r="E375" s="70"/>
      <c r="F375" s="70"/>
      <c r="G375" s="70"/>
      <c r="H375" s="70"/>
      <c r="I375" s="70"/>
      <c r="J375" s="105"/>
      <c r="K375" s="105"/>
      <c r="L375" s="70"/>
      <c r="M375" s="70"/>
      <c r="N375" s="70"/>
      <c r="O375" s="70"/>
      <c r="P375" s="70"/>
      <c r="Q375" s="70"/>
      <c r="R375" s="70"/>
      <c r="S375" s="70"/>
      <c r="T375" s="70" t="n">
        <v>33207</v>
      </c>
      <c r="U375" s="70"/>
      <c r="V375" s="65" t="n">
        <v>2019</v>
      </c>
    </row>
    <row r="376" s="2" customFormat="true" ht="12.75" hidden="false" customHeight="true" outlineLevel="0" collapsed="false">
      <c r="A376" s="65" t="n">
        <v>4</v>
      </c>
      <c r="B376" s="68" t="s">
        <v>385</v>
      </c>
      <c r="C376" s="70" t="n">
        <f aca="false">'Раздел 1'!P376</f>
        <v>31848</v>
      </c>
      <c r="D376" s="70"/>
      <c r="E376" s="70"/>
      <c r="F376" s="70"/>
      <c r="G376" s="70"/>
      <c r="H376" s="70"/>
      <c r="I376" s="70"/>
      <c r="J376" s="105"/>
      <c r="K376" s="105"/>
      <c r="L376" s="70"/>
      <c r="M376" s="70"/>
      <c r="N376" s="70"/>
      <c r="O376" s="70"/>
      <c r="P376" s="70"/>
      <c r="Q376" s="70"/>
      <c r="R376" s="70"/>
      <c r="S376" s="70"/>
      <c r="T376" s="70" t="n">
        <v>31848</v>
      </c>
      <c r="U376" s="70"/>
      <c r="V376" s="65" t="n">
        <v>2019</v>
      </c>
    </row>
    <row r="377" s="2" customFormat="true" ht="12.75" hidden="false" customHeight="true" outlineLevel="0" collapsed="false">
      <c r="A377" s="65" t="n">
        <v>5</v>
      </c>
      <c r="B377" s="68" t="s">
        <v>386</v>
      </c>
      <c r="C377" s="70" t="n">
        <f aca="false">'Раздел 1'!P377</f>
        <v>31240</v>
      </c>
      <c r="D377" s="70"/>
      <c r="E377" s="70"/>
      <c r="F377" s="70"/>
      <c r="G377" s="70"/>
      <c r="H377" s="70"/>
      <c r="I377" s="70"/>
      <c r="J377" s="105"/>
      <c r="K377" s="105"/>
      <c r="L377" s="70"/>
      <c r="M377" s="70"/>
      <c r="N377" s="70"/>
      <c r="O377" s="70"/>
      <c r="P377" s="70"/>
      <c r="Q377" s="70"/>
      <c r="R377" s="70"/>
      <c r="S377" s="70"/>
      <c r="T377" s="70" t="n">
        <v>31240</v>
      </c>
      <c r="U377" s="70"/>
      <c r="V377" s="65" t="n">
        <v>2019</v>
      </c>
    </row>
    <row r="378" s="2" customFormat="true" ht="12.75" hidden="false" customHeight="true" outlineLevel="0" collapsed="false">
      <c r="A378" s="65" t="n">
        <v>6</v>
      </c>
      <c r="B378" s="68" t="s">
        <v>387</v>
      </c>
      <c r="C378" s="70" t="n">
        <f aca="false">'Раздел 1'!P378</f>
        <v>25906</v>
      </c>
      <c r="D378" s="70"/>
      <c r="E378" s="70"/>
      <c r="F378" s="70"/>
      <c r="G378" s="70"/>
      <c r="H378" s="70"/>
      <c r="I378" s="70"/>
      <c r="J378" s="105"/>
      <c r="K378" s="105"/>
      <c r="L378" s="70"/>
      <c r="M378" s="70"/>
      <c r="N378" s="70"/>
      <c r="O378" s="70"/>
      <c r="P378" s="70"/>
      <c r="Q378" s="70"/>
      <c r="R378" s="70"/>
      <c r="S378" s="70"/>
      <c r="T378" s="70" t="n">
        <v>25906</v>
      </c>
      <c r="U378" s="70"/>
      <c r="V378" s="65" t="n">
        <v>2019</v>
      </c>
    </row>
    <row r="379" s="36" customFormat="true" ht="12.75" hidden="false" customHeight="true" outlineLevel="0" collapsed="false">
      <c r="A379" s="65" t="n">
        <v>7</v>
      </c>
      <c r="B379" s="68" t="s">
        <v>388</v>
      </c>
      <c r="C379" s="70" t="n">
        <f aca="false">'Раздел 1'!P379</f>
        <v>24077</v>
      </c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 t="n">
        <v>24077</v>
      </c>
      <c r="U379" s="70"/>
      <c r="V379" s="65" t="n">
        <v>2019</v>
      </c>
    </row>
    <row r="380" s="129" customFormat="true" ht="12.75" hidden="false" customHeight="true" outlineLevel="0" collapsed="false">
      <c r="A380" s="65" t="n">
        <v>8</v>
      </c>
      <c r="B380" s="68" t="s">
        <v>389</v>
      </c>
      <c r="C380" s="70" t="n">
        <f aca="false">'Раздел 1'!P380</f>
        <v>214796.3868</v>
      </c>
      <c r="D380" s="70"/>
      <c r="E380" s="70"/>
      <c r="F380" s="70"/>
      <c r="G380" s="70"/>
      <c r="H380" s="70"/>
      <c r="I380" s="70"/>
      <c r="J380" s="105"/>
      <c r="K380" s="105"/>
      <c r="L380" s="70"/>
      <c r="M380" s="70"/>
      <c r="N380" s="70"/>
      <c r="O380" s="70"/>
      <c r="P380" s="70"/>
      <c r="Q380" s="70"/>
      <c r="R380" s="70"/>
      <c r="S380" s="70"/>
      <c r="T380" s="70" t="n">
        <v>214796.3868</v>
      </c>
      <c r="U380" s="70"/>
      <c r="V380" s="65" t="n">
        <v>2019</v>
      </c>
    </row>
    <row r="381" s="2" customFormat="true" ht="12.75" hidden="false" customHeight="true" outlineLevel="0" collapsed="false">
      <c r="A381" s="65" t="n">
        <v>9</v>
      </c>
      <c r="B381" s="68" t="s">
        <v>390</v>
      </c>
      <c r="C381" s="70" t="n">
        <f aca="false">'Раздел 1'!P381</f>
        <v>143000</v>
      </c>
      <c r="D381" s="70"/>
      <c r="E381" s="70"/>
      <c r="F381" s="70"/>
      <c r="G381" s="70"/>
      <c r="H381" s="70"/>
      <c r="I381" s="70"/>
      <c r="J381" s="105"/>
      <c r="K381" s="105"/>
      <c r="L381" s="70"/>
      <c r="M381" s="70"/>
      <c r="N381" s="70"/>
      <c r="O381" s="70"/>
      <c r="P381" s="70"/>
      <c r="Q381" s="70"/>
      <c r="R381" s="70"/>
      <c r="S381" s="70"/>
      <c r="T381" s="70" t="n">
        <v>143000</v>
      </c>
      <c r="U381" s="70"/>
      <c r="V381" s="65" t="n">
        <v>2019</v>
      </c>
    </row>
    <row r="382" s="76" customFormat="true" ht="12.75" hidden="false" customHeight="true" outlineLevel="0" collapsed="false">
      <c r="A382" s="65" t="n">
        <v>10</v>
      </c>
      <c r="B382" s="68" t="s">
        <v>391</v>
      </c>
      <c r="C382" s="70" t="n">
        <f aca="false">'Раздел 1'!P382</f>
        <v>199891</v>
      </c>
      <c r="D382" s="70"/>
      <c r="E382" s="70"/>
      <c r="F382" s="70"/>
      <c r="G382" s="70"/>
      <c r="H382" s="70"/>
      <c r="I382" s="70"/>
      <c r="J382" s="105"/>
      <c r="K382" s="105"/>
      <c r="L382" s="70"/>
      <c r="M382" s="70"/>
      <c r="N382" s="70"/>
      <c r="O382" s="70"/>
      <c r="P382" s="70"/>
      <c r="Q382" s="70"/>
      <c r="R382" s="70"/>
      <c r="S382" s="70"/>
      <c r="T382" s="70" t="n">
        <v>199891</v>
      </c>
      <c r="U382" s="70"/>
      <c r="V382" s="65" t="n">
        <v>2019</v>
      </c>
    </row>
    <row r="383" s="2" customFormat="true" ht="12.75" hidden="false" customHeight="true" outlineLevel="0" collapsed="false">
      <c r="A383" s="65" t="n">
        <v>11</v>
      </c>
      <c r="B383" s="68" t="s">
        <v>392</v>
      </c>
      <c r="C383" s="70" t="n">
        <f aca="false">'Раздел 1'!P383</f>
        <v>13668</v>
      </c>
      <c r="D383" s="70"/>
      <c r="E383" s="70"/>
      <c r="F383" s="70"/>
      <c r="G383" s="70"/>
      <c r="H383" s="70"/>
      <c r="I383" s="70"/>
      <c r="J383" s="105"/>
      <c r="K383" s="105"/>
      <c r="L383" s="70"/>
      <c r="M383" s="70"/>
      <c r="N383" s="70"/>
      <c r="O383" s="70"/>
      <c r="P383" s="70"/>
      <c r="Q383" s="70"/>
      <c r="R383" s="70"/>
      <c r="S383" s="70"/>
      <c r="T383" s="70" t="n">
        <v>13668</v>
      </c>
      <c r="U383" s="70"/>
      <c r="V383" s="65" t="n">
        <v>2019</v>
      </c>
    </row>
    <row r="384" s="2" customFormat="true" ht="12.75" hidden="false" customHeight="true" outlineLevel="0" collapsed="false">
      <c r="A384" s="65" t="n">
        <v>12</v>
      </c>
      <c r="B384" s="68" t="s">
        <v>393</v>
      </c>
      <c r="C384" s="70" t="n">
        <f aca="false">'Раздел 1'!P384</f>
        <v>26702</v>
      </c>
      <c r="D384" s="70"/>
      <c r="E384" s="70"/>
      <c r="F384" s="70"/>
      <c r="G384" s="70"/>
      <c r="H384" s="70"/>
      <c r="I384" s="70"/>
      <c r="J384" s="105"/>
      <c r="K384" s="105"/>
      <c r="L384" s="70"/>
      <c r="M384" s="70"/>
      <c r="N384" s="70"/>
      <c r="O384" s="70"/>
      <c r="P384" s="70"/>
      <c r="Q384" s="70"/>
      <c r="R384" s="70"/>
      <c r="S384" s="70"/>
      <c r="T384" s="70" t="n">
        <v>26702</v>
      </c>
      <c r="U384" s="70"/>
      <c r="V384" s="65" t="n">
        <v>2019</v>
      </c>
    </row>
    <row r="385" s="2" customFormat="true" ht="12.75" hidden="false" customHeight="true" outlineLevel="0" collapsed="false">
      <c r="A385" s="65" t="n">
        <v>13</v>
      </c>
      <c r="B385" s="68" t="s">
        <v>394</v>
      </c>
      <c r="C385" s="70" t="n">
        <f aca="false">'Раздел 1'!P385</f>
        <v>16320</v>
      </c>
      <c r="D385" s="70"/>
      <c r="E385" s="70"/>
      <c r="F385" s="70"/>
      <c r="G385" s="70"/>
      <c r="H385" s="70"/>
      <c r="I385" s="70"/>
      <c r="J385" s="105"/>
      <c r="K385" s="105"/>
      <c r="L385" s="70"/>
      <c r="M385" s="70"/>
      <c r="N385" s="70"/>
      <c r="O385" s="70"/>
      <c r="P385" s="70"/>
      <c r="Q385" s="70"/>
      <c r="R385" s="70"/>
      <c r="S385" s="70"/>
      <c r="T385" s="70" t="n">
        <v>16320</v>
      </c>
      <c r="U385" s="70"/>
      <c r="V385" s="65" t="n">
        <v>2019</v>
      </c>
    </row>
    <row r="386" s="2" customFormat="true" ht="12.75" hidden="false" customHeight="true" outlineLevel="0" collapsed="false">
      <c r="A386" s="65" t="n">
        <v>14</v>
      </c>
      <c r="B386" s="68" t="s">
        <v>395</v>
      </c>
      <c r="C386" s="70" t="n">
        <f aca="false">'Раздел 1'!P386</f>
        <v>596077.7706</v>
      </c>
      <c r="D386" s="70"/>
      <c r="E386" s="70"/>
      <c r="F386" s="70"/>
      <c r="G386" s="70"/>
      <c r="H386" s="70"/>
      <c r="I386" s="70"/>
      <c r="J386" s="105"/>
      <c r="K386" s="105"/>
      <c r="L386" s="70"/>
      <c r="M386" s="70"/>
      <c r="N386" s="70"/>
      <c r="O386" s="70"/>
      <c r="P386" s="70"/>
      <c r="Q386" s="70"/>
      <c r="R386" s="70"/>
      <c r="S386" s="70"/>
      <c r="T386" s="70" t="n">
        <v>596077.7706</v>
      </c>
      <c r="U386" s="70"/>
      <c r="V386" s="65" t="n">
        <v>2019</v>
      </c>
    </row>
    <row r="387" s="2" customFormat="true" ht="12.75" hidden="false" customHeight="true" outlineLevel="0" collapsed="false">
      <c r="A387" s="65" t="n">
        <v>15</v>
      </c>
      <c r="B387" s="68" t="s">
        <v>396</v>
      </c>
      <c r="C387" s="70" t="n">
        <f aca="false">'Раздел 1'!P387</f>
        <v>75515</v>
      </c>
      <c r="D387" s="70"/>
      <c r="E387" s="70"/>
      <c r="F387" s="70"/>
      <c r="G387" s="70"/>
      <c r="H387" s="70"/>
      <c r="I387" s="70"/>
      <c r="J387" s="105"/>
      <c r="K387" s="105"/>
      <c r="L387" s="70"/>
      <c r="M387" s="70"/>
      <c r="N387" s="70"/>
      <c r="O387" s="70"/>
      <c r="P387" s="70"/>
      <c r="Q387" s="70"/>
      <c r="R387" s="70"/>
      <c r="S387" s="70"/>
      <c r="T387" s="70" t="n">
        <v>75515</v>
      </c>
      <c r="U387" s="70"/>
      <c r="V387" s="65" t="n">
        <v>2019</v>
      </c>
    </row>
    <row r="388" s="2" customFormat="true" ht="12.75" hidden="false" customHeight="true" outlineLevel="0" collapsed="false">
      <c r="A388" s="65" t="n">
        <v>16</v>
      </c>
      <c r="B388" s="68" t="s">
        <v>397</v>
      </c>
      <c r="C388" s="70" t="n">
        <f aca="false">'Раздел 1'!P388</f>
        <v>48392</v>
      </c>
      <c r="D388" s="70"/>
      <c r="E388" s="70"/>
      <c r="F388" s="70"/>
      <c r="G388" s="70"/>
      <c r="H388" s="70"/>
      <c r="I388" s="70"/>
      <c r="J388" s="105"/>
      <c r="K388" s="105"/>
      <c r="L388" s="70"/>
      <c r="M388" s="70"/>
      <c r="N388" s="70"/>
      <c r="O388" s="70"/>
      <c r="P388" s="70"/>
      <c r="Q388" s="70"/>
      <c r="R388" s="70"/>
      <c r="S388" s="70"/>
      <c r="T388" s="70" t="n">
        <v>48392</v>
      </c>
      <c r="U388" s="70"/>
      <c r="V388" s="65" t="n">
        <v>2019</v>
      </c>
    </row>
    <row r="389" s="135" customFormat="true" ht="12.75" hidden="false" customHeight="true" outlineLevel="0" collapsed="false">
      <c r="A389" s="47" t="s">
        <v>398</v>
      </c>
      <c r="B389" s="47"/>
      <c r="C389" s="54" t="n">
        <f aca="false">SUM(C373:C388)</f>
        <v>1530520.1574</v>
      </c>
      <c r="D389" s="54" t="n">
        <f aca="false">SUM(D373:D388)</f>
        <v>0</v>
      </c>
      <c r="E389" s="54" t="n">
        <f aca="false">SUM(E373:E388)</f>
        <v>0</v>
      </c>
      <c r="F389" s="54" t="n">
        <f aca="false">SUM(F373:F388)</f>
        <v>0</v>
      </c>
      <c r="G389" s="54" t="n">
        <f aca="false">SUM(G373:G388)</f>
        <v>0</v>
      </c>
      <c r="H389" s="54" t="n">
        <f aca="false">SUM(H373:H388)</f>
        <v>0</v>
      </c>
      <c r="I389" s="54" t="n">
        <f aca="false">SUM(I373:I388)</f>
        <v>0</v>
      </c>
      <c r="J389" s="54" t="n">
        <f aca="false">SUM(J373:J388)</f>
        <v>0</v>
      </c>
      <c r="K389" s="54" t="n">
        <f aca="false">SUM(K373:K388)</f>
        <v>0</v>
      </c>
      <c r="L389" s="54" t="n">
        <f aca="false">SUM(L373:L388)</f>
        <v>0</v>
      </c>
      <c r="M389" s="54" t="n">
        <f aca="false">SUM(M373:M388)</f>
        <v>0</v>
      </c>
      <c r="N389" s="54" t="n">
        <f aca="false">SUM(N373:N388)</f>
        <v>0</v>
      </c>
      <c r="O389" s="54" t="n">
        <f aca="false">SUM(O373:O388)</f>
        <v>0</v>
      </c>
      <c r="P389" s="54" t="n">
        <f aca="false">SUM(P373:P388)</f>
        <v>0</v>
      </c>
      <c r="Q389" s="54" t="n">
        <f aca="false">SUM(Q373:Q388)</f>
        <v>0</v>
      </c>
      <c r="R389" s="54" t="n">
        <f aca="false">SUM(R373:R388)</f>
        <v>0</v>
      </c>
      <c r="S389" s="54" t="n">
        <f aca="false">SUM(S373:S388)</f>
        <v>0</v>
      </c>
      <c r="T389" s="54" t="n">
        <f aca="false">SUM(T373:T388)</f>
        <v>1530520.1574</v>
      </c>
      <c r="U389" s="54" t="n">
        <f aca="false">SUM(U373:U388)</f>
        <v>0</v>
      </c>
      <c r="V389" s="49"/>
      <c r="W389" s="112"/>
      <c r="X389" s="112"/>
      <c r="Y389" s="112"/>
      <c r="Z389" s="112"/>
      <c r="AA389" s="112"/>
      <c r="AB389" s="112"/>
      <c r="AC389" s="112"/>
      <c r="AD389" s="112"/>
      <c r="AE389" s="112"/>
      <c r="AF389" s="112"/>
      <c r="AG389" s="112"/>
      <c r="AH389" s="112"/>
      <c r="AI389" s="112"/>
      <c r="AJ389" s="112"/>
      <c r="AK389" s="112"/>
      <c r="AL389" s="112"/>
      <c r="AM389" s="112"/>
      <c r="AN389" s="112"/>
      <c r="AO389" s="112"/>
      <c r="AP389" s="112"/>
      <c r="AQ389" s="112"/>
      <c r="AR389" s="112"/>
      <c r="AS389" s="112"/>
      <c r="AT389" s="112"/>
      <c r="AU389" s="112"/>
      <c r="AV389" s="112"/>
      <c r="AW389" s="112"/>
      <c r="AX389" s="112"/>
      <c r="AY389" s="112"/>
      <c r="AZ389" s="112"/>
      <c r="BA389" s="112"/>
      <c r="BB389" s="112"/>
      <c r="BC389" s="112"/>
      <c r="BD389" s="112"/>
    </row>
    <row r="390" s="2" customFormat="true" ht="12.75" hidden="false" customHeight="true" outlineLevel="0" collapsed="false">
      <c r="A390" s="65" t="n">
        <v>1</v>
      </c>
      <c r="B390" s="68" t="s">
        <v>399</v>
      </c>
      <c r="C390" s="70" t="n">
        <f aca="false">D390+E390+F390+G390+H390+I390+K390+M390+O390+Q390+R390+T390+U390+S390</f>
        <v>8956455.75</v>
      </c>
      <c r="D390" s="131" t="n">
        <v>395872.05</v>
      </c>
      <c r="E390" s="130" t="n">
        <v>662311.52</v>
      </c>
      <c r="F390" s="70"/>
      <c r="G390" s="70"/>
      <c r="H390" s="70"/>
      <c r="I390" s="130"/>
      <c r="J390" s="105"/>
      <c r="K390" s="105"/>
      <c r="L390" s="70" t="n">
        <v>704</v>
      </c>
      <c r="M390" s="130" t="n">
        <v>4073767.87</v>
      </c>
      <c r="N390" s="70" t="n">
        <v>323</v>
      </c>
      <c r="O390" s="131" t="n">
        <v>185417.25</v>
      </c>
      <c r="P390" s="70" t="n">
        <v>370</v>
      </c>
      <c r="Q390" s="130" t="n">
        <v>3293507.31</v>
      </c>
      <c r="R390" s="130"/>
      <c r="S390" s="70"/>
      <c r="T390" s="131" t="n">
        <v>161307</v>
      </c>
      <c r="U390" s="131" t="n">
        <f aca="false">ROUND(0.0214*(D390+E390+F390+G390+H390+I390+M390+O390+R390+S390+Q390),2)</f>
        <v>184272.75</v>
      </c>
      <c r="V390" s="65" t="n">
        <v>2020</v>
      </c>
    </row>
    <row r="391" s="2" customFormat="true" ht="12.75" hidden="false" customHeight="true" outlineLevel="0" collapsed="false">
      <c r="A391" s="65" t="n">
        <v>2</v>
      </c>
      <c r="B391" s="68" t="s">
        <v>396</v>
      </c>
      <c r="C391" s="70" t="n">
        <f aca="false">D391+E391+F391+G391+H391+I391+K391+M391+O391+Q391+R391+T391+U391+S391</f>
        <v>10573871.17</v>
      </c>
      <c r="D391" s="131" t="n">
        <v>439022.59</v>
      </c>
      <c r="E391" s="130" t="n">
        <v>691011.6</v>
      </c>
      <c r="F391" s="70"/>
      <c r="G391" s="70"/>
      <c r="H391" s="70"/>
      <c r="I391" s="130"/>
      <c r="J391" s="105"/>
      <c r="K391" s="105"/>
      <c r="L391" s="70" t="n">
        <v>704</v>
      </c>
      <c r="M391" s="130" t="n">
        <v>5108146.01</v>
      </c>
      <c r="N391" s="70"/>
      <c r="O391" s="70"/>
      <c r="P391" s="70" t="n">
        <v>540</v>
      </c>
      <c r="Q391" s="130" t="n">
        <v>3941640.8</v>
      </c>
      <c r="R391" s="130"/>
      <c r="S391" s="70"/>
      <c r="T391" s="70" t="n">
        <v>176202</v>
      </c>
      <c r="U391" s="131" t="n">
        <f aca="false">ROUND(0.0214*(D391+E391+F391+G391+H391+I391+M391+O391+R391+S391+Q391),2)</f>
        <v>217848.17</v>
      </c>
      <c r="V391" s="65" t="n">
        <v>2020</v>
      </c>
    </row>
    <row r="392" s="2" customFormat="true" ht="12.75" hidden="false" customHeight="true" outlineLevel="0" collapsed="false">
      <c r="A392" s="65" t="n">
        <v>3</v>
      </c>
      <c r="B392" s="68" t="s">
        <v>400</v>
      </c>
      <c r="C392" s="70" t="n">
        <f aca="false">D392+E392+F392+G392+H392+I392+K392+M392+O392+Q392+R392+T392+U392+S392</f>
        <v>5408682.7882</v>
      </c>
      <c r="D392" s="131" t="n">
        <v>315616</v>
      </c>
      <c r="E392" s="70"/>
      <c r="F392" s="70"/>
      <c r="G392" s="70"/>
      <c r="H392" s="70"/>
      <c r="I392" s="130"/>
      <c r="J392" s="105"/>
      <c r="K392" s="105"/>
      <c r="L392" s="70" t="n">
        <v>270</v>
      </c>
      <c r="M392" s="130" t="n">
        <v>2844047</v>
      </c>
      <c r="N392" s="70"/>
      <c r="O392" s="70"/>
      <c r="P392" s="70" t="n">
        <v>335</v>
      </c>
      <c r="Q392" s="130" t="n">
        <v>2084845</v>
      </c>
      <c r="R392" s="130"/>
      <c r="S392" s="70"/>
      <c r="T392" s="131" t="n">
        <v>96558</v>
      </c>
      <c r="U392" s="70" t="n">
        <f aca="false">0.0214*(D392+E392+F392+G392+H392+I392+M392+O392+R392)</f>
        <v>67616.7882</v>
      </c>
      <c r="V392" s="65" t="n">
        <v>2020</v>
      </c>
    </row>
    <row r="393" s="2" customFormat="true" ht="12.75" hidden="false" customHeight="true" outlineLevel="0" collapsed="false">
      <c r="A393" s="65" t="n">
        <v>4</v>
      </c>
      <c r="B393" s="137" t="s">
        <v>390</v>
      </c>
      <c r="C393" s="70" t="n">
        <f aca="false">D393+E393+F393+G393+H393+I393+K393+M393+O393+Q393+R393+T393+U393+S393</f>
        <v>13114978.898</v>
      </c>
      <c r="D393" s="131" t="n">
        <v>618235</v>
      </c>
      <c r="E393" s="130" t="n">
        <v>1457596</v>
      </c>
      <c r="F393" s="70"/>
      <c r="G393" s="130" t="n">
        <v>933810</v>
      </c>
      <c r="H393" s="70"/>
      <c r="I393" s="130" t="n">
        <v>913145</v>
      </c>
      <c r="J393" s="105"/>
      <c r="K393" s="105"/>
      <c r="L393" s="70" t="n">
        <v>631</v>
      </c>
      <c r="M393" s="130" t="n">
        <v>5073284</v>
      </c>
      <c r="N393" s="70"/>
      <c r="O393" s="70"/>
      <c r="P393" s="70" t="n">
        <v>480</v>
      </c>
      <c r="Q393" s="130" t="n">
        <v>3926393</v>
      </c>
      <c r="R393" s="130"/>
      <c r="S393" s="70"/>
      <c r="T393" s="70"/>
      <c r="U393" s="70" t="n">
        <f aca="false">0.0214*(D393+E393+F393+G393+H393+I393+M393+O393+R393)</f>
        <v>192515.898</v>
      </c>
      <c r="V393" s="65" t="n">
        <v>2020</v>
      </c>
    </row>
    <row r="394" s="2" customFormat="true" ht="12.75" hidden="false" customHeight="true" outlineLevel="0" collapsed="false">
      <c r="A394" s="65" t="n">
        <v>5</v>
      </c>
      <c r="B394" s="68" t="s">
        <v>389</v>
      </c>
      <c r="C394" s="70" t="n">
        <f aca="false">D394+E394+F394+G394+H394+I394+K394+M394+O394+Q394+R394+T394+U394+S394</f>
        <v>12981467.6852</v>
      </c>
      <c r="D394" s="131" t="n">
        <v>488734</v>
      </c>
      <c r="E394" s="130" t="n">
        <v>1509632</v>
      </c>
      <c r="F394" s="70"/>
      <c r="G394" s="130" t="n">
        <v>872750</v>
      </c>
      <c r="H394" s="70"/>
      <c r="I394" s="130" t="n">
        <v>937034</v>
      </c>
      <c r="J394" s="105"/>
      <c r="K394" s="105"/>
      <c r="L394" s="70" t="n">
        <v>630</v>
      </c>
      <c r="M394" s="130" t="n">
        <v>6101368</v>
      </c>
      <c r="N394" s="70"/>
      <c r="O394" s="70"/>
      <c r="P394" s="70" t="n">
        <v>490</v>
      </c>
      <c r="Q394" s="130" t="n">
        <v>2859886</v>
      </c>
      <c r="R394" s="130"/>
      <c r="S394" s="70"/>
      <c r="T394" s="70"/>
      <c r="U394" s="70" t="n">
        <f aca="false">0.0214*(D394+E394+F394+G394+H394+I394+M394+O394+R394)</f>
        <v>212063.6852</v>
      </c>
      <c r="V394" s="65" t="n">
        <v>2020</v>
      </c>
    </row>
    <row r="395" s="2" customFormat="true" ht="12.75" hidden="false" customHeight="true" outlineLevel="0" collapsed="false">
      <c r="A395" s="65" t="n">
        <v>6</v>
      </c>
      <c r="B395" s="68" t="s">
        <v>401</v>
      </c>
      <c r="C395" s="70" t="n">
        <f aca="false">D395+E395+F395+G395+H395+I395+K395+M395+O395+Q395+R395+T395+U395+S395</f>
        <v>383287.617</v>
      </c>
      <c r="D395" s="70"/>
      <c r="E395" s="70"/>
      <c r="F395" s="70"/>
      <c r="G395" s="70"/>
      <c r="H395" s="70"/>
      <c r="I395" s="70"/>
      <c r="J395" s="105"/>
      <c r="K395" s="105"/>
      <c r="L395" s="70"/>
      <c r="M395" s="70"/>
      <c r="N395" s="70"/>
      <c r="O395" s="70"/>
      <c r="P395" s="70"/>
      <c r="Q395" s="70"/>
      <c r="R395" s="70"/>
      <c r="S395" s="70"/>
      <c r="T395" s="70" t="n">
        <v>383287.617</v>
      </c>
      <c r="U395" s="70"/>
      <c r="V395" s="65" t="n">
        <v>2020</v>
      </c>
    </row>
    <row r="396" s="2" customFormat="true" ht="12.75" hidden="false" customHeight="true" outlineLevel="0" collapsed="false">
      <c r="A396" s="65" t="n">
        <v>7</v>
      </c>
      <c r="B396" s="68" t="s">
        <v>403</v>
      </c>
      <c r="C396" s="70" t="n">
        <f aca="false">D396+E396+F396+G396+H396+I396+K396+M396+O396+Q396+R396+T396+U396+S396</f>
        <v>241298.0802</v>
      </c>
      <c r="D396" s="70"/>
      <c r="E396" s="70"/>
      <c r="F396" s="70"/>
      <c r="G396" s="70"/>
      <c r="H396" s="70"/>
      <c r="I396" s="70"/>
      <c r="J396" s="105"/>
      <c r="K396" s="105"/>
      <c r="L396" s="70"/>
      <c r="M396" s="70"/>
      <c r="N396" s="70"/>
      <c r="O396" s="70"/>
      <c r="P396" s="70"/>
      <c r="Q396" s="70"/>
      <c r="R396" s="70"/>
      <c r="S396" s="70"/>
      <c r="T396" s="70" t="n">
        <v>241298.0802</v>
      </c>
      <c r="U396" s="70"/>
      <c r="V396" s="65" t="n">
        <v>2020</v>
      </c>
    </row>
    <row r="397" s="2" customFormat="true" ht="12.75" hidden="false" customHeight="true" outlineLevel="0" collapsed="false">
      <c r="A397" s="65" t="n">
        <v>8</v>
      </c>
      <c r="B397" s="68" t="s">
        <v>404</v>
      </c>
      <c r="C397" s="70" t="n">
        <f aca="false">D397+E397+F397+G397+H397+I397+K397+M397+O397+Q397+R397+T397+U397+S397</f>
        <v>13520951.86</v>
      </c>
      <c r="D397" s="131" t="n">
        <v>1831154.65</v>
      </c>
      <c r="E397" s="130" t="n">
        <v>1908351.41</v>
      </c>
      <c r="F397" s="70"/>
      <c r="G397" s="130" t="n">
        <v>1234229.07</v>
      </c>
      <c r="H397" s="70"/>
      <c r="I397" s="130" t="n">
        <v>577001.43</v>
      </c>
      <c r="J397" s="105"/>
      <c r="K397" s="105"/>
      <c r="L397" s="70" t="n">
        <v>688</v>
      </c>
      <c r="M397" s="130" t="n">
        <v>5324999.52</v>
      </c>
      <c r="N397" s="70"/>
      <c r="O397" s="131"/>
      <c r="P397" s="70" t="n">
        <v>610</v>
      </c>
      <c r="Q397" s="130" t="n">
        <v>1987871.66</v>
      </c>
      <c r="R397" s="130" t="n">
        <v>270917.26</v>
      </c>
      <c r="S397" s="70"/>
      <c r="T397" s="131" t="n">
        <v>126658.81</v>
      </c>
      <c r="U397" s="131" t="n">
        <v>259768.05</v>
      </c>
      <c r="V397" s="65" t="n">
        <v>2020</v>
      </c>
    </row>
    <row r="398" s="2" customFormat="true" ht="12.75" hidden="false" customHeight="true" outlineLevel="0" collapsed="false">
      <c r="A398" s="65" t="n">
        <v>9</v>
      </c>
      <c r="B398" s="68" t="s">
        <v>405</v>
      </c>
      <c r="C398" s="70" t="n">
        <f aca="false">D398+E398+F398+G398+H398+I398+K398+M398+O398+Q398+R398+T398+U398+S398</f>
        <v>17347</v>
      </c>
      <c r="D398" s="70"/>
      <c r="E398" s="70"/>
      <c r="F398" s="70"/>
      <c r="G398" s="70"/>
      <c r="H398" s="70"/>
      <c r="I398" s="70"/>
      <c r="J398" s="105"/>
      <c r="K398" s="105"/>
      <c r="L398" s="70"/>
      <c r="M398" s="70"/>
      <c r="N398" s="70"/>
      <c r="O398" s="70"/>
      <c r="P398" s="70"/>
      <c r="Q398" s="70"/>
      <c r="R398" s="70"/>
      <c r="S398" s="70"/>
      <c r="T398" s="70" t="n">
        <v>17347</v>
      </c>
      <c r="U398" s="70"/>
      <c r="V398" s="65" t="n">
        <v>2020</v>
      </c>
    </row>
    <row r="399" s="76" customFormat="true" ht="12.75" hidden="false" customHeight="true" outlineLevel="0" collapsed="false">
      <c r="A399" s="65" t="n">
        <v>10</v>
      </c>
      <c r="B399" s="68" t="s">
        <v>391</v>
      </c>
      <c r="C399" s="70" t="n">
        <f aca="false">D399+E399+F399+G399+H399+I399+K399+M399+O399+Q399+R399+T399+U399+S399</f>
        <v>15526965.51</v>
      </c>
      <c r="D399" s="70" t="n">
        <v>1172528.37</v>
      </c>
      <c r="E399" s="70" t="n">
        <v>3030733.4</v>
      </c>
      <c r="F399" s="70"/>
      <c r="G399" s="70" t="n">
        <v>1243872.81</v>
      </c>
      <c r="H399" s="70"/>
      <c r="I399" s="70" t="n">
        <v>496082.45</v>
      </c>
      <c r="J399" s="105"/>
      <c r="K399" s="105"/>
      <c r="L399" s="70" t="n">
        <v>1104</v>
      </c>
      <c r="M399" s="70" t="n">
        <v>5616116.15</v>
      </c>
      <c r="N399" s="70" t="n">
        <v>874</v>
      </c>
      <c r="O399" s="70" t="n">
        <v>1339506.59</v>
      </c>
      <c r="P399" s="70" t="n">
        <v>1300</v>
      </c>
      <c r="Q399" s="70" t="n">
        <v>2296301.89</v>
      </c>
      <c r="R399" s="70"/>
      <c r="S399" s="70"/>
      <c r="T399" s="70"/>
      <c r="U399" s="70" t="n">
        <v>331823.85</v>
      </c>
      <c r="V399" s="65" t="n">
        <v>2020</v>
      </c>
    </row>
    <row r="400" s="135" customFormat="true" ht="12.75" hidden="false" customHeight="true" outlineLevel="0" collapsed="false">
      <c r="A400" s="47" t="s">
        <v>406</v>
      </c>
      <c r="B400" s="47"/>
      <c r="C400" s="54" t="n">
        <f aca="false">SUM(C390:C399)</f>
        <v>80725306.3586</v>
      </c>
      <c r="D400" s="54" t="n">
        <f aca="false">SUM(D390:D399)</f>
        <v>5261162.66</v>
      </c>
      <c r="E400" s="54" t="n">
        <f aca="false">SUM(E390:E399)</f>
        <v>9259635.93</v>
      </c>
      <c r="F400" s="54" t="n">
        <f aca="false">SUM(F390:F399)</f>
        <v>0</v>
      </c>
      <c r="G400" s="54" t="n">
        <f aca="false">SUM(G390:G399)</f>
        <v>4284661.88</v>
      </c>
      <c r="H400" s="54" t="n">
        <f aca="false">SUM(H390:H399)</f>
        <v>0</v>
      </c>
      <c r="I400" s="54" t="n">
        <f aca="false">SUM(I390:I399)</f>
        <v>2923262.88</v>
      </c>
      <c r="J400" s="54" t="n">
        <f aca="false">SUM(J390:J399)</f>
        <v>0</v>
      </c>
      <c r="K400" s="54" t="n">
        <f aca="false">SUM(K390:K399)</f>
        <v>0</v>
      </c>
      <c r="L400" s="54" t="n">
        <f aca="false">SUM(L390:L399)</f>
        <v>4731</v>
      </c>
      <c r="M400" s="54" t="n">
        <f aca="false">SUM(M390:M399)</f>
        <v>34141728.55</v>
      </c>
      <c r="N400" s="54" t="n">
        <f aca="false">SUM(N390:N399)</f>
        <v>1197</v>
      </c>
      <c r="O400" s="54" t="n">
        <f aca="false">SUM(O390:O399)</f>
        <v>1524923.84</v>
      </c>
      <c r="P400" s="54" t="n">
        <f aca="false">SUM(P390:P399)</f>
        <v>4125</v>
      </c>
      <c r="Q400" s="54" t="n">
        <f aca="false">SUM(Q390:Q399)</f>
        <v>20390445.66</v>
      </c>
      <c r="R400" s="54" t="n">
        <f aca="false">SUM(R390:R399)</f>
        <v>270917.26</v>
      </c>
      <c r="S400" s="54" t="n">
        <f aca="false">SUM(S390:S399)</f>
        <v>0</v>
      </c>
      <c r="T400" s="54" t="n">
        <f aca="false">SUM(T390:T399)</f>
        <v>1202658.5072</v>
      </c>
      <c r="U400" s="54" t="n">
        <f aca="false">SUM(U390:U399)</f>
        <v>1465909.1914</v>
      </c>
      <c r="V400" s="49"/>
      <c r="W400" s="112"/>
      <c r="X400" s="112"/>
      <c r="Y400" s="112"/>
      <c r="Z400" s="112"/>
      <c r="AA400" s="112"/>
      <c r="AB400" s="112"/>
      <c r="AC400" s="112"/>
      <c r="AD400" s="112"/>
      <c r="AE400" s="112"/>
      <c r="AF400" s="112"/>
      <c r="AG400" s="112"/>
      <c r="AH400" s="112"/>
      <c r="AI400" s="112"/>
      <c r="AJ400" s="112"/>
      <c r="AK400" s="112"/>
      <c r="AL400" s="112"/>
      <c r="AM400" s="112"/>
      <c r="AN400" s="112"/>
      <c r="AO400" s="112"/>
      <c r="AP400" s="112"/>
      <c r="AQ400" s="112"/>
      <c r="AR400" s="112"/>
      <c r="AS400" s="112"/>
      <c r="AT400" s="112"/>
      <c r="AU400" s="112"/>
      <c r="AV400" s="112"/>
      <c r="AW400" s="112"/>
      <c r="AX400" s="112"/>
      <c r="AY400" s="112"/>
      <c r="AZ400" s="112"/>
      <c r="BA400" s="112"/>
      <c r="BB400" s="112"/>
      <c r="BC400" s="112"/>
      <c r="BD400" s="112"/>
    </row>
    <row r="401" s="2" customFormat="true" ht="12.75" hidden="false" customHeight="true" outlineLevel="0" collapsed="false">
      <c r="A401" s="65" t="n">
        <v>1</v>
      </c>
      <c r="B401" s="68" t="s">
        <v>407</v>
      </c>
      <c r="C401" s="70" t="n">
        <v>70196</v>
      </c>
      <c r="D401" s="70"/>
      <c r="E401" s="70"/>
      <c r="F401" s="70"/>
      <c r="G401" s="70"/>
      <c r="H401" s="70"/>
      <c r="I401" s="70"/>
      <c r="J401" s="105"/>
      <c r="K401" s="105"/>
      <c r="L401" s="70"/>
      <c r="M401" s="70"/>
      <c r="N401" s="70"/>
      <c r="O401" s="70"/>
      <c r="P401" s="70" t="n">
        <v>270</v>
      </c>
      <c r="Q401" s="70"/>
      <c r="R401" s="70"/>
      <c r="S401" s="70"/>
      <c r="T401" s="70" t="n">
        <v>70196</v>
      </c>
      <c r="U401" s="70"/>
      <c r="V401" s="65" t="n">
        <v>2021</v>
      </c>
    </row>
    <row r="402" s="2" customFormat="true" ht="12.75" hidden="false" customHeight="true" outlineLevel="0" collapsed="false">
      <c r="A402" s="65" t="n">
        <v>2</v>
      </c>
      <c r="B402" s="68" t="s">
        <v>408</v>
      </c>
      <c r="C402" s="70" t="n">
        <f aca="false">'Раздел 1'!P402</f>
        <v>149782.32</v>
      </c>
      <c r="D402" s="70"/>
      <c r="E402" s="70"/>
      <c r="F402" s="70"/>
      <c r="G402" s="70"/>
      <c r="H402" s="70"/>
      <c r="I402" s="70"/>
      <c r="J402" s="105"/>
      <c r="K402" s="105"/>
      <c r="L402" s="70"/>
      <c r="M402" s="70"/>
      <c r="N402" s="70"/>
      <c r="O402" s="70"/>
      <c r="P402" s="70"/>
      <c r="Q402" s="70"/>
      <c r="R402" s="70"/>
      <c r="S402" s="70"/>
      <c r="T402" s="70" t="n">
        <v>149782.32</v>
      </c>
      <c r="U402" s="70"/>
      <c r="V402" s="65" t="n">
        <v>2021</v>
      </c>
    </row>
    <row r="403" s="2" customFormat="true" ht="12.75" hidden="false" customHeight="true" outlineLevel="0" collapsed="false">
      <c r="A403" s="65" t="n">
        <v>3</v>
      </c>
      <c r="B403" s="68" t="s">
        <v>410</v>
      </c>
      <c r="C403" s="70" t="n">
        <f aca="false">'Раздел 1'!P403</f>
        <v>380217.05</v>
      </c>
      <c r="D403" s="70"/>
      <c r="E403" s="70"/>
      <c r="F403" s="70"/>
      <c r="G403" s="70"/>
      <c r="H403" s="70"/>
      <c r="I403" s="70"/>
      <c r="J403" s="105"/>
      <c r="K403" s="105"/>
      <c r="L403" s="70"/>
      <c r="M403" s="70"/>
      <c r="N403" s="70"/>
      <c r="O403" s="70"/>
      <c r="P403" s="70"/>
      <c r="Q403" s="70"/>
      <c r="R403" s="70"/>
      <c r="S403" s="70"/>
      <c r="T403" s="70" t="n">
        <v>380217.05</v>
      </c>
      <c r="U403" s="70"/>
      <c r="V403" s="65" t="n">
        <v>2021</v>
      </c>
    </row>
    <row r="404" s="2" customFormat="true" ht="12.75" hidden="false" customHeight="true" outlineLevel="0" collapsed="false">
      <c r="A404" s="65" t="n">
        <v>4</v>
      </c>
      <c r="B404" s="68" t="s">
        <v>411</v>
      </c>
      <c r="C404" s="70" t="n">
        <f aca="false">'Раздел 1'!P404</f>
        <v>351940.98</v>
      </c>
      <c r="D404" s="70"/>
      <c r="E404" s="70"/>
      <c r="F404" s="70"/>
      <c r="G404" s="70"/>
      <c r="H404" s="70"/>
      <c r="I404" s="70"/>
      <c r="J404" s="105"/>
      <c r="K404" s="105"/>
      <c r="L404" s="70"/>
      <c r="M404" s="70"/>
      <c r="N404" s="70"/>
      <c r="O404" s="70"/>
      <c r="P404" s="70"/>
      <c r="Q404" s="70"/>
      <c r="R404" s="70"/>
      <c r="S404" s="70"/>
      <c r="T404" s="70" t="n">
        <v>351940.98</v>
      </c>
      <c r="U404" s="70"/>
      <c r="V404" s="65" t="n">
        <v>2021</v>
      </c>
    </row>
    <row r="405" s="2" customFormat="true" ht="12.75" hidden="false" customHeight="true" outlineLevel="0" collapsed="false">
      <c r="A405" s="65" t="n">
        <v>5</v>
      </c>
      <c r="B405" s="68" t="s">
        <v>412</v>
      </c>
      <c r="C405" s="70" t="n">
        <f aca="false">'Раздел 1'!P405</f>
        <v>205013</v>
      </c>
      <c r="D405" s="70"/>
      <c r="E405" s="70"/>
      <c r="F405" s="70"/>
      <c r="G405" s="70"/>
      <c r="H405" s="70"/>
      <c r="I405" s="70"/>
      <c r="J405" s="105"/>
      <c r="K405" s="105"/>
      <c r="L405" s="70"/>
      <c r="M405" s="70"/>
      <c r="N405" s="70"/>
      <c r="O405" s="70"/>
      <c r="P405" s="70"/>
      <c r="Q405" s="70"/>
      <c r="R405" s="70"/>
      <c r="S405" s="70"/>
      <c r="T405" s="70" t="n">
        <v>205013</v>
      </c>
      <c r="U405" s="70"/>
      <c r="V405" s="65" t="n">
        <v>2021</v>
      </c>
    </row>
    <row r="406" s="135" customFormat="true" ht="12.75" hidden="false" customHeight="true" outlineLevel="0" collapsed="false">
      <c r="A406" s="47" t="s">
        <v>413</v>
      </c>
      <c r="B406" s="47"/>
      <c r="C406" s="54" t="n">
        <f aca="false">SUM(C401:C405)</f>
        <v>1157149.35</v>
      </c>
      <c r="D406" s="54" t="n">
        <f aca="false">SUM(D401:D405)</f>
        <v>0</v>
      </c>
      <c r="E406" s="54" t="n">
        <f aca="false">SUM(E401:E405)</f>
        <v>0</v>
      </c>
      <c r="F406" s="54" t="n">
        <f aca="false">SUM(F401:F405)</f>
        <v>0</v>
      </c>
      <c r="G406" s="54" t="n">
        <f aca="false">SUM(G401:G405)</f>
        <v>0</v>
      </c>
      <c r="H406" s="54" t="n">
        <f aca="false">SUM(H401:H405)</f>
        <v>0</v>
      </c>
      <c r="I406" s="54" t="n">
        <f aca="false">SUM(I401:I405)</f>
        <v>0</v>
      </c>
      <c r="J406" s="54" t="n">
        <f aca="false">SUM(J401:J405)</f>
        <v>0</v>
      </c>
      <c r="K406" s="54" t="n">
        <f aca="false">SUM(K401:K405)</f>
        <v>0</v>
      </c>
      <c r="L406" s="54" t="n">
        <f aca="false">SUM(L401:L405)</f>
        <v>0</v>
      </c>
      <c r="M406" s="54" t="n">
        <f aca="false">SUM(M401:M405)</f>
        <v>0</v>
      </c>
      <c r="N406" s="54" t="n">
        <f aca="false">SUM(N401:N405)</f>
        <v>0</v>
      </c>
      <c r="O406" s="54" t="n">
        <f aca="false">SUM(O401:O405)</f>
        <v>0</v>
      </c>
      <c r="P406" s="54" t="n">
        <f aca="false">SUM(P401:P405)</f>
        <v>270</v>
      </c>
      <c r="Q406" s="54" t="n">
        <f aca="false">SUM(Q401:Q405)</f>
        <v>0</v>
      </c>
      <c r="R406" s="54" t="n">
        <f aca="false">SUM(R401:R405)</f>
        <v>0</v>
      </c>
      <c r="S406" s="54" t="n">
        <f aca="false">SUM(S401:S405)</f>
        <v>0</v>
      </c>
      <c r="T406" s="54" t="n">
        <f aca="false">SUM(T401:T405)</f>
        <v>1157149.35</v>
      </c>
      <c r="U406" s="54" t="n">
        <f aca="false">SUM(U401:U405)</f>
        <v>0</v>
      </c>
      <c r="V406" s="49"/>
      <c r="W406" s="112"/>
      <c r="X406" s="112"/>
      <c r="Y406" s="112"/>
      <c r="Z406" s="112"/>
      <c r="AA406" s="112"/>
      <c r="AB406" s="112"/>
      <c r="AC406" s="112"/>
      <c r="AD406" s="112"/>
      <c r="AE406" s="112"/>
      <c r="AF406" s="112"/>
      <c r="AG406" s="112"/>
      <c r="AH406" s="112"/>
      <c r="AI406" s="112"/>
      <c r="AJ406" s="112"/>
      <c r="AK406" s="112"/>
      <c r="AL406" s="112"/>
      <c r="AM406" s="112"/>
      <c r="AN406" s="112"/>
      <c r="AO406" s="112"/>
      <c r="AP406" s="112"/>
      <c r="AQ406" s="112"/>
      <c r="AR406" s="112"/>
      <c r="AS406" s="112"/>
      <c r="AT406" s="112"/>
      <c r="AU406" s="112"/>
      <c r="AV406" s="112"/>
      <c r="AW406" s="112"/>
      <c r="AX406" s="112"/>
      <c r="AY406" s="112"/>
      <c r="AZ406" s="112"/>
      <c r="BA406" s="112"/>
      <c r="BB406" s="112"/>
      <c r="BC406" s="112"/>
      <c r="BD406" s="112"/>
    </row>
    <row r="407" s="134" customFormat="true" ht="12.75" hidden="false" customHeight="true" outlineLevel="0" collapsed="false">
      <c r="A407" s="31" t="s">
        <v>414</v>
      </c>
      <c r="B407" s="31"/>
      <c r="C407" s="34" t="n">
        <f aca="false">C389+C400+C406</f>
        <v>83412975.866</v>
      </c>
      <c r="D407" s="34" t="n">
        <f aca="false">D389+D400+D406</f>
        <v>5261162.66</v>
      </c>
      <c r="E407" s="34" t="n">
        <f aca="false">E389+E400+E406</f>
        <v>9259635.93</v>
      </c>
      <c r="F407" s="34" t="n">
        <f aca="false">F389+F400+F406</f>
        <v>0</v>
      </c>
      <c r="G407" s="34" t="n">
        <f aca="false">G389+G400+G406</f>
        <v>4284661.88</v>
      </c>
      <c r="H407" s="34" t="n">
        <f aca="false">H389+H400+H406</f>
        <v>0</v>
      </c>
      <c r="I407" s="34" t="n">
        <f aca="false">I389+I400+I406</f>
        <v>2923262.88</v>
      </c>
      <c r="J407" s="34" t="n">
        <f aca="false">J389+J400+J406</f>
        <v>0</v>
      </c>
      <c r="K407" s="34" t="n">
        <f aca="false">K389+K400+K406</f>
        <v>0</v>
      </c>
      <c r="L407" s="34" t="n">
        <f aca="false">L389+L400+L406</f>
        <v>4731</v>
      </c>
      <c r="M407" s="34" t="n">
        <f aca="false">M389+M400+M406</f>
        <v>34141728.55</v>
      </c>
      <c r="N407" s="34" t="n">
        <f aca="false">N389+N400+N406</f>
        <v>1197</v>
      </c>
      <c r="O407" s="34" t="n">
        <f aca="false">O389+O400+O406</f>
        <v>1524923.84</v>
      </c>
      <c r="P407" s="34" t="n">
        <f aca="false">P389+P400+P406</f>
        <v>4395</v>
      </c>
      <c r="Q407" s="34" t="n">
        <f aca="false">Q389+Q400+Q406</f>
        <v>20390445.66</v>
      </c>
      <c r="R407" s="34" t="n">
        <f aca="false">R389+R400+R406</f>
        <v>270917.26</v>
      </c>
      <c r="S407" s="34" t="n">
        <f aca="false">S389+S400+S406</f>
        <v>0</v>
      </c>
      <c r="T407" s="34" t="n">
        <f aca="false">T389+T400+T406</f>
        <v>3890328.0146</v>
      </c>
      <c r="U407" s="34" t="n">
        <f aca="false">U389+U400+U406</f>
        <v>1465909.1914</v>
      </c>
      <c r="V407" s="33"/>
      <c r="W407" s="112"/>
      <c r="X407" s="112"/>
      <c r="Y407" s="112"/>
      <c r="Z407" s="112"/>
      <c r="AA407" s="112"/>
      <c r="AB407" s="112"/>
      <c r="AC407" s="112"/>
      <c r="AD407" s="112"/>
      <c r="AE407" s="112"/>
      <c r="AF407" s="112"/>
      <c r="AG407" s="112"/>
      <c r="AH407" s="112"/>
      <c r="AI407" s="112"/>
      <c r="AJ407" s="112"/>
      <c r="AK407" s="112"/>
      <c r="AL407" s="112"/>
      <c r="AM407" s="112"/>
      <c r="AN407" s="112"/>
      <c r="AO407" s="112"/>
      <c r="AP407" s="112"/>
      <c r="AQ407" s="112"/>
      <c r="AR407" s="112"/>
      <c r="AS407" s="112"/>
      <c r="AT407" s="112"/>
      <c r="AU407" s="112"/>
      <c r="AV407" s="112"/>
      <c r="AW407" s="112"/>
      <c r="AX407" s="112"/>
      <c r="AY407" s="112"/>
      <c r="AZ407" s="112"/>
      <c r="BA407" s="112"/>
      <c r="BB407" s="112"/>
      <c r="BC407" s="112"/>
      <c r="BD407" s="112"/>
    </row>
    <row r="408" s="2" customFormat="true" ht="12.75" hidden="false" customHeight="true" outlineLevel="0" collapsed="false">
      <c r="A408" s="90" t="s">
        <v>415</v>
      </c>
      <c r="B408" s="90"/>
      <c r="C408" s="70"/>
      <c r="D408" s="70"/>
      <c r="E408" s="70"/>
      <c r="F408" s="70"/>
      <c r="G408" s="70"/>
      <c r="H408" s="70"/>
      <c r="I408" s="70"/>
      <c r="J408" s="105"/>
      <c r="K408" s="105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65"/>
    </row>
    <row r="409" s="2" customFormat="true" ht="12.75" hidden="false" customHeight="true" outlineLevel="0" collapsed="false">
      <c r="A409" s="65" t="n">
        <v>1</v>
      </c>
      <c r="B409" s="68" t="s">
        <v>416</v>
      </c>
      <c r="C409" s="70" t="n">
        <f aca="false">'Раздел 1'!P409</f>
        <v>49346</v>
      </c>
      <c r="D409" s="70"/>
      <c r="E409" s="70"/>
      <c r="F409" s="70"/>
      <c r="G409" s="70"/>
      <c r="H409" s="70"/>
      <c r="I409" s="70"/>
      <c r="J409" s="105"/>
      <c r="K409" s="105"/>
      <c r="L409" s="70"/>
      <c r="M409" s="70"/>
      <c r="N409" s="70"/>
      <c r="O409" s="70"/>
      <c r="P409" s="70"/>
      <c r="Q409" s="70"/>
      <c r="R409" s="70"/>
      <c r="S409" s="70"/>
      <c r="T409" s="70" t="n">
        <v>49346</v>
      </c>
      <c r="U409" s="70"/>
      <c r="V409" s="65" t="n">
        <v>2019</v>
      </c>
    </row>
    <row r="410" s="2" customFormat="true" ht="12.75" hidden="false" customHeight="true" outlineLevel="0" collapsed="false">
      <c r="A410" s="65" t="n">
        <v>2</v>
      </c>
      <c r="B410" s="68" t="s">
        <v>417</v>
      </c>
      <c r="C410" s="70" t="n">
        <f aca="false">'Раздел 1'!P410</f>
        <v>23758</v>
      </c>
      <c r="D410" s="70"/>
      <c r="E410" s="70"/>
      <c r="F410" s="70"/>
      <c r="G410" s="70"/>
      <c r="H410" s="70"/>
      <c r="I410" s="70"/>
      <c r="J410" s="105"/>
      <c r="K410" s="105"/>
      <c r="L410" s="70"/>
      <c r="M410" s="70"/>
      <c r="N410" s="70"/>
      <c r="O410" s="70"/>
      <c r="P410" s="70"/>
      <c r="Q410" s="70"/>
      <c r="R410" s="70"/>
      <c r="S410" s="70"/>
      <c r="T410" s="70" t="n">
        <v>23758</v>
      </c>
      <c r="U410" s="70"/>
      <c r="V410" s="65" t="n">
        <v>2019</v>
      </c>
    </row>
    <row r="411" s="2" customFormat="true" ht="12.75" hidden="false" customHeight="true" outlineLevel="0" collapsed="false">
      <c r="A411" s="65" t="n">
        <v>3</v>
      </c>
      <c r="B411" s="68" t="s">
        <v>418</v>
      </c>
      <c r="C411" s="70" t="n">
        <f aca="false">'Раздел 1'!P411</f>
        <v>16348</v>
      </c>
      <c r="D411" s="70"/>
      <c r="E411" s="70"/>
      <c r="F411" s="70"/>
      <c r="G411" s="70"/>
      <c r="H411" s="70"/>
      <c r="I411" s="70"/>
      <c r="J411" s="105"/>
      <c r="K411" s="105"/>
      <c r="L411" s="70"/>
      <c r="M411" s="70"/>
      <c r="N411" s="70"/>
      <c r="O411" s="70"/>
      <c r="P411" s="70"/>
      <c r="Q411" s="70"/>
      <c r="R411" s="70"/>
      <c r="S411" s="70"/>
      <c r="T411" s="70" t="n">
        <v>16348</v>
      </c>
      <c r="U411" s="70"/>
      <c r="V411" s="65" t="n">
        <v>2019</v>
      </c>
    </row>
    <row r="412" s="2" customFormat="true" ht="12.75" hidden="false" customHeight="true" outlineLevel="0" collapsed="false">
      <c r="A412" s="65" t="n">
        <v>4</v>
      </c>
      <c r="B412" s="68" t="s">
        <v>419</v>
      </c>
      <c r="C412" s="70" t="n">
        <f aca="false">'Раздел 1'!P412</f>
        <v>17129</v>
      </c>
      <c r="D412" s="70"/>
      <c r="E412" s="70"/>
      <c r="F412" s="70"/>
      <c r="G412" s="70"/>
      <c r="H412" s="70"/>
      <c r="I412" s="70"/>
      <c r="J412" s="105"/>
      <c r="K412" s="105"/>
      <c r="L412" s="70"/>
      <c r="M412" s="70"/>
      <c r="N412" s="70"/>
      <c r="O412" s="70"/>
      <c r="P412" s="70"/>
      <c r="Q412" s="70"/>
      <c r="R412" s="70"/>
      <c r="S412" s="70"/>
      <c r="T412" s="70" t="n">
        <v>17129</v>
      </c>
      <c r="U412" s="70"/>
      <c r="V412" s="65" t="n">
        <v>2019</v>
      </c>
    </row>
    <row r="413" s="2" customFormat="true" ht="12.75" hidden="false" customHeight="true" outlineLevel="0" collapsed="false">
      <c r="A413" s="65" t="n">
        <v>5</v>
      </c>
      <c r="B413" s="68" t="s">
        <v>420</v>
      </c>
      <c r="C413" s="70" t="n">
        <f aca="false">'Раздел 1'!P413</f>
        <v>23758</v>
      </c>
      <c r="D413" s="70"/>
      <c r="E413" s="70"/>
      <c r="F413" s="70"/>
      <c r="G413" s="70"/>
      <c r="H413" s="70"/>
      <c r="I413" s="70"/>
      <c r="J413" s="105"/>
      <c r="K413" s="105"/>
      <c r="L413" s="70"/>
      <c r="M413" s="70"/>
      <c r="N413" s="70"/>
      <c r="O413" s="70"/>
      <c r="P413" s="70"/>
      <c r="Q413" s="70"/>
      <c r="R413" s="70"/>
      <c r="S413" s="70"/>
      <c r="T413" s="70" t="n">
        <v>23758</v>
      </c>
      <c r="U413" s="70"/>
      <c r="V413" s="65" t="n">
        <v>2019</v>
      </c>
    </row>
    <row r="414" s="2" customFormat="true" ht="12.75" hidden="false" customHeight="true" outlineLevel="0" collapsed="false">
      <c r="A414" s="65" t="n">
        <v>6</v>
      </c>
      <c r="B414" s="68" t="s">
        <v>421</v>
      </c>
      <c r="C414" s="70" t="n">
        <f aca="false">'Раздел 1'!P414</f>
        <v>8743.2</v>
      </c>
      <c r="D414" s="70"/>
      <c r="E414" s="70"/>
      <c r="F414" s="70"/>
      <c r="G414" s="70"/>
      <c r="H414" s="70"/>
      <c r="I414" s="70"/>
      <c r="J414" s="105"/>
      <c r="K414" s="105"/>
      <c r="L414" s="70"/>
      <c r="M414" s="70"/>
      <c r="N414" s="70"/>
      <c r="O414" s="70"/>
      <c r="P414" s="70"/>
      <c r="Q414" s="70"/>
      <c r="R414" s="70"/>
      <c r="S414" s="70"/>
      <c r="T414" s="70" t="n">
        <v>8743.2</v>
      </c>
      <c r="U414" s="70"/>
      <c r="V414" s="65" t="n">
        <v>2019</v>
      </c>
    </row>
    <row r="415" s="2" customFormat="true" ht="12.75" hidden="false" customHeight="true" outlineLevel="0" collapsed="false">
      <c r="A415" s="65" t="n">
        <v>7</v>
      </c>
      <c r="B415" s="68" t="s">
        <v>422</v>
      </c>
      <c r="C415" s="70" t="n">
        <f aca="false">'Раздел 1'!P415</f>
        <v>118320</v>
      </c>
      <c r="D415" s="70"/>
      <c r="E415" s="70"/>
      <c r="F415" s="70"/>
      <c r="G415" s="70"/>
      <c r="H415" s="70"/>
      <c r="I415" s="70"/>
      <c r="J415" s="105"/>
      <c r="K415" s="105"/>
      <c r="L415" s="70"/>
      <c r="M415" s="70"/>
      <c r="N415" s="70"/>
      <c r="O415" s="70"/>
      <c r="P415" s="70"/>
      <c r="Q415" s="70"/>
      <c r="R415" s="70"/>
      <c r="S415" s="70"/>
      <c r="T415" s="70" t="n">
        <v>118320</v>
      </c>
      <c r="U415" s="70"/>
      <c r="V415" s="65" t="n">
        <v>2019</v>
      </c>
    </row>
    <row r="416" s="129" customFormat="true" ht="12.75" hidden="false" customHeight="true" outlineLevel="0" collapsed="false">
      <c r="A416" s="65" t="n">
        <v>8</v>
      </c>
      <c r="B416" s="68" t="s">
        <v>423</v>
      </c>
      <c r="C416" s="70" t="n">
        <f aca="false">'Раздел 1'!P416</f>
        <v>35921</v>
      </c>
      <c r="D416" s="70"/>
      <c r="E416" s="70"/>
      <c r="F416" s="70"/>
      <c r="G416" s="70"/>
      <c r="H416" s="70"/>
      <c r="I416" s="70"/>
      <c r="J416" s="105"/>
      <c r="K416" s="105"/>
      <c r="L416" s="70"/>
      <c r="M416" s="70"/>
      <c r="N416" s="70"/>
      <c r="O416" s="70"/>
      <c r="P416" s="70"/>
      <c r="Q416" s="70"/>
      <c r="R416" s="70"/>
      <c r="S416" s="70"/>
      <c r="T416" s="70" t="n">
        <v>35921</v>
      </c>
      <c r="U416" s="70"/>
      <c r="V416" s="65" t="n">
        <v>2019</v>
      </c>
    </row>
    <row r="417" s="2" customFormat="true" ht="12.75" hidden="false" customHeight="true" outlineLevel="0" collapsed="false">
      <c r="A417" s="65" t="n">
        <v>9</v>
      </c>
      <c r="B417" s="68" t="s">
        <v>424</v>
      </c>
      <c r="C417" s="70" t="n">
        <f aca="false">'Раздел 1'!P417</f>
        <v>29136</v>
      </c>
      <c r="D417" s="70"/>
      <c r="E417" s="70"/>
      <c r="F417" s="70"/>
      <c r="G417" s="70"/>
      <c r="H417" s="70"/>
      <c r="I417" s="70"/>
      <c r="J417" s="105"/>
      <c r="K417" s="105"/>
      <c r="L417" s="70"/>
      <c r="M417" s="70"/>
      <c r="N417" s="70"/>
      <c r="O417" s="70"/>
      <c r="P417" s="70"/>
      <c r="Q417" s="70"/>
      <c r="R417" s="70"/>
      <c r="S417" s="70"/>
      <c r="T417" s="70" t="n">
        <v>29136</v>
      </c>
      <c r="U417" s="70"/>
      <c r="V417" s="65" t="n">
        <v>2019</v>
      </c>
    </row>
    <row r="418" s="2" customFormat="true" ht="12.75" hidden="false" customHeight="true" outlineLevel="0" collapsed="false">
      <c r="A418" s="65" t="n">
        <v>10</v>
      </c>
      <c r="B418" s="68" t="s">
        <v>425</v>
      </c>
      <c r="C418" s="70" t="n">
        <f aca="false">'Раздел 1'!P418</f>
        <v>168588.306</v>
      </c>
      <c r="D418" s="70"/>
      <c r="E418" s="70"/>
      <c r="F418" s="70"/>
      <c r="G418" s="70"/>
      <c r="H418" s="70"/>
      <c r="I418" s="70"/>
      <c r="J418" s="105"/>
      <c r="K418" s="105"/>
      <c r="L418" s="70"/>
      <c r="M418" s="70"/>
      <c r="N418" s="70"/>
      <c r="O418" s="70"/>
      <c r="P418" s="70"/>
      <c r="Q418" s="70"/>
      <c r="R418" s="70"/>
      <c r="S418" s="70"/>
      <c r="T418" s="70" t="n">
        <v>168588.306</v>
      </c>
      <c r="U418" s="70"/>
      <c r="V418" s="65" t="n">
        <v>2019</v>
      </c>
    </row>
    <row r="419" s="2" customFormat="true" ht="12.75" hidden="false" customHeight="true" outlineLevel="0" collapsed="false">
      <c r="A419" s="65" t="n">
        <v>11</v>
      </c>
      <c r="B419" s="68" t="s">
        <v>426</v>
      </c>
      <c r="C419" s="70" t="n">
        <f aca="false">'Раздел 1'!P419</f>
        <v>250973.3016</v>
      </c>
      <c r="D419" s="70"/>
      <c r="E419" s="70"/>
      <c r="F419" s="70"/>
      <c r="G419" s="70"/>
      <c r="H419" s="70"/>
      <c r="I419" s="70"/>
      <c r="J419" s="105"/>
      <c r="K419" s="105"/>
      <c r="L419" s="70"/>
      <c r="M419" s="70"/>
      <c r="N419" s="70"/>
      <c r="O419" s="70"/>
      <c r="P419" s="70"/>
      <c r="Q419" s="70"/>
      <c r="R419" s="70"/>
      <c r="S419" s="70"/>
      <c r="T419" s="70" t="n">
        <v>250973.3016</v>
      </c>
      <c r="U419" s="70"/>
      <c r="V419" s="65" t="n">
        <v>2019</v>
      </c>
    </row>
    <row r="420" s="2" customFormat="true" ht="12.75" hidden="false" customHeight="true" outlineLevel="0" collapsed="false">
      <c r="A420" s="65" t="n">
        <v>12</v>
      </c>
      <c r="B420" s="68" t="s">
        <v>427</v>
      </c>
      <c r="C420" s="70" t="n">
        <f aca="false">'Раздел 1'!P420</f>
        <v>24285</v>
      </c>
      <c r="D420" s="70"/>
      <c r="E420" s="70"/>
      <c r="F420" s="70"/>
      <c r="G420" s="70"/>
      <c r="H420" s="70"/>
      <c r="I420" s="70"/>
      <c r="J420" s="105"/>
      <c r="K420" s="105"/>
      <c r="L420" s="70"/>
      <c r="M420" s="70"/>
      <c r="N420" s="70"/>
      <c r="O420" s="70"/>
      <c r="P420" s="70"/>
      <c r="Q420" s="70"/>
      <c r="R420" s="70"/>
      <c r="S420" s="70"/>
      <c r="T420" s="70" t="n">
        <v>24285</v>
      </c>
      <c r="U420" s="70"/>
      <c r="V420" s="65" t="n">
        <v>2019</v>
      </c>
    </row>
    <row r="421" s="2" customFormat="true" ht="12.75" hidden="false" customHeight="true" outlineLevel="0" collapsed="false">
      <c r="A421" s="65" t="n">
        <v>13</v>
      </c>
      <c r="B421" s="68" t="s">
        <v>428</v>
      </c>
      <c r="C421" s="70" t="n">
        <f aca="false">'Раздел 1'!P421</f>
        <v>32578</v>
      </c>
      <c r="D421" s="70"/>
      <c r="E421" s="70"/>
      <c r="F421" s="70"/>
      <c r="G421" s="70"/>
      <c r="H421" s="70"/>
      <c r="I421" s="70"/>
      <c r="J421" s="105"/>
      <c r="K421" s="105"/>
      <c r="L421" s="70"/>
      <c r="M421" s="70"/>
      <c r="N421" s="70"/>
      <c r="O421" s="70"/>
      <c r="P421" s="70"/>
      <c r="Q421" s="70"/>
      <c r="R421" s="70"/>
      <c r="S421" s="70"/>
      <c r="T421" s="70" t="n">
        <v>32578</v>
      </c>
      <c r="U421" s="70"/>
      <c r="V421" s="65" t="n">
        <v>2019</v>
      </c>
    </row>
    <row r="422" s="2" customFormat="true" ht="12.75" hidden="false" customHeight="true" outlineLevel="0" collapsed="false">
      <c r="A422" s="65" t="n">
        <v>14</v>
      </c>
      <c r="B422" s="68" t="s">
        <v>429</v>
      </c>
      <c r="C422" s="70" t="n">
        <f aca="false">'Раздел 1'!P422</f>
        <v>35326</v>
      </c>
      <c r="D422" s="70"/>
      <c r="E422" s="70"/>
      <c r="F422" s="70"/>
      <c r="G422" s="70"/>
      <c r="H422" s="70"/>
      <c r="I422" s="70"/>
      <c r="J422" s="105"/>
      <c r="K422" s="105"/>
      <c r="L422" s="70"/>
      <c r="M422" s="70"/>
      <c r="N422" s="70"/>
      <c r="O422" s="70"/>
      <c r="P422" s="70"/>
      <c r="Q422" s="70"/>
      <c r="R422" s="70"/>
      <c r="S422" s="70"/>
      <c r="T422" s="70" t="n">
        <v>35326</v>
      </c>
      <c r="U422" s="70"/>
      <c r="V422" s="65" t="n">
        <v>2019</v>
      </c>
    </row>
    <row r="423" s="2" customFormat="true" ht="12.75" hidden="false" customHeight="true" outlineLevel="0" collapsed="false">
      <c r="A423" s="65" t="n">
        <v>15</v>
      </c>
      <c r="B423" s="68" t="s">
        <v>430</v>
      </c>
      <c r="C423" s="70" t="n">
        <f aca="false">'Раздел 1'!P423</f>
        <v>126497</v>
      </c>
      <c r="D423" s="70"/>
      <c r="E423" s="70"/>
      <c r="F423" s="70"/>
      <c r="G423" s="70"/>
      <c r="H423" s="70"/>
      <c r="I423" s="70"/>
      <c r="J423" s="105"/>
      <c r="K423" s="105"/>
      <c r="L423" s="70"/>
      <c r="M423" s="70"/>
      <c r="N423" s="70"/>
      <c r="O423" s="70"/>
      <c r="P423" s="70"/>
      <c r="Q423" s="70"/>
      <c r="R423" s="70"/>
      <c r="S423" s="70"/>
      <c r="T423" s="70" t="n">
        <v>126497</v>
      </c>
      <c r="U423" s="70"/>
      <c r="V423" s="65" t="n">
        <v>2019</v>
      </c>
    </row>
    <row r="424" s="135" customFormat="true" ht="12.75" hidden="false" customHeight="true" outlineLevel="0" collapsed="false">
      <c r="A424" s="47" t="s">
        <v>431</v>
      </c>
      <c r="B424" s="47"/>
      <c r="C424" s="54" t="n">
        <f aca="false">SUM(C409:C423)</f>
        <v>960706.8076</v>
      </c>
      <c r="D424" s="54" t="n">
        <f aca="false">SUM(D409:D423)</f>
        <v>0</v>
      </c>
      <c r="E424" s="54" t="n">
        <f aca="false">SUM(E409:E423)</f>
        <v>0</v>
      </c>
      <c r="F424" s="54" t="n">
        <f aca="false">SUM(F409:F423)</f>
        <v>0</v>
      </c>
      <c r="G424" s="54" t="n">
        <f aca="false">SUM(G409:G423)</f>
        <v>0</v>
      </c>
      <c r="H424" s="54" t="n">
        <f aca="false">SUM(H409:H423)</f>
        <v>0</v>
      </c>
      <c r="I424" s="54" t="n">
        <f aca="false">SUM(I409:I423)</f>
        <v>0</v>
      </c>
      <c r="J424" s="54" t="n">
        <f aca="false">SUM(J409:J423)</f>
        <v>0</v>
      </c>
      <c r="K424" s="54" t="n">
        <f aca="false">SUM(K409:K423)</f>
        <v>0</v>
      </c>
      <c r="L424" s="54" t="n">
        <f aca="false">SUM(L409:L423)</f>
        <v>0</v>
      </c>
      <c r="M424" s="54" t="n">
        <f aca="false">SUM(M409:M423)</f>
        <v>0</v>
      </c>
      <c r="N424" s="54" t="n">
        <f aca="false">SUM(N409:N423)</f>
        <v>0</v>
      </c>
      <c r="O424" s="54" t="n">
        <f aca="false">SUM(O409:O423)</f>
        <v>0</v>
      </c>
      <c r="P424" s="54" t="n">
        <f aca="false">SUM(P409:P423)</f>
        <v>0</v>
      </c>
      <c r="Q424" s="54" t="n">
        <f aca="false">SUM(Q409:Q423)</f>
        <v>0</v>
      </c>
      <c r="R424" s="54" t="n">
        <f aca="false">SUM(R409:R423)</f>
        <v>0</v>
      </c>
      <c r="S424" s="54" t="n">
        <f aca="false">SUM(S409:S423)</f>
        <v>0</v>
      </c>
      <c r="T424" s="54" t="n">
        <f aca="false">SUM(T409:T423)</f>
        <v>960706.8076</v>
      </c>
      <c r="U424" s="54" t="n">
        <f aca="false">SUM(U409:U423)</f>
        <v>0</v>
      </c>
      <c r="V424" s="49"/>
      <c r="W424" s="112"/>
      <c r="X424" s="112"/>
      <c r="Y424" s="112"/>
      <c r="Z424" s="112"/>
      <c r="AA424" s="112"/>
      <c r="AB424" s="112"/>
      <c r="AC424" s="112"/>
      <c r="AD424" s="112"/>
      <c r="AE424" s="112"/>
      <c r="AF424" s="112"/>
      <c r="AG424" s="112"/>
      <c r="AH424" s="112"/>
      <c r="AI424" s="112"/>
      <c r="AJ424" s="112"/>
      <c r="AK424" s="112"/>
      <c r="AL424" s="112"/>
      <c r="AM424" s="112"/>
      <c r="AN424" s="112"/>
      <c r="AO424" s="112"/>
      <c r="AP424" s="112"/>
      <c r="AQ424" s="112"/>
      <c r="AR424" s="112"/>
      <c r="AS424" s="112"/>
      <c r="AT424" s="112"/>
      <c r="AU424" s="112"/>
      <c r="AV424" s="112"/>
      <c r="AW424" s="112"/>
      <c r="AX424" s="112"/>
      <c r="AY424" s="112"/>
      <c r="AZ424" s="112"/>
      <c r="BA424" s="112"/>
      <c r="BB424" s="112"/>
      <c r="BC424" s="112"/>
      <c r="BD424" s="112"/>
    </row>
    <row r="425" s="2" customFormat="true" ht="12.75" hidden="false" customHeight="true" outlineLevel="0" collapsed="false">
      <c r="A425" s="65" t="n">
        <v>1</v>
      </c>
      <c r="B425" s="68" t="s">
        <v>432</v>
      </c>
      <c r="C425" s="70" t="n">
        <f aca="false">D425+E425+F425+G425+H425+I425+K425+M425+O425+Q425+R425+T425+U425+S425</f>
        <v>352523.35</v>
      </c>
      <c r="D425" s="70"/>
      <c r="E425" s="70"/>
      <c r="F425" s="70"/>
      <c r="G425" s="70"/>
      <c r="H425" s="70"/>
      <c r="I425" s="70"/>
      <c r="J425" s="105"/>
      <c r="K425" s="105"/>
      <c r="L425" s="70"/>
      <c r="M425" s="70"/>
      <c r="N425" s="70"/>
      <c r="O425" s="70"/>
      <c r="P425" s="70"/>
      <c r="Q425" s="70"/>
      <c r="R425" s="70"/>
      <c r="S425" s="70"/>
      <c r="T425" s="70" t="n">
        <v>352523.35</v>
      </c>
      <c r="U425" s="70"/>
      <c r="V425" s="65" t="n">
        <v>2020</v>
      </c>
    </row>
    <row r="426" s="2" customFormat="true" ht="12.75" hidden="false" customHeight="true" outlineLevel="0" collapsed="false">
      <c r="A426" s="65" t="n">
        <v>2</v>
      </c>
      <c r="B426" s="68" t="s">
        <v>434</v>
      </c>
      <c r="C426" s="70" t="n">
        <f aca="false">D426+E426+F426+G426+H426+I426+K426+M426+O426+Q426+R426+T426+U426+S426</f>
        <v>225568.48</v>
      </c>
      <c r="D426" s="70"/>
      <c r="E426" s="70"/>
      <c r="F426" s="70"/>
      <c r="G426" s="70"/>
      <c r="H426" s="70"/>
      <c r="I426" s="70"/>
      <c r="J426" s="105"/>
      <c r="K426" s="105"/>
      <c r="L426" s="70"/>
      <c r="M426" s="70"/>
      <c r="N426" s="70"/>
      <c r="O426" s="70"/>
      <c r="P426" s="70"/>
      <c r="Q426" s="70"/>
      <c r="R426" s="70"/>
      <c r="S426" s="70"/>
      <c r="T426" s="70" t="n">
        <v>225568.48</v>
      </c>
      <c r="U426" s="70"/>
      <c r="V426" s="65" t="n">
        <v>2020</v>
      </c>
    </row>
    <row r="427" s="2" customFormat="true" ht="12.75" hidden="false" customHeight="true" outlineLevel="0" collapsed="false">
      <c r="A427" s="65" t="n">
        <v>3</v>
      </c>
      <c r="B427" s="68" t="s">
        <v>435</v>
      </c>
      <c r="C427" s="70" t="n">
        <f aca="false">D427+E427+F427+G427+H427+I427+K427+M427+O427+Q427+R427+T427+U427+S427</f>
        <v>52232</v>
      </c>
      <c r="D427" s="70"/>
      <c r="E427" s="70"/>
      <c r="F427" s="70"/>
      <c r="G427" s="70"/>
      <c r="H427" s="70"/>
      <c r="I427" s="70"/>
      <c r="J427" s="105"/>
      <c r="K427" s="105"/>
      <c r="L427" s="70"/>
      <c r="M427" s="70"/>
      <c r="N427" s="70"/>
      <c r="O427" s="70"/>
      <c r="P427" s="70"/>
      <c r="Q427" s="70"/>
      <c r="R427" s="70"/>
      <c r="S427" s="70"/>
      <c r="T427" s="70" t="n">
        <v>52232</v>
      </c>
      <c r="U427" s="70"/>
      <c r="V427" s="65" t="n">
        <v>2020</v>
      </c>
    </row>
    <row r="428" s="2" customFormat="true" ht="12.75" hidden="false" customHeight="true" outlineLevel="0" collapsed="false">
      <c r="A428" s="65" t="n">
        <v>4</v>
      </c>
      <c r="B428" s="68" t="s">
        <v>436</v>
      </c>
      <c r="C428" s="70" t="n">
        <f aca="false">D428+E428+F428+G428+H428+I428+K428+M428+O428+Q428+R428+T428+U428+S428</f>
        <v>21013.01</v>
      </c>
      <c r="D428" s="70"/>
      <c r="E428" s="70"/>
      <c r="F428" s="70"/>
      <c r="G428" s="70"/>
      <c r="H428" s="70"/>
      <c r="I428" s="70"/>
      <c r="J428" s="105"/>
      <c r="K428" s="105"/>
      <c r="L428" s="70"/>
      <c r="M428" s="70"/>
      <c r="N428" s="70"/>
      <c r="O428" s="70"/>
      <c r="P428" s="70"/>
      <c r="Q428" s="70"/>
      <c r="R428" s="70"/>
      <c r="S428" s="70"/>
      <c r="T428" s="70" t="n">
        <v>21013.01</v>
      </c>
      <c r="U428" s="70"/>
      <c r="V428" s="65" t="n">
        <v>2020</v>
      </c>
    </row>
    <row r="429" s="2" customFormat="true" ht="12.75" hidden="false" customHeight="true" outlineLevel="0" collapsed="false">
      <c r="A429" s="65" t="n">
        <v>5</v>
      </c>
      <c r="B429" s="68" t="s">
        <v>422</v>
      </c>
      <c r="C429" s="70" t="n">
        <f aca="false">D429+E429+F429+G429+H429+I429+K429+M429+O429+Q429+R429+T429+U429+S429</f>
        <v>9156509.85</v>
      </c>
      <c r="D429" s="131" t="n">
        <v>481891</v>
      </c>
      <c r="E429" s="130" t="n">
        <v>2337526</v>
      </c>
      <c r="F429" s="70"/>
      <c r="G429" s="130" t="n">
        <v>744954</v>
      </c>
      <c r="H429" s="70"/>
      <c r="I429" s="130" t="n">
        <v>523358</v>
      </c>
      <c r="J429" s="105"/>
      <c r="K429" s="105"/>
      <c r="L429" s="70" t="n">
        <v>587</v>
      </c>
      <c r="M429" s="130" t="n">
        <v>3363257</v>
      </c>
      <c r="N429" s="70"/>
      <c r="O429" s="131"/>
      <c r="P429" s="70" t="n">
        <v>534</v>
      </c>
      <c r="Q429" s="130" t="n">
        <v>1257608</v>
      </c>
      <c r="R429" s="130" t="n">
        <v>256072</v>
      </c>
      <c r="S429" s="70"/>
      <c r="T429" s="70"/>
      <c r="U429" s="131" t="n">
        <f aca="false">ROUND(0.0214*(D429+E429+F429+G429+H429+I429+M429+O429+R429+S429+Q429),2)</f>
        <v>191843.85</v>
      </c>
      <c r="V429" s="65" t="n">
        <v>2020</v>
      </c>
    </row>
    <row r="430" s="2" customFormat="true" ht="12.75" hidden="false" customHeight="true" outlineLevel="0" collapsed="false">
      <c r="A430" s="65" t="n">
        <v>6</v>
      </c>
      <c r="B430" s="68" t="s">
        <v>423</v>
      </c>
      <c r="C430" s="70" t="n">
        <f aca="false">D430+E430+F430+G430+H430+I430+K430+M430+O430+Q430+R430+T430+U430+S430</f>
        <v>11797392.54</v>
      </c>
      <c r="D430" s="131" t="n">
        <v>518534</v>
      </c>
      <c r="E430" s="130" t="n">
        <v>2036819</v>
      </c>
      <c r="F430" s="70"/>
      <c r="G430" s="130" t="n">
        <v>536312</v>
      </c>
      <c r="H430" s="70"/>
      <c r="I430" s="130" t="n">
        <v>549065</v>
      </c>
      <c r="J430" s="105"/>
      <c r="K430" s="105"/>
      <c r="L430" s="70" t="n">
        <v>587</v>
      </c>
      <c r="M430" s="130" t="n">
        <v>4359973</v>
      </c>
      <c r="N430" s="70" t="n">
        <v>451</v>
      </c>
      <c r="O430" s="131" t="n">
        <v>1454849</v>
      </c>
      <c r="P430" s="70" t="n">
        <v>510</v>
      </c>
      <c r="Q430" s="130" t="n">
        <v>1723487</v>
      </c>
      <c r="R430" s="130" t="n">
        <v>289117</v>
      </c>
      <c r="S430" s="70"/>
      <c r="T430" s="131" t="n">
        <v>83818</v>
      </c>
      <c r="U430" s="131" t="n">
        <f aca="false">ROUND(0.0214*(D430+E430+F430+G430+H430+I430+M430+O430+R430+S430+Q430),2)</f>
        <v>245418.54</v>
      </c>
      <c r="V430" s="65" t="n">
        <v>2020</v>
      </c>
    </row>
    <row r="431" s="2" customFormat="true" ht="12.75" hidden="false" customHeight="true" outlineLevel="0" collapsed="false">
      <c r="A431" s="65" t="n">
        <v>7</v>
      </c>
      <c r="B431" s="68" t="s">
        <v>430</v>
      </c>
      <c r="C431" s="70" t="n">
        <f aca="false">D431+E431+F431+G431+H431+I431+K431+M431+O431+Q431+R431+T431+U431+S431</f>
        <v>407064.241412</v>
      </c>
      <c r="D431" s="70" t="n">
        <v>398535.58</v>
      </c>
      <c r="E431" s="70"/>
      <c r="F431" s="70"/>
      <c r="G431" s="70"/>
      <c r="H431" s="70"/>
      <c r="I431" s="70"/>
      <c r="J431" s="105"/>
      <c r="K431" s="105"/>
      <c r="L431" s="70"/>
      <c r="M431" s="70"/>
      <c r="N431" s="70"/>
      <c r="O431" s="70"/>
      <c r="P431" s="70"/>
      <c r="Q431" s="70"/>
      <c r="R431" s="70"/>
      <c r="S431" s="70"/>
      <c r="T431" s="70"/>
      <c r="U431" s="70" t="n">
        <f aca="false">D431*0.0214</f>
        <v>8528.661412</v>
      </c>
      <c r="V431" s="65" t="n">
        <v>2020</v>
      </c>
    </row>
    <row r="432" s="135" customFormat="true" ht="12.75" hidden="false" customHeight="true" outlineLevel="0" collapsed="false">
      <c r="A432" s="47" t="s">
        <v>437</v>
      </c>
      <c r="B432" s="47"/>
      <c r="C432" s="54" t="n">
        <f aca="false">SUM(C425:C431)</f>
        <v>22012303.471412</v>
      </c>
      <c r="D432" s="54" t="n">
        <f aca="false">SUM(D425:D431)</f>
        <v>1398960.58</v>
      </c>
      <c r="E432" s="54" t="n">
        <f aca="false">SUM(E425:E431)</f>
        <v>4374345</v>
      </c>
      <c r="F432" s="54" t="n">
        <f aca="false">SUM(F425:F431)</f>
        <v>0</v>
      </c>
      <c r="G432" s="54" t="n">
        <f aca="false">SUM(G425:G431)</f>
        <v>1281266</v>
      </c>
      <c r="H432" s="54" t="n">
        <f aca="false">SUM(H425:H431)</f>
        <v>0</v>
      </c>
      <c r="I432" s="54" t="n">
        <f aca="false">SUM(I425:I431)</f>
        <v>1072423</v>
      </c>
      <c r="J432" s="54" t="n">
        <f aca="false">SUM(J425:J431)</f>
        <v>0</v>
      </c>
      <c r="K432" s="54" t="n">
        <f aca="false">SUM(K425:K431)</f>
        <v>0</v>
      </c>
      <c r="L432" s="54" t="n">
        <f aca="false">SUM(L425:L431)</f>
        <v>1174</v>
      </c>
      <c r="M432" s="54" t="n">
        <f aca="false">SUM(M425:M431)</f>
        <v>7723230</v>
      </c>
      <c r="N432" s="54" t="n">
        <f aca="false">SUM(N425:N431)</f>
        <v>451</v>
      </c>
      <c r="O432" s="54" t="n">
        <f aca="false">SUM(O425:O431)</f>
        <v>1454849</v>
      </c>
      <c r="P432" s="54" t="n">
        <f aca="false">SUM(P425:P431)</f>
        <v>1044</v>
      </c>
      <c r="Q432" s="54" t="n">
        <f aca="false">SUM(Q425:Q431)</f>
        <v>2981095</v>
      </c>
      <c r="R432" s="54" t="n">
        <f aca="false">SUM(R425:R431)</f>
        <v>545189</v>
      </c>
      <c r="S432" s="54" t="n">
        <f aca="false">SUM(S425:S431)</f>
        <v>0</v>
      </c>
      <c r="T432" s="54" t="n">
        <f aca="false">SUM(T425:T431)</f>
        <v>735154.84</v>
      </c>
      <c r="U432" s="54" t="n">
        <f aca="false">SUM(U425:U431)</f>
        <v>445791.051412</v>
      </c>
      <c r="V432" s="54"/>
      <c r="W432" s="112"/>
      <c r="X432" s="112"/>
      <c r="Y432" s="112"/>
      <c r="Z432" s="112"/>
      <c r="AA432" s="112"/>
      <c r="AB432" s="112"/>
      <c r="AC432" s="112"/>
      <c r="AD432" s="112"/>
      <c r="AE432" s="112"/>
      <c r="AF432" s="112"/>
      <c r="AG432" s="112"/>
      <c r="AH432" s="112"/>
      <c r="AI432" s="112"/>
      <c r="AJ432" s="112"/>
      <c r="AK432" s="112"/>
      <c r="AL432" s="112"/>
      <c r="AM432" s="112"/>
      <c r="AN432" s="112"/>
      <c r="AO432" s="112"/>
      <c r="AP432" s="112"/>
      <c r="AQ432" s="112"/>
      <c r="AR432" s="112"/>
      <c r="AS432" s="112"/>
      <c r="AT432" s="112"/>
      <c r="AU432" s="112"/>
      <c r="AV432" s="112"/>
      <c r="AW432" s="112"/>
      <c r="AX432" s="112"/>
      <c r="AY432" s="112"/>
      <c r="AZ432" s="112"/>
      <c r="BA432" s="112"/>
      <c r="BB432" s="112"/>
      <c r="BC432" s="112"/>
      <c r="BD432" s="112"/>
    </row>
    <row r="433" s="2" customFormat="true" ht="12.75" hidden="false" customHeight="true" outlineLevel="0" collapsed="false">
      <c r="A433" s="65" t="n">
        <v>1</v>
      </c>
      <c r="B433" s="68" t="s">
        <v>438</v>
      </c>
      <c r="C433" s="70" t="n">
        <f aca="false">D433+E433+F433+G433+H433+I433+K433+M433+O433+Q433+R433+T433+U433+S433</f>
        <v>138622</v>
      </c>
      <c r="D433" s="70"/>
      <c r="E433" s="70"/>
      <c r="F433" s="70"/>
      <c r="G433" s="70"/>
      <c r="H433" s="70"/>
      <c r="I433" s="70"/>
      <c r="J433" s="105"/>
      <c r="K433" s="105"/>
      <c r="L433" s="70"/>
      <c r="M433" s="70"/>
      <c r="N433" s="70"/>
      <c r="O433" s="70"/>
      <c r="P433" s="70"/>
      <c r="Q433" s="70"/>
      <c r="R433" s="70"/>
      <c r="S433" s="70"/>
      <c r="T433" s="70" t="n">
        <v>138622</v>
      </c>
      <c r="U433" s="70"/>
      <c r="V433" s="65" t="n">
        <v>2021</v>
      </c>
    </row>
    <row r="434" s="2" customFormat="true" ht="12.75" hidden="false" customHeight="true" outlineLevel="0" collapsed="false">
      <c r="A434" s="65" t="n">
        <v>2</v>
      </c>
      <c r="B434" s="68" t="s">
        <v>439</v>
      </c>
      <c r="C434" s="70" t="n">
        <f aca="false">D434+E434+F434+G434+H434+I434+K434+M434+O434+Q434+R434+T434+U434+S434</f>
        <v>138622</v>
      </c>
      <c r="D434" s="70"/>
      <c r="E434" s="70"/>
      <c r="F434" s="70"/>
      <c r="G434" s="70"/>
      <c r="H434" s="70"/>
      <c r="I434" s="70"/>
      <c r="J434" s="105"/>
      <c r="K434" s="105"/>
      <c r="L434" s="70"/>
      <c r="M434" s="70"/>
      <c r="N434" s="70"/>
      <c r="O434" s="70"/>
      <c r="P434" s="70"/>
      <c r="Q434" s="70"/>
      <c r="R434" s="70"/>
      <c r="S434" s="70"/>
      <c r="T434" s="70" t="n">
        <v>138622</v>
      </c>
      <c r="U434" s="70"/>
      <c r="V434" s="65" t="n">
        <v>2021</v>
      </c>
    </row>
    <row r="435" s="2" customFormat="true" ht="12.75" hidden="false" customHeight="true" outlineLevel="0" collapsed="false">
      <c r="A435" s="65" t="n">
        <v>3</v>
      </c>
      <c r="B435" s="68" t="s">
        <v>440</v>
      </c>
      <c r="C435" s="70" t="n">
        <f aca="false">D435+E435+F435+G435+H435+I435+K435+M435+O435+Q435+R435+T435+U435+S435</f>
        <v>199879</v>
      </c>
      <c r="D435" s="70"/>
      <c r="E435" s="70"/>
      <c r="F435" s="70"/>
      <c r="G435" s="70"/>
      <c r="H435" s="70"/>
      <c r="I435" s="70"/>
      <c r="J435" s="105"/>
      <c r="K435" s="105"/>
      <c r="L435" s="70"/>
      <c r="M435" s="70"/>
      <c r="N435" s="70"/>
      <c r="O435" s="70"/>
      <c r="P435" s="70"/>
      <c r="Q435" s="70"/>
      <c r="R435" s="70"/>
      <c r="S435" s="70"/>
      <c r="T435" s="70" t="n">
        <v>199879</v>
      </c>
      <c r="U435" s="70"/>
      <c r="V435" s="65" t="n">
        <v>2021</v>
      </c>
    </row>
    <row r="436" s="2" customFormat="true" ht="12.75" hidden="false" customHeight="true" outlineLevel="0" collapsed="false">
      <c r="A436" s="65" t="n">
        <v>4</v>
      </c>
      <c r="B436" s="68" t="s">
        <v>435</v>
      </c>
      <c r="C436" s="70" t="n">
        <f aca="false">D436+E436+F436+G436+H436+I436+K436+M436+O436+Q436+R436+T436+U436+S436</f>
        <v>1058519.7188</v>
      </c>
      <c r="D436" s="70"/>
      <c r="E436" s="70"/>
      <c r="F436" s="70"/>
      <c r="G436" s="70"/>
      <c r="H436" s="70"/>
      <c r="I436" s="70"/>
      <c r="J436" s="105"/>
      <c r="K436" s="105"/>
      <c r="L436" s="70" t="n">
        <v>111</v>
      </c>
      <c r="M436" s="70" t="n">
        <v>908519</v>
      </c>
      <c r="N436" s="70"/>
      <c r="O436" s="70"/>
      <c r="P436" s="70"/>
      <c r="Q436" s="70"/>
      <c r="R436" s="70" t="n">
        <v>127823</v>
      </c>
      <c r="S436" s="70"/>
      <c r="T436" s="70"/>
      <c r="U436" s="70" t="n">
        <f aca="false">0.0214*(D436+E436+F436+G436+H436+I436+M436+O436+R436)</f>
        <v>22177.7188</v>
      </c>
      <c r="V436" s="65" t="n">
        <v>2021</v>
      </c>
    </row>
    <row r="437" s="2" customFormat="true" ht="12.75" hidden="false" customHeight="true" outlineLevel="0" collapsed="false">
      <c r="A437" s="65" t="n">
        <v>5</v>
      </c>
      <c r="B437" s="68" t="s">
        <v>430</v>
      </c>
      <c r="C437" s="70" t="n">
        <f aca="false">D437+E437+F437+G437+H437+I437+K437+M437+O437+Q437+R437+T437+U437+S437</f>
        <v>5784888.228588</v>
      </c>
      <c r="D437" s="70"/>
      <c r="E437" s="70" t="n">
        <v>1045503.4</v>
      </c>
      <c r="F437" s="70"/>
      <c r="G437" s="70" t="n">
        <v>264876.84</v>
      </c>
      <c r="H437" s="70"/>
      <c r="I437" s="70"/>
      <c r="J437" s="105"/>
      <c r="K437" s="105"/>
      <c r="L437" s="70" t="n">
        <v>643</v>
      </c>
      <c r="M437" s="70" t="n">
        <v>2403500.43</v>
      </c>
      <c r="N437" s="70" t="n">
        <v>420</v>
      </c>
      <c r="O437" s="70" t="n">
        <v>480971.74</v>
      </c>
      <c r="P437" s="70" t="n">
        <v>890</v>
      </c>
      <c r="Q437" s="70" t="n">
        <v>1407715.95</v>
      </c>
      <c r="R437" s="70" t="n">
        <v>91848.53</v>
      </c>
      <c r="S437" s="70"/>
      <c r="T437" s="70"/>
      <c r="U437" s="70" t="n">
        <f aca="false">99000-U431</f>
        <v>90471.338588</v>
      </c>
      <c r="V437" s="65" t="n">
        <v>2021</v>
      </c>
    </row>
    <row r="438" s="135" customFormat="true" ht="12.75" hidden="false" customHeight="true" outlineLevel="0" collapsed="false">
      <c r="A438" s="47" t="s">
        <v>441</v>
      </c>
      <c r="B438" s="47"/>
      <c r="C438" s="54" t="n">
        <f aca="false">SUM(C433:C437)</f>
        <v>7320530.947388</v>
      </c>
      <c r="D438" s="54" t="n">
        <f aca="false">SUM(D433:D437)</f>
        <v>0</v>
      </c>
      <c r="E438" s="54" t="n">
        <f aca="false">SUM(E433:E437)</f>
        <v>1045503.4</v>
      </c>
      <c r="F438" s="54" t="n">
        <f aca="false">SUM(F433:F437)</f>
        <v>0</v>
      </c>
      <c r="G438" s="54" t="n">
        <f aca="false">SUM(G433:G437)</f>
        <v>264876.84</v>
      </c>
      <c r="H438" s="54" t="n">
        <f aca="false">SUM(H433:H437)</f>
        <v>0</v>
      </c>
      <c r="I438" s="54" t="n">
        <f aca="false">SUM(I433:I437)</f>
        <v>0</v>
      </c>
      <c r="J438" s="54" t="n">
        <f aca="false">SUM(J433:J437)</f>
        <v>0</v>
      </c>
      <c r="K438" s="54" t="n">
        <f aca="false">SUM(K433:K437)</f>
        <v>0</v>
      </c>
      <c r="L438" s="54" t="n">
        <f aca="false">SUM(L433:L437)</f>
        <v>754</v>
      </c>
      <c r="M438" s="54" t="n">
        <f aca="false">SUM(M433:M437)</f>
        <v>3312019.43</v>
      </c>
      <c r="N438" s="54" t="n">
        <f aca="false">SUM(N433:N437)</f>
        <v>420</v>
      </c>
      <c r="O438" s="54" t="n">
        <f aca="false">SUM(O433:O437)</f>
        <v>480971.74</v>
      </c>
      <c r="P438" s="54" t="n">
        <f aca="false">SUM(P433:P437)</f>
        <v>890</v>
      </c>
      <c r="Q438" s="54" t="n">
        <f aca="false">SUM(Q433:Q437)</f>
        <v>1407715.95</v>
      </c>
      <c r="R438" s="54" t="n">
        <f aca="false">SUM(R433:R437)</f>
        <v>219671.53</v>
      </c>
      <c r="S438" s="54" t="n">
        <f aca="false">SUM(S433:S437)</f>
        <v>0</v>
      </c>
      <c r="T438" s="54" t="n">
        <f aca="false">SUM(T433:T437)</f>
        <v>477123</v>
      </c>
      <c r="U438" s="54" t="n">
        <f aca="false">SUM(U433:U437)</f>
        <v>112649.057388</v>
      </c>
      <c r="V438" s="49"/>
      <c r="W438" s="112"/>
      <c r="X438" s="112"/>
      <c r="Y438" s="112"/>
      <c r="Z438" s="112"/>
      <c r="AA438" s="112"/>
      <c r="AB438" s="112"/>
      <c r="AC438" s="112"/>
      <c r="AD438" s="112"/>
      <c r="AE438" s="112"/>
      <c r="AF438" s="112"/>
      <c r="AG438" s="112"/>
      <c r="AH438" s="112"/>
      <c r="AI438" s="112"/>
      <c r="AJ438" s="112"/>
      <c r="AK438" s="112"/>
      <c r="AL438" s="112"/>
      <c r="AM438" s="112"/>
      <c r="AN438" s="112"/>
      <c r="AO438" s="112"/>
      <c r="AP438" s="112"/>
      <c r="AQ438" s="112"/>
      <c r="AR438" s="112"/>
      <c r="AS438" s="112"/>
      <c r="AT438" s="112"/>
      <c r="AU438" s="112"/>
      <c r="AV438" s="112"/>
      <c r="AW438" s="112"/>
      <c r="AX438" s="112"/>
      <c r="AY438" s="112"/>
      <c r="AZ438" s="112"/>
      <c r="BA438" s="112"/>
      <c r="BB438" s="112"/>
      <c r="BC438" s="112"/>
      <c r="BD438" s="112"/>
    </row>
    <row r="439" s="134" customFormat="true" ht="12.75" hidden="false" customHeight="true" outlineLevel="0" collapsed="false">
      <c r="A439" s="31" t="s">
        <v>442</v>
      </c>
      <c r="B439" s="31"/>
      <c r="C439" s="34" t="n">
        <f aca="false">C424+C432+C438</f>
        <v>30293541.2264</v>
      </c>
      <c r="D439" s="34" t="n">
        <f aca="false">D438+D432+D424</f>
        <v>1398960.58</v>
      </c>
      <c r="E439" s="34" t="n">
        <f aca="false">E438+E432+E424</f>
        <v>5419848.4</v>
      </c>
      <c r="F439" s="34" t="n">
        <f aca="false">F438+F432+F424</f>
        <v>0</v>
      </c>
      <c r="G439" s="34" t="n">
        <f aca="false">G438+G432+G424</f>
        <v>1546142.84</v>
      </c>
      <c r="H439" s="34" t="n">
        <f aca="false">H438+H432+H424</f>
        <v>0</v>
      </c>
      <c r="I439" s="34" t="n">
        <f aca="false">I438+I432+I424</f>
        <v>1072423</v>
      </c>
      <c r="J439" s="34" t="n">
        <f aca="false">J438+J432+J424</f>
        <v>0</v>
      </c>
      <c r="K439" s="34" t="n">
        <f aca="false">K438+K432+K424</f>
        <v>0</v>
      </c>
      <c r="L439" s="34" t="n">
        <f aca="false">L438+L432+L424</f>
        <v>1928</v>
      </c>
      <c r="M439" s="34" t="n">
        <f aca="false">M438+M432+M424</f>
        <v>11035249.43</v>
      </c>
      <c r="N439" s="34" t="n">
        <f aca="false">N438+N432+N424</f>
        <v>871</v>
      </c>
      <c r="O439" s="34" t="n">
        <f aca="false">O438+O432+O424</f>
        <v>1935820.74</v>
      </c>
      <c r="P439" s="34" t="n">
        <f aca="false">P438+P432+P424</f>
        <v>1934</v>
      </c>
      <c r="Q439" s="34" t="n">
        <f aca="false">Q438+Q432+Q424</f>
        <v>4388810.95</v>
      </c>
      <c r="R439" s="34" t="n">
        <f aca="false">R438+R432+R424</f>
        <v>764860.53</v>
      </c>
      <c r="S439" s="34" t="n">
        <f aca="false">S438+S432+S424</f>
        <v>0</v>
      </c>
      <c r="T439" s="34" t="n">
        <f aca="false">T424+T432+T438</f>
        <v>2172984.6476</v>
      </c>
      <c r="U439" s="34" t="n">
        <f aca="false">0.0214*(D439+E439+F439+G439+H439+I439+M439+O439+R439)</f>
        <v>495908.738128</v>
      </c>
      <c r="V439" s="33"/>
      <c r="W439" s="112"/>
      <c r="X439" s="112"/>
      <c r="Y439" s="112"/>
      <c r="Z439" s="112"/>
      <c r="AA439" s="112"/>
      <c r="AB439" s="112"/>
      <c r="AC439" s="112"/>
      <c r="AD439" s="112"/>
      <c r="AE439" s="112"/>
      <c r="AF439" s="112"/>
      <c r="AG439" s="112"/>
      <c r="AH439" s="112"/>
      <c r="AI439" s="112"/>
      <c r="AJ439" s="112"/>
      <c r="AK439" s="112"/>
      <c r="AL439" s="112"/>
      <c r="AM439" s="112"/>
      <c r="AN439" s="112"/>
      <c r="AO439" s="112"/>
      <c r="AP439" s="112"/>
      <c r="AQ439" s="112"/>
      <c r="AR439" s="112"/>
      <c r="AS439" s="112"/>
      <c r="AT439" s="112"/>
      <c r="AU439" s="112"/>
      <c r="AV439" s="112"/>
      <c r="AW439" s="112"/>
      <c r="AX439" s="112"/>
      <c r="AY439" s="112"/>
      <c r="AZ439" s="112"/>
      <c r="BA439" s="112"/>
      <c r="BB439" s="112"/>
      <c r="BC439" s="112"/>
      <c r="BD439" s="112"/>
    </row>
    <row r="440" s="2" customFormat="true" ht="12.75" hidden="false" customHeight="true" outlineLevel="0" collapsed="false">
      <c r="A440" s="90" t="s">
        <v>443</v>
      </c>
      <c r="B440" s="90"/>
      <c r="C440" s="70"/>
      <c r="D440" s="70"/>
      <c r="E440" s="70"/>
      <c r="F440" s="70"/>
      <c r="G440" s="70"/>
      <c r="H440" s="70"/>
      <c r="I440" s="70"/>
      <c r="J440" s="105"/>
      <c r="K440" s="105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65"/>
    </row>
    <row r="441" s="2" customFormat="true" ht="12.75" hidden="false" customHeight="true" outlineLevel="0" collapsed="false">
      <c r="A441" s="65" t="n">
        <v>1</v>
      </c>
      <c r="B441" s="68" t="s">
        <v>444</v>
      </c>
      <c r="C441" s="70" t="n">
        <f aca="false">'Раздел 1'!P441</f>
        <v>102640</v>
      </c>
      <c r="D441" s="70"/>
      <c r="E441" s="70"/>
      <c r="F441" s="70"/>
      <c r="G441" s="70"/>
      <c r="H441" s="70"/>
      <c r="I441" s="70"/>
      <c r="J441" s="105"/>
      <c r="K441" s="105"/>
      <c r="L441" s="70"/>
      <c r="M441" s="70"/>
      <c r="N441" s="70"/>
      <c r="O441" s="70"/>
      <c r="P441" s="70"/>
      <c r="Q441" s="70"/>
      <c r="R441" s="70"/>
      <c r="S441" s="105"/>
      <c r="T441" s="70" t="n">
        <v>102640</v>
      </c>
      <c r="U441" s="70"/>
      <c r="V441" s="65" t="n">
        <v>2019</v>
      </c>
    </row>
    <row r="442" s="2" customFormat="true" ht="12.75" hidden="false" customHeight="true" outlineLevel="0" collapsed="false">
      <c r="A442" s="65" t="n">
        <v>2</v>
      </c>
      <c r="B442" s="68" t="s">
        <v>445</v>
      </c>
      <c r="C442" s="70" t="n">
        <f aca="false">'Раздел 1'!P442</f>
        <v>21540</v>
      </c>
      <c r="D442" s="70"/>
      <c r="E442" s="70"/>
      <c r="F442" s="70"/>
      <c r="G442" s="70"/>
      <c r="H442" s="70"/>
      <c r="I442" s="70"/>
      <c r="J442" s="105"/>
      <c r="K442" s="105"/>
      <c r="L442" s="70"/>
      <c r="M442" s="70"/>
      <c r="N442" s="70"/>
      <c r="O442" s="70"/>
      <c r="P442" s="70"/>
      <c r="Q442" s="70"/>
      <c r="R442" s="70"/>
      <c r="S442" s="105"/>
      <c r="T442" s="70" t="n">
        <v>21540</v>
      </c>
      <c r="U442" s="70"/>
      <c r="V442" s="65" t="n">
        <v>2019</v>
      </c>
    </row>
    <row r="443" s="2" customFormat="true" ht="12.75" hidden="false" customHeight="true" outlineLevel="0" collapsed="false">
      <c r="A443" s="65" t="n">
        <v>3</v>
      </c>
      <c r="B443" s="68" t="s">
        <v>446</v>
      </c>
      <c r="C443" s="70" t="n">
        <f aca="false">'Раздел 1'!P443</f>
        <v>24285</v>
      </c>
      <c r="D443" s="70"/>
      <c r="E443" s="70"/>
      <c r="F443" s="70"/>
      <c r="G443" s="70"/>
      <c r="H443" s="70"/>
      <c r="I443" s="70"/>
      <c r="J443" s="105"/>
      <c r="K443" s="105"/>
      <c r="L443" s="70"/>
      <c r="M443" s="70"/>
      <c r="N443" s="70"/>
      <c r="O443" s="70"/>
      <c r="P443" s="70"/>
      <c r="Q443" s="70"/>
      <c r="R443" s="70"/>
      <c r="S443" s="105"/>
      <c r="T443" s="70" t="n">
        <v>24285</v>
      </c>
      <c r="U443" s="70"/>
      <c r="V443" s="65" t="n">
        <v>2019</v>
      </c>
    </row>
    <row r="444" s="2" customFormat="true" ht="12.75" hidden="false" customHeight="true" outlineLevel="0" collapsed="false">
      <c r="A444" s="65" t="n">
        <v>4</v>
      </c>
      <c r="B444" s="68" t="s">
        <v>447</v>
      </c>
      <c r="C444" s="70" t="n">
        <f aca="false">'Раздел 1'!P444</f>
        <v>99686</v>
      </c>
      <c r="D444" s="70"/>
      <c r="E444" s="70"/>
      <c r="F444" s="70"/>
      <c r="G444" s="70"/>
      <c r="H444" s="70"/>
      <c r="I444" s="70"/>
      <c r="J444" s="105"/>
      <c r="K444" s="105"/>
      <c r="L444" s="70"/>
      <c r="M444" s="70"/>
      <c r="N444" s="70"/>
      <c r="O444" s="70"/>
      <c r="P444" s="70"/>
      <c r="Q444" s="70"/>
      <c r="R444" s="70"/>
      <c r="S444" s="105"/>
      <c r="T444" s="70" t="n">
        <v>99686</v>
      </c>
      <c r="U444" s="70"/>
      <c r="V444" s="65" t="n">
        <v>2019</v>
      </c>
    </row>
    <row r="445" s="2" customFormat="true" ht="12.75" hidden="false" customHeight="true" outlineLevel="0" collapsed="false">
      <c r="A445" s="65" t="n">
        <v>5</v>
      </c>
      <c r="B445" s="68" t="s">
        <v>448</v>
      </c>
      <c r="C445" s="70" t="n">
        <f aca="false">'Раздел 1'!P445</f>
        <v>99492</v>
      </c>
      <c r="D445" s="70"/>
      <c r="E445" s="70"/>
      <c r="F445" s="70"/>
      <c r="G445" s="70"/>
      <c r="H445" s="70"/>
      <c r="I445" s="70"/>
      <c r="J445" s="105"/>
      <c r="K445" s="105"/>
      <c r="L445" s="70"/>
      <c r="M445" s="70"/>
      <c r="N445" s="70"/>
      <c r="O445" s="70"/>
      <c r="P445" s="70"/>
      <c r="Q445" s="70"/>
      <c r="R445" s="70"/>
      <c r="S445" s="105"/>
      <c r="T445" s="70" t="n">
        <v>99492</v>
      </c>
      <c r="U445" s="70"/>
      <c r="V445" s="65" t="n">
        <v>2019</v>
      </c>
    </row>
    <row r="446" s="2" customFormat="true" ht="12.75" hidden="false" customHeight="true" outlineLevel="0" collapsed="false">
      <c r="A446" s="65" t="n">
        <v>6</v>
      </c>
      <c r="B446" s="68" t="s">
        <v>449</v>
      </c>
      <c r="C446" s="70" t="n">
        <f aca="false">'Раздел 1'!P446</f>
        <v>21233</v>
      </c>
      <c r="D446" s="70"/>
      <c r="E446" s="70"/>
      <c r="F446" s="70"/>
      <c r="G446" s="70"/>
      <c r="H446" s="70"/>
      <c r="I446" s="70"/>
      <c r="J446" s="105"/>
      <c r="K446" s="105"/>
      <c r="L446" s="70"/>
      <c r="M446" s="70"/>
      <c r="N446" s="70"/>
      <c r="O446" s="70"/>
      <c r="P446" s="70"/>
      <c r="Q446" s="70"/>
      <c r="R446" s="70"/>
      <c r="S446" s="105"/>
      <c r="T446" s="70" t="n">
        <v>21233</v>
      </c>
      <c r="U446" s="70"/>
      <c r="V446" s="65" t="n">
        <v>2019</v>
      </c>
    </row>
    <row r="447" s="2" customFormat="true" ht="12.75" hidden="false" customHeight="true" outlineLevel="0" collapsed="false">
      <c r="A447" s="65" t="n">
        <v>7</v>
      </c>
      <c r="B447" s="68" t="s">
        <v>450</v>
      </c>
      <c r="C447" s="70" t="n">
        <f aca="false">'Раздел 1'!P447</f>
        <v>22634</v>
      </c>
      <c r="D447" s="70"/>
      <c r="E447" s="70"/>
      <c r="F447" s="70"/>
      <c r="G447" s="70"/>
      <c r="H447" s="70"/>
      <c r="I447" s="70"/>
      <c r="J447" s="105"/>
      <c r="K447" s="105"/>
      <c r="L447" s="70"/>
      <c r="M447" s="70"/>
      <c r="N447" s="70"/>
      <c r="O447" s="70"/>
      <c r="P447" s="70"/>
      <c r="Q447" s="70"/>
      <c r="R447" s="70"/>
      <c r="S447" s="105"/>
      <c r="T447" s="70" t="n">
        <v>22634</v>
      </c>
      <c r="U447" s="70"/>
      <c r="V447" s="65" t="n">
        <v>2019</v>
      </c>
    </row>
    <row r="448" s="2" customFormat="true" ht="12.75" hidden="false" customHeight="true" outlineLevel="0" collapsed="false">
      <c r="A448" s="65" t="n">
        <v>8</v>
      </c>
      <c r="B448" s="68" t="s">
        <v>451</v>
      </c>
      <c r="C448" s="70" t="n">
        <f aca="false">'Раздел 1'!P448</f>
        <v>33600</v>
      </c>
      <c r="D448" s="70"/>
      <c r="E448" s="70"/>
      <c r="F448" s="70"/>
      <c r="G448" s="70"/>
      <c r="H448" s="70"/>
      <c r="I448" s="70"/>
      <c r="J448" s="105"/>
      <c r="K448" s="105"/>
      <c r="L448" s="70"/>
      <c r="M448" s="70"/>
      <c r="N448" s="70"/>
      <c r="O448" s="70"/>
      <c r="P448" s="70"/>
      <c r="Q448" s="70"/>
      <c r="R448" s="70"/>
      <c r="S448" s="105"/>
      <c r="T448" s="70" t="n">
        <v>33600</v>
      </c>
      <c r="U448" s="70"/>
      <c r="V448" s="65" t="n">
        <v>2019</v>
      </c>
    </row>
    <row r="449" s="2" customFormat="true" ht="12.75" hidden="false" customHeight="true" outlineLevel="0" collapsed="false">
      <c r="A449" s="65" t="n">
        <v>9</v>
      </c>
      <c r="B449" s="68" t="s">
        <v>452</v>
      </c>
      <c r="C449" s="70" t="n">
        <f aca="false">'Раздел 1'!P449</f>
        <v>31543</v>
      </c>
      <c r="D449" s="70"/>
      <c r="E449" s="70"/>
      <c r="F449" s="70"/>
      <c r="G449" s="70"/>
      <c r="H449" s="70"/>
      <c r="I449" s="70"/>
      <c r="J449" s="105"/>
      <c r="K449" s="105"/>
      <c r="L449" s="70"/>
      <c r="M449" s="70"/>
      <c r="N449" s="70"/>
      <c r="O449" s="70"/>
      <c r="P449" s="70"/>
      <c r="Q449" s="70"/>
      <c r="R449" s="70"/>
      <c r="S449" s="105"/>
      <c r="T449" s="70" t="n">
        <v>31543</v>
      </c>
      <c r="U449" s="70"/>
      <c r="V449" s="65" t="n">
        <v>2019</v>
      </c>
    </row>
    <row r="450" s="2" customFormat="true" ht="12.75" hidden="false" customHeight="true" outlineLevel="0" collapsed="false">
      <c r="A450" s="65" t="n">
        <v>10</v>
      </c>
      <c r="B450" s="68" t="s">
        <v>453</v>
      </c>
      <c r="C450" s="70" t="n">
        <f aca="false">'Раздел 1'!P450</f>
        <v>31695</v>
      </c>
      <c r="D450" s="70"/>
      <c r="E450" s="70"/>
      <c r="F450" s="70"/>
      <c r="G450" s="70"/>
      <c r="H450" s="70"/>
      <c r="I450" s="70"/>
      <c r="J450" s="105"/>
      <c r="K450" s="105"/>
      <c r="L450" s="70"/>
      <c r="M450" s="70"/>
      <c r="N450" s="70"/>
      <c r="O450" s="70"/>
      <c r="P450" s="70"/>
      <c r="Q450" s="70"/>
      <c r="R450" s="70"/>
      <c r="S450" s="105"/>
      <c r="T450" s="70" t="n">
        <v>31695</v>
      </c>
      <c r="U450" s="70"/>
      <c r="V450" s="65" t="n">
        <v>2019</v>
      </c>
    </row>
    <row r="451" s="2" customFormat="true" ht="12.75" hidden="false" customHeight="true" outlineLevel="0" collapsed="false">
      <c r="A451" s="65" t="n">
        <v>11</v>
      </c>
      <c r="B451" s="68" t="s">
        <v>454</v>
      </c>
      <c r="C451" s="70" t="n">
        <f aca="false">'Раздел 1'!P451</f>
        <v>24984</v>
      </c>
      <c r="D451" s="70"/>
      <c r="E451" s="70"/>
      <c r="F451" s="70"/>
      <c r="G451" s="70"/>
      <c r="H451" s="70"/>
      <c r="I451" s="70"/>
      <c r="J451" s="105"/>
      <c r="K451" s="105"/>
      <c r="L451" s="70"/>
      <c r="M451" s="70"/>
      <c r="N451" s="70"/>
      <c r="O451" s="70"/>
      <c r="P451" s="70"/>
      <c r="Q451" s="70"/>
      <c r="R451" s="70"/>
      <c r="S451" s="105"/>
      <c r="T451" s="70" t="n">
        <v>24984</v>
      </c>
      <c r="U451" s="70"/>
      <c r="V451" s="65" t="n">
        <v>2019</v>
      </c>
    </row>
    <row r="452" s="2" customFormat="true" ht="12.75" hidden="false" customHeight="true" outlineLevel="0" collapsed="false">
      <c r="A452" s="65" t="n">
        <v>12</v>
      </c>
      <c r="B452" s="68" t="s">
        <v>455</v>
      </c>
      <c r="C452" s="70" t="n">
        <f aca="false">'Раздел 1'!P452</f>
        <v>43490</v>
      </c>
      <c r="D452" s="70"/>
      <c r="E452" s="70"/>
      <c r="F452" s="70"/>
      <c r="G452" s="70"/>
      <c r="H452" s="70"/>
      <c r="I452" s="70"/>
      <c r="J452" s="105"/>
      <c r="K452" s="105"/>
      <c r="L452" s="70"/>
      <c r="M452" s="70"/>
      <c r="N452" s="70"/>
      <c r="O452" s="70"/>
      <c r="P452" s="70"/>
      <c r="Q452" s="70"/>
      <c r="R452" s="70"/>
      <c r="S452" s="105"/>
      <c r="T452" s="70" t="n">
        <v>43490</v>
      </c>
      <c r="U452" s="70"/>
      <c r="V452" s="65" t="n">
        <v>2019</v>
      </c>
    </row>
    <row r="453" s="2" customFormat="true" ht="12.75" hidden="false" customHeight="true" outlineLevel="0" collapsed="false">
      <c r="A453" s="65" t="n">
        <v>13</v>
      </c>
      <c r="B453" s="68" t="s">
        <v>456</v>
      </c>
      <c r="C453" s="70" t="n">
        <f aca="false">'Раздел 1'!P453</f>
        <v>99146.7504</v>
      </c>
      <c r="D453" s="70"/>
      <c r="E453" s="70"/>
      <c r="F453" s="70"/>
      <c r="G453" s="70"/>
      <c r="H453" s="70"/>
      <c r="I453" s="70"/>
      <c r="J453" s="105"/>
      <c r="K453" s="105"/>
      <c r="L453" s="70"/>
      <c r="M453" s="70"/>
      <c r="N453" s="70"/>
      <c r="O453" s="70"/>
      <c r="P453" s="70"/>
      <c r="Q453" s="70"/>
      <c r="R453" s="70"/>
      <c r="S453" s="105"/>
      <c r="T453" s="70" t="n">
        <v>99146.7504</v>
      </c>
      <c r="U453" s="70"/>
      <c r="V453" s="65" t="n">
        <v>2019</v>
      </c>
    </row>
    <row r="454" s="2" customFormat="true" ht="12.75" hidden="false" customHeight="true" outlineLevel="0" collapsed="false">
      <c r="A454" s="65" t="n">
        <v>14</v>
      </c>
      <c r="B454" s="68" t="s">
        <v>457</v>
      </c>
      <c r="C454" s="70" t="n">
        <f aca="false">'Раздел 1'!P454</f>
        <v>15914</v>
      </c>
      <c r="D454" s="70"/>
      <c r="E454" s="70"/>
      <c r="F454" s="70"/>
      <c r="G454" s="70"/>
      <c r="H454" s="70"/>
      <c r="I454" s="70"/>
      <c r="J454" s="105"/>
      <c r="K454" s="105"/>
      <c r="L454" s="70"/>
      <c r="M454" s="70"/>
      <c r="N454" s="70"/>
      <c r="O454" s="70"/>
      <c r="P454" s="70"/>
      <c r="Q454" s="70"/>
      <c r="R454" s="70"/>
      <c r="S454" s="105"/>
      <c r="T454" s="70" t="n">
        <v>15914</v>
      </c>
      <c r="U454" s="70"/>
      <c r="V454" s="65" t="n">
        <v>2019</v>
      </c>
    </row>
    <row r="455" s="2" customFormat="true" ht="12.75" hidden="false" customHeight="true" outlineLevel="0" collapsed="false">
      <c r="A455" s="65" t="n">
        <v>15</v>
      </c>
      <c r="B455" s="68" t="s">
        <v>458</v>
      </c>
      <c r="C455" s="70" t="n">
        <f aca="false">'Раздел 1'!P455</f>
        <v>24463</v>
      </c>
      <c r="D455" s="70"/>
      <c r="E455" s="70"/>
      <c r="F455" s="70"/>
      <c r="G455" s="70"/>
      <c r="H455" s="70"/>
      <c r="I455" s="70"/>
      <c r="J455" s="105"/>
      <c r="K455" s="105"/>
      <c r="L455" s="70"/>
      <c r="M455" s="70"/>
      <c r="N455" s="70"/>
      <c r="O455" s="70"/>
      <c r="P455" s="70"/>
      <c r="Q455" s="70"/>
      <c r="R455" s="70"/>
      <c r="S455" s="105"/>
      <c r="T455" s="70" t="n">
        <v>24463</v>
      </c>
      <c r="U455" s="70"/>
      <c r="V455" s="65" t="n">
        <v>2019</v>
      </c>
    </row>
    <row r="456" s="2" customFormat="true" ht="12.75" hidden="false" customHeight="true" outlineLevel="0" collapsed="false">
      <c r="A456" s="65" t="n">
        <v>16</v>
      </c>
      <c r="B456" s="68" t="s">
        <v>459</v>
      </c>
      <c r="C456" s="70" t="n">
        <f aca="false">'Раздел 1'!P456</f>
        <v>128560</v>
      </c>
      <c r="D456" s="70"/>
      <c r="E456" s="70"/>
      <c r="F456" s="70"/>
      <c r="G456" s="70"/>
      <c r="H456" s="70"/>
      <c r="I456" s="70"/>
      <c r="J456" s="105"/>
      <c r="K456" s="105"/>
      <c r="L456" s="70"/>
      <c r="M456" s="70"/>
      <c r="N456" s="70"/>
      <c r="O456" s="70"/>
      <c r="P456" s="70"/>
      <c r="Q456" s="70"/>
      <c r="R456" s="70"/>
      <c r="S456" s="105"/>
      <c r="T456" s="70" t="n">
        <v>128560</v>
      </c>
      <c r="U456" s="70"/>
      <c r="V456" s="65" t="n">
        <v>2019</v>
      </c>
    </row>
    <row r="457" s="2" customFormat="true" ht="12.75" hidden="false" customHeight="true" outlineLevel="0" collapsed="false">
      <c r="A457" s="65" t="n">
        <v>17</v>
      </c>
      <c r="B457" s="68" t="s">
        <v>460</v>
      </c>
      <c r="C457" s="70" t="n">
        <f aca="false">'Раздел 1'!P457</f>
        <v>140931.41058</v>
      </c>
      <c r="D457" s="70"/>
      <c r="E457" s="70"/>
      <c r="F457" s="70"/>
      <c r="G457" s="70"/>
      <c r="H457" s="70"/>
      <c r="I457" s="70"/>
      <c r="J457" s="105"/>
      <c r="K457" s="105"/>
      <c r="L457" s="70"/>
      <c r="M457" s="70"/>
      <c r="N457" s="70"/>
      <c r="O457" s="70"/>
      <c r="P457" s="70"/>
      <c r="Q457" s="70"/>
      <c r="R457" s="70"/>
      <c r="S457" s="105"/>
      <c r="T457" s="70" t="n">
        <v>140931.41058</v>
      </c>
      <c r="U457" s="70"/>
      <c r="V457" s="65" t="n">
        <v>2019</v>
      </c>
    </row>
    <row r="458" s="2" customFormat="true" ht="12.75" hidden="false" customHeight="true" outlineLevel="0" collapsed="false">
      <c r="A458" s="65" t="n">
        <v>18</v>
      </c>
      <c r="B458" s="68" t="s">
        <v>461</v>
      </c>
      <c r="C458" s="70" t="n">
        <f aca="false">'Раздел 1'!P458</f>
        <v>43061</v>
      </c>
      <c r="D458" s="70"/>
      <c r="E458" s="70"/>
      <c r="F458" s="70"/>
      <c r="G458" s="70"/>
      <c r="H458" s="70"/>
      <c r="I458" s="70"/>
      <c r="J458" s="105"/>
      <c r="K458" s="105"/>
      <c r="L458" s="70"/>
      <c r="M458" s="70"/>
      <c r="N458" s="70"/>
      <c r="O458" s="70"/>
      <c r="P458" s="70"/>
      <c r="Q458" s="70"/>
      <c r="R458" s="70"/>
      <c r="S458" s="105"/>
      <c r="T458" s="70" t="n">
        <v>43061</v>
      </c>
      <c r="U458" s="70"/>
      <c r="V458" s="65" t="n">
        <v>2019</v>
      </c>
    </row>
    <row r="459" s="2" customFormat="true" ht="12.75" hidden="false" customHeight="true" outlineLevel="0" collapsed="false">
      <c r="A459" s="65" t="n">
        <v>19</v>
      </c>
      <c r="B459" s="68" t="s">
        <v>462</v>
      </c>
      <c r="C459" s="70" t="n">
        <f aca="false">'Раздел 1'!P459</f>
        <v>42442</v>
      </c>
      <c r="D459" s="70"/>
      <c r="E459" s="70"/>
      <c r="F459" s="70"/>
      <c r="G459" s="70"/>
      <c r="H459" s="70"/>
      <c r="I459" s="70"/>
      <c r="J459" s="105"/>
      <c r="K459" s="105"/>
      <c r="L459" s="70"/>
      <c r="M459" s="70"/>
      <c r="N459" s="70"/>
      <c r="O459" s="70"/>
      <c r="P459" s="70"/>
      <c r="Q459" s="70"/>
      <c r="R459" s="70"/>
      <c r="S459" s="105"/>
      <c r="T459" s="70" t="n">
        <v>42442</v>
      </c>
      <c r="U459" s="70"/>
      <c r="V459" s="65" t="n">
        <v>2019</v>
      </c>
    </row>
    <row r="460" s="2" customFormat="true" ht="12.75" hidden="false" customHeight="true" outlineLevel="0" collapsed="false">
      <c r="A460" s="65" t="n">
        <v>20</v>
      </c>
      <c r="B460" s="68" t="s">
        <v>463</v>
      </c>
      <c r="C460" s="70" t="n">
        <f aca="false">'Раздел 1'!P460</f>
        <v>120833.48412</v>
      </c>
      <c r="D460" s="70"/>
      <c r="E460" s="70"/>
      <c r="F460" s="70"/>
      <c r="G460" s="70"/>
      <c r="H460" s="70"/>
      <c r="I460" s="70"/>
      <c r="J460" s="105"/>
      <c r="K460" s="105"/>
      <c r="L460" s="70"/>
      <c r="M460" s="70"/>
      <c r="N460" s="70"/>
      <c r="O460" s="70"/>
      <c r="P460" s="70"/>
      <c r="Q460" s="70"/>
      <c r="R460" s="70"/>
      <c r="S460" s="105"/>
      <c r="T460" s="70" t="n">
        <v>120833.48412</v>
      </c>
      <c r="U460" s="70"/>
      <c r="V460" s="65" t="n">
        <v>2019</v>
      </c>
    </row>
    <row r="461" s="2" customFormat="true" ht="12.75" hidden="false" customHeight="true" outlineLevel="0" collapsed="false">
      <c r="A461" s="65" t="n">
        <v>21</v>
      </c>
      <c r="B461" s="68" t="s">
        <v>464</v>
      </c>
      <c r="C461" s="70" t="n">
        <f aca="false">'Раздел 1'!P461</f>
        <v>51131</v>
      </c>
      <c r="D461" s="70"/>
      <c r="E461" s="70"/>
      <c r="F461" s="70"/>
      <c r="G461" s="70"/>
      <c r="H461" s="70"/>
      <c r="I461" s="70"/>
      <c r="J461" s="105"/>
      <c r="K461" s="105"/>
      <c r="L461" s="70"/>
      <c r="M461" s="70"/>
      <c r="N461" s="70"/>
      <c r="O461" s="70"/>
      <c r="P461" s="70"/>
      <c r="Q461" s="70"/>
      <c r="R461" s="70"/>
      <c r="S461" s="105"/>
      <c r="T461" s="70" t="n">
        <v>51131</v>
      </c>
      <c r="U461" s="70"/>
      <c r="V461" s="65" t="n">
        <v>2019</v>
      </c>
    </row>
    <row r="462" s="2" customFormat="true" ht="12.75" hidden="false" customHeight="true" outlineLevel="0" collapsed="false">
      <c r="A462" s="65" t="n">
        <v>22</v>
      </c>
      <c r="B462" s="68" t="s">
        <v>465</v>
      </c>
      <c r="C462" s="70" t="n">
        <f aca="false">'Раздел 1'!P462</f>
        <v>37704</v>
      </c>
      <c r="D462" s="70"/>
      <c r="E462" s="70"/>
      <c r="F462" s="70"/>
      <c r="G462" s="70"/>
      <c r="H462" s="70"/>
      <c r="I462" s="70"/>
      <c r="J462" s="105"/>
      <c r="K462" s="105"/>
      <c r="L462" s="70"/>
      <c r="M462" s="70"/>
      <c r="N462" s="70"/>
      <c r="O462" s="70"/>
      <c r="P462" s="70"/>
      <c r="Q462" s="70"/>
      <c r="R462" s="70"/>
      <c r="S462" s="105"/>
      <c r="T462" s="70" t="n">
        <v>37704</v>
      </c>
      <c r="U462" s="70"/>
      <c r="V462" s="65" t="n">
        <v>2019</v>
      </c>
    </row>
    <row r="463" s="2" customFormat="true" ht="12.75" hidden="false" customHeight="true" outlineLevel="0" collapsed="false">
      <c r="A463" s="65" t="n">
        <v>23</v>
      </c>
      <c r="B463" s="68" t="s">
        <v>466</v>
      </c>
      <c r="C463" s="70" t="n">
        <f aca="false">'Раздел 1'!P463</f>
        <v>99664.49</v>
      </c>
      <c r="D463" s="70"/>
      <c r="E463" s="70"/>
      <c r="F463" s="70"/>
      <c r="G463" s="70"/>
      <c r="H463" s="70"/>
      <c r="I463" s="70"/>
      <c r="J463" s="105"/>
      <c r="K463" s="105"/>
      <c r="L463" s="70"/>
      <c r="M463" s="70"/>
      <c r="N463" s="70"/>
      <c r="O463" s="70"/>
      <c r="P463" s="70"/>
      <c r="Q463" s="70"/>
      <c r="R463" s="70"/>
      <c r="S463" s="105"/>
      <c r="T463" s="70" t="n">
        <v>99664.49</v>
      </c>
      <c r="U463" s="70"/>
      <c r="V463" s="65" t="n">
        <v>2019</v>
      </c>
    </row>
    <row r="464" s="2" customFormat="true" ht="12.75" hidden="false" customHeight="true" outlineLevel="0" collapsed="false">
      <c r="A464" s="65" t="n">
        <v>24</v>
      </c>
      <c r="B464" s="68" t="s">
        <v>468</v>
      </c>
      <c r="C464" s="70" t="n">
        <f aca="false">'Раздел 1'!P464</f>
        <v>127913.5458</v>
      </c>
      <c r="D464" s="70"/>
      <c r="E464" s="70"/>
      <c r="F464" s="70"/>
      <c r="G464" s="70"/>
      <c r="H464" s="70"/>
      <c r="I464" s="70"/>
      <c r="J464" s="105"/>
      <c r="K464" s="105"/>
      <c r="L464" s="70"/>
      <c r="M464" s="70"/>
      <c r="N464" s="70"/>
      <c r="O464" s="70"/>
      <c r="P464" s="70"/>
      <c r="Q464" s="70"/>
      <c r="R464" s="70"/>
      <c r="S464" s="105"/>
      <c r="T464" s="70" t="n">
        <v>127913.5458</v>
      </c>
      <c r="U464" s="70"/>
      <c r="V464" s="65" t="n">
        <v>2019</v>
      </c>
    </row>
    <row r="465" s="2" customFormat="true" ht="12.75" hidden="false" customHeight="true" outlineLevel="0" collapsed="false">
      <c r="A465" s="65" t="n">
        <v>25</v>
      </c>
      <c r="B465" s="68" t="s">
        <v>469</v>
      </c>
      <c r="C465" s="70" t="n">
        <f aca="false">'Раздел 1'!P465</f>
        <v>291906.9306</v>
      </c>
      <c r="D465" s="70"/>
      <c r="E465" s="70"/>
      <c r="F465" s="70"/>
      <c r="G465" s="70"/>
      <c r="H465" s="70"/>
      <c r="I465" s="70"/>
      <c r="J465" s="105"/>
      <c r="K465" s="105"/>
      <c r="L465" s="70"/>
      <c r="M465" s="70"/>
      <c r="N465" s="70"/>
      <c r="O465" s="70"/>
      <c r="P465" s="70"/>
      <c r="Q465" s="70"/>
      <c r="R465" s="70"/>
      <c r="S465" s="105"/>
      <c r="T465" s="70" t="n">
        <v>291906.9306</v>
      </c>
      <c r="U465" s="70"/>
      <c r="V465" s="65" t="n">
        <v>2019</v>
      </c>
    </row>
    <row r="466" s="2" customFormat="true" ht="12.75" hidden="false" customHeight="true" outlineLevel="0" collapsed="false">
      <c r="A466" s="65" t="n">
        <v>26</v>
      </c>
      <c r="B466" s="68" t="s">
        <v>470</v>
      </c>
      <c r="C466" s="70" t="n">
        <f aca="false">'Раздел 1'!P466</f>
        <v>309445.2918</v>
      </c>
      <c r="D466" s="70"/>
      <c r="E466" s="70"/>
      <c r="F466" s="70"/>
      <c r="G466" s="70"/>
      <c r="H466" s="70"/>
      <c r="I466" s="70"/>
      <c r="J466" s="105"/>
      <c r="K466" s="105"/>
      <c r="L466" s="70"/>
      <c r="M466" s="70"/>
      <c r="N466" s="70"/>
      <c r="O466" s="70"/>
      <c r="P466" s="70"/>
      <c r="Q466" s="70"/>
      <c r="R466" s="70"/>
      <c r="S466" s="105"/>
      <c r="T466" s="70" t="n">
        <v>309445.2918</v>
      </c>
      <c r="U466" s="70"/>
      <c r="V466" s="65" t="n">
        <v>2019</v>
      </c>
    </row>
    <row r="467" s="2" customFormat="true" ht="12.75" hidden="false" customHeight="true" outlineLevel="0" collapsed="false">
      <c r="A467" s="65" t="n">
        <v>27</v>
      </c>
      <c r="B467" s="68" t="s">
        <v>471</v>
      </c>
      <c r="C467" s="70" t="n">
        <f aca="false">'Раздел 1'!P467</f>
        <v>48143</v>
      </c>
      <c r="D467" s="70"/>
      <c r="E467" s="70"/>
      <c r="F467" s="70"/>
      <c r="G467" s="70"/>
      <c r="H467" s="70"/>
      <c r="I467" s="70"/>
      <c r="J467" s="105"/>
      <c r="K467" s="105"/>
      <c r="L467" s="70"/>
      <c r="M467" s="70"/>
      <c r="N467" s="70"/>
      <c r="O467" s="70"/>
      <c r="P467" s="70"/>
      <c r="Q467" s="70"/>
      <c r="R467" s="70"/>
      <c r="S467" s="105"/>
      <c r="T467" s="70" t="n">
        <v>48143</v>
      </c>
      <c r="U467" s="70"/>
      <c r="V467" s="65" t="n">
        <v>2019</v>
      </c>
    </row>
    <row r="468" s="2" customFormat="true" ht="12.75" hidden="false" customHeight="true" outlineLevel="0" collapsed="false">
      <c r="A468" s="65" t="n">
        <v>28</v>
      </c>
      <c r="B468" s="68" t="s">
        <v>473</v>
      </c>
      <c r="C468" s="70" t="n">
        <f aca="false">'Раздел 1'!P468</f>
        <v>142766.1432</v>
      </c>
      <c r="D468" s="70"/>
      <c r="E468" s="70"/>
      <c r="F468" s="70"/>
      <c r="G468" s="70"/>
      <c r="H468" s="70"/>
      <c r="I468" s="70"/>
      <c r="J468" s="105"/>
      <c r="K468" s="105"/>
      <c r="L468" s="70"/>
      <c r="M468" s="70"/>
      <c r="N468" s="70"/>
      <c r="O468" s="70"/>
      <c r="P468" s="70"/>
      <c r="Q468" s="70"/>
      <c r="R468" s="70"/>
      <c r="S468" s="105"/>
      <c r="T468" s="70" t="n">
        <v>142766.1432</v>
      </c>
      <c r="U468" s="70"/>
      <c r="V468" s="65" t="n">
        <v>2019</v>
      </c>
    </row>
    <row r="469" s="2" customFormat="true" ht="12.75" hidden="false" customHeight="true" outlineLevel="0" collapsed="false">
      <c r="A469" s="65" t="n">
        <v>29</v>
      </c>
      <c r="B469" s="68" t="s">
        <v>474</v>
      </c>
      <c r="C469" s="70" t="n">
        <v>20736</v>
      </c>
      <c r="D469" s="70"/>
      <c r="E469" s="70"/>
      <c r="F469" s="70"/>
      <c r="G469" s="70"/>
      <c r="H469" s="70"/>
      <c r="I469" s="70"/>
      <c r="J469" s="105"/>
      <c r="K469" s="105"/>
      <c r="L469" s="70"/>
      <c r="M469" s="70"/>
      <c r="N469" s="70"/>
      <c r="O469" s="70"/>
      <c r="P469" s="70"/>
      <c r="Q469" s="70"/>
      <c r="R469" s="70"/>
      <c r="S469" s="105"/>
      <c r="T469" s="70" t="n">
        <v>20736</v>
      </c>
      <c r="U469" s="70"/>
      <c r="V469" s="65" t="n">
        <v>2019</v>
      </c>
    </row>
    <row r="470" s="2" customFormat="true" ht="12.75" hidden="false" customHeight="true" outlineLevel="0" collapsed="false">
      <c r="A470" s="65" t="n">
        <v>30</v>
      </c>
      <c r="B470" s="68" t="s">
        <v>475</v>
      </c>
      <c r="C470" s="70" t="n">
        <v>20736</v>
      </c>
      <c r="D470" s="70"/>
      <c r="E470" s="70"/>
      <c r="F470" s="70"/>
      <c r="G470" s="70"/>
      <c r="H470" s="70"/>
      <c r="I470" s="70"/>
      <c r="J470" s="105"/>
      <c r="K470" s="105"/>
      <c r="L470" s="70"/>
      <c r="M470" s="70"/>
      <c r="N470" s="70"/>
      <c r="O470" s="70"/>
      <c r="P470" s="70"/>
      <c r="Q470" s="70"/>
      <c r="R470" s="70"/>
      <c r="S470" s="105"/>
      <c r="T470" s="70" t="n">
        <v>20736</v>
      </c>
      <c r="U470" s="70"/>
      <c r="V470" s="65" t="n">
        <v>2019</v>
      </c>
    </row>
    <row r="471" s="2" customFormat="true" ht="12.75" hidden="false" customHeight="true" outlineLevel="0" collapsed="false">
      <c r="A471" s="65" t="n">
        <v>31</v>
      </c>
      <c r="B471" s="68" t="s">
        <v>476</v>
      </c>
      <c r="C471" s="70" t="n">
        <v>20736</v>
      </c>
      <c r="D471" s="70"/>
      <c r="E471" s="70"/>
      <c r="F471" s="70"/>
      <c r="G471" s="70"/>
      <c r="H471" s="70"/>
      <c r="I471" s="70"/>
      <c r="J471" s="105"/>
      <c r="K471" s="105"/>
      <c r="L471" s="70"/>
      <c r="M471" s="70"/>
      <c r="N471" s="70"/>
      <c r="O471" s="70"/>
      <c r="P471" s="70"/>
      <c r="Q471" s="70"/>
      <c r="R471" s="70"/>
      <c r="S471" s="105"/>
      <c r="T471" s="70" t="n">
        <v>20736</v>
      </c>
      <c r="U471" s="70"/>
      <c r="V471" s="65" t="n">
        <v>2019</v>
      </c>
    </row>
    <row r="472" s="2" customFormat="true" ht="12.75" hidden="false" customHeight="true" outlineLevel="0" collapsed="false">
      <c r="A472" s="65" t="n">
        <v>32</v>
      </c>
      <c r="B472" s="68" t="s">
        <v>477</v>
      </c>
      <c r="C472" s="70" t="n">
        <v>20736</v>
      </c>
      <c r="D472" s="70"/>
      <c r="E472" s="70"/>
      <c r="F472" s="70"/>
      <c r="G472" s="70"/>
      <c r="H472" s="70"/>
      <c r="I472" s="70"/>
      <c r="J472" s="105"/>
      <c r="K472" s="105"/>
      <c r="L472" s="70"/>
      <c r="M472" s="70"/>
      <c r="N472" s="70"/>
      <c r="O472" s="70"/>
      <c r="P472" s="70"/>
      <c r="Q472" s="70"/>
      <c r="R472" s="70"/>
      <c r="S472" s="105"/>
      <c r="T472" s="70" t="n">
        <v>20736</v>
      </c>
      <c r="U472" s="70"/>
      <c r="V472" s="65" t="n">
        <v>2019</v>
      </c>
    </row>
    <row r="473" s="2" customFormat="true" ht="12.75" hidden="false" customHeight="true" outlineLevel="0" collapsed="false">
      <c r="A473" s="65" t="n">
        <v>33</v>
      </c>
      <c r="B473" s="68" t="s">
        <v>478</v>
      </c>
      <c r="C473" s="70" t="n">
        <v>20736</v>
      </c>
      <c r="D473" s="70"/>
      <c r="E473" s="70"/>
      <c r="F473" s="70"/>
      <c r="G473" s="70"/>
      <c r="H473" s="70"/>
      <c r="I473" s="70"/>
      <c r="J473" s="105"/>
      <c r="K473" s="105"/>
      <c r="L473" s="70"/>
      <c r="M473" s="70"/>
      <c r="N473" s="70"/>
      <c r="O473" s="70"/>
      <c r="P473" s="70"/>
      <c r="Q473" s="70"/>
      <c r="R473" s="70"/>
      <c r="S473" s="105"/>
      <c r="T473" s="70" t="n">
        <v>20736</v>
      </c>
      <c r="U473" s="70"/>
      <c r="V473" s="65" t="n">
        <v>2019</v>
      </c>
    </row>
    <row r="474" s="2" customFormat="true" ht="12.75" hidden="false" customHeight="true" outlineLevel="0" collapsed="false">
      <c r="A474" s="65" t="n">
        <v>34</v>
      </c>
      <c r="B474" s="68" t="s">
        <v>479</v>
      </c>
      <c r="C474" s="70" t="n">
        <v>302776.18434</v>
      </c>
      <c r="D474" s="70"/>
      <c r="E474" s="70"/>
      <c r="F474" s="70"/>
      <c r="G474" s="70"/>
      <c r="H474" s="70"/>
      <c r="I474" s="70"/>
      <c r="J474" s="105"/>
      <c r="K474" s="105"/>
      <c r="L474" s="70"/>
      <c r="M474" s="70"/>
      <c r="N474" s="70"/>
      <c r="O474" s="70"/>
      <c r="P474" s="70"/>
      <c r="Q474" s="70"/>
      <c r="R474" s="70"/>
      <c r="S474" s="105"/>
      <c r="T474" s="70" t="n">
        <v>302776.18434</v>
      </c>
      <c r="U474" s="70"/>
      <c r="V474" s="65" t="n">
        <v>2019</v>
      </c>
    </row>
    <row r="475" s="2" customFormat="true" ht="12.75" hidden="false" customHeight="true" outlineLevel="0" collapsed="false">
      <c r="A475" s="65" t="n">
        <v>35</v>
      </c>
      <c r="B475" s="68" t="s">
        <v>480</v>
      </c>
      <c r="C475" s="70" t="n">
        <v>269323.86366</v>
      </c>
      <c r="D475" s="70"/>
      <c r="E475" s="70"/>
      <c r="F475" s="70"/>
      <c r="G475" s="70"/>
      <c r="H475" s="70"/>
      <c r="I475" s="70"/>
      <c r="J475" s="105"/>
      <c r="K475" s="105"/>
      <c r="L475" s="70"/>
      <c r="M475" s="70"/>
      <c r="N475" s="70"/>
      <c r="O475" s="70"/>
      <c r="P475" s="70"/>
      <c r="Q475" s="70"/>
      <c r="R475" s="70"/>
      <c r="S475" s="105"/>
      <c r="T475" s="70" t="n">
        <v>269323.86366</v>
      </c>
      <c r="U475" s="70"/>
      <c r="V475" s="65" t="n">
        <v>2019</v>
      </c>
    </row>
    <row r="476" s="2" customFormat="true" ht="12.75" hidden="false" customHeight="true" outlineLevel="0" collapsed="false">
      <c r="A476" s="65" t="n">
        <v>36</v>
      </c>
      <c r="B476" s="68" t="s">
        <v>481</v>
      </c>
      <c r="C476" s="70" t="n">
        <v>851324</v>
      </c>
      <c r="D476" s="70"/>
      <c r="E476" s="70"/>
      <c r="F476" s="70"/>
      <c r="G476" s="70"/>
      <c r="H476" s="70"/>
      <c r="I476" s="70"/>
      <c r="J476" s="105"/>
      <c r="K476" s="105"/>
      <c r="L476" s="70"/>
      <c r="M476" s="70"/>
      <c r="N476" s="70"/>
      <c r="O476" s="70"/>
      <c r="P476" s="70"/>
      <c r="Q476" s="70"/>
      <c r="R476" s="70"/>
      <c r="S476" s="105"/>
      <c r="T476" s="70" t="n">
        <v>851324</v>
      </c>
      <c r="U476" s="70"/>
      <c r="V476" s="65" t="n">
        <v>2019</v>
      </c>
    </row>
    <row r="477" s="2" customFormat="true" ht="12.75" hidden="false" customHeight="true" outlineLevel="0" collapsed="false">
      <c r="A477" s="65" t="n">
        <v>37</v>
      </c>
      <c r="B477" s="68" t="s">
        <v>483</v>
      </c>
      <c r="C477" s="70" t="n">
        <v>773092</v>
      </c>
      <c r="D477" s="70"/>
      <c r="E477" s="70"/>
      <c r="F477" s="70"/>
      <c r="G477" s="70"/>
      <c r="H477" s="70"/>
      <c r="I477" s="70"/>
      <c r="J477" s="105"/>
      <c r="K477" s="105"/>
      <c r="L477" s="70"/>
      <c r="M477" s="70"/>
      <c r="N477" s="70"/>
      <c r="O477" s="70"/>
      <c r="P477" s="70"/>
      <c r="Q477" s="70"/>
      <c r="R477" s="70"/>
      <c r="S477" s="105"/>
      <c r="T477" s="70" t="n">
        <v>773092</v>
      </c>
      <c r="U477" s="70"/>
      <c r="V477" s="65" t="n">
        <v>2019</v>
      </c>
    </row>
    <row r="478" s="138" customFormat="true" ht="12.75" hidden="false" customHeight="true" outlineLevel="0" collapsed="false">
      <c r="A478" s="47" t="s">
        <v>484</v>
      </c>
      <c r="B478" s="47"/>
      <c r="C478" s="54" t="n">
        <f aca="false">SUM(C441:C477)</f>
        <v>4581044.0945</v>
      </c>
      <c r="D478" s="54" t="n">
        <f aca="false">SUM(D441:D477)</f>
        <v>0</v>
      </c>
      <c r="E478" s="54" t="n">
        <f aca="false">SUM(E441:E477)</f>
        <v>0</v>
      </c>
      <c r="F478" s="54" t="n">
        <f aca="false">SUM(F441:F477)</f>
        <v>0</v>
      </c>
      <c r="G478" s="54" t="n">
        <f aca="false">SUM(G441:G477)</f>
        <v>0</v>
      </c>
      <c r="H478" s="54" t="n">
        <f aca="false">SUM(H441:H477)</f>
        <v>0</v>
      </c>
      <c r="I478" s="54" t="n">
        <f aca="false">SUM(I441:I477)</f>
        <v>0</v>
      </c>
      <c r="J478" s="54" t="n">
        <f aca="false">SUM(J441:J477)</f>
        <v>0</v>
      </c>
      <c r="K478" s="54" t="n">
        <f aca="false">SUM(K441:K477)</f>
        <v>0</v>
      </c>
      <c r="L478" s="54" t="n">
        <f aca="false">SUM(L441:L477)</f>
        <v>0</v>
      </c>
      <c r="M478" s="54" t="n">
        <f aca="false">SUM(M441:M477)</f>
        <v>0</v>
      </c>
      <c r="N478" s="54" t="n">
        <f aca="false">SUM(N441:N477)</f>
        <v>0</v>
      </c>
      <c r="O478" s="54" t="n">
        <f aca="false">SUM(O441:O477)</f>
        <v>0</v>
      </c>
      <c r="P478" s="54" t="n">
        <f aca="false">SUM(P441:P477)</f>
        <v>0</v>
      </c>
      <c r="Q478" s="54" t="n">
        <f aca="false">SUM(Q441:Q477)</f>
        <v>0</v>
      </c>
      <c r="R478" s="54" t="n">
        <f aca="false">SUM(R441:R477)</f>
        <v>0</v>
      </c>
      <c r="S478" s="54" t="n">
        <f aca="false">SUM(S441:S477)</f>
        <v>0</v>
      </c>
      <c r="T478" s="54" t="n">
        <f aca="false">SUM(T441:T477)</f>
        <v>4581044.0945</v>
      </c>
      <c r="U478" s="54" t="n">
        <f aca="false">SUM(U441:U477)</f>
        <v>0</v>
      </c>
      <c r="V478" s="49"/>
      <c r="W478" s="85"/>
      <c r="X478" s="85"/>
      <c r="Y478" s="85"/>
      <c r="Z478" s="85"/>
      <c r="AA478" s="85"/>
      <c r="AB478" s="85"/>
      <c r="AC478" s="85"/>
      <c r="AD478" s="85"/>
      <c r="AE478" s="85"/>
      <c r="AF478" s="85"/>
      <c r="AG478" s="85"/>
      <c r="AH478" s="85"/>
      <c r="AI478" s="85"/>
      <c r="AJ478" s="85"/>
      <c r="AK478" s="85"/>
      <c r="AL478" s="85"/>
      <c r="AM478" s="85"/>
      <c r="AN478" s="85"/>
      <c r="AO478" s="85"/>
      <c r="AP478" s="85"/>
      <c r="AQ478" s="85"/>
      <c r="AR478" s="85"/>
      <c r="AS478" s="85"/>
      <c r="AT478" s="85"/>
      <c r="AU478" s="85"/>
      <c r="AV478" s="85"/>
      <c r="AW478" s="85"/>
      <c r="AX478" s="85"/>
      <c r="AY478" s="85"/>
      <c r="AZ478" s="85"/>
      <c r="BA478" s="85"/>
      <c r="BB478" s="85"/>
      <c r="BC478" s="85"/>
      <c r="BD478" s="85"/>
    </row>
    <row r="479" s="2" customFormat="true" ht="12.75" hidden="false" customHeight="true" outlineLevel="0" collapsed="false">
      <c r="A479" s="65" t="n">
        <v>1</v>
      </c>
      <c r="B479" s="68" t="s">
        <v>444</v>
      </c>
      <c r="C479" s="70" t="n">
        <f aca="false">D479+E479+F479+G479+H479+I479+K479+M479+O479+Q479+R479+T479+U479+S479</f>
        <v>804312.34</v>
      </c>
      <c r="D479" s="70" t="n">
        <v>787460.68</v>
      </c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 t="n">
        <f aca="false">ROUND(0.0214*(D479+E479+F479+G479+H479+I479+M479+O479+R479+S479+Q479),2)</f>
        <v>16851.66</v>
      </c>
      <c r="V479" s="65" t="n">
        <v>2020</v>
      </c>
    </row>
    <row r="480" s="2" customFormat="true" ht="12.75" hidden="false" customHeight="true" outlineLevel="0" collapsed="false">
      <c r="A480" s="65" t="n">
        <v>2</v>
      </c>
      <c r="B480" s="68" t="s">
        <v>447</v>
      </c>
      <c r="C480" s="70" t="n">
        <f aca="false">D480+E480+F480+G480+H480+I480+K480+M480+O480+Q480+R480+T480+U480+S480</f>
        <v>731483.7975424</v>
      </c>
      <c r="D480" s="70" t="n">
        <v>716158.016</v>
      </c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 t="n">
        <v>15325.7815424</v>
      </c>
      <c r="V480" s="65" t="n">
        <v>2020</v>
      </c>
    </row>
    <row r="481" s="2" customFormat="true" ht="12.75" hidden="false" customHeight="true" outlineLevel="0" collapsed="false">
      <c r="A481" s="65" t="n">
        <v>3</v>
      </c>
      <c r="B481" s="68" t="s">
        <v>448</v>
      </c>
      <c r="C481" s="70" t="n">
        <f aca="false">D481+E481+F481+G481+H481+I481+K481+M481+O481+Q481+R481+T481+U481+S481</f>
        <v>480981.3639852</v>
      </c>
      <c r="D481" s="70" t="n">
        <v>470904.018</v>
      </c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 t="n">
        <v>10077.3459852</v>
      </c>
      <c r="V481" s="65" t="n">
        <v>2020</v>
      </c>
    </row>
    <row r="482" s="2" customFormat="true" ht="12.75" hidden="false" customHeight="true" outlineLevel="0" collapsed="false">
      <c r="A482" s="65" t="n">
        <v>4</v>
      </c>
      <c r="B482" s="68" t="s">
        <v>479</v>
      </c>
      <c r="C482" s="70" t="n">
        <f aca="false">D482+E482+F482+G482+H482+I482+K482+M482+O482+Q482+R482+T482+U482+S482</f>
        <v>827222.61</v>
      </c>
      <c r="D482" s="70" t="n">
        <v>813266</v>
      </c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 t="n">
        <v>13956.61</v>
      </c>
      <c r="V482" s="65" t="n">
        <v>2020</v>
      </c>
    </row>
    <row r="483" s="2" customFormat="true" ht="12.75" hidden="false" customHeight="true" outlineLevel="0" collapsed="false">
      <c r="A483" s="65" t="n">
        <v>5</v>
      </c>
      <c r="B483" s="68" t="s">
        <v>462</v>
      </c>
      <c r="C483" s="70" t="n">
        <f aca="false">D483+E483+F483+G483+H483+I483+K483+M483+O483+Q483+R483+T483+U483+S483</f>
        <v>294181.64</v>
      </c>
      <c r="D483" s="70" t="n">
        <v>289676.19</v>
      </c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 t="n">
        <v>4505.45</v>
      </c>
      <c r="V483" s="65" t="n">
        <v>2020</v>
      </c>
    </row>
    <row r="484" s="2" customFormat="true" ht="12.75" hidden="false" customHeight="true" outlineLevel="0" collapsed="false">
      <c r="A484" s="65" t="n">
        <v>6</v>
      </c>
      <c r="B484" s="68" t="s">
        <v>464</v>
      </c>
      <c r="C484" s="70" t="n">
        <f aca="false">D484+E484+F484+G484+H484+I484+K484+M484+O484+Q484+R484+T484+U484+S484</f>
        <v>273849.821508</v>
      </c>
      <c r="D484" s="70" t="n">
        <v>268112.22</v>
      </c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 t="n">
        <f aca="false">(R484++Q484+O484+M484+I484+H484+G484+F484+E484+D484)*0.0214</f>
        <v>5737.601508</v>
      </c>
      <c r="V484" s="65" t="n">
        <v>2020</v>
      </c>
    </row>
    <row r="485" s="2" customFormat="true" ht="12.75" hidden="false" customHeight="true" outlineLevel="0" collapsed="false">
      <c r="A485" s="65" t="n">
        <v>7</v>
      </c>
      <c r="B485" s="68" t="s">
        <v>469</v>
      </c>
      <c r="C485" s="70" t="n">
        <f aca="false">D485+E485+F485+G485+H485+I485+K485+M485+O485+Q485+R485+T485+U485+S485</f>
        <v>675145.96</v>
      </c>
      <c r="D485" s="70" t="n">
        <v>665350</v>
      </c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 t="n">
        <v>9795.96</v>
      </c>
      <c r="V485" s="65" t="n">
        <v>2020</v>
      </c>
    </row>
    <row r="486" s="2" customFormat="true" ht="12.75" hidden="false" customHeight="true" outlineLevel="0" collapsed="false">
      <c r="A486" s="65" t="n">
        <v>8</v>
      </c>
      <c r="B486" s="68" t="s">
        <v>470</v>
      </c>
      <c r="C486" s="70" t="n">
        <f aca="false">D486+E486+F486+G486+H486+I486+K486+M486+O486+Q486+R486+T486+U486+S486</f>
        <v>858679.78</v>
      </c>
      <c r="D486" s="70" t="n">
        <v>848011</v>
      </c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 t="n">
        <v>10668.78</v>
      </c>
      <c r="V486" s="65" t="n">
        <v>2020</v>
      </c>
    </row>
    <row r="487" s="138" customFormat="true" ht="12.75" hidden="false" customHeight="true" outlineLevel="0" collapsed="false">
      <c r="A487" s="47" t="s">
        <v>485</v>
      </c>
      <c r="B487" s="47"/>
      <c r="C487" s="54" t="n">
        <f aca="false">SUM(C479:C486)</f>
        <v>4945857.3130356</v>
      </c>
      <c r="D487" s="54" t="n">
        <f aca="false">SUM(D479:D486)</f>
        <v>4858938.124</v>
      </c>
      <c r="E487" s="54" t="n">
        <f aca="false">SUM(E479:E486)</f>
        <v>0</v>
      </c>
      <c r="F487" s="54" t="n">
        <f aca="false">SUM(F479:F486)</f>
        <v>0</v>
      </c>
      <c r="G487" s="54" t="n">
        <f aca="false">SUM(G479:G486)</f>
        <v>0</v>
      </c>
      <c r="H487" s="54" t="n">
        <f aca="false">SUM(H479:H486)</f>
        <v>0</v>
      </c>
      <c r="I487" s="54" t="n">
        <f aca="false">SUM(I479:I486)</f>
        <v>0</v>
      </c>
      <c r="J487" s="54" t="n">
        <f aca="false">SUM(J479:J486)</f>
        <v>0</v>
      </c>
      <c r="K487" s="54" t="n">
        <f aca="false">SUM(K479:K486)</f>
        <v>0</v>
      </c>
      <c r="L487" s="54" t="n">
        <f aca="false">SUM(L479:L486)</f>
        <v>0</v>
      </c>
      <c r="M487" s="54" t="n">
        <f aca="false">SUM(M479:M486)</f>
        <v>0</v>
      </c>
      <c r="N487" s="54" t="n">
        <f aca="false">SUM(N479:N486)</f>
        <v>0</v>
      </c>
      <c r="O487" s="54" t="n">
        <f aca="false">SUM(O479:O486)</f>
        <v>0</v>
      </c>
      <c r="P487" s="54" t="n">
        <f aca="false">SUM(P479:P486)</f>
        <v>0</v>
      </c>
      <c r="Q487" s="54" t="n">
        <f aca="false">SUM(Q479:Q486)</f>
        <v>0</v>
      </c>
      <c r="R487" s="54" t="n">
        <f aca="false">SUM(R479:R486)</f>
        <v>0</v>
      </c>
      <c r="S487" s="54" t="n">
        <f aca="false">SUM(S479:S486)</f>
        <v>0</v>
      </c>
      <c r="T487" s="54" t="n">
        <f aca="false">SUM(T479:T486)</f>
        <v>0</v>
      </c>
      <c r="U487" s="54" t="n">
        <f aca="false">SUM(U479:U486)</f>
        <v>86919.1890356</v>
      </c>
      <c r="V487" s="49"/>
      <c r="W487" s="85"/>
      <c r="X487" s="85"/>
      <c r="Y487" s="85"/>
      <c r="Z487" s="85"/>
      <c r="AA487" s="85"/>
      <c r="AB487" s="85"/>
      <c r="AC487" s="85"/>
      <c r="AD487" s="85"/>
      <c r="AE487" s="85"/>
      <c r="AF487" s="85"/>
      <c r="AG487" s="85"/>
      <c r="AH487" s="85"/>
      <c r="AI487" s="85"/>
      <c r="AJ487" s="85"/>
      <c r="AK487" s="85"/>
      <c r="AL487" s="85"/>
      <c r="AM487" s="85"/>
      <c r="AN487" s="85"/>
      <c r="AO487" s="85"/>
      <c r="AP487" s="85"/>
      <c r="AQ487" s="85"/>
      <c r="AR487" s="85"/>
      <c r="AS487" s="85"/>
      <c r="AT487" s="85"/>
      <c r="AU487" s="85"/>
      <c r="AV487" s="85"/>
      <c r="AW487" s="85"/>
      <c r="AX487" s="85"/>
      <c r="AY487" s="85"/>
      <c r="AZ487" s="85"/>
      <c r="BA487" s="85"/>
      <c r="BB487" s="85"/>
      <c r="BC487" s="85"/>
      <c r="BD487" s="85"/>
    </row>
    <row r="488" s="2" customFormat="true" ht="12.75" hidden="false" customHeight="true" outlineLevel="0" collapsed="false">
      <c r="A488" s="65" t="n">
        <v>1</v>
      </c>
      <c r="B488" s="68" t="s">
        <v>481</v>
      </c>
      <c r="C488" s="70" t="n">
        <f aca="false">D488+E488+F488+G488+H488+I488+K488+M488+O488+Q488+R488+T488+U488+S488</f>
        <v>42445682.28</v>
      </c>
      <c r="D488" s="70" t="n">
        <v>2172068.05</v>
      </c>
      <c r="E488" s="70" t="n">
        <v>5960341.38</v>
      </c>
      <c r="F488" s="70"/>
      <c r="G488" s="70" t="n">
        <v>1932936.75</v>
      </c>
      <c r="H488" s="70"/>
      <c r="I488" s="70" t="n">
        <v>1078187.43</v>
      </c>
      <c r="J488" s="105"/>
      <c r="K488" s="105"/>
      <c r="L488" s="70" t="n">
        <v>1105.56</v>
      </c>
      <c r="M488" s="70" t="n">
        <v>9804269</v>
      </c>
      <c r="N488" s="70"/>
      <c r="O488" s="70"/>
      <c r="P488" s="70" t="n">
        <v>2250</v>
      </c>
      <c r="Q488" s="70" t="n">
        <v>20583963.75</v>
      </c>
      <c r="R488" s="70" t="n">
        <v>10505.42</v>
      </c>
      <c r="S488" s="105"/>
      <c r="T488" s="70"/>
      <c r="U488" s="70" t="n">
        <f aca="false">209287.33+694123.17</f>
        <v>903410.5</v>
      </c>
      <c r="V488" s="65" t="n">
        <v>2021</v>
      </c>
    </row>
    <row r="489" s="2" customFormat="true" ht="12.75" hidden="false" customHeight="true" outlineLevel="0" collapsed="false">
      <c r="A489" s="65" t="n">
        <v>2</v>
      </c>
      <c r="B489" s="68" t="s">
        <v>483</v>
      </c>
      <c r="C489" s="70" t="n">
        <f aca="false">D489+E489+F489+G489+H489+I489+K489+M489+O489+Q489+R489+T489+U489+S489</f>
        <v>36530262.73</v>
      </c>
      <c r="D489" s="70" t="n">
        <v>3062004</v>
      </c>
      <c r="E489" s="130" t="n">
        <v>4694470</v>
      </c>
      <c r="F489" s="70"/>
      <c r="G489" s="130" t="n">
        <v>2050492</v>
      </c>
      <c r="H489" s="70"/>
      <c r="I489" s="130" t="n">
        <v>1000408</v>
      </c>
      <c r="J489" s="105"/>
      <c r="K489" s="105"/>
      <c r="L489" s="70" t="n">
        <v>623.94</v>
      </c>
      <c r="M489" s="71" t="n">
        <v>10218469</v>
      </c>
      <c r="N489" s="70" t="n">
        <v>612</v>
      </c>
      <c r="O489" s="131" t="n">
        <v>1782913</v>
      </c>
      <c r="P489" s="70" t="n">
        <v>1890</v>
      </c>
      <c r="Q489" s="130" t="n">
        <v>12478216</v>
      </c>
      <c r="R489" s="130" t="n">
        <v>477922</v>
      </c>
      <c r="S489" s="105"/>
      <c r="T489" s="70"/>
      <c r="U489" s="131" t="n">
        <f aca="false">ROUND(0.0214*(D489+E489+F489+G489+H489+I489+M489+O489+R489+S489+Q489),2)</f>
        <v>765368.73</v>
      </c>
      <c r="V489" s="65" t="n">
        <v>2021</v>
      </c>
    </row>
    <row r="490" s="2" customFormat="true" ht="12.75" hidden="false" customHeight="true" outlineLevel="0" collapsed="false">
      <c r="A490" s="65" t="n">
        <v>3</v>
      </c>
      <c r="B490" s="68" t="s">
        <v>486</v>
      </c>
      <c r="C490" s="70" t="n">
        <f aca="false">D490+E490+F490+G490+H490+I490+K490+M490+O490+Q490+R490+T490+U490+S490</f>
        <v>96576.395</v>
      </c>
      <c r="D490" s="70"/>
      <c r="E490" s="70"/>
      <c r="F490" s="70"/>
      <c r="G490" s="70"/>
      <c r="H490" s="70"/>
      <c r="I490" s="70"/>
      <c r="J490" s="105"/>
      <c r="K490" s="105"/>
      <c r="L490" s="70"/>
      <c r="M490" s="70"/>
      <c r="N490" s="70"/>
      <c r="O490" s="70"/>
      <c r="P490" s="70"/>
      <c r="Q490" s="70"/>
      <c r="R490" s="70"/>
      <c r="S490" s="105"/>
      <c r="T490" s="70" t="n">
        <v>96576.395</v>
      </c>
      <c r="U490" s="70"/>
      <c r="V490" s="65" t="n">
        <v>2021</v>
      </c>
    </row>
    <row r="491" s="2" customFormat="true" ht="12.75" hidden="false" customHeight="true" outlineLevel="0" collapsed="false">
      <c r="A491" s="65" t="n">
        <v>4</v>
      </c>
      <c r="B491" s="68" t="s">
        <v>487</v>
      </c>
      <c r="C491" s="70" t="n">
        <f aca="false">D491+E491+F491+G491+H491+I491+K491+M491+O491+Q491+R491+T491+U491+S491</f>
        <v>96576.395</v>
      </c>
      <c r="D491" s="70"/>
      <c r="E491" s="70"/>
      <c r="F491" s="70"/>
      <c r="G491" s="70"/>
      <c r="H491" s="70"/>
      <c r="I491" s="70"/>
      <c r="J491" s="105"/>
      <c r="K491" s="105"/>
      <c r="L491" s="70"/>
      <c r="M491" s="70"/>
      <c r="N491" s="70"/>
      <c r="O491" s="70"/>
      <c r="P491" s="70"/>
      <c r="Q491" s="70"/>
      <c r="R491" s="70"/>
      <c r="S491" s="105"/>
      <c r="T491" s="70" t="n">
        <v>96576.395</v>
      </c>
      <c r="U491" s="70"/>
      <c r="V491" s="65" t="n">
        <v>2021</v>
      </c>
    </row>
    <row r="492" s="2" customFormat="true" ht="12.75" hidden="false" customHeight="true" outlineLevel="0" collapsed="false">
      <c r="A492" s="65" t="n">
        <v>5</v>
      </c>
      <c r="B492" s="68" t="s">
        <v>464</v>
      </c>
      <c r="C492" s="70" t="n">
        <f aca="false">D492+E492+F492+G492+H492+I492+K492+M492+O492+Q492+R492+T492+U492+S492</f>
        <v>7024043.808492</v>
      </c>
      <c r="D492" s="70"/>
      <c r="E492" s="70" t="n">
        <v>1114661.18</v>
      </c>
      <c r="F492" s="70"/>
      <c r="G492" s="70" t="n">
        <v>166192.21</v>
      </c>
      <c r="H492" s="70"/>
      <c r="I492" s="70" t="n">
        <v>159415</v>
      </c>
      <c r="J492" s="105"/>
      <c r="K492" s="105"/>
      <c r="L492" s="70" t="n">
        <v>395</v>
      </c>
      <c r="M492" s="70" t="n">
        <v>2610687.02</v>
      </c>
      <c r="N492" s="70"/>
      <c r="O492" s="70"/>
      <c r="P492" s="70" t="n">
        <v>360</v>
      </c>
      <c r="Q492" s="70" t="n">
        <v>2634484.85</v>
      </c>
      <c r="R492" s="70" t="n">
        <v>215841.15</v>
      </c>
      <c r="S492" s="105"/>
      <c r="T492" s="70"/>
      <c r="U492" s="70" t="n">
        <f aca="false">128500-U484</f>
        <v>122762.398492</v>
      </c>
      <c r="V492" s="65" t="n">
        <v>2021</v>
      </c>
    </row>
    <row r="493" s="2" customFormat="true" ht="12.75" hidden="false" customHeight="true" outlineLevel="0" collapsed="false">
      <c r="A493" s="65" t="n">
        <v>6</v>
      </c>
      <c r="B493" s="68" t="s">
        <v>444</v>
      </c>
      <c r="C493" s="70" t="n">
        <f aca="false">D493+E493+F493+G493+H493+I493+K493+M493+O493+Q493+R493+T493+U493+S493</f>
        <v>8465246.07</v>
      </c>
      <c r="D493" s="70"/>
      <c r="E493" s="70"/>
      <c r="F493" s="70"/>
      <c r="G493" s="70"/>
      <c r="H493" s="70"/>
      <c r="I493" s="70"/>
      <c r="J493" s="105"/>
      <c r="K493" s="105"/>
      <c r="L493" s="70" t="n">
        <v>548.7</v>
      </c>
      <c r="M493" s="71" t="n">
        <v>4215772.47</v>
      </c>
      <c r="N493" s="70"/>
      <c r="O493" s="70"/>
      <c r="P493" s="70" t="n">
        <v>366.1</v>
      </c>
      <c r="Q493" s="71" t="n">
        <v>3671381.99</v>
      </c>
      <c r="R493" s="71" t="n">
        <v>400730.86</v>
      </c>
      <c r="S493" s="105"/>
      <c r="T493" s="70"/>
      <c r="U493" s="70" t="n">
        <f aca="false">ROUND(0.0214*(D493+E493+F493+G493+H493+I493+M493+O493+R493+S493+Q493),2)</f>
        <v>177360.75</v>
      </c>
      <c r="V493" s="65" t="n">
        <v>2021</v>
      </c>
    </row>
    <row r="494" s="2" customFormat="true" ht="12.75" hidden="false" customHeight="true" outlineLevel="0" collapsed="false">
      <c r="A494" s="65" t="n">
        <v>7</v>
      </c>
      <c r="B494" s="68" t="s">
        <v>447</v>
      </c>
      <c r="C494" s="70" t="n">
        <f aca="false">D494+E494+F494+G494+H494+I494+K494+M494+O494+Q494+R494+T494+U494+S494</f>
        <v>6200438.99</v>
      </c>
      <c r="D494" s="70"/>
      <c r="E494" s="70"/>
      <c r="F494" s="70"/>
      <c r="G494" s="70"/>
      <c r="H494" s="70"/>
      <c r="I494" s="70"/>
      <c r="J494" s="105"/>
      <c r="K494" s="105"/>
      <c r="L494" s="70" t="n">
        <v>439</v>
      </c>
      <c r="M494" s="70" t="n">
        <v>3591382</v>
      </c>
      <c r="N494" s="70"/>
      <c r="O494" s="70"/>
      <c r="P494" s="70" t="n">
        <v>338.2</v>
      </c>
      <c r="Q494" s="70" t="n">
        <v>2289480</v>
      </c>
      <c r="R494" s="70" t="n">
        <v>237636</v>
      </c>
      <c r="S494" s="105"/>
      <c r="T494" s="70"/>
      <c r="U494" s="70" t="n">
        <f aca="false">ROUND(0.0214*(D494+E494+F494+G494+H494+I494+M494+O494+R494),2)</f>
        <v>81940.99</v>
      </c>
      <c r="V494" s="65" t="n">
        <v>2021</v>
      </c>
    </row>
    <row r="495" s="2" customFormat="true" ht="12.75" hidden="false" customHeight="true" outlineLevel="0" collapsed="false">
      <c r="A495" s="65" t="n">
        <v>8</v>
      </c>
      <c r="B495" s="68" t="s">
        <v>448</v>
      </c>
      <c r="C495" s="70" t="n">
        <f aca="false">D495+E495+F495+G495+H495+I495+K495+M495+O495+Q495+R495+T495+U495+S495</f>
        <v>5621000.09</v>
      </c>
      <c r="D495" s="70"/>
      <c r="E495" s="70"/>
      <c r="F495" s="70"/>
      <c r="G495" s="70"/>
      <c r="H495" s="70"/>
      <c r="I495" s="70"/>
      <c r="J495" s="105"/>
      <c r="K495" s="105"/>
      <c r="L495" s="70" t="n">
        <v>439</v>
      </c>
      <c r="M495" s="70" t="n">
        <v>2928260</v>
      </c>
      <c r="N495" s="70"/>
      <c r="O495" s="70"/>
      <c r="P495" s="70" t="n">
        <v>338.2</v>
      </c>
      <c r="Q495" s="70" t="n">
        <v>2385019</v>
      </c>
      <c r="R495" s="70" t="n">
        <v>239922</v>
      </c>
      <c r="S495" s="105"/>
      <c r="T495" s="70"/>
      <c r="U495" s="70" t="n">
        <f aca="false">ROUND(0.0214*(D495+E495+F495+G495+H495+I495+M495+O495+R495),2)</f>
        <v>67799.09</v>
      </c>
      <c r="V495" s="65" t="n">
        <v>2021</v>
      </c>
    </row>
    <row r="496" s="2" customFormat="true" ht="12.75" hidden="false" customHeight="true" outlineLevel="0" collapsed="false">
      <c r="A496" s="65" t="n">
        <v>9</v>
      </c>
      <c r="B496" s="68" t="s">
        <v>462</v>
      </c>
      <c r="C496" s="70" t="n">
        <f aca="false">D496+E496+F496+G496+H496+I496+K496+M496+O496+Q496+R496+T496+U496+S496</f>
        <v>9048293.66</v>
      </c>
      <c r="D496" s="70"/>
      <c r="E496" s="70" t="n">
        <v>1299795</v>
      </c>
      <c r="F496" s="70"/>
      <c r="G496" s="70" t="n">
        <v>239634</v>
      </c>
      <c r="H496" s="70"/>
      <c r="I496" s="70" t="n">
        <v>223842</v>
      </c>
      <c r="J496" s="105"/>
      <c r="K496" s="105"/>
      <c r="L496" s="70" t="n">
        <v>313</v>
      </c>
      <c r="M496" s="70" t="n">
        <v>3343123</v>
      </c>
      <c r="N496" s="70"/>
      <c r="O496" s="70"/>
      <c r="P496" s="70" t="n">
        <v>360</v>
      </c>
      <c r="Q496" s="70" t="n">
        <v>3647969</v>
      </c>
      <c r="R496" s="70" t="n">
        <v>184647</v>
      </c>
      <c r="S496" s="105"/>
      <c r="T496" s="70"/>
      <c r="U496" s="70" t="n">
        <v>109283.66</v>
      </c>
      <c r="V496" s="65" t="n">
        <v>2021</v>
      </c>
    </row>
    <row r="497" s="2" customFormat="true" ht="12.75" hidden="false" customHeight="true" outlineLevel="0" collapsed="false">
      <c r="A497" s="65" t="n">
        <v>10</v>
      </c>
      <c r="B497" s="68" t="s">
        <v>469</v>
      </c>
      <c r="C497" s="70" t="n">
        <f aca="false">D497+E497+F497+G497+H497+I497+K497+M497+O497+Q497+R497+T497+U497+S497</f>
        <v>9330954</v>
      </c>
      <c r="D497" s="70"/>
      <c r="E497" s="70" t="n">
        <v>2248370</v>
      </c>
      <c r="F497" s="70"/>
      <c r="G497" s="70" t="n">
        <v>611108</v>
      </c>
      <c r="H497" s="70"/>
      <c r="I497" s="70"/>
      <c r="J497" s="105"/>
      <c r="K497" s="105"/>
      <c r="L497" s="70" t="n">
        <v>546</v>
      </c>
      <c r="M497" s="70" t="n">
        <v>1713495</v>
      </c>
      <c r="N497" s="70"/>
      <c r="O497" s="70"/>
      <c r="P497" s="70" t="s">
        <v>962</v>
      </c>
      <c r="Q497" s="70" t="n">
        <v>4592870</v>
      </c>
      <c r="R497" s="70"/>
      <c r="S497" s="105"/>
      <c r="T497" s="70"/>
      <c r="U497" s="70" t="n">
        <v>165111</v>
      </c>
      <c r="V497" s="65" t="n">
        <v>2021</v>
      </c>
    </row>
    <row r="498" s="2" customFormat="true" ht="12.75" hidden="false" customHeight="true" outlineLevel="0" collapsed="false">
      <c r="A498" s="65" t="n">
        <v>11</v>
      </c>
      <c r="B498" s="68" t="s">
        <v>470</v>
      </c>
      <c r="C498" s="70" t="n">
        <f aca="false">D498+E498+F498+G498+H498+I498+K498+M498+O498+Q498+R498+T498+U498+S498</f>
        <v>14644701.44</v>
      </c>
      <c r="D498" s="70"/>
      <c r="E498" s="70" t="n">
        <v>2983182</v>
      </c>
      <c r="F498" s="70"/>
      <c r="G498" s="70" t="n">
        <v>331193</v>
      </c>
      <c r="H498" s="70"/>
      <c r="I498" s="70" t="n">
        <v>63914</v>
      </c>
      <c r="J498" s="105"/>
      <c r="K498" s="105"/>
      <c r="L498" s="70" t="n">
        <v>574</v>
      </c>
      <c r="M498" s="70" t="n">
        <v>5788360</v>
      </c>
      <c r="N498" s="70"/>
      <c r="O498" s="70"/>
      <c r="P498" s="70" t="n">
        <v>856</v>
      </c>
      <c r="Q498" s="70" t="n">
        <v>5194792</v>
      </c>
      <c r="R498" s="70" t="n">
        <v>78195</v>
      </c>
      <c r="S498" s="105"/>
      <c r="T498" s="70"/>
      <c r="U498" s="70" t="n">
        <v>205065.44</v>
      </c>
      <c r="V498" s="65" t="n">
        <v>2021</v>
      </c>
    </row>
    <row r="499" s="2" customFormat="true" ht="12.75" hidden="false" customHeight="true" outlineLevel="0" collapsed="false">
      <c r="A499" s="65" t="n">
        <v>12</v>
      </c>
      <c r="B499" s="68" t="s">
        <v>479</v>
      </c>
      <c r="C499" s="70" t="n">
        <f aca="false">D499+E499+F499+G499+H499+I499+K499+M499+O499+Q499+R499+T499+U499+S499</f>
        <v>11455134.21</v>
      </c>
      <c r="D499" s="70"/>
      <c r="E499" s="70" t="n">
        <v>2734602</v>
      </c>
      <c r="F499" s="70"/>
      <c r="G499" s="70" t="n">
        <v>494541</v>
      </c>
      <c r="H499" s="70"/>
      <c r="I499" s="70" t="n">
        <v>307374</v>
      </c>
      <c r="J499" s="105"/>
      <c r="K499" s="105"/>
      <c r="L499" s="70" t="s">
        <v>963</v>
      </c>
      <c r="M499" s="70" t="n">
        <v>4118316</v>
      </c>
      <c r="N499" s="70"/>
      <c r="O499" s="70"/>
      <c r="P499" s="70" t="s">
        <v>964</v>
      </c>
      <c r="Q499" s="70" t="n">
        <v>3106824</v>
      </c>
      <c r="R499" s="70" t="n">
        <v>517938</v>
      </c>
      <c r="S499" s="105"/>
      <c r="T499" s="70"/>
      <c r="U499" s="70" t="n">
        <v>175539.21</v>
      </c>
      <c r="V499" s="65" t="n">
        <v>2021</v>
      </c>
    </row>
    <row r="500" s="138" customFormat="true" ht="12.75" hidden="false" customHeight="true" outlineLevel="0" collapsed="false">
      <c r="A500" s="47" t="s">
        <v>488</v>
      </c>
      <c r="B500" s="47"/>
      <c r="C500" s="54" t="n">
        <f aca="false">SUM(C488:C499)</f>
        <v>150958910.068492</v>
      </c>
      <c r="D500" s="54" t="n">
        <f aca="false">SUM(D488:D499)</f>
        <v>5234072.05</v>
      </c>
      <c r="E500" s="54" t="n">
        <f aca="false">SUM(E488:E499)</f>
        <v>21035421.56</v>
      </c>
      <c r="F500" s="54" t="n">
        <f aca="false">SUM(F488:F499)</f>
        <v>0</v>
      </c>
      <c r="G500" s="54" t="n">
        <f aca="false">SUM(G488:G499)</f>
        <v>5826096.96</v>
      </c>
      <c r="H500" s="54" t="n">
        <f aca="false">SUM(H488:H499)</f>
        <v>0</v>
      </c>
      <c r="I500" s="54" t="n">
        <f aca="false">SUM(I488:I499)</f>
        <v>2833140.43</v>
      </c>
      <c r="J500" s="54" t="n">
        <f aca="false">SUM(J488:J499)</f>
        <v>0</v>
      </c>
      <c r="K500" s="54" t="n">
        <f aca="false">SUM(K488:K499)</f>
        <v>0</v>
      </c>
      <c r="L500" s="54" t="n">
        <f aca="false">SUM(L488:L499)</f>
        <v>4984.2</v>
      </c>
      <c r="M500" s="54" t="n">
        <f aca="false">SUM(M488:M499)</f>
        <v>48332133.49</v>
      </c>
      <c r="N500" s="54" t="n">
        <f aca="false">SUM(N488:N499)</f>
        <v>612</v>
      </c>
      <c r="O500" s="54" t="n">
        <f aca="false">SUM(O488:O499)</f>
        <v>1782913</v>
      </c>
      <c r="P500" s="54" t="n">
        <f aca="false">SUM(P488:P499)</f>
        <v>6758.5</v>
      </c>
      <c r="Q500" s="54" t="n">
        <f aca="false">SUM(Q488:Q499)</f>
        <v>60585000.59</v>
      </c>
      <c r="R500" s="54" t="n">
        <f aca="false">SUM(R488:R499)</f>
        <v>2363337.43</v>
      </c>
      <c r="S500" s="54" t="n">
        <f aca="false">SUM(S488:S499)</f>
        <v>0</v>
      </c>
      <c r="T500" s="54" t="n">
        <f aca="false">SUM(T488:T499)</f>
        <v>193152.79</v>
      </c>
      <c r="U500" s="54" t="n">
        <f aca="false">SUM(U488:U499)</f>
        <v>2773641.768492</v>
      </c>
      <c r="V500" s="54"/>
      <c r="W500" s="85"/>
      <c r="X500" s="85"/>
      <c r="Y500" s="85"/>
      <c r="Z500" s="85"/>
      <c r="AA500" s="85"/>
      <c r="AB500" s="85"/>
      <c r="AC500" s="85"/>
      <c r="AD500" s="85"/>
      <c r="AE500" s="85"/>
      <c r="AF500" s="85"/>
      <c r="AG500" s="85"/>
      <c r="AH500" s="85"/>
      <c r="AI500" s="85"/>
      <c r="AJ500" s="85"/>
      <c r="AK500" s="85"/>
      <c r="AL500" s="85"/>
      <c r="AM500" s="85"/>
      <c r="AN500" s="85"/>
      <c r="AO500" s="85"/>
      <c r="AP500" s="85"/>
      <c r="AQ500" s="85"/>
      <c r="AR500" s="85"/>
      <c r="AS500" s="85"/>
      <c r="AT500" s="85"/>
      <c r="AU500" s="85"/>
      <c r="AV500" s="85"/>
      <c r="AW500" s="85"/>
      <c r="AX500" s="85"/>
      <c r="AY500" s="85"/>
      <c r="AZ500" s="85"/>
      <c r="BA500" s="85"/>
      <c r="BB500" s="85"/>
      <c r="BC500" s="85"/>
      <c r="BD500" s="85"/>
    </row>
    <row r="501" s="139" customFormat="true" ht="12.75" hidden="false" customHeight="true" outlineLevel="0" collapsed="false">
      <c r="A501" s="31" t="s">
        <v>489</v>
      </c>
      <c r="B501" s="31"/>
      <c r="C501" s="34" t="n">
        <f aca="false">C478+C487+C500</f>
        <v>160485811.476028</v>
      </c>
      <c r="D501" s="34" t="n">
        <f aca="false">D500+D487+D478</f>
        <v>10093010.174</v>
      </c>
      <c r="E501" s="34" t="n">
        <f aca="false">E500+E487+E478</f>
        <v>21035421.56</v>
      </c>
      <c r="F501" s="34" t="n">
        <f aca="false">F500+F487+F478</f>
        <v>0</v>
      </c>
      <c r="G501" s="34" t="n">
        <f aca="false">G500+G487+G478</f>
        <v>5826096.96</v>
      </c>
      <c r="H501" s="34" t="n">
        <f aca="false">H500+H487+H478</f>
        <v>0</v>
      </c>
      <c r="I501" s="34" t="n">
        <f aca="false">I500+I487+I478</f>
        <v>2833140.43</v>
      </c>
      <c r="J501" s="34" t="n">
        <f aca="false">J500+J487+J478</f>
        <v>0</v>
      </c>
      <c r="K501" s="34" t="n">
        <f aca="false">K500+K487+K478</f>
        <v>0</v>
      </c>
      <c r="L501" s="34" t="n">
        <f aca="false">L500+L487+L478</f>
        <v>4984.2</v>
      </c>
      <c r="M501" s="34" t="n">
        <f aca="false">M500+M487+M478</f>
        <v>48332133.49</v>
      </c>
      <c r="N501" s="34" t="n">
        <f aca="false">N500+N487+N478</f>
        <v>612</v>
      </c>
      <c r="O501" s="34" t="n">
        <f aca="false">O500+O487+O478</f>
        <v>1782913</v>
      </c>
      <c r="P501" s="34" t="n">
        <f aca="false">P500+P487+P478</f>
        <v>6758.5</v>
      </c>
      <c r="Q501" s="34" t="n">
        <f aca="false">Q500+Q487+Q478</f>
        <v>60585000.59</v>
      </c>
      <c r="R501" s="34" t="n">
        <f aca="false">R500+R487+R478</f>
        <v>2363337.43</v>
      </c>
      <c r="S501" s="34" t="n">
        <f aca="false">S500+S487+S478</f>
        <v>0</v>
      </c>
      <c r="T501" s="34" t="n">
        <f aca="false">T500+T487+T478</f>
        <v>4774196.8845</v>
      </c>
      <c r="U501" s="34" t="n">
        <f aca="false">U500+U487+U478</f>
        <v>2860560.9575276</v>
      </c>
      <c r="V501" s="33"/>
      <c r="W501" s="85"/>
      <c r="X501" s="85"/>
      <c r="Y501" s="85"/>
      <c r="Z501" s="85"/>
      <c r="AA501" s="85"/>
      <c r="AB501" s="85"/>
      <c r="AC501" s="85"/>
      <c r="AD501" s="85"/>
      <c r="AE501" s="85"/>
      <c r="AF501" s="85"/>
      <c r="AG501" s="85"/>
      <c r="AH501" s="85"/>
      <c r="AI501" s="85"/>
      <c r="AJ501" s="85"/>
      <c r="AK501" s="85"/>
      <c r="AL501" s="85"/>
      <c r="AM501" s="85"/>
      <c r="AN501" s="85"/>
      <c r="AO501" s="85"/>
      <c r="AP501" s="85"/>
      <c r="AQ501" s="85"/>
      <c r="AR501" s="85"/>
      <c r="AS501" s="85"/>
      <c r="AT501" s="85"/>
      <c r="AU501" s="85"/>
      <c r="AV501" s="85"/>
      <c r="AW501" s="85"/>
      <c r="AX501" s="85"/>
      <c r="AY501" s="85"/>
      <c r="AZ501" s="85"/>
      <c r="BA501" s="85"/>
      <c r="BB501" s="85"/>
      <c r="BC501" s="85"/>
      <c r="BD501" s="85"/>
    </row>
    <row r="502" s="2" customFormat="true" ht="12.75" hidden="false" customHeight="true" outlineLevel="0" collapsed="false">
      <c r="A502" s="90" t="s">
        <v>490</v>
      </c>
      <c r="B502" s="90"/>
      <c r="C502" s="70"/>
      <c r="D502" s="70"/>
      <c r="E502" s="70"/>
      <c r="F502" s="70"/>
      <c r="G502" s="70"/>
      <c r="H502" s="70"/>
      <c r="I502" s="70"/>
      <c r="J502" s="105"/>
      <c r="K502" s="105"/>
      <c r="L502" s="70"/>
      <c r="M502" s="70"/>
      <c r="N502" s="70"/>
      <c r="O502" s="70"/>
      <c r="P502" s="70"/>
      <c r="Q502" s="70"/>
      <c r="R502" s="70"/>
      <c r="S502" s="105"/>
      <c r="T502" s="70"/>
      <c r="U502" s="70"/>
      <c r="V502" s="65"/>
    </row>
    <row r="503" s="2" customFormat="true" ht="12.75" hidden="false" customHeight="true" outlineLevel="0" collapsed="false">
      <c r="A503" s="65" t="n">
        <v>1</v>
      </c>
      <c r="B503" s="68" t="s">
        <v>491</v>
      </c>
      <c r="C503" s="70" t="n">
        <v>25645</v>
      </c>
      <c r="D503" s="70"/>
      <c r="E503" s="70"/>
      <c r="F503" s="70"/>
      <c r="G503" s="70"/>
      <c r="H503" s="70"/>
      <c r="I503" s="70"/>
      <c r="J503" s="105"/>
      <c r="K503" s="105"/>
      <c r="L503" s="70"/>
      <c r="M503" s="70"/>
      <c r="N503" s="70"/>
      <c r="O503" s="70"/>
      <c r="P503" s="70"/>
      <c r="Q503" s="70"/>
      <c r="R503" s="70"/>
      <c r="S503" s="105"/>
      <c r="T503" s="70" t="n">
        <v>25645</v>
      </c>
      <c r="U503" s="70"/>
      <c r="V503" s="65" t="n">
        <v>2019</v>
      </c>
    </row>
    <row r="504" s="2" customFormat="true" ht="12.75" hidden="false" customHeight="true" outlineLevel="0" collapsed="false">
      <c r="A504" s="65" t="n">
        <v>2</v>
      </c>
      <c r="B504" s="68" t="s">
        <v>492</v>
      </c>
      <c r="C504" s="70" t="n">
        <v>29735</v>
      </c>
      <c r="D504" s="70"/>
      <c r="E504" s="70"/>
      <c r="F504" s="70"/>
      <c r="G504" s="70"/>
      <c r="H504" s="70"/>
      <c r="I504" s="70"/>
      <c r="J504" s="105"/>
      <c r="K504" s="105"/>
      <c r="L504" s="70"/>
      <c r="M504" s="70"/>
      <c r="N504" s="70"/>
      <c r="O504" s="70"/>
      <c r="P504" s="70"/>
      <c r="Q504" s="70"/>
      <c r="R504" s="70"/>
      <c r="S504" s="105"/>
      <c r="T504" s="70" t="n">
        <v>29735</v>
      </c>
      <c r="U504" s="70"/>
      <c r="V504" s="65" t="n">
        <v>2019</v>
      </c>
    </row>
    <row r="505" s="2" customFormat="true" ht="12.75" hidden="false" customHeight="true" outlineLevel="0" collapsed="false">
      <c r="A505" s="65" t="n">
        <v>3</v>
      </c>
      <c r="B505" s="68" t="s">
        <v>493</v>
      </c>
      <c r="C505" s="70" t="n">
        <v>182890.8072</v>
      </c>
      <c r="D505" s="70"/>
      <c r="E505" s="70"/>
      <c r="F505" s="70"/>
      <c r="G505" s="70"/>
      <c r="H505" s="70"/>
      <c r="I505" s="70"/>
      <c r="J505" s="105"/>
      <c r="K505" s="105"/>
      <c r="L505" s="70"/>
      <c r="M505" s="70"/>
      <c r="N505" s="70"/>
      <c r="O505" s="70"/>
      <c r="P505" s="70"/>
      <c r="Q505" s="70"/>
      <c r="R505" s="70"/>
      <c r="S505" s="105"/>
      <c r="T505" s="70" t="n">
        <v>182890.8072</v>
      </c>
      <c r="U505" s="70"/>
      <c r="V505" s="65" t="n">
        <v>2019</v>
      </c>
    </row>
    <row r="506" s="2" customFormat="true" ht="12.75" hidden="false" customHeight="true" outlineLevel="0" collapsed="false">
      <c r="A506" s="65" t="n">
        <v>4</v>
      </c>
      <c r="B506" s="68" t="s">
        <v>494</v>
      </c>
      <c r="C506" s="70" t="n">
        <v>29389.31</v>
      </c>
      <c r="D506" s="70"/>
      <c r="E506" s="70"/>
      <c r="F506" s="70"/>
      <c r="G506" s="70"/>
      <c r="H506" s="70"/>
      <c r="I506" s="70"/>
      <c r="J506" s="105"/>
      <c r="K506" s="105"/>
      <c r="L506" s="70"/>
      <c r="M506" s="70"/>
      <c r="N506" s="70"/>
      <c r="O506" s="70"/>
      <c r="P506" s="70"/>
      <c r="Q506" s="70"/>
      <c r="R506" s="70"/>
      <c r="S506" s="105"/>
      <c r="T506" s="70" t="n">
        <v>29389.31</v>
      </c>
      <c r="U506" s="70"/>
      <c r="V506" s="65" t="n">
        <v>2019</v>
      </c>
    </row>
    <row r="507" s="2" customFormat="true" ht="12.75" hidden="false" customHeight="true" outlineLevel="0" collapsed="false">
      <c r="A507" s="65" t="n">
        <v>5</v>
      </c>
      <c r="B507" s="68" t="s">
        <v>495</v>
      </c>
      <c r="C507" s="70" t="n">
        <v>21427.47</v>
      </c>
      <c r="D507" s="70"/>
      <c r="E507" s="70"/>
      <c r="F507" s="70"/>
      <c r="G507" s="70"/>
      <c r="H507" s="70"/>
      <c r="I507" s="70"/>
      <c r="J507" s="105"/>
      <c r="K507" s="105"/>
      <c r="L507" s="70"/>
      <c r="M507" s="70"/>
      <c r="N507" s="70"/>
      <c r="O507" s="70"/>
      <c r="P507" s="70"/>
      <c r="Q507" s="70"/>
      <c r="R507" s="70"/>
      <c r="S507" s="105"/>
      <c r="T507" s="70" t="n">
        <v>21427.47</v>
      </c>
      <c r="U507" s="70"/>
      <c r="V507" s="65" t="n">
        <v>2019</v>
      </c>
    </row>
    <row r="508" s="2" customFormat="true" ht="12.75" hidden="false" customHeight="true" outlineLevel="0" collapsed="false">
      <c r="A508" s="65" t="n">
        <v>6</v>
      </c>
      <c r="B508" s="68" t="s">
        <v>496</v>
      </c>
      <c r="C508" s="70" t="n">
        <v>23786.08</v>
      </c>
      <c r="D508" s="70"/>
      <c r="E508" s="70"/>
      <c r="F508" s="70"/>
      <c r="G508" s="70"/>
      <c r="H508" s="70"/>
      <c r="I508" s="70"/>
      <c r="J508" s="105"/>
      <c r="K508" s="105"/>
      <c r="L508" s="70"/>
      <c r="M508" s="70"/>
      <c r="N508" s="70"/>
      <c r="O508" s="70"/>
      <c r="P508" s="70"/>
      <c r="Q508" s="70"/>
      <c r="R508" s="70"/>
      <c r="S508" s="105"/>
      <c r="T508" s="70" t="n">
        <v>23786.08</v>
      </c>
      <c r="U508" s="70"/>
      <c r="V508" s="65" t="n">
        <v>2019</v>
      </c>
    </row>
    <row r="509" s="2" customFormat="true" ht="12.75" hidden="false" customHeight="true" outlineLevel="0" collapsed="false">
      <c r="A509" s="65" t="n">
        <v>7</v>
      </c>
      <c r="B509" s="68" t="s">
        <v>497</v>
      </c>
      <c r="C509" s="70" t="n">
        <v>236444.2902</v>
      </c>
      <c r="D509" s="70"/>
      <c r="E509" s="70"/>
      <c r="F509" s="70"/>
      <c r="G509" s="70"/>
      <c r="H509" s="70"/>
      <c r="I509" s="70"/>
      <c r="J509" s="105"/>
      <c r="K509" s="105"/>
      <c r="L509" s="70"/>
      <c r="M509" s="70"/>
      <c r="N509" s="70"/>
      <c r="O509" s="70"/>
      <c r="P509" s="70"/>
      <c r="Q509" s="70"/>
      <c r="R509" s="70"/>
      <c r="S509" s="105"/>
      <c r="T509" s="70" t="n">
        <v>236444.2902</v>
      </c>
      <c r="U509" s="70"/>
      <c r="V509" s="65" t="n">
        <v>2019</v>
      </c>
    </row>
    <row r="510" s="2" customFormat="true" ht="12.75" hidden="false" customHeight="true" outlineLevel="0" collapsed="false">
      <c r="A510" s="65" t="n">
        <v>8</v>
      </c>
      <c r="B510" s="68" t="s">
        <v>965</v>
      </c>
      <c r="C510" s="70" t="n">
        <v>27367</v>
      </c>
      <c r="D510" s="70"/>
      <c r="E510" s="70"/>
      <c r="F510" s="70"/>
      <c r="G510" s="70"/>
      <c r="H510" s="70"/>
      <c r="I510" s="70"/>
      <c r="J510" s="105"/>
      <c r="K510" s="105"/>
      <c r="L510" s="70"/>
      <c r="M510" s="70"/>
      <c r="N510" s="70"/>
      <c r="O510" s="70"/>
      <c r="P510" s="70"/>
      <c r="Q510" s="70"/>
      <c r="R510" s="70"/>
      <c r="S510" s="105"/>
      <c r="T510" s="70" t="n">
        <v>27367</v>
      </c>
      <c r="U510" s="70"/>
      <c r="V510" s="65" t="n">
        <v>2019</v>
      </c>
    </row>
    <row r="511" s="2" customFormat="true" ht="12.75" hidden="false" customHeight="true" outlineLevel="0" collapsed="false">
      <c r="A511" s="65" t="n">
        <v>9</v>
      </c>
      <c r="B511" s="68" t="s">
        <v>499</v>
      </c>
      <c r="C511" s="70" t="n">
        <v>13466</v>
      </c>
      <c r="D511" s="70"/>
      <c r="E511" s="70"/>
      <c r="F511" s="70"/>
      <c r="G511" s="70"/>
      <c r="H511" s="70"/>
      <c r="I511" s="70"/>
      <c r="J511" s="105"/>
      <c r="K511" s="105"/>
      <c r="L511" s="70"/>
      <c r="M511" s="70"/>
      <c r="N511" s="70"/>
      <c r="O511" s="70"/>
      <c r="P511" s="70"/>
      <c r="Q511" s="70"/>
      <c r="R511" s="70"/>
      <c r="S511" s="105"/>
      <c r="T511" s="70" t="n">
        <v>13466</v>
      </c>
      <c r="U511" s="70"/>
      <c r="V511" s="65" t="n">
        <v>2019</v>
      </c>
    </row>
    <row r="512" s="2" customFormat="true" ht="12.75" hidden="false" customHeight="true" outlineLevel="0" collapsed="false">
      <c r="A512" s="65" t="n">
        <v>10</v>
      </c>
      <c r="B512" s="68" t="s">
        <v>500</v>
      </c>
      <c r="C512" s="70" t="n">
        <v>29987</v>
      </c>
      <c r="D512" s="70"/>
      <c r="E512" s="70"/>
      <c r="F512" s="70"/>
      <c r="G512" s="70"/>
      <c r="H512" s="70"/>
      <c r="I512" s="70"/>
      <c r="J512" s="105"/>
      <c r="K512" s="105"/>
      <c r="L512" s="70"/>
      <c r="M512" s="70"/>
      <c r="N512" s="70"/>
      <c r="O512" s="70"/>
      <c r="P512" s="70"/>
      <c r="Q512" s="70"/>
      <c r="R512" s="70"/>
      <c r="S512" s="105"/>
      <c r="T512" s="70" t="n">
        <v>29987</v>
      </c>
      <c r="U512" s="70"/>
      <c r="V512" s="65" t="n">
        <v>2019</v>
      </c>
    </row>
    <row r="513" s="2" customFormat="true" ht="12.75" hidden="false" customHeight="true" outlineLevel="0" collapsed="false">
      <c r="A513" s="65" t="n">
        <v>11</v>
      </c>
      <c r="B513" s="68" t="s">
        <v>501</v>
      </c>
      <c r="C513" s="70" t="n">
        <v>35829</v>
      </c>
      <c r="D513" s="70"/>
      <c r="E513" s="70"/>
      <c r="F513" s="70"/>
      <c r="G513" s="70"/>
      <c r="H513" s="70"/>
      <c r="I513" s="70"/>
      <c r="J513" s="105"/>
      <c r="K513" s="105"/>
      <c r="L513" s="70"/>
      <c r="M513" s="70"/>
      <c r="N513" s="70"/>
      <c r="O513" s="70"/>
      <c r="P513" s="70"/>
      <c r="Q513" s="70"/>
      <c r="R513" s="70"/>
      <c r="S513" s="105"/>
      <c r="T513" s="70" t="n">
        <v>35829</v>
      </c>
      <c r="U513" s="70"/>
      <c r="V513" s="65" t="n">
        <v>2019</v>
      </c>
    </row>
    <row r="514" s="2" customFormat="true" ht="12.75" hidden="false" customHeight="true" outlineLevel="0" collapsed="false">
      <c r="A514" s="65" t="n">
        <v>12</v>
      </c>
      <c r="B514" s="68" t="s">
        <v>502</v>
      </c>
      <c r="C514" s="70" t="n">
        <v>16897</v>
      </c>
      <c r="D514" s="70"/>
      <c r="E514" s="70"/>
      <c r="F514" s="70"/>
      <c r="G514" s="70"/>
      <c r="H514" s="70"/>
      <c r="I514" s="70"/>
      <c r="J514" s="105"/>
      <c r="K514" s="105"/>
      <c r="L514" s="70"/>
      <c r="M514" s="70"/>
      <c r="N514" s="70"/>
      <c r="O514" s="70"/>
      <c r="P514" s="70"/>
      <c r="Q514" s="70"/>
      <c r="R514" s="70"/>
      <c r="S514" s="105"/>
      <c r="T514" s="70" t="n">
        <v>16897</v>
      </c>
      <c r="U514" s="70"/>
      <c r="V514" s="65" t="n">
        <v>2019</v>
      </c>
    </row>
    <row r="515" s="2" customFormat="true" ht="12.75" hidden="false" customHeight="true" outlineLevel="0" collapsed="false">
      <c r="A515" s="65" t="n">
        <v>13</v>
      </c>
      <c r="B515" s="68" t="s">
        <v>503</v>
      </c>
      <c r="C515" s="70" t="n">
        <v>32418</v>
      </c>
      <c r="D515" s="70"/>
      <c r="E515" s="70"/>
      <c r="F515" s="70"/>
      <c r="G515" s="70"/>
      <c r="H515" s="70"/>
      <c r="I515" s="70"/>
      <c r="J515" s="105"/>
      <c r="K515" s="105"/>
      <c r="L515" s="70"/>
      <c r="M515" s="70"/>
      <c r="N515" s="70"/>
      <c r="O515" s="70"/>
      <c r="P515" s="70"/>
      <c r="Q515" s="70"/>
      <c r="R515" s="70"/>
      <c r="S515" s="105"/>
      <c r="T515" s="70" t="n">
        <v>32418</v>
      </c>
      <c r="U515" s="70"/>
      <c r="V515" s="65" t="n">
        <v>2019</v>
      </c>
    </row>
    <row r="516" s="2" customFormat="true" ht="12.75" hidden="false" customHeight="true" outlineLevel="0" collapsed="false">
      <c r="A516" s="65" t="n">
        <v>14</v>
      </c>
      <c r="B516" s="68" t="s">
        <v>504</v>
      </c>
      <c r="C516" s="70" t="n">
        <v>27155</v>
      </c>
      <c r="D516" s="70"/>
      <c r="E516" s="70"/>
      <c r="F516" s="70"/>
      <c r="G516" s="70"/>
      <c r="H516" s="70"/>
      <c r="I516" s="70"/>
      <c r="J516" s="105"/>
      <c r="K516" s="105"/>
      <c r="L516" s="70"/>
      <c r="M516" s="70"/>
      <c r="N516" s="70"/>
      <c r="O516" s="70"/>
      <c r="P516" s="70"/>
      <c r="Q516" s="70"/>
      <c r="R516" s="70"/>
      <c r="S516" s="105"/>
      <c r="T516" s="70" t="n">
        <v>27155</v>
      </c>
      <c r="U516" s="70"/>
      <c r="V516" s="65" t="n">
        <v>2019</v>
      </c>
    </row>
    <row r="517" s="2" customFormat="true" ht="12.75" hidden="false" customHeight="true" outlineLevel="0" collapsed="false">
      <c r="A517" s="65" t="n">
        <v>15</v>
      </c>
      <c r="B517" s="68" t="s">
        <v>505</v>
      </c>
      <c r="C517" s="70" t="n">
        <v>16601</v>
      </c>
      <c r="D517" s="70"/>
      <c r="E517" s="70"/>
      <c r="F517" s="70"/>
      <c r="G517" s="70"/>
      <c r="H517" s="70"/>
      <c r="I517" s="70"/>
      <c r="J517" s="105"/>
      <c r="K517" s="105"/>
      <c r="L517" s="70"/>
      <c r="M517" s="70"/>
      <c r="N517" s="70"/>
      <c r="O517" s="70"/>
      <c r="P517" s="70"/>
      <c r="Q517" s="70"/>
      <c r="R517" s="70"/>
      <c r="S517" s="105"/>
      <c r="T517" s="70" t="n">
        <v>16601</v>
      </c>
      <c r="U517" s="70"/>
      <c r="V517" s="65" t="n">
        <v>2019</v>
      </c>
    </row>
    <row r="518" s="2" customFormat="true" ht="12.75" hidden="false" customHeight="true" outlineLevel="0" collapsed="false">
      <c r="A518" s="65" t="n">
        <v>16</v>
      </c>
      <c r="B518" s="68" t="s">
        <v>506</v>
      </c>
      <c r="C518" s="70" t="n">
        <v>26755</v>
      </c>
      <c r="D518" s="70"/>
      <c r="E518" s="70"/>
      <c r="F518" s="70"/>
      <c r="G518" s="70"/>
      <c r="H518" s="70"/>
      <c r="I518" s="70"/>
      <c r="J518" s="105"/>
      <c r="K518" s="105"/>
      <c r="L518" s="70"/>
      <c r="M518" s="70"/>
      <c r="N518" s="70"/>
      <c r="O518" s="70"/>
      <c r="P518" s="70"/>
      <c r="Q518" s="70"/>
      <c r="R518" s="70"/>
      <c r="S518" s="105"/>
      <c r="T518" s="70" t="n">
        <v>26755</v>
      </c>
      <c r="U518" s="70"/>
      <c r="V518" s="65" t="n">
        <v>2019</v>
      </c>
    </row>
    <row r="519" s="2" customFormat="true" ht="12.75" hidden="false" customHeight="true" outlineLevel="0" collapsed="false">
      <c r="A519" s="65" t="n">
        <v>17</v>
      </c>
      <c r="B519" s="68" t="s">
        <v>507</v>
      </c>
      <c r="C519" s="70" t="n">
        <v>32875</v>
      </c>
      <c r="D519" s="70"/>
      <c r="E519" s="70"/>
      <c r="F519" s="70"/>
      <c r="G519" s="70"/>
      <c r="H519" s="70"/>
      <c r="I519" s="70"/>
      <c r="J519" s="105"/>
      <c r="K519" s="105"/>
      <c r="L519" s="70"/>
      <c r="M519" s="70"/>
      <c r="N519" s="70"/>
      <c r="O519" s="70"/>
      <c r="P519" s="70"/>
      <c r="Q519" s="70"/>
      <c r="R519" s="70"/>
      <c r="S519" s="105"/>
      <c r="T519" s="70" t="n">
        <v>32875</v>
      </c>
      <c r="U519" s="70"/>
      <c r="V519" s="65" t="n">
        <v>2019</v>
      </c>
    </row>
    <row r="520" s="2" customFormat="true" ht="12.75" hidden="false" customHeight="true" outlineLevel="0" collapsed="false">
      <c r="A520" s="65" t="n">
        <v>18</v>
      </c>
      <c r="B520" s="68" t="s">
        <v>508</v>
      </c>
      <c r="C520" s="70" t="n">
        <v>23294</v>
      </c>
      <c r="D520" s="70"/>
      <c r="E520" s="70"/>
      <c r="F520" s="70"/>
      <c r="G520" s="70"/>
      <c r="H520" s="70"/>
      <c r="I520" s="70"/>
      <c r="J520" s="105"/>
      <c r="K520" s="105"/>
      <c r="L520" s="70"/>
      <c r="M520" s="70"/>
      <c r="N520" s="70"/>
      <c r="O520" s="70"/>
      <c r="P520" s="70"/>
      <c r="Q520" s="70"/>
      <c r="R520" s="70"/>
      <c r="S520" s="105"/>
      <c r="T520" s="70" t="n">
        <v>23294</v>
      </c>
      <c r="U520" s="70"/>
      <c r="V520" s="65" t="n">
        <v>2019</v>
      </c>
    </row>
    <row r="521" s="2" customFormat="true" ht="12.75" hidden="false" customHeight="true" outlineLevel="0" collapsed="false">
      <c r="A521" s="65" t="n">
        <v>19</v>
      </c>
      <c r="B521" s="68" t="s">
        <v>509</v>
      </c>
      <c r="C521" s="70" t="n">
        <v>26407</v>
      </c>
      <c r="D521" s="70"/>
      <c r="E521" s="70"/>
      <c r="F521" s="70"/>
      <c r="G521" s="70"/>
      <c r="H521" s="70"/>
      <c r="I521" s="70"/>
      <c r="J521" s="105"/>
      <c r="K521" s="105"/>
      <c r="L521" s="70"/>
      <c r="M521" s="70"/>
      <c r="N521" s="70"/>
      <c r="O521" s="70"/>
      <c r="P521" s="70"/>
      <c r="Q521" s="70"/>
      <c r="R521" s="70"/>
      <c r="S521" s="105"/>
      <c r="T521" s="70" t="n">
        <v>26407</v>
      </c>
      <c r="U521" s="70"/>
      <c r="V521" s="65" t="n">
        <v>2019</v>
      </c>
    </row>
    <row r="522" s="2" customFormat="true" ht="12.75" hidden="false" customHeight="true" outlineLevel="0" collapsed="false">
      <c r="A522" s="65" t="n">
        <v>20</v>
      </c>
      <c r="B522" s="68" t="s">
        <v>510</v>
      </c>
      <c r="C522" s="70" t="n">
        <v>25624</v>
      </c>
      <c r="D522" s="70"/>
      <c r="E522" s="70"/>
      <c r="F522" s="70"/>
      <c r="G522" s="70"/>
      <c r="H522" s="70"/>
      <c r="I522" s="70"/>
      <c r="J522" s="105"/>
      <c r="K522" s="105"/>
      <c r="L522" s="70"/>
      <c r="M522" s="70"/>
      <c r="N522" s="70"/>
      <c r="O522" s="70"/>
      <c r="P522" s="70"/>
      <c r="Q522" s="70"/>
      <c r="R522" s="70"/>
      <c r="S522" s="105"/>
      <c r="T522" s="70" t="n">
        <v>25624</v>
      </c>
      <c r="U522" s="70"/>
      <c r="V522" s="65" t="n">
        <v>2019</v>
      </c>
    </row>
    <row r="523" s="2" customFormat="true" ht="12.75" hidden="false" customHeight="true" outlineLevel="0" collapsed="false">
      <c r="A523" s="65" t="n">
        <v>21</v>
      </c>
      <c r="B523" s="68" t="s">
        <v>511</v>
      </c>
      <c r="C523" s="70" t="n">
        <v>34195.6</v>
      </c>
      <c r="D523" s="70"/>
      <c r="E523" s="70"/>
      <c r="F523" s="70"/>
      <c r="G523" s="70"/>
      <c r="H523" s="70"/>
      <c r="I523" s="70"/>
      <c r="J523" s="105"/>
      <c r="K523" s="105"/>
      <c r="L523" s="70"/>
      <c r="M523" s="70"/>
      <c r="N523" s="70"/>
      <c r="O523" s="70"/>
      <c r="P523" s="70"/>
      <c r="Q523" s="70"/>
      <c r="R523" s="70"/>
      <c r="S523" s="105"/>
      <c r="T523" s="70" t="n">
        <v>34195.6</v>
      </c>
      <c r="U523" s="70"/>
      <c r="V523" s="65" t="n">
        <v>2019</v>
      </c>
    </row>
    <row r="524" s="2" customFormat="true" ht="12.75" hidden="false" customHeight="true" outlineLevel="0" collapsed="false">
      <c r="A524" s="65" t="n">
        <v>22</v>
      </c>
      <c r="B524" s="68" t="s">
        <v>512</v>
      </c>
      <c r="C524" s="70" t="n">
        <v>32998.8</v>
      </c>
      <c r="D524" s="70"/>
      <c r="E524" s="70"/>
      <c r="F524" s="70"/>
      <c r="G524" s="70"/>
      <c r="H524" s="70"/>
      <c r="I524" s="70"/>
      <c r="J524" s="105"/>
      <c r="K524" s="105"/>
      <c r="L524" s="70"/>
      <c r="M524" s="70"/>
      <c r="N524" s="70"/>
      <c r="O524" s="70"/>
      <c r="P524" s="70"/>
      <c r="Q524" s="70"/>
      <c r="R524" s="70"/>
      <c r="S524" s="105"/>
      <c r="T524" s="70" t="n">
        <v>32998.8</v>
      </c>
      <c r="U524" s="70"/>
      <c r="V524" s="65" t="n">
        <v>2019</v>
      </c>
    </row>
    <row r="525" s="2" customFormat="true" ht="12.75" hidden="false" customHeight="true" outlineLevel="0" collapsed="false">
      <c r="A525" s="65" t="n">
        <v>23</v>
      </c>
      <c r="B525" s="68" t="s">
        <v>513</v>
      </c>
      <c r="C525" s="70" t="n">
        <v>28572.38</v>
      </c>
      <c r="D525" s="70"/>
      <c r="E525" s="70"/>
      <c r="F525" s="70"/>
      <c r="G525" s="70"/>
      <c r="H525" s="70"/>
      <c r="I525" s="70"/>
      <c r="J525" s="105"/>
      <c r="K525" s="105"/>
      <c r="L525" s="70"/>
      <c r="M525" s="70"/>
      <c r="N525" s="70"/>
      <c r="O525" s="70"/>
      <c r="P525" s="70"/>
      <c r="Q525" s="70"/>
      <c r="R525" s="70"/>
      <c r="S525" s="105"/>
      <c r="T525" s="70" t="n">
        <v>28572.38</v>
      </c>
      <c r="U525" s="70"/>
      <c r="V525" s="65" t="n">
        <v>2019</v>
      </c>
    </row>
    <row r="526" s="2" customFormat="true" ht="12.75" hidden="false" customHeight="true" outlineLevel="0" collapsed="false">
      <c r="A526" s="65" t="n">
        <v>24</v>
      </c>
      <c r="B526" s="68" t="s">
        <v>514</v>
      </c>
      <c r="C526" s="70" t="n">
        <v>49023</v>
      </c>
      <c r="D526" s="70"/>
      <c r="E526" s="70"/>
      <c r="F526" s="70"/>
      <c r="G526" s="70"/>
      <c r="H526" s="70"/>
      <c r="I526" s="70"/>
      <c r="J526" s="105"/>
      <c r="K526" s="105"/>
      <c r="L526" s="70"/>
      <c r="M526" s="70"/>
      <c r="N526" s="70"/>
      <c r="O526" s="70"/>
      <c r="P526" s="70"/>
      <c r="Q526" s="70"/>
      <c r="R526" s="70"/>
      <c r="S526" s="105"/>
      <c r="T526" s="70" t="n">
        <v>49023</v>
      </c>
      <c r="U526" s="70"/>
      <c r="V526" s="65" t="n">
        <v>2019</v>
      </c>
    </row>
    <row r="527" s="2" customFormat="true" ht="12.75" hidden="false" customHeight="true" outlineLevel="0" collapsed="false">
      <c r="A527" s="65" t="n">
        <v>25</v>
      </c>
      <c r="B527" s="68" t="s">
        <v>515</v>
      </c>
      <c r="C527" s="70" t="n">
        <v>495766.1106</v>
      </c>
      <c r="D527" s="70"/>
      <c r="E527" s="70"/>
      <c r="F527" s="70"/>
      <c r="G527" s="70"/>
      <c r="H527" s="70"/>
      <c r="I527" s="70"/>
      <c r="J527" s="105"/>
      <c r="K527" s="105"/>
      <c r="L527" s="70"/>
      <c r="M527" s="70"/>
      <c r="N527" s="70"/>
      <c r="O527" s="70"/>
      <c r="P527" s="70"/>
      <c r="Q527" s="70"/>
      <c r="R527" s="70"/>
      <c r="S527" s="105"/>
      <c r="T527" s="70" t="n">
        <v>495766.1106</v>
      </c>
      <c r="U527" s="70"/>
      <c r="V527" s="65" t="n">
        <v>2019</v>
      </c>
    </row>
    <row r="528" s="2" customFormat="true" ht="12.75" hidden="false" customHeight="true" outlineLevel="0" collapsed="false">
      <c r="A528" s="65" t="n">
        <v>26</v>
      </c>
      <c r="B528" s="68" t="s">
        <v>517</v>
      </c>
      <c r="C528" s="70" t="n">
        <v>20979</v>
      </c>
      <c r="D528" s="70"/>
      <c r="E528" s="70"/>
      <c r="F528" s="70"/>
      <c r="G528" s="70"/>
      <c r="H528" s="70"/>
      <c r="I528" s="70"/>
      <c r="J528" s="105"/>
      <c r="K528" s="105"/>
      <c r="L528" s="70"/>
      <c r="M528" s="70"/>
      <c r="N528" s="70"/>
      <c r="O528" s="70"/>
      <c r="P528" s="70"/>
      <c r="Q528" s="70"/>
      <c r="R528" s="70"/>
      <c r="S528" s="105"/>
      <c r="T528" s="70" t="n">
        <v>20979</v>
      </c>
      <c r="U528" s="70"/>
      <c r="V528" s="65" t="n">
        <v>2019</v>
      </c>
    </row>
    <row r="529" s="2" customFormat="true" ht="12.75" hidden="false" customHeight="true" outlineLevel="0" collapsed="false">
      <c r="A529" s="65" t="n">
        <v>27</v>
      </c>
      <c r="B529" s="68" t="s">
        <v>518</v>
      </c>
      <c r="C529" s="70" t="n">
        <v>28900</v>
      </c>
      <c r="D529" s="70"/>
      <c r="E529" s="70"/>
      <c r="F529" s="70"/>
      <c r="G529" s="70"/>
      <c r="H529" s="70"/>
      <c r="I529" s="70"/>
      <c r="J529" s="105"/>
      <c r="K529" s="105"/>
      <c r="L529" s="70"/>
      <c r="M529" s="70"/>
      <c r="N529" s="70"/>
      <c r="O529" s="70"/>
      <c r="P529" s="70"/>
      <c r="Q529" s="70"/>
      <c r="R529" s="70"/>
      <c r="S529" s="105"/>
      <c r="T529" s="70" t="n">
        <v>28900</v>
      </c>
      <c r="U529" s="70"/>
      <c r="V529" s="65" t="n">
        <v>2019</v>
      </c>
    </row>
    <row r="530" s="2" customFormat="true" ht="12.75" hidden="false" customHeight="true" outlineLevel="0" collapsed="false">
      <c r="A530" s="65" t="n">
        <v>28</v>
      </c>
      <c r="B530" s="68" t="s">
        <v>519</v>
      </c>
      <c r="C530" s="70" t="n">
        <v>33728.51</v>
      </c>
      <c r="D530" s="70"/>
      <c r="E530" s="70"/>
      <c r="F530" s="70"/>
      <c r="G530" s="70"/>
      <c r="H530" s="70"/>
      <c r="I530" s="70"/>
      <c r="J530" s="105"/>
      <c r="K530" s="105"/>
      <c r="L530" s="70"/>
      <c r="M530" s="70"/>
      <c r="N530" s="70"/>
      <c r="O530" s="70"/>
      <c r="P530" s="70"/>
      <c r="Q530" s="70"/>
      <c r="R530" s="70"/>
      <c r="S530" s="105"/>
      <c r="T530" s="70" t="n">
        <v>33728.51</v>
      </c>
      <c r="U530" s="70"/>
      <c r="V530" s="65" t="n">
        <v>2019</v>
      </c>
    </row>
    <row r="531" s="2" customFormat="true" ht="12.75" hidden="false" customHeight="true" outlineLevel="0" collapsed="false">
      <c r="A531" s="65" t="n">
        <v>29</v>
      </c>
      <c r="B531" s="68" t="s">
        <v>520</v>
      </c>
      <c r="C531" s="70" t="n">
        <v>13177</v>
      </c>
      <c r="D531" s="70"/>
      <c r="E531" s="70"/>
      <c r="F531" s="70"/>
      <c r="G531" s="70"/>
      <c r="H531" s="70"/>
      <c r="I531" s="70"/>
      <c r="J531" s="105"/>
      <c r="K531" s="105"/>
      <c r="L531" s="70"/>
      <c r="M531" s="70"/>
      <c r="N531" s="70"/>
      <c r="O531" s="70"/>
      <c r="P531" s="70"/>
      <c r="Q531" s="70"/>
      <c r="R531" s="70"/>
      <c r="S531" s="105"/>
      <c r="T531" s="70" t="n">
        <v>13177</v>
      </c>
      <c r="U531" s="70"/>
      <c r="V531" s="65" t="n">
        <v>2019</v>
      </c>
    </row>
    <row r="532" s="2" customFormat="true" ht="12.75" hidden="false" customHeight="true" outlineLevel="0" collapsed="false">
      <c r="A532" s="65" t="n">
        <v>30</v>
      </c>
      <c r="B532" s="68" t="s">
        <v>521</v>
      </c>
      <c r="C532" s="70" t="n">
        <v>23471.66</v>
      </c>
      <c r="D532" s="70"/>
      <c r="E532" s="70"/>
      <c r="F532" s="70"/>
      <c r="G532" s="70"/>
      <c r="H532" s="70"/>
      <c r="I532" s="70"/>
      <c r="J532" s="105"/>
      <c r="K532" s="105"/>
      <c r="L532" s="70"/>
      <c r="M532" s="70"/>
      <c r="N532" s="70"/>
      <c r="O532" s="70"/>
      <c r="P532" s="70"/>
      <c r="Q532" s="70"/>
      <c r="R532" s="70"/>
      <c r="S532" s="105"/>
      <c r="T532" s="70" t="n">
        <v>23471.66</v>
      </c>
      <c r="U532" s="70"/>
      <c r="V532" s="65" t="n">
        <v>2019</v>
      </c>
    </row>
    <row r="533" s="2" customFormat="true" ht="12.75" hidden="false" customHeight="true" outlineLevel="0" collapsed="false">
      <c r="A533" s="65" t="n">
        <v>31</v>
      </c>
      <c r="B533" s="68" t="s">
        <v>523</v>
      </c>
      <c r="C533" s="70" t="n">
        <v>25677</v>
      </c>
      <c r="D533" s="70"/>
      <c r="E533" s="70"/>
      <c r="F533" s="70"/>
      <c r="G533" s="70"/>
      <c r="H533" s="70"/>
      <c r="I533" s="70"/>
      <c r="J533" s="105"/>
      <c r="K533" s="105"/>
      <c r="L533" s="70"/>
      <c r="M533" s="70"/>
      <c r="N533" s="70"/>
      <c r="O533" s="70"/>
      <c r="P533" s="70"/>
      <c r="Q533" s="70"/>
      <c r="R533" s="70"/>
      <c r="S533" s="105"/>
      <c r="T533" s="70" t="n">
        <v>25677</v>
      </c>
      <c r="U533" s="70"/>
      <c r="V533" s="65" t="n">
        <v>2019</v>
      </c>
    </row>
    <row r="534" s="2" customFormat="true" ht="12.75" hidden="false" customHeight="true" outlineLevel="0" collapsed="false">
      <c r="A534" s="65" t="n">
        <v>32</v>
      </c>
      <c r="B534" s="68" t="s">
        <v>524</v>
      </c>
      <c r="C534" s="70" t="n">
        <v>23591</v>
      </c>
      <c r="D534" s="70"/>
      <c r="E534" s="70"/>
      <c r="F534" s="70"/>
      <c r="G534" s="70"/>
      <c r="H534" s="70"/>
      <c r="I534" s="70"/>
      <c r="J534" s="105"/>
      <c r="K534" s="105"/>
      <c r="L534" s="70"/>
      <c r="M534" s="70"/>
      <c r="N534" s="70"/>
      <c r="O534" s="70"/>
      <c r="P534" s="70"/>
      <c r="Q534" s="70"/>
      <c r="R534" s="70"/>
      <c r="S534" s="105"/>
      <c r="T534" s="70" t="n">
        <v>23591</v>
      </c>
      <c r="U534" s="70"/>
      <c r="V534" s="65" t="n">
        <v>2019</v>
      </c>
    </row>
    <row r="535" s="2" customFormat="true" ht="12.75" hidden="false" customHeight="true" outlineLevel="0" collapsed="false">
      <c r="A535" s="65" t="n">
        <v>33</v>
      </c>
      <c r="B535" s="68" t="s">
        <v>525</v>
      </c>
      <c r="C535" s="70" t="n">
        <v>24025</v>
      </c>
      <c r="D535" s="70"/>
      <c r="E535" s="70"/>
      <c r="F535" s="70"/>
      <c r="G535" s="70"/>
      <c r="H535" s="70"/>
      <c r="I535" s="70"/>
      <c r="J535" s="105"/>
      <c r="K535" s="105"/>
      <c r="L535" s="70"/>
      <c r="M535" s="70"/>
      <c r="N535" s="70"/>
      <c r="O535" s="70"/>
      <c r="P535" s="70"/>
      <c r="Q535" s="70"/>
      <c r="R535" s="70"/>
      <c r="S535" s="105"/>
      <c r="T535" s="70" t="n">
        <v>24025</v>
      </c>
      <c r="U535" s="70"/>
      <c r="V535" s="65" t="n">
        <v>2019</v>
      </c>
    </row>
    <row r="536" s="2" customFormat="true" ht="12.75" hidden="false" customHeight="true" outlineLevel="0" collapsed="false">
      <c r="A536" s="65" t="n">
        <v>34</v>
      </c>
      <c r="B536" s="68" t="s">
        <v>526</v>
      </c>
      <c r="C536" s="70" t="n">
        <v>23243</v>
      </c>
      <c r="D536" s="70"/>
      <c r="E536" s="70"/>
      <c r="F536" s="70"/>
      <c r="G536" s="70"/>
      <c r="H536" s="70"/>
      <c r="I536" s="70"/>
      <c r="J536" s="105"/>
      <c r="K536" s="105"/>
      <c r="L536" s="70"/>
      <c r="M536" s="70"/>
      <c r="N536" s="70"/>
      <c r="O536" s="70"/>
      <c r="P536" s="70"/>
      <c r="Q536" s="70"/>
      <c r="R536" s="70"/>
      <c r="S536" s="105"/>
      <c r="T536" s="70" t="n">
        <v>23243</v>
      </c>
      <c r="U536" s="70"/>
      <c r="V536" s="65" t="n">
        <v>2019</v>
      </c>
    </row>
    <row r="537" s="2" customFormat="true" ht="12.75" hidden="false" customHeight="true" outlineLevel="0" collapsed="false">
      <c r="A537" s="65" t="n">
        <v>35</v>
      </c>
      <c r="B537" s="68" t="s">
        <v>527</v>
      </c>
      <c r="C537" s="70" t="n">
        <v>31754</v>
      </c>
      <c r="D537" s="70"/>
      <c r="E537" s="70"/>
      <c r="F537" s="70"/>
      <c r="G537" s="70"/>
      <c r="H537" s="70"/>
      <c r="I537" s="70"/>
      <c r="J537" s="105"/>
      <c r="K537" s="105"/>
      <c r="L537" s="70"/>
      <c r="M537" s="70"/>
      <c r="N537" s="70"/>
      <c r="O537" s="70"/>
      <c r="P537" s="70"/>
      <c r="Q537" s="70"/>
      <c r="R537" s="70"/>
      <c r="S537" s="105"/>
      <c r="T537" s="70" t="n">
        <v>31754</v>
      </c>
      <c r="U537" s="70"/>
      <c r="V537" s="65" t="n">
        <v>2019</v>
      </c>
    </row>
    <row r="538" s="2" customFormat="true" ht="12.75" hidden="false" customHeight="true" outlineLevel="0" collapsed="false">
      <c r="A538" s="65" t="n">
        <v>36</v>
      </c>
      <c r="B538" s="68" t="s">
        <v>528</v>
      </c>
      <c r="C538" s="70" t="n">
        <v>31850</v>
      </c>
      <c r="D538" s="70"/>
      <c r="E538" s="70"/>
      <c r="F538" s="70"/>
      <c r="G538" s="70"/>
      <c r="H538" s="70"/>
      <c r="I538" s="70"/>
      <c r="J538" s="105"/>
      <c r="K538" s="105"/>
      <c r="L538" s="70"/>
      <c r="M538" s="70"/>
      <c r="N538" s="70"/>
      <c r="O538" s="70"/>
      <c r="P538" s="70"/>
      <c r="Q538" s="70"/>
      <c r="R538" s="70"/>
      <c r="S538" s="105"/>
      <c r="T538" s="70" t="n">
        <v>31850</v>
      </c>
      <c r="U538" s="70"/>
      <c r="V538" s="65" t="n">
        <v>2019</v>
      </c>
    </row>
    <row r="539" s="2" customFormat="true" ht="12.75" hidden="false" customHeight="true" outlineLevel="0" collapsed="false">
      <c r="A539" s="65" t="n">
        <v>37</v>
      </c>
      <c r="B539" s="68" t="s">
        <v>529</v>
      </c>
      <c r="C539" s="70" t="n">
        <v>23295</v>
      </c>
      <c r="D539" s="70"/>
      <c r="E539" s="70"/>
      <c r="F539" s="70"/>
      <c r="G539" s="70"/>
      <c r="H539" s="70"/>
      <c r="I539" s="70"/>
      <c r="J539" s="105"/>
      <c r="K539" s="105"/>
      <c r="L539" s="70"/>
      <c r="M539" s="70"/>
      <c r="N539" s="70"/>
      <c r="O539" s="70"/>
      <c r="P539" s="70"/>
      <c r="Q539" s="70"/>
      <c r="R539" s="70"/>
      <c r="S539" s="105"/>
      <c r="T539" s="70" t="n">
        <v>23295</v>
      </c>
      <c r="U539" s="70"/>
      <c r="V539" s="65" t="n">
        <v>2019</v>
      </c>
    </row>
    <row r="540" s="2" customFormat="true" ht="12.75" hidden="false" customHeight="true" outlineLevel="0" collapsed="false">
      <c r="A540" s="65" t="n">
        <v>38</v>
      </c>
      <c r="B540" s="68" t="s">
        <v>530</v>
      </c>
      <c r="C540" s="70" t="n">
        <v>32190</v>
      </c>
      <c r="D540" s="70"/>
      <c r="E540" s="70"/>
      <c r="F540" s="70"/>
      <c r="G540" s="70"/>
      <c r="H540" s="70"/>
      <c r="I540" s="70"/>
      <c r="J540" s="105"/>
      <c r="K540" s="105"/>
      <c r="L540" s="70"/>
      <c r="M540" s="70"/>
      <c r="N540" s="70"/>
      <c r="O540" s="70"/>
      <c r="P540" s="70"/>
      <c r="Q540" s="70"/>
      <c r="R540" s="70"/>
      <c r="S540" s="105"/>
      <c r="T540" s="70" t="n">
        <v>32190</v>
      </c>
      <c r="U540" s="70"/>
      <c r="V540" s="65" t="n">
        <v>2019</v>
      </c>
    </row>
    <row r="541" s="2" customFormat="true" ht="12.75" hidden="false" customHeight="true" outlineLevel="0" collapsed="false">
      <c r="A541" s="65" t="n">
        <v>39</v>
      </c>
      <c r="B541" s="68" t="s">
        <v>531</v>
      </c>
      <c r="C541" s="70" t="n">
        <f aca="false">'Раздел 1'!P541</f>
        <v>2181192.0395</v>
      </c>
      <c r="D541" s="70" t="n">
        <v>357405.5</v>
      </c>
      <c r="E541" s="70" t="n">
        <v>1778087</v>
      </c>
      <c r="F541" s="70"/>
      <c r="G541" s="70"/>
      <c r="H541" s="70"/>
      <c r="I541" s="70"/>
      <c r="J541" s="105"/>
      <c r="K541" s="105"/>
      <c r="L541" s="70"/>
      <c r="M541" s="70"/>
      <c r="N541" s="70"/>
      <c r="O541" s="70"/>
      <c r="P541" s="70"/>
      <c r="Q541" s="70"/>
      <c r="R541" s="70"/>
      <c r="S541" s="105"/>
      <c r="T541" s="70"/>
      <c r="U541" s="70" t="n">
        <f aca="false">0.0214*(D541+E541+F541+G541+H541+I541+M541+O541+R541)</f>
        <v>45699.5395</v>
      </c>
      <c r="V541" s="65" t="n">
        <v>2019</v>
      </c>
    </row>
    <row r="542" s="2" customFormat="true" ht="12.75" hidden="false" customHeight="true" outlineLevel="0" collapsed="false">
      <c r="A542" s="65" t="n">
        <v>40</v>
      </c>
      <c r="B542" s="68" t="s">
        <v>533</v>
      </c>
      <c r="C542" s="70" t="n">
        <v>421244.2548</v>
      </c>
      <c r="D542" s="70"/>
      <c r="E542" s="70"/>
      <c r="F542" s="70"/>
      <c r="G542" s="70"/>
      <c r="H542" s="70"/>
      <c r="I542" s="70"/>
      <c r="J542" s="105"/>
      <c r="K542" s="105"/>
      <c r="L542" s="70"/>
      <c r="M542" s="70"/>
      <c r="N542" s="70"/>
      <c r="O542" s="70"/>
      <c r="P542" s="70"/>
      <c r="Q542" s="70"/>
      <c r="R542" s="70"/>
      <c r="S542" s="105"/>
      <c r="T542" s="70" t="n">
        <v>421244.2548</v>
      </c>
      <c r="U542" s="70"/>
      <c r="V542" s="65" t="n">
        <v>2019</v>
      </c>
    </row>
    <row r="543" s="2" customFormat="true" ht="12.75" hidden="false" customHeight="true" outlineLevel="0" collapsed="false">
      <c r="A543" s="65" t="n">
        <v>41</v>
      </c>
      <c r="B543" s="68" t="s">
        <v>534</v>
      </c>
      <c r="C543" s="70" t="n">
        <v>84900</v>
      </c>
      <c r="D543" s="70"/>
      <c r="E543" s="70"/>
      <c r="F543" s="70"/>
      <c r="G543" s="70"/>
      <c r="H543" s="70"/>
      <c r="I543" s="70"/>
      <c r="J543" s="105"/>
      <c r="K543" s="105"/>
      <c r="L543" s="70"/>
      <c r="M543" s="70"/>
      <c r="N543" s="70"/>
      <c r="O543" s="70"/>
      <c r="P543" s="70"/>
      <c r="Q543" s="70"/>
      <c r="R543" s="70"/>
      <c r="S543" s="105"/>
      <c r="T543" s="70" t="n">
        <v>84900</v>
      </c>
      <c r="U543" s="70"/>
      <c r="V543" s="65" t="n">
        <v>2019</v>
      </c>
    </row>
    <row r="544" s="2" customFormat="true" ht="12.75" hidden="false" customHeight="true" outlineLevel="0" collapsed="false">
      <c r="A544" s="65" t="n">
        <v>42</v>
      </c>
      <c r="B544" s="68" t="s">
        <v>535</v>
      </c>
      <c r="C544" s="70" t="n">
        <v>348272</v>
      </c>
      <c r="D544" s="70"/>
      <c r="E544" s="70"/>
      <c r="F544" s="70"/>
      <c r="G544" s="70"/>
      <c r="H544" s="70"/>
      <c r="I544" s="70"/>
      <c r="J544" s="105"/>
      <c r="K544" s="105"/>
      <c r="L544" s="70"/>
      <c r="M544" s="70"/>
      <c r="N544" s="70"/>
      <c r="O544" s="70"/>
      <c r="P544" s="70"/>
      <c r="Q544" s="70"/>
      <c r="R544" s="70"/>
      <c r="S544" s="105"/>
      <c r="T544" s="70" t="n">
        <v>348272</v>
      </c>
      <c r="U544" s="70"/>
      <c r="V544" s="65" t="n">
        <v>2019</v>
      </c>
    </row>
    <row r="545" s="138" customFormat="true" ht="12.75" hidden="false" customHeight="true" outlineLevel="0" collapsed="false">
      <c r="A545" s="47" t="s">
        <v>537</v>
      </c>
      <c r="B545" s="47"/>
      <c r="C545" s="54" t="n">
        <f aca="false">SUM(C503:C544)</f>
        <v>4896038.3123</v>
      </c>
      <c r="D545" s="54" t="n">
        <f aca="false">SUM(D503:D544)</f>
        <v>357405.5</v>
      </c>
      <c r="E545" s="54" t="n">
        <f aca="false">SUM(E503:E544)</f>
        <v>1778087</v>
      </c>
      <c r="F545" s="54" t="n">
        <f aca="false">SUM(F503:F544)</f>
        <v>0</v>
      </c>
      <c r="G545" s="54" t="n">
        <f aca="false">SUM(G503:G544)</f>
        <v>0</v>
      </c>
      <c r="H545" s="54" t="n">
        <f aca="false">SUM(H503:H544)</f>
        <v>0</v>
      </c>
      <c r="I545" s="54" t="n">
        <f aca="false">SUM(I503:I544)</f>
        <v>0</v>
      </c>
      <c r="J545" s="54" t="n">
        <f aca="false">SUM(J503:J544)</f>
        <v>0</v>
      </c>
      <c r="K545" s="54" t="n">
        <f aca="false">SUM(K503:K544)</f>
        <v>0</v>
      </c>
      <c r="L545" s="54" t="n">
        <f aca="false">SUM(L503:L544)</f>
        <v>0</v>
      </c>
      <c r="M545" s="54" t="n">
        <f aca="false">SUM(M503:M544)</f>
        <v>0</v>
      </c>
      <c r="N545" s="54" t="n">
        <f aca="false">SUM(N503:N544)</f>
        <v>0</v>
      </c>
      <c r="O545" s="54" t="n">
        <f aca="false">SUM(O503:O544)</f>
        <v>0</v>
      </c>
      <c r="P545" s="54" t="n">
        <f aca="false">SUM(P503:P544)</f>
        <v>0</v>
      </c>
      <c r="Q545" s="54" t="n">
        <f aca="false">SUM(Q503:Q544)</f>
        <v>0</v>
      </c>
      <c r="R545" s="54" t="n">
        <f aca="false">SUM(R503:R544)</f>
        <v>0</v>
      </c>
      <c r="S545" s="54" t="n">
        <f aca="false">SUM(S503:S544)</f>
        <v>0</v>
      </c>
      <c r="T545" s="54" t="n">
        <f aca="false">SUM(T503:T544)</f>
        <v>2714846.2728</v>
      </c>
      <c r="U545" s="54" t="n">
        <f aca="false">SUM(U503:U544)</f>
        <v>45699.5395</v>
      </c>
      <c r="V545" s="49"/>
      <c r="W545" s="85"/>
      <c r="X545" s="85"/>
      <c r="Y545" s="85"/>
      <c r="Z545" s="85"/>
      <c r="AA545" s="85"/>
      <c r="AB545" s="85"/>
      <c r="AC545" s="85"/>
      <c r="AD545" s="85"/>
      <c r="AE545" s="85"/>
      <c r="AF545" s="85"/>
      <c r="AG545" s="85"/>
      <c r="AH545" s="85"/>
      <c r="AI545" s="85"/>
      <c r="AJ545" s="85"/>
      <c r="AK545" s="85"/>
      <c r="AL545" s="85"/>
      <c r="AM545" s="85"/>
      <c r="AN545" s="85"/>
      <c r="AO545" s="85"/>
      <c r="AP545" s="85"/>
      <c r="AQ545" s="85"/>
      <c r="AR545" s="85"/>
      <c r="AS545" s="85"/>
      <c r="AT545" s="85"/>
      <c r="AU545" s="85"/>
      <c r="AV545" s="85"/>
      <c r="AW545" s="85"/>
      <c r="AX545" s="85"/>
      <c r="AY545" s="85"/>
      <c r="AZ545" s="85"/>
      <c r="BA545" s="85"/>
      <c r="BB545" s="85"/>
      <c r="BC545" s="85"/>
      <c r="BD545" s="85"/>
    </row>
    <row r="546" s="2" customFormat="true" ht="12.75" hidden="false" customHeight="true" outlineLevel="0" collapsed="false">
      <c r="A546" s="65" t="n">
        <v>1</v>
      </c>
      <c r="B546" s="68" t="s">
        <v>538</v>
      </c>
      <c r="C546" s="70" t="n">
        <f aca="false">D546+E546+F546+G546+H546+I546+K546+M546+O546+Q546+R546+T546+U546+S546</f>
        <v>21065</v>
      </c>
      <c r="D546" s="70"/>
      <c r="E546" s="70"/>
      <c r="F546" s="70"/>
      <c r="G546" s="70"/>
      <c r="H546" s="70"/>
      <c r="I546" s="70"/>
      <c r="J546" s="105"/>
      <c r="K546" s="105"/>
      <c r="L546" s="70"/>
      <c r="M546" s="70"/>
      <c r="N546" s="70"/>
      <c r="O546" s="70"/>
      <c r="P546" s="70"/>
      <c r="Q546" s="70"/>
      <c r="R546" s="70"/>
      <c r="S546" s="105"/>
      <c r="T546" s="70" t="n">
        <v>21065</v>
      </c>
      <c r="U546" s="70"/>
      <c r="V546" s="65" t="n">
        <v>2020</v>
      </c>
    </row>
    <row r="547" s="2" customFormat="true" ht="12.75" hidden="false" customHeight="true" outlineLevel="0" collapsed="false">
      <c r="A547" s="65" t="n">
        <v>2</v>
      </c>
      <c r="B547" s="68" t="s">
        <v>539</v>
      </c>
      <c r="C547" s="70" t="n">
        <f aca="false">D547+E547+F547+G547+H547+I547+K547+M547+O547+Q547+R547+T547+U547+S547</f>
        <v>32320</v>
      </c>
      <c r="D547" s="70"/>
      <c r="E547" s="70"/>
      <c r="F547" s="70"/>
      <c r="G547" s="70"/>
      <c r="H547" s="70"/>
      <c r="I547" s="70"/>
      <c r="J547" s="105"/>
      <c r="K547" s="105"/>
      <c r="L547" s="70"/>
      <c r="M547" s="70"/>
      <c r="N547" s="70"/>
      <c r="O547" s="70"/>
      <c r="P547" s="70"/>
      <c r="Q547" s="70"/>
      <c r="R547" s="70"/>
      <c r="S547" s="105"/>
      <c r="T547" s="70" t="n">
        <v>32320</v>
      </c>
      <c r="U547" s="70"/>
      <c r="V547" s="65" t="n">
        <v>2020</v>
      </c>
    </row>
    <row r="548" s="2" customFormat="true" ht="12.75" hidden="false" customHeight="true" outlineLevel="0" collapsed="false">
      <c r="A548" s="65" t="n">
        <v>3</v>
      </c>
      <c r="B548" s="68" t="s">
        <v>540</v>
      </c>
      <c r="C548" s="70" t="n">
        <f aca="false">D548+E548+F548+G548+H548+I548+K548+M548+O548+Q548+R548+T548+U548+S548</f>
        <v>31375</v>
      </c>
      <c r="D548" s="70"/>
      <c r="E548" s="70"/>
      <c r="F548" s="70"/>
      <c r="G548" s="70"/>
      <c r="H548" s="70"/>
      <c r="I548" s="70"/>
      <c r="J548" s="105"/>
      <c r="K548" s="105"/>
      <c r="L548" s="70"/>
      <c r="M548" s="70"/>
      <c r="N548" s="70"/>
      <c r="O548" s="70"/>
      <c r="P548" s="70"/>
      <c r="Q548" s="70"/>
      <c r="R548" s="70"/>
      <c r="S548" s="105"/>
      <c r="T548" s="70" t="n">
        <v>31375</v>
      </c>
      <c r="U548" s="70"/>
      <c r="V548" s="65" t="n">
        <v>2020</v>
      </c>
    </row>
    <row r="549" s="2" customFormat="true" ht="12.75" hidden="false" customHeight="true" outlineLevel="0" collapsed="false">
      <c r="A549" s="65" t="n">
        <v>4</v>
      </c>
      <c r="B549" s="68" t="s">
        <v>541</v>
      </c>
      <c r="C549" s="70" t="n">
        <f aca="false">D549+E549+F549+G549+H549+I549+K549+M549+O549+Q549+R549+T549+U549+S549</f>
        <v>29968</v>
      </c>
      <c r="D549" s="70"/>
      <c r="E549" s="70"/>
      <c r="F549" s="70"/>
      <c r="G549" s="70"/>
      <c r="H549" s="70"/>
      <c r="I549" s="70"/>
      <c r="J549" s="105"/>
      <c r="K549" s="105"/>
      <c r="L549" s="70"/>
      <c r="M549" s="70"/>
      <c r="N549" s="70"/>
      <c r="O549" s="70"/>
      <c r="P549" s="70"/>
      <c r="Q549" s="70"/>
      <c r="R549" s="70"/>
      <c r="S549" s="105"/>
      <c r="T549" s="70" t="n">
        <v>29968</v>
      </c>
      <c r="U549" s="70"/>
      <c r="V549" s="65" t="n">
        <v>2020</v>
      </c>
    </row>
    <row r="550" s="2" customFormat="true" ht="12.75" hidden="false" customHeight="true" outlineLevel="0" collapsed="false">
      <c r="A550" s="65" t="n">
        <v>5</v>
      </c>
      <c r="B550" s="68" t="s">
        <v>543</v>
      </c>
      <c r="C550" s="70" t="n">
        <f aca="false">D550+E550+F550+G550+H550+I550+K550+M550+O550+Q550+R550+T550+U550+S550</f>
        <v>204166.03</v>
      </c>
      <c r="D550" s="70"/>
      <c r="E550" s="70"/>
      <c r="F550" s="70"/>
      <c r="G550" s="70"/>
      <c r="H550" s="70"/>
      <c r="I550" s="70"/>
      <c r="J550" s="105"/>
      <c r="K550" s="105"/>
      <c r="L550" s="70"/>
      <c r="M550" s="70"/>
      <c r="N550" s="70"/>
      <c r="O550" s="70"/>
      <c r="P550" s="70"/>
      <c r="Q550" s="70"/>
      <c r="R550" s="70"/>
      <c r="S550" s="105"/>
      <c r="T550" s="70" t="n">
        <v>204166.03</v>
      </c>
      <c r="U550" s="70"/>
      <c r="V550" s="65" t="n">
        <v>2020</v>
      </c>
    </row>
    <row r="551" s="2" customFormat="true" ht="12.75" hidden="false" customHeight="true" outlineLevel="0" collapsed="false">
      <c r="A551" s="65" t="n">
        <v>6</v>
      </c>
      <c r="B551" s="68" t="s">
        <v>544</v>
      </c>
      <c r="C551" s="70" t="n">
        <f aca="false">D551+E551+F551+G551+H551+I551+K551+M551+O551+Q551+R551+T551+U551+S551</f>
        <v>14218</v>
      </c>
      <c r="D551" s="70"/>
      <c r="E551" s="70"/>
      <c r="F551" s="70"/>
      <c r="G551" s="70"/>
      <c r="H551" s="70"/>
      <c r="I551" s="70"/>
      <c r="J551" s="105"/>
      <c r="K551" s="105"/>
      <c r="L551" s="70"/>
      <c r="M551" s="70"/>
      <c r="N551" s="70"/>
      <c r="O551" s="70"/>
      <c r="P551" s="70"/>
      <c r="Q551" s="70"/>
      <c r="R551" s="70"/>
      <c r="S551" s="105"/>
      <c r="T551" s="70" t="n">
        <v>14218</v>
      </c>
      <c r="U551" s="70"/>
      <c r="V551" s="65" t="n">
        <v>2020</v>
      </c>
    </row>
    <row r="552" s="2" customFormat="true" ht="12.75" hidden="false" customHeight="true" outlineLevel="0" collapsed="false">
      <c r="A552" s="65" t="n">
        <v>7</v>
      </c>
      <c r="B552" s="68" t="s">
        <v>545</v>
      </c>
      <c r="C552" s="70" t="n">
        <f aca="false">D552+E552+F552+G552+H552+I552+K552+M552+O552+Q552+R552+T552+U552+S552</f>
        <v>40529</v>
      </c>
      <c r="D552" s="70"/>
      <c r="E552" s="70"/>
      <c r="F552" s="70"/>
      <c r="G552" s="70"/>
      <c r="H552" s="70"/>
      <c r="I552" s="70"/>
      <c r="J552" s="105"/>
      <c r="K552" s="105"/>
      <c r="L552" s="70"/>
      <c r="M552" s="70"/>
      <c r="N552" s="70"/>
      <c r="O552" s="70"/>
      <c r="P552" s="70"/>
      <c r="Q552" s="70"/>
      <c r="R552" s="70"/>
      <c r="S552" s="105"/>
      <c r="T552" s="70" t="n">
        <v>40529</v>
      </c>
      <c r="U552" s="70"/>
      <c r="V552" s="65" t="n">
        <v>2020</v>
      </c>
    </row>
    <row r="553" s="2" customFormat="true" ht="12.75" hidden="false" customHeight="true" outlineLevel="0" collapsed="false">
      <c r="A553" s="65" t="n">
        <v>8</v>
      </c>
      <c r="B553" s="68" t="s">
        <v>547</v>
      </c>
      <c r="C553" s="70" t="n">
        <f aca="false">D553+E553+F553+G553+H553+I553+K553+M553+O553+Q553+R553+T553+U553+S553</f>
        <v>30510</v>
      </c>
      <c r="D553" s="70"/>
      <c r="E553" s="70"/>
      <c r="F553" s="70"/>
      <c r="G553" s="70"/>
      <c r="H553" s="70"/>
      <c r="I553" s="70"/>
      <c r="J553" s="105"/>
      <c r="K553" s="105"/>
      <c r="L553" s="70"/>
      <c r="M553" s="70"/>
      <c r="N553" s="70"/>
      <c r="O553" s="70"/>
      <c r="P553" s="70"/>
      <c r="Q553" s="70"/>
      <c r="R553" s="70"/>
      <c r="S553" s="105"/>
      <c r="T553" s="70" t="n">
        <v>30510</v>
      </c>
      <c r="U553" s="70"/>
      <c r="V553" s="65" t="n">
        <v>2020</v>
      </c>
    </row>
    <row r="554" s="2" customFormat="true" ht="12.75" hidden="false" customHeight="true" outlineLevel="0" collapsed="false">
      <c r="A554" s="65" t="n">
        <v>9</v>
      </c>
      <c r="B554" s="68" t="s">
        <v>548</v>
      </c>
      <c r="C554" s="70" t="n">
        <f aca="false">D554+E554+F554+G554+H554+I554+K554+M554+O554+Q554+R554+T554+U554+S554</f>
        <v>33627</v>
      </c>
      <c r="D554" s="70"/>
      <c r="E554" s="70"/>
      <c r="F554" s="70"/>
      <c r="G554" s="70"/>
      <c r="H554" s="70"/>
      <c r="I554" s="70"/>
      <c r="J554" s="105"/>
      <c r="K554" s="105"/>
      <c r="L554" s="70"/>
      <c r="M554" s="70"/>
      <c r="N554" s="70"/>
      <c r="O554" s="70"/>
      <c r="P554" s="70"/>
      <c r="Q554" s="70"/>
      <c r="R554" s="70"/>
      <c r="S554" s="105"/>
      <c r="T554" s="70" t="n">
        <v>33627</v>
      </c>
      <c r="U554" s="70"/>
      <c r="V554" s="65" t="n">
        <v>2020</v>
      </c>
    </row>
    <row r="555" s="2" customFormat="true" ht="12.75" hidden="false" customHeight="true" outlineLevel="0" collapsed="false">
      <c r="A555" s="65" t="n">
        <v>10</v>
      </c>
      <c r="B555" s="68" t="s">
        <v>493</v>
      </c>
      <c r="C555" s="70" t="n">
        <f aca="false">D555+E555+F555+G555+H555+I555+K555+M555+O555+Q555+R555+T555+U555+S555</f>
        <v>4440599.782884</v>
      </c>
      <c r="D555" s="70" t="n">
        <v>577336.44</v>
      </c>
      <c r="E555" s="70"/>
      <c r="F555" s="70"/>
      <c r="G555" s="70"/>
      <c r="H555" s="70"/>
      <c r="I555" s="70" t="n">
        <v>251213</v>
      </c>
      <c r="J555" s="105"/>
      <c r="K555" s="105"/>
      <c r="L555" s="70" t="n">
        <v>850</v>
      </c>
      <c r="M555" s="70" t="n">
        <v>1867713.73</v>
      </c>
      <c r="N555" s="70" t="n">
        <v>581.34</v>
      </c>
      <c r="O555" s="70" t="n">
        <v>58344.25</v>
      </c>
      <c r="P555" s="70" t="n">
        <v>700.8</v>
      </c>
      <c r="Q555" s="70" t="n">
        <v>1448996.9</v>
      </c>
      <c r="R555" s="70" t="n">
        <v>134636.64</v>
      </c>
      <c r="S555" s="105"/>
      <c r="T555" s="70" t="n">
        <v>40529</v>
      </c>
      <c r="U555" s="70" t="n">
        <f aca="false">0.0214*(D555+E555+F555+G555+H555+I555+M555+O555+R555)</f>
        <v>61829.822884</v>
      </c>
      <c r="V555" s="65" t="n">
        <v>2020</v>
      </c>
    </row>
    <row r="556" s="2" customFormat="true" ht="12.75" hidden="false" customHeight="true" outlineLevel="0" collapsed="false">
      <c r="A556" s="65" t="n">
        <v>11</v>
      </c>
      <c r="B556" s="68" t="s">
        <v>515</v>
      </c>
      <c r="C556" s="70" t="n">
        <f aca="false">D556+E556+F556+G556+H556+I556+K556+M556+O556+Q556+R556+T556+U556+S556</f>
        <v>16278546.2</v>
      </c>
      <c r="D556" s="70" t="n">
        <v>973411.87</v>
      </c>
      <c r="E556" s="70"/>
      <c r="F556" s="70"/>
      <c r="G556" s="70" t="n">
        <v>784660.45</v>
      </c>
      <c r="H556" s="70"/>
      <c r="I556" s="70" t="n">
        <v>299617.36</v>
      </c>
      <c r="J556" s="105"/>
      <c r="K556" s="105"/>
      <c r="L556" s="70" t="n">
        <v>1005</v>
      </c>
      <c r="M556" s="70" t="n">
        <v>8071805.84</v>
      </c>
      <c r="N556" s="70"/>
      <c r="O556" s="70"/>
      <c r="P556" s="70" t="n">
        <v>1524</v>
      </c>
      <c r="Q556" s="70" t="n">
        <v>5876736.66</v>
      </c>
      <c r="R556" s="70"/>
      <c r="S556" s="105"/>
      <c r="T556" s="70"/>
      <c r="U556" s="70" t="n">
        <v>272314.02</v>
      </c>
      <c r="V556" s="65" t="n">
        <v>2020</v>
      </c>
    </row>
    <row r="557" s="2" customFormat="true" ht="12.75" hidden="false" customHeight="true" outlineLevel="0" collapsed="false">
      <c r="A557" s="65" t="n">
        <v>12</v>
      </c>
      <c r="B557" s="68" t="s">
        <v>549</v>
      </c>
      <c r="C557" s="70" t="n">
        <f aca="false">D557+E557+F557+G557+H557+I557+K557+M557+O557+Q557+R557+T557+U557+S557</f>
        <v>48411</v>
      </c>
      <c r="D557" s="70"/>
      <c r="E557" s="70"/>
      <c r="F557" s="70"/>
      <c r="G557" s="70"/>
      <c r="H557" s="70"/>
      <c r="I557" s="70"/>
      <c r="J557" s="105"/>
      <c r="K557" s="105"/>
      <c r="L557" s="70"/>
      <c r="M557" s="70"/>
      <c r="N557" s="70"/>
      <c r="O557" s="70"/>
      <c r="P557" s="70"/>
      <c r="Q557" s="70"/>
      <c r="R557" s="70"/>
      <c r="S557" s="105"/>
      <c r="T557" s="70" t="n">
        <v>48411</v>
      </c>
      <c r="U557" s="70"/>
      <c r="V557" s="65" t="n">
        <v>2020</v>
      </c>
    </row>
    <row r="558" s="2" customFormat="true" ht="12.75" hidden="false" customHeight="true" outlineLevel="0" collapsed="false">
      <c r="A558" s="65" t="n">
        <v>13</v>
      </c>
      <c r="B558" s="68" t="s">
        <v>550</v>
      </c>
      <c r="C558" s="70" t="n">
        <f aca="false">D558+E558+F558+G558+H558+I558+K558+M558+O558+Q558+R558+T558+U558+S558</f>
        <v>50683</v>
      </c>
      <c r="D558" s="70"/>
      <c r="E558" s="70"/>
      <c r="F558" s="70"/>
      <c r="G558" s="70"/>
      <c r="H558" s="70"/>
      <c r="I558" s="70"/>
      <c r="J558" s="105"/>
      <c r="K558" s="105"/>
      <c r="L558" s="70"/>
      <c r="M558" s="70"/>
      <c r="N558" s="70"/>
      <c r="O558" s="70"/>
      <c r="P558" s="70"/>
      <c r="Q558" s="70"/>
      <c r="R558" s="70"/>
      <c r="S558" s="105"/>
      <c r="T558" s="70" t="n">
        <v>50683</v>
      </c>
      <c r="U558" s="70"/>
      <c r="V558" s="65" t="n">
        <v>2020</v>
      </c>
    </row>
    <row r="559" s="2" customFormat="true" ht="12.75" hidden="false" customHeight="true" outlineLevel="0" collapsed="false">
      <c r="A559" s="65" t="n">
        <v>14</v>
      </c>
      <c r="B559" s="68" t="s">
        <v>551</v>
      </c>
      <c r="C559" s="70" t="n">
        <f aca="false">D559+E559+F559+G559+H559+I559+K559+M559+O559+Q559+R559+T559+U559+S559</f>
        <v>32714</v>
      </c>
      <c r="D559" s="70"/>
      <c r="E559" s="70"/>
      <c r="F559" s="70"/>
      <c r="G559" s="70"/>
      <c r="H559" s="70"/>
      <c r="I559" s="70"/>
      <c r="J559" s="105"/>
      <c r="K559" s="105"/>
      <c r="L559" s="70"/>
      <c r="M559" s="70"/>
      <c r="N559" s="70"/>
      <c r="O559" s="70"/>
      <c r="P559" s="70"/>
      <c r="Q559" s="70"/>
      <c r="R559" s="70"/>
      <c r="S559" s="105"/>
      <c r="T559" s="70" t="n">
        <v>32714</v>
      </c>
      <c r="U559" s="70"/>
      <c r="V559" s="65" t="n">
        <v>2020</v>
      </c>
    </row>
    <row r="560" s="138" customFormat="true" ht="12.75" hidden="false" customHeight="true" outlineLevel="0" collapsed="false">
      <c r="A560" s="47" t="s">
        <v>552</v>
      </c>
      <c r="B560" s="47"/>
      <c r="C560" s="54" t="n">
        <f aca="false">SUM(C546:C559)</f>
        <v>21288732.012884</v>
      </c>
      <c r="D560" s="54" t="n">
        <f aca="false">SUM(D546:D559)</f>
        <v>1550748.31</v>
      </c>
      <c r="E560" s="54" t="n">
        <f aca="false">SUM(E546:E559)</f>
        <v>0</v>
      </c>
      <c r="F560" s="54" t="n">
        <f aca="false">SUM(F546:F559)</f>
        <v>0</v>
      </c>
      <c r="G560" s="54" t="n">
        <f aca="false">SUM(G546:G559)</f>
        <v>784660.45</v>
      </c>
      <c r="H560" s="54" t="n">
        <f aca="false">SUM(H546:H559)</f>
        <v>0</v>
      </c>
      <c r="I560" s="54" t="n">
        <f aca="false">SUM(I546:I559)</f>
        <v>550830.36</v>
      </c>
      <c r="J560" s="54" t="n">
        <f aca="false">SUM(J546:J559)</f>
        <v>0</v>
      </c>
      <c r="K560" s="54" t="n">
        <f aca="false">SUM(K546:K559)</f>
        <v>0</v>
      </c>
      <c r="L560" s="54" t="n">
        <f aca="false">SUM(L546:L559)</f>
        <v>1855</v>
      </c>
      <c r="M560" s="54" t="n">
        <f aca="false">SUM(M546:M559)</f>
        <v>9939519.57</v>
      </c>
      <c r="N560" s="54" t="n">
        <f aca="false">SUM(N546:N559)</f>
        <v>581.34</v>
      </c>
      <c r="O560" s="54" t="n">
        <f aca="false">SUM(O546:O559)</f>
        <v>58344.25</v>
      </c>
      <c r="P560" s="54" t="n">
        <f aca="false">SUM(P546:P559)</f>
        <v>2224.8</v>
      </c>
      <c r="Q560" s="54" t="n">
        <f aca="false">SUM(Q546:Q559)</f>
        <v>7325733.56</v>
      </c>
      <c r="R560" s="54" t="n">
        <f aca="false">SUM(R546:R559)</f>
        <v>134636.64</v>
      </c>
      <c r="S560" s="54" t="n">
        <f aca="false">SUM(S546:S559)</f>
        <v>0</v>
      </c>
      <c r="T560" s="54" t="n">
        <f aca="false">SUM(T546:T559)</f>
        <v>610115.03</v>
      </c>
      <c r="U560" s="54" t="n">
        <f aca="false">SUM(U546:U559)</f>
        <v>334143.842884</v>
      </c>
      <c r="V560" s="49"/>
      <c r="W560" s="85"/>
      <c r="X560" s="85"/>
      <c r="Y560" s="85"/>
      <c r="Z560" s="85"/>
      <c r="AA560" s="85"/>
      <c r="AB560" s="85"/>
      <c r="AC560" s="85"/>
      <c r="AD560" s="85"/>
      <c r="AE560" s="85"/>
      <c r="AF560" s="85"/>
      <c r="AG560" s="85"/>
      <c r="AH560" s="85"/>
      <c r="AI560" s="85"/>
      <c r="AJ560" s="85"/>
      <c r="AK560" s="85"/>
      <c r="AL560" s="85"/>
      <c r="AM560" s="85"/>
      <c r="AN560" s="85"/>
      <c r="AO560" s="85"/>
      <c r="AP560" s="85"/>
      <c r="AQ560" s="85"/>
      <c r="AR560" s="85"/>
      <c r="AS560" s="85"/>
      <c r="AT560" s="85"/>
      <c r="AU560" s="85"/>
      <c r="AV560" s="85"/>
      <c r="AW560" s="85"/>
      <c r="AX560" s="85"/>
      <c r="AY560" s="85"/>
      <c r="AZ560" s="85"/>
      <c r="BA560" s="85"/>
      <c r="BB560" s="85"/>
      <c r="BC560" s="85"/>
      <c r="BD560" s="85"/>
    </row>
    <row r="561" s="2" customFormat="true" ht="12.75" hidden="false" customHeight="true" outlineLevel="0" collapsed="false">
      <c r="A561" s="65" t="n">
        <v>1</v>
      </c>
      <c r="B561" s="68" t="s">
        <v>553</v>
      </c>
      <c r="C561" s="70" t="n">
        <f aca="false">'Раздел 1'!P561</f>
        <v>25658</v>
      </c>
      <c r="D561" s="70"/>
      <c r="E561" s="70"/>
      <c r="F561" s="70"/>
      <c r="G561" s="70"/>
      <c r="H561" s="70"/>
      <c r="I561" s="70"/>
      <c r="J561" s="105"/>
      <c r="K561" s="105"/>
      <c r="L561" s="70"/>
      <c r="M561" s="70"/>
      <c r="N561" s="70"/>
      <c r="O561" s="70"/>
      <c r="P561" s="70"/>
      <c r="Q561" s="70"/>
      <c r="R561" s="70"/>
      <c r="S561" s="105"/>
      <c r="T561" s="70" t="n">
        <f aca="false">C561</f>
        <v>25658</v>
      </c>
      <c r="U561" s="70"/>
      <c r="V561" s="65" t="n">
        <v>2021</v>
      </c>
    </row>
    <row r="562" s="2" customFormat="true" ht="12.75" hidden="false" customHeight="true" outlineLevel="0" collapsed="false">
      <c r="A562" s="65" t="n">
        <v>2</v>
      </c>
      <c r="B562" s="68" t="s">
        <v>554</v>
      </c>
      <c r="C562" s="70" t="n">
        <f aca="false">'Раздел 1'!P562</f>
        <v>25658</v>
      </c>
      <c r="D562" s="70"/>
      <c r="E562" s="70"/>
      <c r="F562" s="70"/>
      <c r="G562" s="70"/>
      <c r="H562" s="70"/>
      <c r="I562" s="70"/>
      <c r="J562" s="105"/>
      <c r="K562" s="105"/>
      <c r="L562" s="70"/>
      <c r="M562" s="70"/>
      <c r="N562" s="70"/>
      <c r="O562" s="70"/>
      <c r="P562" s="70"/>
      <c r="Q562" s="70"/>
      <c r="R562" s="70"/>
      <c r="S562" s="105"/>
      <c r="T562" s="70" t="n">
        <f aca="false">C562</f>
        <v>25658</v>
      </c>
      <c r="U562" s="70"/>
      <c r="V562" s="65" t="n">
        <v>2021</v>
      </c>
    </row>
    <row r="563" s="2" customFormat="true" ht="12.75" hidden="false" customHeight="true" outlineLevel="0" collapsed="false">
      <c r="A563" s="65" t="n">
        <v>3</v>
      </c>
      <c r="B563" s="68" t="s">
        <v>555</v>
      </c>
      <c r="C563" s="70" t="n">
        <f aca="false">'Раздел 1'!P563</f>
        <v>25658</v>
      </c>
      <c r="D563" s="70"/>
      <c r="E563" s="70"/>
      <c r="F563" s="70"/>
      <c r="G563" s="70"/>
      <c r="H563" s="70"/>
      <c r="I563" s="70"/>
      <c r="J563" s="105"/>
      <c r="K563" s="105"/>
      <c r="L563" s="70"/>
      <c r="M563" s="70"/>
      <c r="N563" s="70"/>
      <c r="O563" s="70"/>
      <c r="P563" s="70"/>
      <c r="Q563" s="70"/>
      <c r="R563" s="70"/>
      <c r="S563" s="105"/>
      <c r="T563" s="70" t="n">
        <f aca="false">C563</f>
        <v>25658</v>
      </c>
      <c r="U563" s="70"/>
      <c r="V563" s="65" t="n">
        <v>2021</v>
      </c>
    </row>
    <row r="564" s="138" customFormat="true" ht="12.75" hidden="false" customHeight="true" outlineLevel="0" collapsed="false">
      <c r="A564" s="47" t="s">
        <v>556</v>
      </c>
      <c r="B564" s="47"/>
      <c r="C564" s="54" t="n">
        <f aca="false">SUM(C561:C563)</f>
        <v>76974</v>
      </c>
      <c r="D564" s="54" t="n">
        <f aca="false">SUM(D561:D563)</f>
        <v>0</v>
      </c>
      <c r="E564" s="54" t="n">
        <f aca="false">SUM(E561:E563)</f>
        <v>0</v>
      </c>
      <c r="F564" s="54" t="n">
        <f aca="false">SUM(F561:F563)</f>
        <v>0</v>
      </c>
      <c r="G564" s="54" t="n">
        <f aca="false">SUM(G561:G563)</f>
        <v>0</v>
      </c>
      <c r="H564" s="54" t="n">
        <f aca="false">SUM(H561:H563)</f>
        <v>0</v>
      </c>
      <c r="I564" s="54" t="n">
        <f aca="false">SUM(I561:I563)</f>
        <v>0</v>
      </c>
      <c r="J564" s="54" t="n">
        <f aca="false">SUM(J561:J563)</f>
        <v>0</v>
      </c>
      <c r="K564" s="54" t="n">
        <f aca="false">SUM(K561:K563)</f>
        <v>0</v>
      </c>
      <c r="L564" s="54" t="n">
        <f aca="false">SUM(L561:L563)</f>
        <v>0</v>
      </c>
      <c r="M564" s="54" t="n">
        <f aca="false">SUM(M561:M563)</f>
        <v>0</v>
      </c>
      <c r="N564" s="54" t="n">
        <f aca="false">SUM(N561:N563)</f>
        <v>0</v>
      </c>
      <c r="O564" s="54" t="n">
        <f aca="false">SUM(O561:O563)</f>
        <v>0</v>
      </c>
      <c r="P564" s="54" t="n">
        <f aca="false">SUM(P561:P563)</f>
        <v>0</v>
      </c>
      <c r="Q564" s="54" t="n">
        <f aca="false">SUM(Q561:Q563)</f>
        <v>0</v>
      </c>
      <c r="R564" s="54" t="n">
        <f aca="false">SUM(R561:R563)</f>
        <v>0</v>
      </c>
      <c r="S564" s="54" t="n">
        <f aca="false">SUM(S561:S563)</f>
        <v>0</v>
      </c>
      <c r="T564" s="54" t="n">
        <f aca="false">SUM(T561:T563)</f>
        <v>76974</v>
      </c>
      <c r="U564" s="54" t="n">
        <f aca="false">SUM(U561:U563)</f>
        <v>0</v>
      </c>
      <c r="V564" s="49"/>
      <c r="W564" s="85"/>
      <c r="X564" s="85"/>
      <c r="Y564" s="85"/>
      <c r="Z564" s="85"/>
      <c r="AA564" s="85"/>
      <c r="AB564" s="85"/>
      <c r="AC564" s="85"/>
      <c r="AD564" s="85"/>
      <c r="AE564" s="85"/>
      <c r="AF564" s="85"/>
      <c r="AG564" s="85"/>
      <c r="AH564" s="85"/>
      <c r="AI564" s="85"/>
      <c r="AJ564" s="85"/>
      <c r="AK564" s="85"/>
      <c r="AL564" s="85"/>
      <c r="AM564" s="85"/>
      <c r="AN564" s="85"/>
      <c r="AO564" s="85"/>
      <c r="AP564" s="85"/>
      <c r="AQ564" s="85"/>
      <c r="AR564" s="85"/>
      <c r="AS564" s="85"/>
      <c r="AT564" s="85"/>
      <c r="AU564" s="85"/>
      <c r="AV564" s="85"/>
      <c r="AW564" s="85"/>
      <c r="AX564" s="85"/>
      <c r="AY564" s="85"/>
      <c r="AZ564" s="85"/>
      <c r="BA564" s="85"/>
      <c r="BB564" s="85"/>
      <c r="BC564" s="85"/>
      <c r="BD564" s="85"/>
    </row>
    <row r="565" s="140" customFormat="true" ht="12.75" hidden="false" customHeight="true" outlineLevel="0" collapsed="false">
      <c r="A565" s="31" t="s">
        <v>557</v>
      </c>
      <c r="B565" s="31"/>
      <c r="C565" s="34" t="n">
        <f aca="false">C545+C560+C564</f>
        <v>26261744.325184</v>
      </c>
      <c r="D565" s="34" t="n">
        <f aca="false">D545+D560+D564</f>
        <v>1908153.81</v>
      </c>
      <c r="E565" s="34" t="n">
        <f aca="false">E545+E560+E564</f>
        <v>1778087</v>
      </c>
      <c r="F565" s="34" t="n">
        <f aca="false">F545+F560+F564</f>
        <v>0</v>
      </c>
      <c r="G565" s="34" t="n">
        <f aca="false">G545+G560+G564</f>
        <v>784660.45</v>
      </c>
      <c r="H565" s="34" t="n">
        <f aca="false">H545+H560+H564</f>
        <v>0</v>
      </c>
      <c r="I565" s="34" t="n">
        <f aca="false">I545+I560+I564</f>
        <v>550830.36</v>
      </c>
      <c r="J565" s="34" t="n">
        <f aca="false">J545+J560+J564</f>
        <v>0</v>
      </c>
      <c r="K565" s="34" t="n">
        <f aca="false">K545+K560+K564</f>
        <v>0</v>
      </c>
      <c r="L565" s="34" t="n">
        <f aca="false">L545+L560+L564</f>
        <v>1855</v>
      </c>
      <c r="M565" s="34" t="n">
        <f aca="false">M545+M560+M564</f>
        <v>9939519.57</v>
      </c>
      <c r="N565" s="34" t="n">
        <f aca="false">N545+N560+N564</f>
        <v>581.34</v>
      </c>
      <c r="O565" s="34" t="n">
        <f aca="false">O545+O560+O564</f>
        <v>58344.25</v>
      </c>
      <c r="P565" s="34" t="n">
        <f aca="false">P545+P560+P564</f>
        <v>2224.8</v>
      </c>
      <c r="Q565" s="34" t="n">
        <f aca="false">Q545+Q560+Q564</f>
        <v>7325733.56</v>
      </c>
      <c r="R565" s="34" t="n">
        <f aca="false">R545+R560+R564</f>
        <v>134636.64</v>
      </c>
      <c r="S565" s="34" t="n">
        <f aca="false">S545+S560+S564</f>
        <v>0</v>
      </c>
      <c r="T565" s="34" t="n">
        <f aca="false">T545+T560+T564</f>
        <v>3401935.3028</v>
      </c>
      <c r="U565" s="34" t="n">
        <f aca="false">0.0214*(D565+E565+F565+G565+H565+I565+M565+O565+R565)</f>
        <v>324300.566512</v>
      </c>
      <c r="V565" s="33"/>
      <c r="W565" s="111"/>
      <c r="X565" s="111"/>
      <c r="Y565" s="111"/>
      <c r="Z565" s="111"/>
      <c r="AA565" s="111"/>
      <c r="AB565" s="111"/>
      <c r="AC565" s="111"/>
      <c r="AD565" s="111"/>
      <c r="AE565" s="111"/>
      <c r="AF565" s="111"/>
      <c r="AG565" s="111"/>
      <c r="AH565" s="111"/>
      <c r="AI565" s="111"/>
      <c r="AJ565" s="111"/>
      <c r="AK565" s="111"/>
      <c r="AL565" s="111"/>
      <c r="AM565" s="111"/>
      <c r="AN565" s="111"/>
      <c r="AO565" s="111"/>
      <c r="AP565" s="111"/>
      <c r="AQ565" s="111"/>
      <c r="AR565" s="111"/>
      <c r="AS565" s="111"/>
      <c r="AT565" s="111"/>
      <c r="AU565" s="111"/>
      <c r="AV565" s="111"/>
      <c r="AW565" s="111"/>
      <c r="AX565" s="111"/>
      <c r="AY565" s="111"/>
      <c r="AZ565" s="111"/>
      <c r="BA565" s="111"/>
      <c r="BB565" s="111"/>
      <c r="BC565" s="111"/>
      <c r="BD565" s="111"/>
    </row>
    <row r="566" s="2" customFormat="true" ht="12.75" hidden="false" customHeight="true" outlineLevel="0" collapsed="false">
      <c r="A566" s="90" t="s">
        <v>558</v>
      </c>
      <c r="B566" s="90"/>
      <c r="C566" s="70"/>
      <c r="D566" s="71"/>
      <c r="E566" s="71"/>
      <c r="F566" s="71"/>
      <c r="G566" s="71"/>
      <c r="H566" s="71"/>
      <c r="I566" s="71"/>
      <c r="J566" s="141"/>
      <c r="K566" s="141"/>
      <c r="L566" s="71"/>
      <c r="M566" s="71"/>
      <c r="N566" s="71"/>
      <c r="O566" s="70"/>
      <c r="P566" s="71"/>
      <c r="Q566" s="71"/>
      <c r="R566" s="71"/>
      <c r="S566" s="141"/>
      <c r="T566" s="71"/>
      <c r="U566" s="71"/>
      <c r="V566" s="65"/>
    </row>
    <row r="567" s="2" customFormat="true" ht="12.75" hidden="false" customHeight="true" outlineLevel="0" collapsed="false">
      <c r="A567" s="65" t="n">
        <v>1</v>
      </c>
      <c r="B567" s="68" t="s">
        <v>559</v>
      </c>
      <c r="C567" s="70" t="n">
        <f aca="false">'Раздел 1'!P567</f>
        <v>21699</v>
      </c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 t="n">
        <v>21699</v>
      </c>
      <c r="U567" s="70"/>
      <c r="V567" s="65" t="n">
        <v>2019</v>
      </c>
    </row>
    <row r="568" s="2" customFormat="true" ht="12.75" hidden="false" customHeight="true" outlineLevel="0" collapsed="false">
      <c r="A568" s="65" t="n">
        <v>2</v>
      </c>
      <c r="B568" s="68" t="s">
        <v>560</v>
      </c>
      <c r="C568" s="70" t="n">
        <f aca="false">'Раздел 1'!P568</f>
        <v>21556</v>
      </c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 t="n">
        <v>21556</v>
      </c>
      <c r="U568" s="70"/>
      <c r="V568" s="65" t="n">
        <v>2019</v>
      </c>
    </row>
    <row r="569" s="2" customFormat="true" ht="12.75" hidden="false" customHeight="true" outlineLevel="0" collapsed="false">
      <c r="A569" s="65" t="n">
        <v>3</v>
      </c>
      <c r="B569" s="68" t="s">
        <v>561</v>
      </c>
      <c r="C569" s="70" t="n">
        <f aca="false">'Раздел 1'!P569</f>
        <v>21728</v>
      </c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 t="n">
        <v>21728</v>
      </c>
      <c r="U569" s="70"/>
      <c r="V569" s="65" t="n">
        <v>2019</v>
      </c>
    </row>
    <row r="570" s="2" customFormat="true" ht="12.75" hidden="false" customHeight="true" outlineLevel="0" collapsed="false">
      <c r="A570" s="65" t="n">
        <v>4</v>
      </c>
      <c r="B570" s="68" t="s">
        <v>562</v>
      </c>
      <c r="C570" s="70" t="n">
        <f aca="false">'Раздел 1'!P570</f>
        <v>32219</v>
      </c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 t="n">
        <v>32219</v>
      </c>
      <c r="U570" s="70"/>
      <c r="V570" s="65" t="n">
        <v>2019</v>
      </c>
    </row>
    <row r="571" s="138" customFormat="true" ht="12.75" hidden="false" customHeight="true" outlineLevel="0" collapsed="false">
      <c r="A571" s="47" t="s">
        <v>563</v>
      </c>
      <c r="B571" s="47"/>
      <c r="C571" s="54" t="n">
        <f aca="false">SUM(C567:C570)</f>
        <v>97202</v>
      </c>
      <c r="D571" s="54" t="n">
        <f aca="false">SUM(D567:D570)</f>
        <v>0</v>
      </c>
      <c r="E571" s="54" t="n">
        <f aca="false">SUM(E567:E570)</f>
        <v>0</v>
      </c>
      <c r="F571" s="54" t="n">
        <f aca="false">SUM(F567:F570)</f>
        <v>0</v>
      </c>
      <c r="G571" s="54" t="n">
        <f aca="false">SUM(G567:G570)</f>
        <v>0</v>
      </c>
      <c r="H571" s="54" t="n">
        <f aca="false">SUM(H567:H570)</f>
        <v>0</v>
      </c>
      <c r="I571" s="54" t="n">
        <f aca="false">SUM(I567:I570)</f>
        <v>0</v>
      </c>
      <c r="J571" s="54" t="n">
        <f aca="false">SUM(J567:J570)</f>
        <v>0</v>
      </c>
      <c r="K571" s="54" t="n">
        <f aca="false">SUM(K567:K570)</f>
        <v>0</v>
      </c>
      <c r="L571" s="54" t="n">
        <f aca="false">SUM(L567:L570)</f>
        <v>0</v>
      </c>
      <c r="M571" s="54" t="n">
        <f aca="false">SUM(M567:M570)</f>
        <v>0</v>
      </c>
      <c r="N571" s="54" t="n">
        <f aca="false">SUM(N567:N570)</f>
        <v>0</v>
      </c>
      <c r="O571" s="54" t="n">
        <f aca="false">SUM(O567:O570)</f>
        <v>0</v>
      </c>
      <c r="P571" s="54" t="n">
        <f aca="false">SUM(P567:P570)</f>
        <v>0</v>
      </c>
      <c r="Q571" s="54" t="n">
        <f aca="false">SUM(Q567:Q570)</f>
        <v>0</v>
      </c>
      <c r="R571" s="54" t="n">
        <f aca="false">SUM(R567:R570)</f>
        <v>0</v>
      </c>
      <c r="S571" s="54" t="n">
        <f aca="false">SUM(S567:S570)</f>
        <v>0</v>
      </c>
      <c r="T571" s="54" t="n">
        <f aca="false">SUM(T567:T570)</f>
        <v>97202</v>
      </c>
      <c r="U571" s="54" t="n">
        <f aca="false">0.0214*(D571+E571+F571+G571+H571+I571+M571+O571+R571)</f>
        <v>0</v>
      </c>
      <c r="V571" s="49"/>
      <c r="W571" s="85"/>
      <c r="X571" s="85"/>
      <c r="Y571" s="85"/>
      <c r="Z571" s="85"/>
      <c r="AA571" s="85"/>
      <c r="AB571" s="85"/>
      <c r="AC571" s="85"/>
      <c r="AD571" s="85"/>
      <c r="AE571" s="85"/>
      <c r="AF571" s="85"/>
      <c r="AG571" s="85"/>
      <c r="AH571" s="85"/>
      <c r="AI571" s="85"/>
      <c r="AJ571" s="85"/>
      <c r="AK571" s="85"/>
      <c r="AL571" s="85"/>
      <c r="AM571" s="85"/>
      <c r="AN571" s="85"/>
      <c r="AO571" s="85"/>
      <c r="AP571" s="85"/>
      <c r="AQ571" s="85"/>
      <c r="AR571" s="85"/>
      <c r="AS571" s="85"/>
      <c r="AT571" s="85"/>
      <c r="AU571" s="85"/>
      <c r="AV571" s="85"/>
      <c r="AW571" s="85"/>
      <c r="AX571" s="85"/>
      <c r="AY571" s="85"/>
      <c r="AZ571" s="85"/>
      <c r="BA571" s="85"/>
      <c r="BB571" s="85"/>
      <c r="BC571" s="85"/>
      <c r="BD571" s="85"/>
    </row>
    <row r="572" s="2" customFormat="true" ht="12.75" hidden="false" customHeight="true" outlineLevel="0" collapsed="false">
      <c r="A572" s="65" t="n">
        <v>1</v>
      </c>
      <c r="B572" s="68" t="s">
        <v>564</v>
      </c>
      <c r="C572" s="70" t="n">
        <f aca="false">'Раздел 1'!P572</f>
        <v>18736</v>
      </c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 t="n">
        <v>18736</v>
      </c>
      <c r="U572" s="70"/>
      <c r="V572" s="65" t="n">
        <v>2020</v>
      </c>
    </row>
    <row r="573" s="2" customFormat="true" ht="12.75" hidden="false" customHeight="true" outlineLevel="0" collapsed="false">
      <c r="A573" s="65" t="n">
        <v>2</v>
      </c>
      <c r="B573" s="68" t="s">
        <v>565</v>
      </c>
      <c r="C573" s="70" t="n">
        <f aca="false">'Раздел 1'!P573</f>
        <v>18736</v>
      </c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 t="n">
        <v>18736</v>
      </c>
      <c r="U573" s="70"/>
      <c r="V573" s="65" t="n">
        <v>2020</v>
      </c>
    </row>
    <row r="574" s="2" customFormat="true" ht="12.75" hidden="false" customHeight="true" outlineLevel="0" collapsed="false">
      <c r="A574" s="65" t="n">
        <v>3</v>
      </c>
      <c r="B574" s="68" t="s">
        <v>566</v>
      </c>
      <c r="C574" s="70" t="n">
        <f aca="false">'Раздел 1'!P574</f>
        <v>19026</v>
      </c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 t="n">
        <f aca="false">C574</f>
        <v>19026</v>
      </c>
      <c r="U574" s="70"/>
      <c r="V574" s="65" t="n">
        <v>2020</v>
      </c>
    </row>
    <row r="575" s="2" customFormat="true" ht="12.75" hidden="false" customHeight="true" outlineLevel="0" collapsed="false">
      <c r="A575" s="65" t="n">
        <v>4</v>
      </c>
      <c r="B575" s="68" t="s">
        <v>567</v>
      </c>
      <c r="C575" s="70" t="n">
        <f aca="false">'Раздел 1'!P575</f>
        <v>19026</v>
      </c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 t="n">
        <f aca="false">C575</f>
        <v>19026</v>
      </c>
      <c r="U575" s="70"/>
      <c r="V575" s="65" t="n">
        <v>2020</v>
      </c>
    </row>
    <row r="576" s="2" customFormat="true" ht="12.75" hidden="false" customHeight="true" outlineLevel="0" collapsed="false">
      <c r="A576" s="65" t="n">
        <v>5</v>
      </c>
      <c r="B576" s="68" t="s">
        <v>568</v>
      </c>
      <c r="C576" s="70" t="n">
        <f aca="false">'Раздел 1'!P576</f>
        <v>19221</v>
      </c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 t="n">
        <f aca="false">C576</f>
        <v>19221</v>
      </c>
      <c r="U576" s="70"/>
      <c r="V576" s="65" t="n">
        <v>2020</v>
      </c>
    </row>
    <row r="577" s="2" customFormat="true" ht="12.75" hidden="false" customHeight="true" outlineLevel="0" collapsed="false">
      <c r="A577" s="65" t="n">
        <v>6</v>
      </c>
      <c r="B577" s="68" t="s">
        <v>569</v>
      </c>
      <c r="C577" s="70" t="n">
        <f aca="false">'Раздел 1'!P577</f>
        <v>19129</v>
      </c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 t="n">
        <v>19129</v>
      </c>
      <c r="U577" s="70"/>
      <c r="V577" s="65" t="n">
        <v>2020</v>
      </c>
    </row>
    <row r="578" s="2" customFormat="true" ht="12.75" hidden="false" customHeight="true" outlineLevel="0" collapsed="false">
      <c r="A578" s="65" t="n">
        <v>7</v>
      </c>
      <c r="B578" s="68" t="s">
        <v>570</v>
      </c>
      <c r="C578" s="70" t="n">
        <f aca="false">'Раздел 1'!P578</f>
        <v>18930</v>
      </c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 t="n">
        <v>18930</v>
      </c>
      <c r="U578" s="70"/>
      <c r="V578" s="65" t="n">
        <v>2020</v>
      </c>
    </row>
    <row r="579" s="138" customFormat="true" ht="12.75" hidden="false" customHeight="true" outlineLevel="0" collapsed="false">
      <c r="A579" s="47" t="s">
        <v>571</v>
      </c>
      <c r="B579" s="47"/>
      <c r="C579" s="54" t="n">
        <f aca="false">SUM(C572:C578)</f>
        <v>132804</v>
      </c>
      <c r="D579" s="54" t="n">
        <f aca="false">SUM(D572:D578)</f>
        <v>0</v>
      </c>
      <c r="E579" s="54" t="n">
        <f aca="false">SUM(E572:E578)</f>
        <v>0</v>
      </c>
      <c r="F579" s="54" t="n">
        <f aca="false">SUM(F572:F578)</f>
        <v>0</v>
      </c>
      <c r="G579" s="54" t="n">
        <f aca="false">SUM(G572:G578)</f>
        <v>0</v>
      </c>
      <c r="H579" s="54" t="n">
        <f aca="false">SUM(H572:H578)</f>
        <v>0</v>
      </c>
      <c r="I579" s="54" t="n">
        <f aca="false">SUM(I572:I578)</f>
        <v>0</v>
      </c>
      <c r="J579" s="54" t="n">
        <f aca="false">SUM(J572:J578)</f>
        <v>0</v>
      </c>
      <c r="K579" s="54" t="n">
        <f aca="false">SUM(K572:K578)</f>
        <v>0</v>
      </c>
      <c r="L579" s="54" t="n">
        <f aca="false">SUM(L572:L578)</f>
        <v>0</v>
      </c>
      <c r="M579" s="54" t="n">
        <f aca="false">SUM(M572:M578)</f>
        <v>0</v>
      </c>
      <c r="N579" s="54" t="n">
        <f aca="false">SUM(N572:N578)</f>
        <v>0</v>
      </c>
      <c r="O579" s="54" t="n">
        <f aca="false">SUM(O572:O578)</f>
        <v>0</v>
      </c>
      <c r="P579" s="54" t="n">
        <f aca="false">SUM(P572:P578)</f>
        <v>0</v>
      </c>
      <c r="Q579" s="54" t="n">
        <f aca="false">SUM(Q572:Q578)</f>
        <v>0</v>
      </c>
      <c r="R579" s="54" t="n">
        <f aca="false">SUM(R572:R578)</f>
        <v>0</v>
      </c>
      <c r="S579" s="54" t="n">
        <f aca="false">SUM(S572:S578)</f>
        <v>0</v>
      </c>
      <c r="T579" s="54" t="n">
        <f aca="false">SUM(T572:T578)</f>
        <v>132804</v>
      </c>
      <c r="U579" s="54" t="n">
        <f aca="false">SUM(U572:U578)</f>
        <v>0</v>
      </c>
      <c r="V579" s="49"/>
      <c r="W579" s="85"/>
      <c r="X579" s="85"/>
      <c r="Y579" s="85"/>
      <c r="Z579" s="85"/>
      <c r="AA579" s="85"/>
      <c r="AB579" s="85"/>
      <c r="AC579" s="85"/>
      <c r="AD579" s="85"/>
      <c r="AE579" s="85"/>
      <c r="AF579" s="85"/>
      <c r="AG579" s="85"/>
      <c r="AH579" s="85"/>
      <c r="AI579" s="85"/>
      <c r="AJ579" s="85"/>
      <c r="AK579" s="85"/>
      <c r="AL579" s="85"/>
      <c r="AM579" s="85"/>
      <c r="AN579" s="85"/>
      <c r="AO579" s="85"/>
      <c r="AP579" s="85"/>
      <c r="AQ579" s="85"/>
      <c r="AR579" s="85"/>
      <c r="AS579" s="85"/>
      <c r="AT579" s="85"/>
      <c r="AU579" s="85"/>
      <c r="AV579" s="85"/>
      <c r="AW579" s="85"/>
      <c r="AX579" s="85"/>
      <c r="AY579" s="85"/>
      <c r="AZ579" s="85"/>
      <c r="BA579" s="85"/>
      <c r="BB579" s="85"/>
      <c r="BC579" s="85"/>
      <c r="BD579" s="85"/>
    </row>
    <row r="580" s="2" customFormat="true" ht="12" hidden="false" customHeight="false" outlineLevel="0" collapsed="false">
      <c r="A580" s="65" t="n">
        <v>1</v>
      </c>
      <c r="B580" s="68" t="s">
        <v>572</v>
      </c>
      <c r="C580" s="70" t="n">
        <f aca="false">'Раздел 1'!P580</f>
        <v>110116.3158</v>
      </c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 t="n">
        <f aca="false">C580</f>
        <v>110116.3158</v>
      </c>
      <c r="U580" s="70"/>
      <c r="V580" s="65" t="n">
        <v>2021</v>
      </c>
    </row>
    <row r="581" s="2" customFormat="true" ht="12" hidden="false" customHeight="false" outlineLevel="0" collapsed="false">
      <c r="A581" s="65" t="n">
        <v>2</v>
      </c>
      <c r="B581" s="68" t="s">
        <v>573</v>
      </c>
      <c r="C581" s="70" t="n">
        <f aca="false">'Раздел 1'!P581</f>
        <v>104705.95788</v>
      </c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 t="n">
        <f aca="false">C581</f>
        <v>104705.95788</v>
      </c>
      <c r="U581" s="70"/>
      <c r="V581" s="65" t="n">
        <v>2021</v>
      </c>
    </row>
    <row r="582" s="138" customFormat="true" ht="12.75" hidden="false" customHeight="true" outlineLevel="0" collapsed="false">
      <c r="A582" s="47" t="s">
        <v>574</v>
      </c>
      <c r="B582" s="47"/>
      <c r="C582" s="54" t="n">
        <f aca="false">SUM(C580:C581)</f>
        <v>214822.27368</v>
      </c>
      <c r="D582" s="54" t="n">
        <f aca="false">SUM(D580:D581)</f>
        <v>0</v>
      </c>
      <c r="E582" s="54" t="n">
        <f aca="false">SUM(E580:E581)</f>
        <v>0</v>
      </c>
      <c r="F582" s="54" t="n">
        <f aca="false">SUM(F580:F581)</f>
        <v>0</v>
      </c>
      <c r="G582" s="54" t="n">
        <f aca="false">SUM(G580:G581)</f>
        <v>0</v>
      </c>
      <c r="H582" s="54" t="n">
        <f aca="false">SUM(H580:H581)</f>
        <v>0</v>
      </c>
      <c r="I582" s="54" t="n">
        <f aca="false">SUM(I580:I581)</f>
        <v>0</v>
      </c>
      <c r="J582" s="54" t="n">
        <f aca="false">SUM(J580:J581)</f>
        <v>0</v>
      </c>
      <c r="K582" s="54" t="n">
        <f aca="false">SUM(K580:K581)</f>
        <v>0</v>
      </c>
      <c r="L582" s="54" t="n">
        <f aca="false">SUM(L580:L581)</f>
        <v>0</v>
      </c>
      <c r="M582" s="54" t="n">
        <f aca="false">SUM(M580:M581)</f>
        <v>0</v>
      </c>
      <c r="N582" s="54" t="n">
        <f aca="false">SUM(N580:N581)</f>
        <v>0</v>
      </c>
      <c r="O582" s="54" t="n">
        <f aca="false">SUM(O580:O581)</f>
        <v>0</v>
      </c>
      <c r="P582" s="54" t="n">
        <f aca="false">SUM(P580:P581)</f>
        <v>0</v>
      </c>
      <c r="Q582" s="54" t="n">
        <f aca="false">SUM(Q580:Q581)</f>
        <v>0</v>
      </c>
      <c r="R582" s="54" t="n">
        <f aca="false">SUM(R580:R581)</f>
        <v>0</v>
      </c>
      <c r="S582" s="54" t="n">
        <f aca="false">SUM(S580:S581)</f>
        <v>0</v>
      </c>
      <c r="T582" s="54" t="n">
        <f aca="false">SUM(T580:T581)</f>
        <v>214822.27368</v>
      </c>
      <c r="U582" s="54" t="n">
        <f aca="false">SUM(U580:U581)</f>
        <v>0</v>
      </c>
      <c r="V582" s="49"/>
      <c r="W582" s="85"/>
      <c r="X582" s="85"/>
      <c r="Y582" s="85"/>
      <c r="Z582" s="85"/>
      <c r="AA582" s="85"/>
      <c r="AB582" s="85"/>
      <c r="AC582" s="85"/>
      <c r="AD582" s="85"/>
      <c r="AE582" s="85"/>
      <c r="AF582" s="85"/>
      <c r="AG582" s="85"/>
      <c r="AH582" s="85"/>
      <c r="AI582" s="85"/>
      <c r="AJ582" s="85"/>
      <c r="AK582" s="85"/>
      <c r="AL582" s="85"/>
      <c r="AM582" s="85"/>
      <c r="AN582" s="85"/>
      <c r="AO582" s="85"/>
      <c r="AP582" s="85"/>
      <c r="AQ582" s="85"/>
      <c r="AR582" s="85"/>
      <c r="AS582" s="85"/>
      <c r="AT582" s="85"/>
      <c r="AU582" s="85"/>
      <c r="AV582" s="85"/>
      <c r="AW582" s="85"/>
      <c r="AX582" s="85"/>
      <c r="AY582" s="85"/>
      <c r="AZ582" s="85"/>
      <c r="BA582" s="85"/>
      <c r="BB582" s="85"/>
      <c r="BC582" s="85"/>
      <c r="BD582" s="85"/>
    </row>
    <row r="583" s="139" customFormat="true" ht="12.75" hidden="false" customHeight="true" outlineLevel="0" collapsed="false">
      <c r="A583" s="31" t="s">
        <v>575</v>
      </c>
      <c r="B583" s="31"/>
      <c r="C583" s="34" t="n">
        <f aca="false">C571+C579+C582</f>
        <v>444828.27368</v>
      </c>
      <c r="D583" s="34" t="n">
        <f aca="false">D582+D579+D571</f>
        <v>0</v>
      </c>
      <c r="E583" s="34" t="n">
        <f aca="false">E582+E579+E571</f>
        <v>0</v>
      </c>
      <c r="F583" s="34" t="n">
        <f aca="false">F582+F579+F571</f>
        <v>0</v>
      </c>
      <c r="G583" s="34" t="n">
        <f aca="false">G582+G579+G571</f>
        <v>0</v>
      </c>
      <c r="H583" s="34" t="n">
        <f aca="false">H582+H579+H571</f>
        <v>0</v>
      </c>
      <c r="I583" s="34" t="n">
        <f aca="false">I582+I579+I571</f>
        <v>0</v>
      </c>
      <c r="J583" s="34" t="n">
        <f aca="false">J582+J579+J571</f>
        <v>0</v>
      </c>
      <c r="K583" s="34" t="n">
        <f aca="false">K582+K579+K571</f>
        <v>0</v>
      </c>
      <c r="L583" s="34" t="n">
        <f aca="false">L582+L579+L571</f>
        <v>0</v>
      </c>
      <c r="M583" s="34" t="n">
        <f aca="false">M582+M579+M571</f>
        <v>0</v>
      </c>
      <c r="N583" s="34" t="n">
        <f aca="false">N582+N579+N571</f>
        <v>0</v>
      </c>
      <c r="O583" s="34" t="n">
        <f aca="false">O582+O579+O571</f>
        <v>0</v>
      </c>
      <c r="P583" s="34" t="n">
        <f aca="false">P582+P579+P571</f>
        <v>0</v>
      </c>
      <c r="Q583" s="34" t="n">
        <f aca="false">Q582+Q579+Q571</f>
        <v>0</v>
      </c>
      <c r="R583" s="34" t="n">
        <f aca="false">R582+R579+R571</f>
        <v>0</v>
      </c>
      <c r="S583" s="34" t="n">
        <f aca="false">S582+S579+S571</f>
        <v>0</v>
      </c>
      <c r="T583" s="34" t="n">
        <f aca="false">T582+T579+T571</f>
        <v>444828.27368</v>
      </c>
      <c r="U583" s="34" t="n">
        <f aca="false">0.0214*(D583+E583+F583+G583+H583+I583+M583+O583+R583)</f>
        <v>0</v>
      </c>
      <c r="V583" s="33"/>
      <c r="W583" s="85"/>
      <c r="X583" s="85"/>
      <c r="Y583" s="85"/>
      <c r="Z583" s="85"/>
      <c r="AA583" s="85"/>
      <c r="AB583" s="85"/>
      <c r="AC583" s="85"/>
      <c r="AD583" s="85"/>
      <c r="AE583" s="85"/>
      <c r="AF583" s="85"/>
      <c r="AG583" s="85"/>
      <c r="AH583" s="85"/>
      <c r="AI583" s="85"/>
      <c r="AJ583" s="85"/>
      <c r="AK583" s="85"/>
      <c r="AL583" s="85"/>
      <c r="AM583" s="85"/>
      <c r="AN583" s="85"/>
      <c r="AO583" s="85"/>
      <c r="AP583" s="85"/>
      <c r="AQ583" s="85"/>
      <c r="AR583" s="85"/>
      <c r="AS583" s="85"/>
      <c r="AT583" s="85"/>
      <c r="AU583" s="85"/>
      <c r="AV583" s="85"/>
      <c r="AW583" s="85"/>
      <c r="AX583" s="85"/>
      <c r="AY583" s="85"/>
      <c r="AZ583" s="85"/>
      <c r="BA583" s="85"/>
      <c r="BB583" s="85"/>
      <c r="BC583" s="85"/>
      <c r="BD583" s="85"/>
    </row>
    <row r="584" s="2" customFormat="true" ht="12.75" hidden="false" customHeight="true" outlineLevel="0" collapsed="false">
      <c r="A584" s="90" t="s">
        <v>966</v>
      </c>
      <c r="B584" s="90"/>
      <c r="C584" s="70"/>
      <c r="D584" s="71"/>
      <c r="E584" s="71"/>
      <c r="F584" s="71"/>
      <c r="G584" s="71"/>
      <c r="H584" s="71"/>
      <c r="I584" s="71"/>
      <c r="J584" s="141"/>
      <c r="K584" s="141"/>
      <c r="L584" s="71"/>
      <c r="M584" s="71"/>
      <c r="N584" s="71"/>
      <c r="O584" s="70"/>
      <c r="P584" s="71"/>
      <c r="Q584" s="71"/>
      <c r="R584" s="71"/>
      <c r="S584" s="141"/>
      <c r="T584" s="71"/>
      <c r="U584" s="71"/>
      <c r="V584" s="65"/>
    </row>
    <row r="585" s="2" customFormat="true" ht="12.75" hidden="false" customHeight="true" outlineLevel="0" collapsed="false">
      <c r="A585" s="65" t="n">
        <v>1</v>
      </c>
      <c r="B585" s="68" t="s">
        <v>577</v>
      </c>
      <c r="C585" s="70" t="n">
        <f aca="false">'Раздел 1'!P585</f>
        <v>22877</v>
      </c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 t="n">
        <v>22877</v>
      </c>
      <c r="U585" s="70"/>
      <c r="V585" s="65" t="n">
        <v>2019</v>
      </c>
    </row>
    <row r="586" s="2" customFormat="true" ht="12.75" hidden="false" customHeight="true" outlineLevel="0" collapsed="false">
      <c r="A586" s="65" t="n">
        <v>2</v>
      </c>
      <c r="B586" s="68" t="s">
        <v>578</v>
      </c>
      <c r="C586" s="70" t="n">
        <f aca="false">'Раздел 1'!P586</f>
        <v>26690</v>
      </c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 t="n">
        <v>26690</v>
      </c>
      <c r="U586" s="70"/>
      <c r="V586" s="65" t="n">
        <v>2019</v>
      </c>
    </row>
    <row r="587" s="2" customFormat="true" ht="12.75" hidden="false" customHeight="true" outlineLevel="0" collapsed="false">
      <c r="A587" s="65" t="n">
        <v>3</v>
      </c>
      <c r="B587" s="68" t="s">
        <v>579</v>
      </c>
      <c r="C587" s="70" t="n">
        <f aca="false">'Раздел 1'!P587</f>
        <v>28354</v>
      </c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 t="n">
        <v>28354</v>
      </c>
      <c r="U587" s="70"/>
      <c r="V587" s="65" t="n">
        <v>2019</v>
      </c>
    </row>
    <row r="588" s="2" customFormat="true" ht="12.75" hidden="false" customHeight="true" outlineLevel="0" collapsed="false">
      <c r="A588" s="65" t="n">
        <v>4</v>
      </c>
      <c r="B588" s="68" t="s">
        <v>580</v>
      </c>
      <c r="C588" s="70" t="n">
        <f aca="false">'Раздел 1'!P588</f>
        <v>27508</v>
      </c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 t="n">
        <v>27508</v>
      </c>
      <c r="U588" s="70"/>
      <c r="V588" s="65" t="n">
        <v>2019</v>
      </c>
    </row>
    <row r="589" s="2" customFormat="true" ht="12.75" hidden="false" customHeight="true" outlineLevel="0" collapsed="false">
      <c r="A589" s="65" t="n">
        <v>5</v>
      </c>
      <c r="B589" s="68" t="s">
        <v>581</v>
      </c>
      <c r="C589" s="70" t="n">
        <f aca="false">'Раздел 1'!P589</f>
        <v>20845</v>
      </c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 t="n">
        <v>20845</v>
      </c>
      <c r="U589" s="70"/>
      <c r="V589" s="65" t="n">
        <v>2019</v>
      </c>
    </row>
    <row r="590" s="2" customFormat="true" ht="12.75" hidden="false" customHeight="true" outlineLevel="0" collapsed="false">
      <c r="A590" s="65" t="n">
        <v>6</v>
      </c>
      <c r="B590" s="68" t="s">
        <v>582</v>
      </c>
      <c r="C590" s="70" t="n">
        <f aca="false">'Раздел 1'!P590</f>
        <v>20994</v>
      </c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 t="n">
        <v>20994</v>
      </c>
      <c r="U590" s="70"/>
      <c r="V590" s="65" t="n">
        <v>2019</v>
      </c>
    </row>
    <row r="591" s="2" customFormat="true" ht="12.75" hidden="false" customHeight="true" outlineLevel="0" collapsed="false">
      <c r="A591" s="65" t="n">
        <v>7</v>
      </c>
      <c r="B591" s="68" t="s">
        <v>583</v>
      </c>
      <c r="C591" s="70" t="n">
        <f aca="false">'Раздел 1'!P591</f>
        <v>24240</v>
      </c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 t="n">
        <v>24240</v>
      </c>
      <c r="U591" s="70"/>
      <c r="V591" s="65" t="n">
        <v>2019</v>
      </c>
    </row>
    <row r="592" s="2" customFormat="true" ht="12.75" hidden="false" customHeight="true" outlineLevel="0" collapsed="false">
      <c r="A592" s="65" t="n">
        <v>8</v>
      </c>
      <c r="B592" s="68" t="s">
        <v>584</v>
      </c>
      <c r="C592" s="70" t="n">
        <f aca="false">'Раздел 1'!P592</f>
        <v>21175</v>
      </c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 t="n">
        <v>21175</v>
      </c>
      <c r="U592" s="70"/>
      <c r="V592" s="65" t="n">
        <v>2019</v>
      </c>
    </row>
    <row r="593" s="2" customFormat="true" ht="12.75" hidden="false" customHeight="true" outlineLevel="0" collapsed="false">
      <c r="A593" s="65" t="n">
        <v>9</v>
      </c>
      <c r="B593" s="68" t="s">
        <v>585</v>
      </c>
      <c r="C593" s="70" t="n">
        <f aca="false">'Раздел 1'!P593</f>
        <v>19972</v>
      </c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 t="n">
        <v>19972</v>
      </c>
      <c r="U593" s="70"/>
      <c r="V593" s="65" t="n">
        <v>2019</v>
      </c>
    </row>
    <row r="594" s="2" customFormat="true" ht="12.75" hidden="false" customHeight="true" outlineLevel="0" collapsed="false">
      <c r="A594" s="65" t="n">
        <v>10</v>
      </c>
      <c r="B594" s="68" t="s">
        <v>586</v>
      </c>
      <c r="C594" s="70" t="n">
        <f aca="false">'Раздел 1'!P594</f>
        <v>21200</v>
      </c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 t="n">
        <v>21200</v>
      </c>
      <c r="U594" s="70"/>
      <c r="V594" s="65" t="n">
        <v>2019</v>
      </c>
    </row>
    <row r="595" s="2" customFormat="true" ht="12.75" hidden="false" customHeight="true" outlineLevel="0" collapsed="false">
      <c r="A595" s="65" t="n">
        <v>11</v>
      </c>
      <c r="B595" s="68" t="s">
        <v>587</v>
      </c>
      <c r="C595" s="70" t="n">
        <f aca="false">'Раздел 1'!P595</f>
        <v>21886</v>
      </c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 t="n">
        <v>21886</v>
      </c>
      <c r="U595" s="70"/>
      <c r="V595" s="65" t="n">
        <v>2019</v>
      </c>
    </row>
    <row r="596" s="2" customFormat="true" ht="12.75" hidden="false" customHeight="true" outlineLevel="0" collapsed="false">
      <c r="A596" s="65" t="n">
        <v>12</v>
      </c>
      <c r="B596" s="68" t="s">
        <v>589</v>
      </c>
      <c r="C596" s="70" t="n">
        <f aca="false">'Раздел 1'!P596</f>
        <v>29502</v>
      </c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 t="n">
        <v>29502</v>
      </c>
      <c r="U596" s="70"/>
      <c r="V596" s="65" t="n">
        <v>2019</v>
      </c>
    </row>
    <row r="597" s="2" customFormat="true" ht="12.75" hidden="false" customHeight="true" outlineLevel="0" collapsed="false">
      <c r="A597" s="65" t="n">
        <v>13</v>
      </c>
      <c r="B597" s="68" t="s">
        <v>590</v>
      </c>
      <c r="C597" s="70" t="n">
        <f aca="false">'Раздел 1'!P597</f>
        <v>21842</v>
      </c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 t="n">
        <v>21842</v>
      </c>
      <c r="U597" s="70"/>
      <c r="V597" s="65" t="n">
        <v>2019</v>
      </c>
    </row>
    <row r="598" s="2" customFormat="true" ht="12.75" hidden="false" customHeight="true" outlineLevel="0" collapsed="false">
      <c r="A598" s="65" t="n">
        <v>14</v>
      </c>
      <c r="B598" s="68" t="s">
        <v>591</v>
      </c>
      <c r="C598" s="70" t="n">
        <f aca="false">'Раздел 1'!P598</f>
        <v>21842</v>
      </c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 t="n">
        <v>21842</v>
      </c>
      <c r="U598" s="70"/>
      <c r="V598" s="65" t="n">
        <v>2019</v>
      </c>
    </row>
    <row r="599" s="2" customFormat="true" ht="12.75" hidden="false" customHeight="true" outlineLevel="0" collapsed="false">
      <c r="A599" s="65" t="n">
        <v>15</v>
      </c>
      <c r="B599" s="68" t="s">
        <v>592</v>
      </c>
      <c r="C599" s="70" t="n">
        <f aca="false">'Раздел 1'!P599</f>
        <v>21871</v>
      </c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 t="n">
        <v>21871</v>
      </c>
      <c r="U599" s="70"/>
      <c r="V599" s="65" t="n">
        <v>2019</v>
      </c>
    </row>
    <row r="600" s="2" customFormat="true" ht="12.75" hidden="false" customHeight="true" outlineLevel="0" collapsed="false">
      <c r="A600" s="65" t="n">
        <v>16</v>
      </c>
      <c r="B600" s="68" t="s">
        <v>593</v>
      </c>
      <c r="C600" s="70" t="n">
        <f aca="false">'Раздел 1'!P600</f>
        <v>31744</v>
      </c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 t="n">
        <v>31744</v>
      </c>
      <c r="U600" s="70"/>
      <c r="V600" s="65" t="n">
        <v>2019</v>
      </c>
    </row>
    <row r="601" s="2" customFormat="true" ht="12.75" hidden="false" customHeight="true" outlineLevel="0" collapsed="false">
      <c r="A601" s="65" t="n">
        <v>17</v>
      </c>
      <c r="B601" s="68" t="s">
        <v>594</v>
      </c>
      <c r="C601" s="70" t="n">
        <f aca="false">'Раздел 1'!P601</f>
        <v>25919</v>
      </c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 t="n">
        <v>25919</v>
      </c>
      <c r="U601" s="70"/>
      <c r="V601" s="65" t="n">
        <v>2019</v>
      </c>
    </row>
    <row r="602" s="2" customFormat="true" ht="12.75" hidden="false" customHeight="true" outlineLevel="0" collapsed="false">
      <c r="A602" s="65" t="n">
        <v>18</v>
      </c>
      <c r="B602" s="68" t="s">
        <v>595</v>
      </c>
      <c r="C602" s="70" t="n">
        <f aca="false">'Раздел 1'!P602</f>
        <v>25919</v>
      </c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 t="n">
        <v>25919</v>
      </c>
      <c r="U602" s="70"/>
      <c r="V602" s="65" t="n">
        <v>2019</v>
      </c>
    </row>
    <row r="603" s="2" customFormat="true" ht="12.75" hidden="false" customHeight="true" outlineLevel="0" collapsed="false">
      <c r="A603" s="65" t="n">
        <v>19</v>
      </c>
      <c r="B603" s="68" t="s">
        <v>596</v>
      </c>
      <c r="C603" s="70" t="n">
        <f aca="false">'Раздел 1'!P603</f>
        <v>2266023.93873408</v>
      </c>
      <c r="D603" s="70" t="n">
        <v>156776.41728</v>
      </c>
      <c r="E603" s="70" t="n">
        <v>111983.1552</v>
      </c>
      <c r="F603" s="70"/>
      <c r="G603" s="70" t="n">
        <v>156776.41728</v>
      </c>
      <c r="H603" s="70"/>
      <c r="I603" s="70" t="n">
        <v>111983.1552</v>
      </c>
      <c r="J603" s="70"/>
      <c r="K603" s="70"/>
      <c r="L603" s="70" t="n">
        <v>345.1</v>
      </c>
      <c r="M603" s="70" t="n">
        <v>559915.776</v>
      </c>
      <c r="N603" s="70"/>
      <c r="O603" s="70"/>
      <c r="P603" s="70" t="n">
        <v>369.2</v>
      </c>
      <c r="Q603" s="70" t="n">
        <v>1007848.3968</v>
      </c>
      <c r="R603" s="70" t="n">
        <v>134379.78624</v>
      </c>
      <c r="S603" s="70"/>
      <c r="T603" s="70"/>
      <c r="U603" s="70" t="n">
        <f aca="false">0.0214*(D603+E603+F603+G603+H603+I603+M603+O603+R603)</f>
        <v>26360.83473408</v>
      </c>
      <c r="V603" s="65" t="n">
        <v>2019</v>
      </c>
    </row>
    <row r="604" s="2" customFormat="true" ht="12.75" hidden="false" customHeight="true" outlineLevel="0" collapsed="false">
      <c r="A604" s="65" t="n">
        <v>20</v>
      </c>
      <c r="B604" s="68" t="s">
        <v>597</v>
      </c>
      <c r="C604" s="70" t="n">
        <f aca="false">'Раздел 1'!P604</f>
        <v>2658585.97174464</v>
      </c>
      <c r="D604" s="70" t="n">
        <v>183936.09024</v>
      </c>
      <c r="E604" s="70" t="n">
        <v>131382.9216</v>
      </c>
      <c r="F604" s="70"/>
      <c r="G604" s="70" t="n">
        <v>183936.09024</v>
      </c>
      <c r="H604" s="70"/>
      <c r="I604" s="70" t="n">
        <v>131382.9216</v>
      </c>
      <c r="J604" s="70"/>
      <c r="K604" s="70"/>
      <c r="L604" s="70" t="n">
        <v>582</v>
      </c>
      <c r="M604" s="70" t="n">
        <v>656914.608</v>
      </c>
      <c r="N604" s="70"/>
      <c r="O604" s="70"/>
      <c r="P604" s="70" t="n">
        <v>472.5</v>
      </c>
      <c r="Q604" s="70" t="n">
        <v>1182446.2944</v>
      </c>
      <c r="R604" s="70" t="n">
        <v>157659.50592</v>
      </c>
      <c r="S604" s="70"/>
      <c r="T604" s="70"/>
      <c r="U604" s="70" t="n">
        <f aca="false">0.0214*(D604+E604+F604+G604+H604+I604+M604+O604+R604)</f>
        <v>30927.53974464</v>
      </c>
      <c r="V604" s="65" t="n">
        <v>2019</v>
      </c>
    </row>
    <row r="605" s="2" customFormat="true" ht="12.75" hidden="false" customHeight="true" outlineLevel="0" collapsed="false">
      <c r="A605" s="65" t="n">
        <v>21</v>
      </c>
      <c r="B605" s="68" t="s">
        <v>967</v>
      </c>
      <c r="C605" s="70" t="n">
        <v>52300</v>
      </c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 t="n">
        <v>52300</v>
      </c>
      <c r="U605" s="70"/>
      <c r="V605" s="65" t="n">
        <v>2019</v>
      </c>
    </row>
    <row r="606" s="138" customFormat="true" ht="12.75" hidden="false" customHeight="true" outlineLevel="0" collapsed="false">
      <c r="A606" s="47" t="s">
        <v>599</v>
      </c>
      <c r="B606" s="47"/>
      <c r="C606" s="54" t="n">
        <f aca="false">SUM(C585:C605)</f>
        <v>5411289.91047872</v>
      </c>
      <c r="D606" s="54" t="n">
        <f aca="false">SUM(D585:D605)</f>
        <v>340712.50752</v>
      </c>
      <c r="E606" s="54" t="n">
        <f aca="false">SUM(E585:E605)</f>
        <v>243366.0768</v>
      </c>
      <c r="F606" s="54" t="n">
        <f aca="false">SUM(F585:F605)</f>
        <v>0</v>
      </c>
      <c r="G606" s="54" t="n">
        <f aca="false">SUM(G585:G605)</f>
        <v>340712.50752</v>
      </c>
      <c r="H606" s="54" t="n">
        <f aca="false">SUM(H585:H605)</f>
        <v>0</v>
      </c>
      <c r="I606" s="54" t="n">
        <f aca="false">SUM(I585:I605)</f>
        <v>243366.0768</v>
      </c>
      <c r="J606" s="54" t="n">
        <f aca="false">SUM(J585:J605)</f>
        <v>0</v>
      </c>
      <c r="K606" s="54" t="n">
        <f aca="false">SUM(K585:K605)</f>
        <v>0</v>
      </c>
      <c r="L606" s="54" t="n">
        <f aca="false">SUM(L585:L605)</f>
        <v>927.1</v>
      </c>
      <c r="M606" s="54" t="n">
        <f aca="false">SUM(M585:M605)</f>
        <v>1216830.384</v>
      </c>
      <c r="N606" s="54" t="n">
        <f aca="false">SUM(N585:N605)</f>
        <v>0</v>
      </c>
      <c r="O606" s="54" t="n">
        <f aca="false">SUM(O585:O605)</f>
        <v>0</v>
      </c>
      <c r="P606" s="54" t="n">
        <f aca="false">SUM(P585:P605)</f>
        <v>841.7</v>
      </c>
      <c r="Q606" s="54" t="n">
        <f aca="false">SUM(Q585:Q605)</f>
        <v>2190294.6912</v>
      </c>
      <c r="R606" s="54" t="n">
        <f aca="false">SUM(R585:R605)</f>
        <v>292039.29216</v>
      </c>
      <c r="S606" s="54" t="n">
        <f aca="false">SUM(S585:S605)</f>
        <v>0</v>
      </c>
      <c r="T606" s="54" t="n">
        <f aca="false">SUM(T585:T605)</f>
        <v>486680</v>
      </c>
      <c r="U606" s="54" t="n">
        <f aca="false">SUM(U585:U605)</f>
        <v>57288.37447872</v>
      </c>
      <c r="V606" s="49"/>
      <c r="W606" s="85"/>
      <c r="X606" s="85"/>
      <c r="Y606" s="85"/>
      <c r="Z606" s="85"/>
      <c r="AA606" s="85"/>
      <c r="AB606" s="85"/>
      <c r="AC606" s="85"/>
      <c r="AD606" s="85"/>
      <c r="AE606" s="85"/>
      <c r="AF606" s="85"/>
      <c r="AG606" s="85"/>
      <c r="AH606" s="85"/>
      <c r="AI606" s="85"/>
      <c r="AJ606" s="85"/>
      <c r="AK606" s="85"/>
      <c r="AL606" s="85"/>
      <c r="AM606" s="85"/>
      <c r="AN606" s="85"/>
      <c r="AO606" s="85"/>
      <c r="AP606" s="85"/>
      <c r="AQ606" s="85"/>
      <c r="AR606" s="85"/>
      <c r="AS606" s="85"/>
      <c r="AT606" s="85"/>
      <c r="AU606" s="85"/>
      <c r="AV606" s="85"/>
      <c r="AW606" s="85"/>
      <c r="AX606" s="85"/>
      <c r="AY606" s="85"/>
      <c r="AZ606" s="85"/>
      <c r="BA606" s="85"/>
      <c r="BB606" s="85"/>
      <c r="BC606" s="85"/>
      <c r="BD606" s="85"/>
    </row>
    <row r="607" s="2" customFormat="true" ht="12.75" hidden="false" customHeight="true" outlineLevel="0" collapsed="false">
      <c r="A607" s="65" t="n">
        <v>1</v>
      </c>
      <c r="B607" s="68" t="s">
        <v>600</v>
      </c>
      <c r="C607" s="70" t="n">
        <f aca="false">D607+E607+F607+G607+H607+I607+K607+M607+O607+Q607+R607+T607+U607+S607</f>
        <v>125157.63</v>
      </c>
      <c r="D607" s="70"/>
      <c r="E607" s="70"/>
      <c r="F607" s="70"/>
      <c r="G607" s="70"/>
      <c r="H607" s="70"/>
      <c r="I607" s="70"/>
      <c r="J607" s="105"/>
      <c r="K607" s="70"/>
      <c r="L607" s="70"/>
      <c r="M607" s="70"/>
      <c r="N607" s="70"/>
      <c r="O607" s="70"/>
      <c r="P607" s="70"/>
      <c r="Q607" s="70"/>
      <c r="R607" s="70"/>
      <c r="S607" s="70"/>
      <c r="T607" s="70" t="n">
        <v>125157.63</v>
      </c>
      <c r="U607" s="70"/>
      <c r="V607" s="65" t="n">
        <v>2020</v>
      </c>
    </row>
    <row r="608" s="2" customFormat="true" ht="12.75" hidden="false" customHeight="true" outlineLevel="0" collapsed="false">
      <c r="A608" s="65" t="n">
        <v>2</v>
      </c>
      <c r="B608" s="68" t="s">
        <v>601</v>
      </c>
      <c r="C608" s="70" t="n">
        <f aca="false">D608+E608+F608+G608+H608+I608+K608+M608+O608+Q608+R608+T608+U608+S608</f>
        <v>239216.42</v>
      </c>
      <c r="D608" s="70"/>
      <c r="E608" s="70"/>
      <c r="F608" s="70"/>
      <c r="G608" s="70"/>
      <c r="H608" s="70"/>
      <c r="I608" s="70"/>
      <c r="J608" s="105"/>
      <c r="K608" s="70"/>
      <c r="L608" s="70"/>
      <c r="M608" s="70"/>
      <c r="N608" s="70"/>
      <c r="O608" s="70"/>
      <c r="P608" s="70"/>
      <c r="Q608" s="70"/>
      <c r="R608" s="70"/>
      <c r="S608" s="70"/>
      <c r="T608" s="70" t="n">
        <v>239216.42</v>
      </c>
      <c r="U608" s="70"/>
      <c r="V608" s="65" t="n">
        <v>2020</v>
      </c>
    </row>
    <row r="609" s="2" customFormat="true" ht="12.75" hidden="false" customHeight="true" outlineLevel="0" collapsed="false">
      <c r="A609" s="65" t="n">
        <v>3</v>
      </c>
      <c r="B609" s="68" t="s">
        <v>602</v>
      </c>
      <c r="C609" s="70" t="n">
        <f aca="false">D609+E609+F609+G609+H609+I609+K609+M609+O609+Q609+R609+T609+U609+S609</f>
        <v>5003165.406</v>
      </c>
      <c r="D609" s="131" t="n">
        <v>345220</v>
      </c>
      <c r="E609" s="70"/>
      <c r="F609" s="70"/>
      <c r="G609" s="130" t="n">
        <v>295023.528</v>
      </c>
      <c r="H609" s="70"/>
      <c r="I609" s="130" t="n">
        <v>431608.32</v>
      </c>
      <c r="J609" s="105"/>
      <c r="K609" s="70"/>
      <c r="L609" s="70" t="n">
        <v>393</v>
      </c>
      <c r="M609" s="130" t="n">
        <v>2607554</v>
      </c>
      <c r="N609" s="70"/>
      <c r="O609" s="70"/>
      <c r="P609" s="70" t="n">
        <v>330.1</v>
      </c>
      <c r="Q609" s="130" t="n">
        <v>890315</v>
      </c>
      <c r="R609" s="130" t="n">
        <v>227443.248</v>
      </c>
      <c r="S609" s="70"/>
      <c r="T609" s="70" t="n">
        <v>103342</v>
      </c>
      <c r="U609" s="131" t="n">
        <f aca="false">ROUND(0.0214*(D609+E609+F609+G609+H609+I609+M609+O609+R609+S609+Q609),2)</f>
        <v>102659.31</v>
      </c>
      <c r="V609" s="65" t="n">
        <v>2020</v>
      </c>
    </row>
    <row r="610" s="2" customFormat="true" ht="12.75" hidden="false" customHeight="true" outlineLevel="0" collapsed="false">
      <c r="A610" s="65" t="n">
        <v>4</v>
      </c>
      <c r="B610" s="68" t="s">
        <v>603</v>
      </c>
      <c r="C610" s="70" t="n">
        <f aca="false">D610+E610+F610+G610+H610+I610+K610+M610+O610+Q610+R610+T610+U610+S610</f>
        <v>15691</v>
      </c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 t="n">
        <v>15691</v>
      </c>
      <c r="U610" s="70"/>
      <c r="V610" s="65" t="n">
        <v>2020</v>
      </c>
    </row>
    <row r="611" s="2" customFormat="true" ht="12.75" hidden="false" customHeight="true" outlineLevel="0" collapsed="false">
      <c r="A611" s="65" t="n">
        <v>5</v>
      </c>
      <c r="B611" s="68" t="s">
        <v>604</v>
      </c>
      <c r="C611" s="70" t="n">
        <f aca="false">D611+E611+F611+G611+H611+I611+K611+M611+O611+Q611+R611+T611+U611+S611</f>
        <v>47761</v>
      </c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 t="n">
        <v>47761</v>
      </c>
      <c r="U611" s="70"/>
      <c r="V611" s="65" t="n">
        <v>2020</v>
      </c>
    </row>
    <row r="612" s="2" customFormat="true" ht="12.75" hidden="false" customHeight="true" outlineLevel="0" collapsed="false">
      <c r="A612" s="65" t="n">
        <v>6</v>
      </c>
      <c r="B612" s="68" t="s">
        <v>605</v>
      </c>
      <c r="C612" s="70" t="n">
        <f aca="false">D612+E612+F612+G612+H612+I612+K612+M612+O612+Q612+R612+T612+U612+S612</f>
        <v>37986</v>
      </c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 t="n">
        <v>37986</v>
      </c>
      <c r="U612" s="70"/>
      <c r="V612" s="65" t="n">
        <v>2020</v>
      </c>
    </row>
    <row r="613" s="138" customFormat="true" ht="12.75" hidden="false" customHeight="true" outlineLevel="0" collapsed="false">
      <c r="A613" s="47" t="s">
        <v>606</v>
      </c>
      <c r="B613" s="47"/>
      <c r="C613" s="54" t="n">
        <f aca="false">SUM(C607:C612)</f>
        <v>5468977.456</v>
      </c>
      <c r="D613" s="54" t="n">
        <f aca="false">SUM(D607:D612)</f>
        <v>345220</v>
      </c>
      <c r="E613" s="54" t="n">
        <f aca="false">SUM(E607:E612)</f>
        <v>0</v>
      </c>
      <c r="F613" s="54" t="n">
        <f aca="false">SUM(F607:F612)</f>
        <v>0</v>
      </c>
      <c r="G613" s="54" t="n">
        <f aca="false">SUM(G607:G612)</f>
        <v>295023.528</v>
      </c>
      <c r="H613" s="54" t="n">
        <f aca="false">SUM(H607:H612)</f>
        <v>0</v>
      </c>
      <c r="I613" s="54" t="n">
        <f aca="false">SUM(I607:I612)</f>
        <v>431608.32</v>
      </c>
      <c r="J613" s="54" t="n">
        <f aca="false">SUM(J607:J612)</f>
        <v>0</v>
      </c>
      <c r="K613" s="54" t="n">
        <f aca="false">SUM(K607:K612)</f>
        <v>0</v>
      </c>
      <c r="L613" s="54" t="n">
        <f aca="false">SUM(L607:L612)</f>
        <v>393</v>
      </c>
      <c r="M613" s="54" t="n">
        <f aca="false">SUM(M607:M612)</f>
        <v>2607554</v>
      </c>
      <c r="N613" s="54" t="n">
        <f aca="false">SUM(N607:N612)</f>
        <v>0</v>
      </c>
      <c r="O613" s="54" t="n">
        <f aca="false">SUM(O607:O612)</f>
        <v>0</v>
      </c>
      <c r="P613" s="54" t="n">
        <f aca="false">SUM(P607:P612)</f>
        <v>330.1</v>
      </c>
      <c r="Q613" s="54" t="n">
        <f aca="false">SUM(Q607:Q612)</f>
        <v>890315</v>
      </c>
      <c r="R613" s="54" t="n">
        <f aca="false">SUM(R607:R612)</f>
        <v>227443.248</v>
      </c>
      <c r="S613" s="54" t="n">
        <f aca="false">SUM(S607:S612)</f>
        <v>0</v>
      </c>
      <c r="T613" s="54" t="n">
        <f aca="false">SUM(T607:T612)</f>
        <v>569154.05</v>
      </c>
      <c r="U613" s="54" t="n">
        <f aca="false">SUM(U607:U612)</f>
        <v>102659.31</v>
      </c>
      <c r="V613" s="49"/>
      <c r="W613" s="85"/>
      <c r="X613" s="85"/>
      <c r="Y613" s="85"/>
      <c r="Z613" s="85"/>
      <c r="AA613" s="85"/>
      <c r="AB613" s="85"/>
      <c r="AC613" s="85"/>
      <c r="AD613" s="85"/>
      <c r="AE613" s="85"/>
      <c r="AF613" s="85"/>
      <c r="AG613" s="85"/>
      <c r="AH613" s="85"/>
      <c r="AI613" s="85"/>
      <c r="AJ613" s="85"/>
      <c r="AK613" s="85"/>
      <c r="AL613" s="85"/>
      <c r="AM613" s="85"/>
      <c r="AN613" s="85"/>
      <c r="AO613" s="85"/>
      <c r="AP613" s="85"/>
      <c r="AQ613" s="85"/>
      <c r="AR613" s="85"/>
      <c r="AS613" s="85"/>
      <c r="AT613" s="85"/>
      <c r="AU613" s="85"/>
      <c r="AV613" s="85"/>
      <c r="AW613" s="85"/>
      <c r="AX613" s="85"/>
      <c r="AY613" s="85"/>
      <c r="AZ613" s="85"/>
      <c r="BA613" s="85"/>
      <c r="BB613" s="85"/>
      <c r="BC613" s="85"/>
      <c r="BD613" s="85"/>
    </row>
    <row r="614" s="2" customFormat="true" ht="12.75" hidden="false" customHeight="true" outlineLevel="0" collapsed="false">
      <c r="A614" s="65" t="n">
        <v>1</v>
      </c>
      <c r="B614" s="68" t="s">
        <v>607</v>
      </c>
      <c r="C614" s="133" t="n">
        <f aca="false">'Раздел 1'!P614</f>
        <v>90151</v>
      </c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 t="n">
        <v>90151</v>
      </c>
      <c r="U614" s="70"/>
      <c r="V614" s="65" t="n">
        <v>2021</v>
      </c>
    </row>
    <row r="615" s="2" customFormat="true" ht="12.75" hidden="false" customHeight="true" outlineLevel="0" collapsed="false">
      <c r="A615" s="65" t="n">
        <v>2</v>
      </c>
      <c r="B615" s="68" t="s">
        <v>608</v>
      </c>
      <c r="C615" s="133" t="n">
        <f aca="false">'Раздел 1'!P615</f>
        <v>52563.95</v>
      </c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 t="n">
        <v>52563.9502814112</v>
      </c>
      <c r="U615" s="70"/>
      <c r="V615" s="65" t="n">
        <v>2021</v>
      </c>
    </row>
    <row r="616" s="2" customFormat="true" ht="12.75" hidden="false" customHeight="true" outlineLevel="0" collapsed="false">
      <c r="A616" s="65" t="n">
        <v>3</v>
      </c>
      <c r="B616" s="68" t="s">
        <v>609</v>
      </c>
      <c r="C616" s="133" t="n">
        <f aca="false">'Раздел 1'!P616</f>
        <v>195920.47</v>
      </c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 t="n">
        <v>195920.47</v>
      </c>
      <c r="U616" s="70"/>
      <c r="V616" s="65" t="n">
        <v>2021</v>
      </c>
    </row>
    <row r="617" s="138" customFormat="true" ht="12.75" hidden="false" customHeight="true" outlineLevel="0" collapsed="false">
      <c r="A617" s="47" t="s">
        <v>610</v>
      </c>
      <c r="B617" s="47"/>
      <c r="C617" s="54" t="n">
        <f aca="false">SUM(C614:C616)</f>
        <v>338635.42</v>
      </c>
      <c r="D617" s="54" t="n">
        <f aca="false">SUM(D614:D616)</f>
        <v>0</v>
      </c>
      <c r="E617" s="54" t="n">
        <f aca="false">SUM(E614:E616)</f>
        <v>0</v>
      </c>
      <c r="F617" s="54" t="n">
        <f aca="false">SUM(F614:F616)</f>
        <v>0</v>
      </c>
      <c r="G617" s="54" t="n">
        <f aca="false">SUM(G614:G616)</f>
        <v>0</v>
      </c>
      <c r="H617" s="54" t="n">
        <f aca="false">SUM(H614:H616)</f>
        <v>0</v>
      </c>
      <c r="I617" s="54" t="n">
        <f aca="false">SUM(I614:I616)</f>
        <v>0</v>
      </c>
      <c r="J617" s="54" t="n">
        <f aca="false">SUM(J614:J616)</f>
        <v>0</v>
      </c>
      <c r="K617" s="54" t="n">
        <f aca="false">SUM(K614:K616)</f>
        <v>0</v>
      </c>
      <c r="L617" s="54" t="n">
        <f aca="false">SUM(L614:L616)</f>
        <v>0</v>
      </c>
      <c r="M617" s="54" t="n">
        <f aca="false">SUM(M614:M616)</f>
        <v>0</v>
      </c>
      <c r="N617" s="54" t="n">
        <f aca="false">SUM(N614:N616)</f>
        <v>0</v>
      </c>
      <c r="O617" s="54" t="n">
        <f aca="false">SUM(O614:O616)</f>
        <v>0</v>
      </c>
      <c r="P617" s="54" t="n">
        <f aca="false">SUM(P614:P616)</f>
        <v>0</v>
      </c>
      <c r="Q617" s="54" t="n">
        <f aca="false">SUM(Q614:Q616)</f>
        <v>0</v>
      </c>
      <c r="R617" s="54" t="n">
        <f aca="false">SUM(R614:R616)</f>
        <v>0</v>
      </c>
      <c r="S617" s="54" t="n">
        <f aca="false">SUM(S614:S616)</f>
        <v>0</v>
      </c>
      <c r="T617" s="54" t="n">
        <f aca="false">SUM(T614:T616)</f>
        <v>338635.420281411</v>
      </c>
      <c r="U617" s="54" t="n">
        <f aca="false">SUM(U614:U616)</f>
        <v>0</v>
      </c>
      <c r="V617" s="49"/>
      <c r="W617" s="85"/>
      <c r="X617" s="85"/>
      <c r="Y617" s="85"/>
      <c r="Z617" s="85"/>
      <c r="AA617" s="85"/>
      <c r="AB617" s="85"/>
      <c r="AC617" s="85"/>
      <c r="AD617" s="85"/>
      <c r="AE617" s="85"/>
      <c r="AF617" s="85"/>
      <c r="AG617" s="85"/>
      <c r="AH617" s="85"/>
      <c r="AI617" s="85"/>
      <c r="AJ617" s="85"/>
      <c r="AK617" s="85"/>
      <c r="AL617" s="85"/>
      <c r="AM617" s="85"/>
      <c r="AN617" s="85"/>
      <c r="AO617" s="85"/>
      <c r="AP617" s="85"/>
      <c r="AQ617" s="85"/>
      <c r="AR617" s="85"/>
      <c r="AS617" s="85"/>
      <c r="AT617" s="85"/>
      <c r="AU617" s="85"/>
      <c r="AV617" s="85"/>
      <c r="AW617" s="85"/>
      <c r="AX617" s="85"/>
      <c r="AY617" s="85"/>
      <c r="AZ617" s="85"/>
      <c r="BA617" s="85"/>
      <c r="BB617" s="85"/>
      <c r="BC617" s="85"/>
      <c r="BD617" s="85"/>
    </row>
    <row r="618" s="139" customFormat="true" ht="12.75" hidden="false" customHeight="true" outlineLevel="0" collapsed="false">
      <c r="A618" s="31" t="s">
        <v>611</v>
      </c>
      <c r="B618" s="31"/>
      <c r="C618" s="34" t="n">
        <f aca="false">C606+C613+C617</f>
        <v>11218902.7864787</v>
      </c>
      <c r="D618" s="34" t="n">
        <f aca="false">D606+D613+D617</f>
        <v>685932.50752</v>
      </c>
      <c r="E618" s="34" t="n">
        <f aca="false">E606+E613+E617</f>
        <v>243366.0768</v>
      </c>
      <c r="F618" s="34" t="n">
        <f aca="false">F606+F613+F617</f>
        <v>0</v>
      </c>
      <c r="G618" s="34" t="n">
        <f aca="false">G606+G613+G617</f>
        <v>635736.03552</v>
      </c>
      <c r="H618" s="34" t="n">
        <f aca="false">H606+H613+H617</f>
        <v>0</v>
      </c>
      <c r="I618" s="34" t="n">
        <f aca="false">I606+I613+I617</f>
        <v>674974.3968</v>
      </c>
      <c r="J618" s="34" t="n">
        <f aca="false">J606+J613+J617</f>
        <v>0</v>
      </c>
      <c r="K618" s="34" t="n">
        <f aca="false">K606+K613+K617</f>
        <v>0</v>
      </c>
      <c r="L618" s="34" t="n">
        <f aca="false">L606+L613+L617</f>
        <v>1320.1</v>
      </c>
      <c r="M618" s="34" t="n">
        <f aca="false">M606+M613+M617</f>
        <v>3824384.384</v>
      </c>
      <c r="N618" s="34" t="n">
        <f aca="false">N606+N613+N617</f>
        <v>0</v>
      </c>
      <c r="O618" s="34" t="n">
        <f aca="false">O606+O613+O617</f>
        <v>0</v>
      </c>
      <c r="P618" s="34" t="n">
        <f aca="false">P606+P613+P617</f>
        <v>1171.8</v>
      </c>
      <c r="Q618" s="34" t="n">
        <f aca="false">Q606+Q613+Q617</f>
        <v>3080609.6912</v>
      </c>
      <c r="R618" s="34" t="n">
        <f aca="false">R606+R613+R617</f>
        <v>519482.54016</v>
      </c>
      <c r="S618" s="34" t="n">
        <f aca="false">S606+S613+S617</f>
        <v>0</v>
      </c>
      <c r="T618" s="34" t="n">
        <f aca="false">T606+T613+T617</f>
        <v>1394469.47028141</v>
      </c>
      <c r="U618" s="34" t="n">
        <f aca="false">U606+U613+U617</f>
        <v>159947.68447872</v>
      </c>
      <c r="V618" s="33"/>
      <c r="W618" s="85"/>
      <c r="X618" s="85"/>
      <c r="Y618" s="85"/>
      <c r="Z618" s="85"/>
      <c r="AA618" s="85"/>
      <c r="AB618" s="85"/>
      <c r="AC618" s="85"/>
      <c r="AD618" s="85"/>
      <c r="AE618" s="85"/>
      <c r="AF618" s="85"/>
      <c r="AG618" s="85"/>
      <c r="AH618" s="85"/>
      <c r="AI618" s="85"/>
      <c r="AJ618" s="85"/>
      <c r="AK618" s="85"/>
      <c r="AL618" s="85"/>
      <c r="AM618" s="85"/>
      <c r="AN618" s="85"/>
      <c r="AO618" s="85"/>
      <c r="AP618" s="85"/>
      <c r="AQ618" s="85"/>
      <c r="AR618" s="85"/>
      <c r="AS618" s="85"/>
      <c r="AT618" s="85"/>
      <c r="AU618" s="85"/>
      <c r="AV618" s="85"/>
      <c r="AW618" s="85"/>
      <c r="AX618" s="85"/>
      <c r="AY618" s="85"/>
      <c r="AZ618" s="85"/>
      <c r="BA618" s="85"/>
      <c r="BB618" s="85"/>
      <c r="BC618" s="85"/>
      <c r="BD618" s="85"/>
    </row>
    <row r="619" s="2" customFormat="true" ht="12.75" hidden="false" customHeight="true" outlineLevel="0" collapsed="false">
      <c r="A619" s="90" t="s">
        <v>612</v>
      </c>
      <c r="B619" s="90"/>
      <c r="C619" s="70"/>
      <c r="D619" s="71"/>
      <c r="E619" s="71"/>
      <c r="F619" s="71"/>
      <c r="G619" s="71"/>
      <c r="H619" s="71"/>
      <c r="I619" s="71"/>
      <c r="J619" s="141"/>
      <c r="K619" s="141"/>
      <c r="L619" s="71"/>
      <c r="M619" s="71"/>
      <c r="N619" s="71"/>
      <c r="O619" s="70"/>
      <c r="P619" s="71"/>
      <c r="Q619" s="71"/>
      <c r="R619" s="71"/>
      <c r="S619" s="141"/>
      <c r="T619" s="71"/>
      <c r="U619" s="70"/>
      <c r="V619" s="65"/>
    </row>
    <row r="620" s="2" customFormat="true" ht="12.75" hidden="false" customHeight="true" outlineLevel="0" collapsed="false">
      <c r="A620" s="65" t="n">
        <v>1</v>
      </c>
      <c r="B620" s="68" t="s">
        <v>613</v>
      </c>
      <c r="C620" s="70" t="n">
        <f aca="false">'Раздел 1'!P620</f>
        <v>28633</v>
      </c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 t="n">
        <v>28633</v>
      </c>
      <c r="U620" s="70"/>
      <c r="V620" s="65" t="n">
        <v>2019</v>
      </c>
    </row>
    <row r="621" s="2" customFormat="true" ht="12.75" hidden="false" customHeight="true" outlineLevel="0" collapsed="false">
      <c r="A621" s="65" t="n">
        <v>2</v>
      </c>
      <c r="B621" s="68" t="s">
        <v>614</v>
      </c>
      <c r="C621" s="70" t="n">
        <f aca="false">'Раздел 1'!P621</f>
        <v>31549</v>
      </c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 t="n">
        <v>31549</v>
      </c>
      <c r="U621" s="70"/>
      <c r="V621" s="65" t="n">
        <v>2019</v>
      </c>
    </row>
    <row r="622" s="2" customFormat="true" ht="12.75" hidden="false" customHeight="true" outlineLevel="0" collapsed="false">
      <c r="A622" s="65" t="n">
        <v>3</v>
      </c>
      <c r="B622" s="68" t="s">
        <v>615</v>
      </c>
      <c r="C622" s="70" t="n">
        <f aca="false">'Раздел 1'!P622</f>
        <v>41694</v>
      </c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 t="n">
        <v>41694</v>
      </c>
      <c r="U622" s="70"/>
      <c r="V622" s="65" t="n">
        <v>2019</v>
      </c>
    </row>
    <row r="623" s="2" customFormat="true" ht="12.75" hidden="false" customHeight="true" outlineLevel="0" collapsed="false">
      <c r="A623" s="65" t="n">
        <v>4</v>
      </c>
      <c r="B623" s="68" t="s">
        <v>616</v>
      </c>
      <c r="C623" s="70" t="n">
        <f aca="false">'Раздел 1'!P623</f>
        <v>29120</v>
      </c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 t="n">
        <v>29120</v>
      </c>
      <c r="U623" s="70"/>
      <c r="V623" s="65" t="n">
        <v>2019</v>
      </c>
    </row>
    <row r="624" s="2" customFormat="true" ht="12.75" hidden="false" customHeight="true" outlineLevel="0" collapsed="false">
      <c r="A624" s="65" t="n">
        <v>5</v>
      </c>
      <c r="B624" s="68" t="s">
        <v>617</v>
      </c>
      <c r="C624" s="70" t="n">
        <f aca="false">'Раздел 1'!P624</f>
        <v>120212.2</v>
      </c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 t="n">
        <v>120212.2</v>
      </c>
      <c r="U624" s="70"/>
      <c r="V624" s="65" t="n">
        <v>2019</v>
      </c>
    </row>
    <row r="625" s="2" customFormat="true" ht="12.75" hidden="false" customHeight="true" outlineLevel="0" collapsed="false">
      <c r="A625" s="65" t="n">
        <v>6</v>
      </c>
      <c r="B625" s="68" t="s">
        <v>618</v>
      </c>
      <c r="C625" s="70" t="n">
        <f aca="false">'Раздел 1'!P625</f>
        <v>28328</v>
      </c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 t="n">
        <v>28328</v>
      </c>
      <c r="U625" s="70"/>
      <c r="V625" s="65" t="n">
        <v>2019</v>
      </c>
    </row>
    <row r="626" s="2" customFormat="true" ht="12.75" hidden="false" customHeight="true" outlineLevel="0" collapsed="false">
      <c r="A626" s="65" t="n">
        <v>7</v>
      </c>
      <c r="B626" s="68" t="s">
        <v>619</v>
      </c>
      <c r="C626" s="70" t="n">
        <f aca="false">'Раздел 1'!P626</f>
        <v>24285</v>
      </c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 t="n">
        <v>24285</v>
      </c>
      <c r="U626" s="70"/>
      <c r="V626" s="65" t="n">
        <v>2019</v>
      </c>
    </row>
    <row r="627" s="2" customFormat="true" ht="12.75" hidden="false" customHeight="true" outlineLevel="0" collapsed="false">
      <c r="A627" s="65" t="n">
        <v>8</v>
      </c>
      <c r="B627" s="68" t="s">
        <v>620</v>
      </c>
      <c r="C627" s="70" t="n">
        <f aca="false">'Раздел 1'!P627</f>
        <v>22547</v>
      </c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 t="n">
        <v>22547</v>
      </c>
      <c r="U627" s="70"/>
      <c r="V627" s="65" t="n">
        <v>2019</v>
      </c>
    </row>
    <row r="628" s="2" customFormat="true" ht="12.75" hidden="false" customHeight="true" outlineLevel="0" collapsed="false">
      <c r="A628" s="65" t="n">
        <v>9</v>
      </c>
      <c r="B628" s="68" t="s">
        <v>621</v>
      </c>
      <c r="C628" s="70" t="n">
        <f aca="false">'Раздел 1'!P628</f>
        <v>28180</v>
      </c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 t="n">
        <v>28180</v>
      </c>
      <c r="U628" s="70"/>
      <c r="V628" s="65" t="n">
        <v>2019</v>
      </c>
    </row>
    <row r="629" s="2" customFormat="true" ht="12.75" hidden="false" customHeight="true" outlineLevel="0" collapsed="false">
      <c r="A629" s="65" t="n">
        <v>10</v>
      </c>
      <c r="B629" s="68" t="s">
        <v>622</v>
      </c>
      <c r="C629" s="70" t="n">
        <f aca="false">'Раздел 1'!P629</f>
        <v>26013</v>
      </c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 t="n">
        <v>26013</v>
      </c>
      <c r="U629" s="70"/>
      <c r="V629" s="65" t="n">
        <v>2019</v>
      </c>
    </row>
    <row r="630" s="2" customFormat="true" ht="12.75" hidden="false" customHeight="true" outlineLevel="0" collapsed="false">
      <c r="A630" s="65" t="n">
        <v>11</v>
      </c>
      <c r="B630" s="68" t="s">
        <v>623</v>
      </c>
      <c r="C630" s="70" t="n">
        <f aca="false">'Раздел 1'!P630</f>
        <v>23147</v>
      </c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 t="n">
        <v>23147</v>
      </c>
      <c r="U630" s="70"/>
      <c r="V630" s="65" t="n">
        <v>2019</v>
      </c>
    </row>
    <row r="631" s="2" customFormat="true" ht="12.75" hidden="false" customHeight="true" outlineLevel="0" collapsed="false">
      <c r="A631" s="65" t="n">
        <v>12</v>
      </c>
      <c r="B631" s="68" t="s">
        <v>624</v>
      </c>
      <c r="C631" s="70" t="n">
        <f aca="false">'Раздел 1'!P631</f>
        <v>30054</v>
      </c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 t="n">
        <v>30054</v>
      </c>
      <c r="U631" s="70"/>
      <c r="V631" s="65" t="n">
        <v>2019</v>
      </c>
    </row>
    <row r="632" s="2" customFormat="true" ht="12.75" hidden="false" customHeight="true" outlineLevel="0" collapsed="false">
      <c r="A632" s="65" t="n">
        <v>13</v>
      </c>
      <c r="B632" s="68" t="s">
        <v>625</v>
      </c>
      <c r="C632" s="70" t="n">
        <f aca="false">'Раздел 1'!P632</f>
        <v>22547</v>
      </c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 t="n">
        <v>22547</v>
      </c>
      <c r="U632" s="70"/>
      <c r="V632" s="65" t="n">
        <v>2019</v>
      </c>
    </row>
    <row r="633" s="2" customFormat="true" ht="12.75" hidden="false" customHeight="true" outlineLevel="0" collapsed="false">
      <c r="A633" s="65" t="n">
        <v>14</v>
      </c>
      <c r="B633" s="68" t="s">
        <v>626</v>
      </c>
      <c r="C633" s="70" t="n">
        <f aca="false">'Раздел 1'!P633</f>
        <v>22547</v>
      </c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 t="n">
        <v>22547</v>
      </c>
      <c r="U633" s="70"/>
      <c r="V633" s="65" t="n">
        <v>2019</v>
      </c>
    </row>
    <row r="634" s="2" customFormat="true" ht="12.75" hidden="false" customHeight="true" outlineLevel="0" collapsed="false">
      <c r="A634" s="65" t="n">
        <v>15</v>
      </c>
      <c r="B634" s="68" t="s">
        <v>627</v>
      </c>
      <c r="C634" s="70" t="n">
        <f aca="false">'Раздел 1'!P634</f>
        <v>26735</v>
      </c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 t="n">
        <v>26735</v>
      </c>
      <c r="U634" s="70"/>
      <c r="V634" s="65" t="n">
        <v>2019</v>
      </c>
    </row>
    <row r="635" s="2" customFormat="true" ht="12.75" hidden="false" customHeight="true" outlineLevel="0" collapsed="false">
      <c r="A635" s="65" t="n">
        <v>16</v>
      </c>
      <c r="B635" s="68" t="s">
        <v>628</v>
      </c>
      <c r="C635" s="70" t="n">
        <f aca="false">'Раздел 1'!P635</f>
        <v>23451</v>
      </c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 t="n">
        <v>23451</v>
      </c>
      <c r="U635" s="70"/>
      <c r="V635" s="65" t="n">
        <v>2019</v>
      </c>
    </row>
    <row r="636" s="2" customFormat="true" ht="12.75" hidden="false" customHeight="true" outlineLevel="0" collapsed="false">
      <c r="A636" s="65" t="n">
        <v>17</v>
      </c>
      <c r="B636" s="68" t="s">
        <v>629</v>
      </c>
      <c r="C636" s="70" t="n">
        <f aca="false">'Раздел 1'!P636</f>
        <v>26744</v>
      </c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 t="n">
        <v>26744</v>
      </c>
      <c r="U636" s="70"/>
      <c r="V636" s="65" t="n">
        <v>2019</v>
      </c>
    </row>
    <row r="637" s="2" customFormat="true" ht="12.75" hidden="false" customHeight="true" outlineLevel="0" collapsed="false">
      <c r="A637" s="65" t="n">
        <v>18</v>
      </c>
      <c r="B637" s="68" t="s">
        <v>630</v>
      </c>
      <c r="C637" s="70" t="n">
        <v>22547</v>
      </c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 t="n">
        <v>22547</v>
      </c>
      <c r="U637" s="70"/>
      <c r="V637" s="65" t="n">
        <v>2019</v>
      </c>
    </row>
    <row r="638" s="2" customFormat="true" ht="12.75" hidden="false" customHeight="true" outlineLevel="0" collapsed="false">
      <c r="A638" s="65" t="n">
        <v>19</v>
      </c>
      <c r="B638" s="68" t="s">
        <v>631</v>
      </c>
      <c r="C638" s="70" t="n">
        <v>22547</v>
      </c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 t="n">
        <v>22547</v>
      </c>
      <c r="U638" s="70"/>
      <c r="V638" s="65" t="n">
        <v>2019</v>
      </c>
    </row>
    <row r="639" s="2" customFormat="true" ht="12.75" hidden="false" customHeight="true" outlineLevel="0" collapsed="false">
      <c r="A639" s="65" t="n">
        <v>20</v>
      </c>
      <c r="B639" s="68" t="s">
        <v>632</v>
      </c>
      <c r="C639" s="70" t="n">
        <f aca="false">'Раздел 1'!P639</f>
        <v>54974.8122</v>
      </c>
      <c r="D639" s="70"/>
      <c r="E639" s="70"/>
      <c r="F639" s="70"/>
      <c r="G639" s="70"/>
      <c r="H639" s="70"/>
      <c r="I639" s="70"/>
      <c r="J639" s="70"/>
      <c r="K639" s="70"/>
      <c r="L639" s="70" t="n">
        <v>86</v>
      </c>
      <c r="M639" s="70" t="n">
        <v>53823</v>
      </c>
      <c r="N639" s="70"/>
      <c r="O639" s="70"/>
      <c r="P639" s="70"/>
      <c r="Q639" s="70"/>
      <c r="R639" s="70"/>
      <c r="S639" s="70"/>
      <c r="T639" s="70"/>
      <c r="U639" s="70" t="n">
        <f aca="false">0.0214*(D639+E639+F639+G639+H639+I639+M639+O639+R639)</f>
        <v>1151.8122</v>
      </c>
      <c r="V639" s="65" t="n">
        <v>2019</v>
      </c>
    </row>
    <row r="640" s="138" customFormat="true" ht="12.75" hidden="false" customHeight="true" outlineLevel="0" collapsed="false">
      <c r="A640" s="47" t="s">
        <v>633</v>
      </c>
      <c r="B640" s="47"/>
      <c r="C640" s="54" t="n">
        <f aca="false">SUM(C620:C639)</f>
        <v>655855.0122</v>
      </c>
      <c r="D640" s="54" t="n">
        <f aca="false">SUM(D620:D639)</f>
        <v>0</v>
      </c>
      <c r="E640" s="54" t="n">
        <f aca="false">SUM(E620:E639)</f>
        <v>0</v>
      </c>
      <c r="F640" s="54" t="n">
        <f aca="false">SUM(F620:F639)</f>
        <v>0</v>
      </c>
      <c r="G640" s="54" t="n">
        <f aca="false">SUM(G620:G639)</f>
        <v>0</v>
      </c>
      <c r="H640" s="54" t="n">
        <f aca="false">SUM(H620:H639)</f>
        <v>0</v>
      </c>
      <c r="I640" s="54" t="n">
        <f aca="false">SUM(I620:I639)</f>
        <v>0</v>
      </c>
      <c r="J640" s="54" t="n">
        <f aca="false">SUM(J620:J639)</f>
        <v>0</v>
      </c>
      <c r="K640" s="54" t="n">
        <f aca="false">SUM(K620:K639)</f>
        <v>0</v>
      </c>
      <c r="L640" s="54" t="n">
        <f aca="false">SUM(L620:L639)</f>
        <v>86</v>
      </c>
      <c r="M640" s="54" t="n">
        <f aca="false">SUM(M620:M639)</f>
        <v>53823</v>
      </c>
      <c r="N640" s="54" t="n">
        <f aca="false">SUM(N620:N639)</f>
        <v>0</v>
      </c>
      <c r="O640" s="54" t="n">
        <f aca="false">SUM(O620:O639)</f>
        <v>0</v>
      </c>
      <c r="P640" s="54" t="n">
        <f aca="false">SUM(P620:P639)</f>
        <v>0</v>
      </c>
      <c r="Q640" s="54" t="n">
        <f aca="false">SUM(Q620:Q639)</f>
        <v>0</v>
      </c>
      <c r="R640" s="54" t="n">
        <f aca="false">SUM(R620:R639)</f>
        <v>0</v>
      </c>
      <c r="S640" s="54" t="n">
        <f aca="false">SUM(S620:S639)</f>
        <v>0</v>
      </c>
      <c r="T640" s="54" t="n">
        <f aca="false">SUM(T620:T639)</f>
        <v>600880.2</v>
      </c>
      <c r="U640" s="54" t="n">
        <f aca="false">SUM(U620:U639)</f>
        <v>1151.8122</v>
      </c>
      <c r="V640" s="49"/>
      <c r="W640" s="85"/>
      <c r="X640" s="85"/>
      <c r="Y640" s="85"/>
      <c r="Z640" s="85"/>
      <c r="AA640" s="85"/>
      <c r="AB640" s="85"/>
      <c r="AC640" s="85"/>
      <c r="AD640" s="85"/>
      <c r="AE640" s="85"/>
      <c r="AF640" s="85"/>
      <c r="AG640" s="85"/>
      <c r="AH640" s="85"/>
      <c r="AI640" s="85"/>
      <c r="AJ640" s="85"/>
      <c r="AK640" s="85"/>
      <c r="AL640" s="85"/>
      <c r="AM640" s="85"/>
      <c r="AN640" s="85"/>
      <c r="AO640" s="85"/>
      <c r="AP640" s="85"/>
      <c r="AQ640" s="85"/>
      <c r="AR640" s="85"/>
      <c r="AS640" s="85"/>
      <c r="AT640" s="85"/>
      <c r="AU640" s="85"/>
      <c r="AV640" s="85"/>
      <c r="AW640" s="85"/>
      <c r="AX640" s="85"/>
      <c r="AY640" s="85"/>
      <c r="AZ640" s="85"/>
      <c r="BA640" s="85"/>
      <c r="BB640" s="85"/>
      <c r="BC640" s="85"/>
      <c r="BD640" s="85"/>
    </row>
    <row r="641" s="2" customFormat="true" ht="12.75" hidden="false" customHeight="true" outlineLevel="0" collapsed="false">
      <c r="A641" s="65" t="n">
        <v>1</v>
      </c>
      <c r="B641" s="68" t="s">
        <v>634</v>
      </c>
      <c r="C641" s="70" t="n">
        <f aca="false">D641+E641+F641+G641+H641+I641+K641+M641+O641+Q641+R641+T641+U641+S641</f>
        <v>3779371.45</v>
      </c>
      <c r="D641" s="131" t="n">
        <v>299714</v>
      </c>
      <c r="E641" s="70"/>
      <c r="F641" s="70"/>
      <c r="G641" s="70"/>
      <c r="H641" s="70"/>
      <c r="I641" s="130"/>
      <c r="J641" s="105"/>
      <c r="K641" s="70"/>
      <c r="L641" s="70" t="n">
        <v>375</v>
      </c>
      <c r="M641" s="130" t="n">
        <v>2852931</v>
      </c>
      <c r="N641" s="70"/>
      <c r="O641" s="70"/>
      <c r="P641" s="70"/>
      <c r="Q641" s="130" t="n">
        <v>480507</v>
      </c>
      <c r="R641" s="130"/>
      <c r="S641" s="70"/>
      <c r="T641" s="131" t="n">
        <v>68470</v>
      </c>
      <c r="U641" s="131" t="n">
        <f aca="false">ROUND(0.0214*(D641+E641+F641+G641+H641+I641+M641+O641+R641+S641+Q641),2)</f>
        <v>77749.45</v>
      </c>
      <c r="V641" s="65" t="n">
        <v>2020</v>
      </c>
    </row>
    <row r="642" s="2" customFormat="true" ht="12.75" hidden="false" customHeight="true" outlineLevel="0" collapsed="false">
      <c r="A642" s="65" t="n">
        <v>2</v>
      </c>
      <c r="B642" s="68" t="s">
        <v>636</v>
      </c>
      <c r="C642" s="70" t="n">
        <f aca="false">D642+E642+F642+G642+H642+I642+K642+M642+O642+Q642+R642+T642+U642+S642</f>
        <v>20541</v>
      </c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 t="n">
        <v>20541</v>
      </c>
      <c r="U642" s="70"/>
      <c r="V642" s="65" t="n">
        <v>2020</v>
      </c>
    </row>
    <row r="643" s="2" customFormat="true" ht="12.75" hidden="false" customHeight="true" outlineLevel="0" collapsed="false">
      <c r="A643" s="65" t="n">
        <v>3</v>
      </c>
      <c r="B643" s="68" t="s">
        <v>637</v>
      </c>
      <c r="C643" s="70" t="n">
        <f aca="false">D643+E643+F643+G643+H643+I643+K643+M643+O643+Q643+R643+T643+U643+S643</f>
        <v>49023</v>
      </c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 t="n">
        <v>49023</v>
      </c>
      <c r="U643" s="70"/>
      <c r="V643" s="65" t="n">
        <v>2020</v>
      </c>
    </row>
    <row r="644" s="2" customFormat="true" ht="12.75" hidden="false" customHeight="true" outlineLevel="0" collapsed="false">
      <c r="A644" s="65" t="n">
        <v>4</v>
      </c>
      <c r="B644" s="68" t="s">
        <v>638</v>
      </c>
      <c r="C644" s="70" t="n">
        <f aca="false">D644+E644+F644+G644+H644+I644+K644+M644+O644+Q644+R644+T644+U644+S644</f>
        <v>31837</v>
      </c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 t="n">
        <v>31837</v>
      </c>
      <c r="U644" s="70"/>
      <c r="V644" s="65" t="n">
        <v>2020</v>
      </c>
    </row>
    <row r="645" s="2" customFormat="true" ht="12.75" hidden="false" customHeight="true" outlineLevel="0" collapsed="false">
      <c r="A645" s="65" t="n">
        <v>5</v>
      </c>
      <c r="B645" s="68" t="s">
        <v>639</v>
      </c>
      <c r="C645" s="70" t="n">
        <f aca="false">D645+E645+F645+G645+H645+I645+K645+M645+O645+Q645+R645+T645+U645+S645</f>
        <v>38315</v>
      </c>
      <c r="D645" s="70"/>
      <c r="E645" s="70"/>
      <c r="F645" s="70"/>
      <c r="G645" s="70"/>
      <c r="H645" s="70"/>
      <c r="I645" s="70"/>
      <c r="J645" s="105"/>
      <c r="K645" s="70"/>
      <c r="L645" s="70"/>
      <c r="M645" s="70"/>
      <c r="N645" s="70"/>
      <c r="O645" s="70"/>
      <c r="P645" s="70"/>
      <c r="Q645" s="70"/>
      <c r="R645" s="70"/>
      <c r="S645" s="70"/>
      <c r="T645" s="70" t="n">
        <v>38315</v>
      </c>
      <c r="U645" s="70"/>
      <c r="V645" s="65" t="n">
        <v>2020</v>
      </c>
    </row>
    <row r="646" s="2" customFormat="true" ht="12.75" hidden="false" customHeight="true" outlineLevel="0" collapsed="false">
      <c r="A646" s="65" t="n">
        <v>6</v>
      </c>
      <c r="B646" s="68" t="s">
        <v>640</v>
      </c>
      <c r="C646" s="70" t="n">
        <f aca="false">D646+E646+F646+G646+H646+I646+K646+M646+O646+Q646+R646+T646+U646+S646</f>
        <v>31837</v>
      </c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 t="n">
        <v>31837</v>
      </c>
      <c r="U646" s="70"/>
      <c r="V646" s="65" t="n">
        <v>2020</v>
      </c>
    </row>
    <row r="647" s="2" customFormat="true" ht="12.75" hidden="false" customHeight="true" outlineLevel="0" collapsed="false">
      <c r="A647" s="65" t="n">
        <v>7</v>
      </c>
      <c r="B647" s="68" t="s">
        <v>641</v>
      </c>
      <c r="C647" s="70" t="n">
        <f aca="false">D647+E647+F647+G647+H647+I647+K647+M647+O647+Q647+R647+T647+U647+S647</f>
        <v>31837</v>
      </c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 t="n">
        <v>31837</v>
      </c>
      <c r="U647" s="70"/>
      <c r="V647" s="65" t="n">
        <v>2020</v>
      </c>
    </row>
    <row r="648" s="2" customFormat="true" ht="12.75" hidden="false" customHeight="true" outlineLevel="0" collapsed="false">
      <c r="A648" s="65" t="n">
        <v>8</v>
      </c>
      <c r="B648" s="68" t="s">
        <v>642</v>
      </c>
      <c r="C648" s="70" t="n">
        <f aca="false">D648+E648+F648+G648+H648+I648+K648+M648+O648+Q648+R648+T648+U648+S648</f>
        <v>31938</v>
      </c>
      <c r="D648" s="70"/>
      <c r="E648" s="70"/>
      <c r="F648" s="70"/>
      <c r="G648" s="70"/>
      <c r="H648" s="70"/>
      <c r="I648" s="70"/>
      <c r="J648" s="105"/>
      <c r="K648" s="70"/>
      <c r="L648" s="70"/>
      <c r="M648" s="70"/>
      <c r="N648" s="70"/>
      <c r="O648" s="70"/>
      <c r="P648" s="70"/>
      <c r="Q648" s="70"/>
      <c r="R648" s="70"/>
      <c r="S648" s="70"/>
      <c r="T648" s="70" t="n">
        <v>31938</v>
      </c>
      <c r="U648" s="70"/>
      <c r="V648" s="65" t="n">
        <v>2020</v>
      </c>
    </row>
    <row r="649" s="2" customFormat="true" ht="12.75" hidden="false" customHeight="true" outlineLevel="0" collapsed="false">
      <c r="A649" s="65" t="n">
        <v>9</v>
      </c>
      <c r="B649" s="68" t="s">
        <v>644</v>
      </c>
      <c r="C649" s="70" t="n">
        <f aca="false">D649+E649+F649+G649+H649+I649+K649+M649+O649+Q649+R649+T649+U649+S649</f>
        <v>48586</v>
      </c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 t="n">
        <v>48586</v>
      </c>
      <c r="U649" s="70"/>
      <c r="V649" s="65" t="n">
        <v>2020</v>
      </c>
    </row>
    <row r="650" s="2" customFormat="true" ht="12.75" hidden="false" customHeight="true" outlineLevel="0" collapsed="false">
      <c r="A650" s="65" t="n">
        <v>10</v>
      </c>
      <c r="B650" s="68" t="s">
        <v>645</v>
      </c>
      <c r="C650" s="70" t="n">
        <f aca="false">D650+E650+F650+G650+H650+I650+K650+M650+O650+Q650+R650+T650+U650+S650</f>
        <v>49110</v>
      </c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 t="n">
        <v>49110</v>
      </c>
      <c r="U650" s="70"/>
      <c r="V650" s="65" t="n">
        <v>2020</v>
      </c>
    </row>
    <row r="651" s="2" customFormat="true" ht="12.75" hidden="false" customHeight="true" outlineLevel="0" collapsed="false">
      <c r="A651" s="65" t="n">
        <v>11</v>
      </c>
      <c r="B651" s="68" t="s">
        <v>646</v>
      </c>
      <c r="C651" s="70" t="n">
        <f aca="false">D651+E651+F651+G651+H651+I651+K651+M651+O651+Q651+R651+T651+U651+S651</f>
        <v>31938</v>
      </c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 t="n">
        <v>31938</v>
      </c>
      <c r="U651" s="70"/>
      <c r="V651" s="65" t="n">
        <v>2020</v>
      </c>
    </row>
    <row r="652" s="2" customFormat="true" ht="12.75" hidden="false" customHeight="true" outlineLevel="0" collapsed="false">
      <c r="A652" s="65" t="n">
        <v>12</v>
      </c>
      <c r="B652" s="68" t="s">
        <v>647</v>
      </c>
      <c r="C652" s="70" t="n">
        <f aca="false">D652+E652+F652+G652+H652+I652+K652+M652+O652+Q652+R652+T652+U652+S652</f>
        <v>35284.39</v>
      </c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 t="n">
        <v>35284.39</v>
      </c>
      <c r="U652" s="70"/>
      <c r="V652" s="65" t="n">
        <v>2020</v>
      </c>
    </row>
    <row r="653" s="2" customFormat="true" ht="12.75" hidden="false" customHeight="true" outlineLevel="0" collapsed="false">
      <c r="A653" s="65" t="n">
        <v>13</v>
      </c>
      <c r="B653" s="68" t="s">
        <v>648</v>
      </c>
      <c r="C653" s="70" t="n">
        <f aca="false">D653+E653+F653+G653+H653+I653+K653+M653+O653+Q653+R653+T653+U653+S653</f>
        <v>25919</v>
      </c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 t="n">
        <v>25919</v>
      </c>
      <c r="U653" s="70"/>
      <c r="V653" s="65" t="n">
        <v>2020</v>
      </c>
    </row>
    <row r="654" s="2" customFormat="true" ht="12.75" hidden="false" customHeight="true" outlineLevel="0" collapsed="false">
      <c r="A654" s="65" t="n">
        <v>14</v>
      </c>
      <c r="B654" s="68" t="s">
        <v>649</v>
      </c>
      <c r="C654" s="70" t="n">
        <f aca="false">D654+E654+F654+G654+H654+I654+K654+M654+O654+Q654+R654+T654+U654+S654</f>
        <v>15691</v>
      </c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 t="n">
        <v>15691</v>
      </c>
      <c r="U654" s="70"/>
      <c r="V654" s="65" t="n">
        <v>2020</v>
      </c>
    </row>
    <row r="655" s="2" customFormat="true" ht="12.75" hidden="false" customHeight="true" outlineLevel="0" collapsed="false">
      <c r="A655" s="65" t="n">
        <v>15</v>
      </c>
      <c r="B655" s="68" t="s">
        <v>616</v>
      </c>
      <c r="C655" s="70" t="n">
        <f aca="false">D655+E655+F655+G655+H655+I655+K655+M655+O655+Q655+R655+T655+U655+S655</f>
        <v>4092353.98</v>
      </c>
      <c r="D655" s="70" t="n">
        <v>290858.4</v>
      </c>
      <c r="E655" s="70"/>
      <c r="F655" s="70"/>
      <c r="G655" s="70" t="n">
        <v>335287.14</v>
      </c>
      <c r="H655" s="70"/>
      <c r="I655" s="70" t="n">
        <v>229787.29</v>
      </c>
      <c r="J655" s="70"/>
      <c r="K655" s="70"/>
      <c r="L655" s="70" t="n">
        <v>260</v>
      </c>
      <c r="M655" s="70" t="n">
        <v>2029771</v>
      </c>
      <c r="N655" s="70"/>
      <c r="O655" s="70"/>
      <c r="P655" s="70" t="n">
        <v>418</v>
      </c>
      <c r="Q655" s="70" t="n">
        <v>892122.23</v>
      </c>
      <c r="R655" s="70" t="n">
        <v>208406.73</v>
      </c>
      <c r="S655" s="70"/>
      <c r="T655" s="70"/>
      <c r="U655" s="70" t="n">
        <v>106121.19</v>
      </c>
      <c r="V655" s="65" t="n">
        <v>2020</v>
      </c>
    </row>
    <row r="656" s="2" customFormat="true" ht="12.75" hidden="false" customHeight="true" outlineLevel="0" collapsed="false">
      <c r="A656" s="65" t="n">
        <v>16</v>
      </c>
      <c r="B656" s="68" t="s">
        <v>617</v>
      </c>
      <c r="C656" s="70" t="n">
        <f aca="false">D656+E656+F656+G656+H656+I656+K656+M656+O656+Q656+R656+T656+U656+S656</f>
        <v>4734137.44</v>
      </c>
      <c r="D656" s="70" t="n">
        <v>246263.49</v>
      </c>
      <c r="E656" s="70" t="n">
        <v>344460.04</v>
      </c>
      <c r="F656" s="70"/>
      <c r="G656" s="70"/>
      <c r="H656" s="70"/>
      <c r="I656" s="70"/>
      <c r="J656" s="70"/>
      <c r="K656" s="70"/>
      <c r="L656" s="70" t="n">
        <v>360</v>
      </c>
      <c r="M656" s="70" t="n">
        <v>2521942.92</v>
      </c>
      <c r="N656" s="70"/>
      <c r="O656" s="70"/>
      <c r="P656" s="70" t="n">
        <v>422</v>
      </c>
      <c r="Q656" s="70" t="n">
        <v>1313271.65</v>
      </c>
      <c r="R656" s="70" t="n">
        <v>222913.83</v>
      </c>
      <c r="S656" s="70"/>
      <c r="T656" s="70"/>
      <c r="U656" s="70" t="n">
        <v>85285.51</v>
      </c>
      <c r="V656" s="65" t="n">
        <v>2020</v>
      </c>
    </row>
    <row r="657" s="2" customFormat="true" ht="12.75" hidden="false" customHeight="true" outlineLevel="0" collapsed="false">
      <c r="A657" s="65" t="n">
        <v>17</v>
      </c>
      <c r="B657" s="68" t="s">
        <v>624</v>
      </c>
      <c r="C657" s="70" t="n">
        <f aca="false">D657+E657+F657+G657+H657+I657+K657+M657+O657+Q657+R657+T657+U657+S657</f>
        <v>6623400.44</v>
      </c>
      <c r="D657" s="131" t="n">
        <v>307418</v>
      </c>
      <c r="E657" s="130" t="n">
        <v>618722</v>
      </c>
      <c r="F657" s="70"/>
      <c r="G657" s="70"/>
      <c r="H657" s="70"/>
      <c r="I657" s="130"/>
      <c r="J657" s="105"/>
      <c r="K657" s="70"/>
      <c r="L657" s="70" t="n">
        <v>292</v>
      </c>
      <c r="M657" s="130" t="n">
        <v>3071544</v>
      </c>
      <c r="N657" s="70"/>
      <c r="O657" s="70"/>
      <c r="P657" s="70" t="n">
        <v>347</v>
      </c>
      <c r="Q657" s="130" t="n">
        <v>1180144</v>
      </c>
      <c r="R657" s="130" t="n">
        <v>1317638</v>
      </c>
      <c r="S657" s="70"/>
      <c r="T657" s="70"/>
      <c r="U657" s="131" t="n">
        <v>127934.44</v>
      </c>
      <c r="V657" s="65" t="n">
        <v>2020</v>
      </c>
    </row>
    <row r="658" s="2" customFormat="true" ht="12.75" hidden="false" customHeight="true" outlineLevel="0" collapsed="false">
      <c r="A658" s="65" t="n">
        <v>18</v>
      </c>
      <c r="B658" s="68" t="s">
        <v>650</v>
      </c>
      <c r="C658" s="70" t="n">
        <f aca="false">D658+E658+F658+G658+H658+I658+K658+M658+O658+Q658+R658+T658+U658+S658</f>
        <v>25919</v>
      </c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 t="n">
        <v>25919</v>
      </c>
      <c r="U658" s="70"/>
      <c r="V658" s="65" t="n">
        <v>2020</v>
      </c>
    </row>
    <row r="659" s="2" customFormat="true" ht="12.75" hidden="false" customHeight="true" outlineLevel="0" collapsed="false">
      <c r="A659" s="65" t="n">
        <v>19</v>
      </c>
      <c r="B659" s="68" t="s">
        <v>651</v>
      </c>
      <c r="C659" s="70" t="n">
        <f aca="false">D659+E659+F659+G659+H659+I659+K659+M659+O659+Q659+R659+T659+U659+S659</f>
        <v>31675</v>
      </c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 t="n">
        <v>31675</v>
      </c>
      <c r="U659" s="70"/>
      <c r="V659" s="65" t="n">
        <v>2020</v>
      </c>
    </row>
    <row r="660" s="2" customFormat="true" ht="12.75" hidden="false" customHeight="true" outlineLevel="0" collapsed="false">
      <c r="A660" s="65" t="n">
        <v>20</v>
      </c>
      <c r="B660" s="68" t="s">
        <v>652</v>
      </c>
      <c r="C660" s="70" t="n">
        <f aca="false">D660+E660+F660+G660+H660+I660+K660+M660+O660+Q660+R660+T660+U660+S660</f>
        <v>31249</v>
      </c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 t="n">
        <v>31249</v>
      </c>
      <c r="U660" s="70"/>
      <c r="V660" s="65" t="n">
        <v>2020</v>
      </c>
    </row>
    <row r="661" s="2" customFormat="true" ht="12.75" hidden="false" customHeight="true" outlineLevel="0" collapsed="false">
      <c r="A661" s="65" t="n">
        <v>21</v>
      </c>
      <c r="B661" s="68" t="s">
        <v>653</v>
      </c>
      <c r="C661" s="70" t="n">
        <f aca="false">D661+E661+F661+G661+H661+I661+K661+M661+O661+Q661+R661+T661+U661+S661</f>
        <v>38315</v>
      </c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 t="n">
        <v>38315</v>
      </c>
      <c r="U661" s="70"/>
      <c r="V661" s="65" t="n">
        <v>2020</v>
      </c>
    </row>
    <row r="662" s="2" customFormat="true" ht="12.75" hidden="false" customHeight="true" outlineLevel="0" collapsed="false">
      <c r="A662" s="65" t="n">
        <v>22</v>
      </c>
      <c r="B662" s="68" t="s">
        <v>654</v>
      </c>
      <c r="C662" s="70" t="n">
        <f aca="false">D662+E662+F662+G662+H662+I662+K662+M662+O662+Q662+R662+T662+U662+S662</f>
        <v>35597</v>
      </c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 t="n">
        <v>35597</v>
      </c>
      <c r="U662" s="70"/>
      <c r="V662" s="65" t="n">
        <v>2020</v>
      </c>
    </row>
    <row r="663" s="2" customFormat="true" ht="12.75" hidden="false" customHeight="true" outlineLevel="0" collapsed="false">
      <c r="A663" s="65" t="n">
        <v>23</v>
      </c>
      <c r="B663" s="68" t="s">
        <v>655</v>
      </c>
      <c r="C663" s="70" t="n">
        <f aca="false">D663+E663+F663+G663+H663+I663+K663+M663+O663+Q663+R663+T663+U663+S663</f>
        <v>31161</v>
      </c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 t="n">
        <v>31161</v>
      </c>
      <c r="U663" s="70"/>
      <c r="V663" s="65" t="n">
        <v>2020</v>
      </c>
    </row>
    <row r="664" s="2" customFormat="true" ht="12.75" hidden="false" customHeight="true" outlineLevel="0" collapsed="false">
      <c r="A664" s="65" t="n">
        <v>24</v>
      </c>
      <c r="B664" s="68" t="s">
        <v>656</v>
      </c>
      <c r="C664" s="70" t="n">
        <f aca="false">D664+E664+F664+G664+H664+I664+K664+M664+O664+Q664+R664+T664+U664+S664</f>
        <v>30303.29</v>
      </c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 t="n">
        <v>30303.29</v>
      </c>
      <c r="U664" s="70"/>
      <c r="V664" s="65" t="n">
        <v>2020</v>
      </c>
    </row>
    <row r="665" s="2" customFormat="true" ht="12.75" hidden="false" customHeight="true" outlineLevel="0" collapsed="false">
      <c r="A665" s="65" t="n">
        <v>25</v>
      </c>
      <c r="B665" s="68" t="s">
        <v>657</v>
      </c>
      <c r="C665" s="70" t="n">
        <f aca="false">D665+E665+F665+G665+H665+I665+K665+M665+O665+Q665+R665+T665+U665+S665</f>
        <v>37364</v>
      </c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 t="n">
        <v>37364</v>
      </c>
      <c r="U665" s="70"/>
      <c r="V665" s="65" t="n">
        <v>2020</v>
      </c>
    </row>
    <row r="666" s="2" customFormat="true" ht="12.75" hidden="false" customHeight="true" outlineLevel="0" collapsed="false">
      <c r="A666" s="65" t="n">
        <v>26</v>
      </c>
      <c r="B666" s="68" t="s">
        <v>658</v>
      </c>
      <c r="C666" s="70" t="n">
        <f aca="false">D666+E666+F666+G666+H666+I666+K666+M666+O666+Q666+R666+T666+U666+S666</f>
        <v>45480</v>
      </c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 t="n">
        <v>45480</v>
      </c>
      <c r="U666" s="70"/>
      <c r="V666" s="65" t="n">
        <v>2020</v>
      </c>
    </row>
    <row r="667" s="2" customFormat="true" ht="12.75" hidden="false" customHeight="true" outlineLevel="0" collapsed="false">
      <c r="A667" s="65" t="n">
        <v>27</v>
      </c>
      <c r="B667" s="68" t="s">
        <v>659</v>
      </c>
      <c r="C667" s="70" t="n">
        <f aca="false">D667+E667+F667+G667+H667+I667+K667+M667+O667+Q667+R667+T667+U667+S667</f>
        <v>44111.71</v>
      </c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 t="n">
        <v>44111.71</v>
      </c>
      <c r="U667" s="70"/>
      <c r="V667" s="65" t="n">
        <v>2020</v>
      </c>
    </row>
    <row r="668" s="2" customFormat="true" ht="12.75" hidden="false" customHeight="true" outlineLevel="0" collapsed="false">
      <c r="A668" s="65" t="n">
        <v>28</v>
      </c>
      <c r="B668" s="68" t="s">
        <v>660</v>
      </c>
      <c r="C668" s="70" t="n">
        <f aca="false">D668+E668+F668+G668+H668+I668+K668+M668+O668+Q668+R668+T668+U668+S668</f>
        <v>27457.34</v>
      </c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 t="n">
        <v>27457.34</v>
      </c>
      <c r="U668" s="70"/>
      <c r="V668" s="65" t="n">
        <v>2020</v>
      </c>
    </row>
    <row r="669" s="2" customFormat="true" ht="12.75" hidden="false" customHeight="true" outlineLevel="0" collapsed="false">
      <c r="A669" s="65" t="n">
        <v>29</v>
      </c>
      <c r="B669" s="68" t="s">
        <v>661</v>
      </c>
      <c r="C669" s="70" t="n">
        <f aca="false">D669+E669+F669+G669+H669+I669+K669+M669+O669+Q669+R669+T669+U669+S669</f>
        <v>13785</v>
      </c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 t="n">
        <v>13785</v>
      </c>
      <c r="U669" s="70"/>
      <c r="V669" s="65" t="n">
        <v>2020</v>
      </c>
    </row>
    <row r="670" s="138" customFormat="true" ht="12.75" hidden="false" customHeight="true" outlineLevel="0" collapsed="false">
      <c r="A670" s="47" t="s">
        <v>662</v>
      </c>
      <c r="B670" s="47"/>
      <c r="C670" s="54" t="n">
        <f aca="false">SUM(C641:C669)</f>
        <v>20063537.04</v>
      </c>
      <c r="D670" s="54" t="n">
        <f aca="false">SUM(D641:D669)</f>
        <v>1144253.89</v>
      </c>
      <c r="E670" s="54" t="n">
        <f aca="false">SUM(E641:E669)</f>
        <v>963182.04</v>
      </c>
      <c r="F670" s="54" t="n">
        <f aca="false">SUM(F641:F669)</f>
        <v>0</v>
      </c>
      <c r="G670" s="54" t="n">
        <f aca="false">SUM(G641:G669)</f>
        <v>335287.14</v>
      </c>
      <c r="H670" s="54" t="n">
        <f aca="false">SUM(H641:H669)</f>
        <v>0</v>
      </c>
      <c r="I670" s="54" t="n">
        <f aca="false">SUM(I641:I669)</f>
        <v>229787.29</v>
      </c>
      <c r="J670" s="54" t="n">
        <f aca="false">SUM(J641:J669)</f>
        <v>0</v>
      </c>
      <c r="K670" s="54" t="n">
        <f aca="false">SUM(K641:K669)</f>
        <v>0</v>
      </c>
      <c r="L670" s="54" t="n">
        <f aca="false">SUM(L641:L669)</f>
        <v>1287</v>
      </c>
      <c r="M670" s="54" t="n">
        <f aca="false">SUM(M641:M669)</f>
        <v>10476188.92</v>
      </c>
      <c r="N670" s="54" t="n">
        <f aca="false">SUM(N641:N669)</f>
        <v>0</v>
      </c>
      <c r="O670" s="54" t="n">
        <f aca="false">SUM(O641:O669)</f>
        <v>0</v>
      </c>
      <c r="P670" s="54" t="n">
        <f aca="false">SUM(P641:P669)</f>
        <v>1187</v>
      </c>
      <c r="Q670" s="54" t="n">
        <f aca="false">SUM(Q641:Q669)</f>
        <v>3866044.88</v>
      </c>
      <c r="R670" s="54" t="n">
        <f aca="false">SUM(R641:R669)</f>
        <v>1748958.56</v>
      </c>
      <c r="S670" s="54" t="n">
        <f aca="false">SUM(S641:S669)</f>
        <v>0</v>
      </c>
      <c r="T670" s="54" t="n">
        <f aca="false">SUM(T641:T669)</f>
        <v>902743.73</v>
      </c>
      <c r="U670" s="54" t="n">
        <f aca="false">SUM(U641:U669)</f>
        <v>397090.59</v>
      </c>
      <c r="V670" s="49"/>
      <c r="W670" s="85"/>
      <c r="X670" s="85"/>
      <c r="Y670" s="85"/>
      <c r="Z670" s="85"/>
      <c r="AA670" s="85"/>
      <c r="AB670" s="85"/>
      <c r="AC670" s="85"/>
      <c r="AD670" s="85"/>
      <c r="AE670" s="85"/>
      <c r="AF670" s="85"/>
      <c r="AG670" s="85"/>
      <c r="AH670" s="85"/>
      <c r="AI670" s="85"/>
      <c r="AJ670" s="85"/>
      <c r="AK670" s="85"/>
      <c r="AL670" s="85"/>
      <c r="AM670" s="85"/>
      <c r="AN670" s="85"/>
      <c r="AO670" s="85"/>
      <c r="AP670" s="85"/>
      <c r="AQ670" s="85"/>
      <c r="AR670" s="85"/>
      <c r="AS670" s="85"/>
      <c r="AT670" s="85"/>
      <c r="AU670" s="85"/>
      <c r="AV670" s="85"/>
      <c r="AW670" s="85"/>
      <c r="AX670" s="85"/>
      <c r="AY670" s="85"/>
      <c r="AZ670" s="85"/>
      <c r="BA670" s="85"/>
      <c r="BB670" s="85"/>
      <c r="BC670" s="85"/>
      <c r="BD670" s="85"/>
    </row>
    <row r="671" s="2" customFormat="true" ht="12.75" hidden="false" customHeight="true" outlineLevel="0" collapsed="false">
      <c r="A671" s="65" t="n">
        <v>1</v>
      </c>
      <c r="B671" s="68" t="s">
        <v>663</v>
      </c>
      <c r="C671" s="70" t="n">
        <f aca="false">D671+E671+F671+G671+H671+I671+K671+M671+O671+Q671+R671+T671+U671+S671</f>
        <v>104671</v>
      </c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 t="n">
        <v>104671</v>
      </c>
      <c r="U671" s="70"/>
      <c r="V671" s="65" t="n">
        <v>2021</v>
      </c>
    </row>
    <row r="672" s="2" customFormat="true" ht="12.75" hidden="false" customHeight="true" outlineLevel="0" collapsed="false">
      <c r="A672" s="65" t="n">
        <v>2</v>
      </c>
      <c r="B672" s="68" t="s">
        <v>664</v>
      </c>
      <c r="C672" s="70" t="n">
        <f aca="false">D672+E672+F672+G672+H672+I672+K672+M672+O672+Q672+R672+T672+U672+S672</f>
        <v>114207</v>
      </c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 t="n">
        <v>114207</v>
      </c>
      <c r="U672" s="70"/>
      <c r="V672" s="65" t="n">
        <v>2021</v>
      </c>
    </row>
    <row r="673" s="2" customFormat="true" ht="12.75" hidden="false" customHeight="true" outlineLevel="0" collapsed="false">
      <c r="A673" s="65" t="n">
        <v>3</v>
      </c>
      <c r="B673" s="68" t="s">
        <v>665</v>
      </c>
      <c r="C673" s="70" t="n">
        <f aca="false">D673+E673+F673+G673+H673+I673+K673+M673+O673+Q673+R673+T673+U673+S673</f>
        <v>67364</v>
      </c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 t="n">
        <v>67364</v>
      </c>
      <c r="U673" s="70"/>
      <c r="V673" s="65" t="n">
        <v>2021</v>
      </c>
    </row>
    <row r="674" s="2" customFormat="true" ht="12.75" hidden="false" customHeight="true" outlineLevel="0" collapsed="false">
      <c r="A674" s="65" t="n">
        <v>4</v>
      </c>
      <c r="B674" s="68" t="s">
        <v>642</v>
      </c>
      <c r="C674" s="70" t="n">
        <f aca="false">D674+E674+F674+G674+H674+I674+K674+M674+O674+Q674+R674+T674+U674+S674</f>
        <v>8583559.61</v>
      </c>
      <c r="D674" s="131" t="n">
        <v>256894</v>
      </c>
      <c r="E674" s="130" t="n">
        <v>1260558</v>
      </c>
      <c r="F674" s="70"/>
      <c r="G674" s="130" t="n">
        <v>317143</v>
      </c>
      <c r="H674" s="70"/>
      <c r="I674" s="130" t="n">
        <v>171959</v>
      </c>
      <c r="J674" s="105"/>
      <c r="K674" s="70"/>
      <c r="L674" s="70" t="n">
        <v>340</v>
      </c>
      <c r="M674" s="130" t="n">
        <v>2977666</v>
      </c>
      <c r="N674" s="70"/>
      <c r="O674" s="70"/>
      <c r="P674" s="70" t="n">
        <v>290</v>
      </c>
      <c r="Q674" s="130" t="n">
        <v>3419500</v>
      </c>
      <c r="R674" s="130"/>
      <c r="S674" s="70"/>
      <c r="T674" s="70"/>
      <c r="U674" s="131" t="n">
        <f aca="false">ROUND(0.0214*(D674+E674+F674+G674+H674+I674+M674+O674+R674+S674+Q674),2)</f>
        <v>179839.61</v>
      </c>
      <c r="V674" s="65" t="n">
        <v>2021</v>
      </c>
    </row>
    <row r="675" s="2" customFormat="true" ht="12.75" hidden="false" customHeight="true" outlineLevel="0" collapsed="false">
      <c r="A675" s="65" t="n">
        <v>5</v>
      </c>
      <c r="B675" s="68" t="s">
        <v>639</v>
      </c>
      <c r="C675" s="70" t="n">
        <f aca="false">D675+E675+F675+G675+H675+I675+K675+M675+O675+Q675+R675+T675+U675+S675</f>
        <v>12435287.64</v>
      </c>
      <c r="D675" s="131" t="n">
        <v>499374</v>
      </c>
      <c r="E675" s="130" t="n">
        <v>996617</v>
      </c>
      <c r="F675" s="70"/>
      <c r="G675" s="130" t="n">
        <v>374980</v>
      </c>
      <c r="H675" s="70"/>
      <c r="I675" s="130" t="n">
        <v>374461</v>
      </c>
      <c r="J675" s="105"/>
      <c r="K675" s="70"/>
      <c r="L675" s="70" t="n">
        <v>474</v>
      </c>
      <c r="M675" s="130" t="n">
        <v>4376202.25</v>
      </c>
      <c r="N675" s="70"/>
      <c r="O675" s="70"/>
      <c r="P675" s="70" t="n">
        <v>540</v>
      </c>
      <c r="Q675" s="130" t="n">
        <v>5537524.33</v>
      </c>
      <c r="R675" s="130"/>
      <c r="S675" s="70"/>
      <c r="T675" s="70"/>
      <c r="U675" s="131" t="n">
        <v>276129.06</v>
      </c>
      <c r="V675" s="65" t="n">
        <v>2021</v>
      </c>
    </row>
    <row r="676" s="2" customFormat="true" ht="12.75" hidden="false" customHeight="true" outlineLevel="0" collapsed="false">
      <c r="A676" s="65" t="n">
        <v>6</v>
      </c>
      <c r="B676" s="68" t="s">
        <v>666</v>
      </c>
      <c r="C676" s="70" t="n">
        <f aca="false">D676+E676+F676+G676+H676+I676+K676+M676+O676+Q676+R676+T676+U676+S676</f>
        <v>10251067.9</v>
      </c>
      <c r="D676" s="70" t="n">
        <v>1610773</v>
      </c>
      <c r="E676" s="70" t="n">
        <v>4936931</v>
      </c>
      <c r="F676" s="70"/>
      <c r="G676" s="70" t="n">
        <v>1154443</v>
      </c>
      <c r="H676" s="70"/>
      <c r="I676" s="70" t="n">
        <v>1501044</v>
      </c>
      <c r="J676" s="105"/>
      <c r="K676" s="70"/>
      <c r="L676" s="70"/>
      <c r="M676" s="70"/>
      <c r="N676" s="70"/>
      <c r="O676" s="70"/>
      <c r="P676" s="70"/>
      <c r="Q676" s="70"/>
      <c r="R676" s="70"/>
      <c r="S676" s="70"/>
      <c r="T676" s="70" t="n">
        <v>857876.9</v>
      </c>
      <c r="U676" s="70" t="n">
        <v>190000</v>
      </c>
      <c r="V676" s="65" t="n">
        <v>2021</v>
      </c>
    </row>
    <row r="677" s="138" customFormat="true" ht="12.75" hidden="false" customHeight="true" outlineLevel="0" collapsed="false">
      <c r="A677" s="47" t="s">
        <v>667</v>
      </c>
      <c r="B677" s="47"/>
      <c r="C677" s="54" t="n">
        <f aca="false">SUM(C671:C676)</f>
        <v>31556157.15</v>
      </c>
      <c r="D677" s="54" t="n">
        <f aca="false">SUM(D671:D676)</f>
        <v>2367041</v>
      </c>
      <c r="E677" s="54" t="n">
        <f aca="false">SUM(E671:E676)</f>
        <v>7194106</v>
      </c>
      <c r="F677" s="54" t="n">
        <f aca="false">SUM(F671:F676)</f>
        <v>0</v>
      </c>
      <c r="G677" s="54" t="n">
        <f aca="false">SUM(G671:G676)</f>
        <v>1846566</v>
      </c>
      <c r="H677" s="54" t="n">
        <f aca="false">SUM(H671:H676)</f>
        <v>0</v>
      </c>
      <c r="I677" s="54" t="n">
        <f aca="false">SUM(I671:I676)</f>
        <v>2047464</v>
      </c>
      <c r="J677" s="54" t="n">
        <f aca="false">SUM(J671:J676)</f>
        <v>0</v>
      </c>
      <c r="K677" s="54" t="n">
        <f aca="false">SUM(K671:K676)</f>
        <v>0</v>
      </c>
      <c r="L677" s="54" t="n">
        <f aca="false">SUM(L671:L676)</f>
        <v>814</v>
      </c>
      <c r="M677" s="54" t="n">
        <f aca="false">SUM(M671:M676)</f>
        <v>7353868.25</v>
      </c>
      <c r="N677" s="54" t="n">
        <f aca="false">SUM(N671:N676)</f>
        <v>0</v>
      </c>
      <c r="O677" s="54" t="n">
        <f aca="false">SUM(O671:O676)</f>
        <v>0</v>
      </c>
      <c r="P677" s="54" t="n">
        <f aca="false">SUM(P671:P676)</f>
        <v>830</v>
      </c>
      <c r="Q677" s="54" t="n">
        <f aca="false">SUM(Q671:Q676)</f>
        <v>8957024.33</v>
      </c>
      <c r="R677" s="54" t="n">
        <f aca="false">SUM(R671:R676)</f>
        <v>0</v>
      </c>
      <c r="S677" s="54" t="n">
        <f aca="false">SUM(S671:S676)</f>
        <v>0</v>
      </c>
      <c r="T677" s="54" t="n">
        <f aca="false">SUM(T671:T676)</f>
        <v>1144118.9</v>
      </c>
      <c r="U677" s="54" t="n">
        <f aca="false">SUM(U671:U676)</f>
        <v>645968.67</v>
      </c>
      <c r="V677" s="49"/>
      <c r="W677" s="85"/>
      <c r="X677" s="85"/>
      <c r="Y677" s="85"/>
      <c r="Z677" s="85"/>
      <c r="AA677" s="85"/>
      <c r="AB677" s="85"/>
      <c r="AC677" s="85"/>
      <c r="AD677" s="85"/>
      <c r="AE677" s="85"/>
      <c r="AF677" s="85"/>
      <c r="AG677" s="85"/>
      <c r="AH677" s="85"/>
      <c r="AI677" s="85"/>
      <c r="AJ677" s="85"/>
      <c r="AK677" s="85"/>
      <c r="AL677" s="85"/>
      <c r="AM677" s="85"/>
      <c r="AN677" s="85"/>
      <c r="AO677" s="85"/>
      <c r="AP677" s="85"/>
      <c r="AQ677" s="85"/>
      <c r="AR677" s="85"/>
      <c r="AS677" s="85"/>
      <c r="AT677" s="85"/>
      <c r="AU677" s="85"/>
      <c r="AV677" s="85"/>
      <c r="AW677" s="85"/>
      <c r="AX677" s="85"/>
      <c r="AY677" s="85"/>
      <c r="AZ677" s="85"/>
      <c r="BA677" s="85"/>
      <c r="BB677" s="85"/>
      <c r="BC677" s="85"/>
      <c r="BD677" s="85"/>
    </row>
    <row r="678" s="139" customFormat="true" ht="12.75" hidden="false" customHeight="true" outlineLevel="0" collapsed="false">
      <c r="A678" s="31" t="s">
        <v>668</v>
      </c>
      <c r="B678" s="31"/>
      <c r="C678" s="34" t="n">
        <f aca="false">C640+C670+C677</f>
        <v>52275549.2022</v>
      </c>
      <c r="D678" s="34" t="n">
        <f aca="false">D640+D670+D677</f>
        <v>3511294.89</v>
      </c>
      <c r="E678" s="34" t="n">
        <f aca="false">E640+E670+E677</f>
        <v>8157288.04</v>
      </c>
      <c r="F678" s="34" t="n">
        <f aca="false">F640+F670+F677</f>
        <v>0</v>
      </c>
      <c r="G678" s="34" t="n">
        <f aca="false">G640+G670+G677</f>
        <v>2181853.14</v>
      </c>
      <c r="H678" s="34" t="n">
        <f aca="false">H640+H670+H677</f>
        <v>0</v>
      </c>
      <c r="I678" s="34" t="n">
        <f aca="false">I640+I670+I677</f>
        <v>2277251.29</v>
      </c>
      <c r="J678" s="34" t="n">
        <f aca="false">J640+J670+J677</f>
        <v>0</v>
      </c>
      <c r="K678" s="34" t="n">
        <f aca="false">K640+K670+K677</f>
        <v>0</v>
      </c>
      <c r="L678" s="34" t="n">
        <f aca="false">L640+L670+L677</f>
        <v>2187</v>
      </c>
      <c r="M678" s="34" t="n">
        <f aca="false">M640+M670+M677</f>
        <v>17883880.17</v>
      </c>
      <c r="N678" s="34" t="n">
        <f aca="false">N640+N670+N677</f>
        <v>0</v>
      </c>
      <c r="O678" s="34" t="n">
        <f aca="false">O640+O670+O677</f>
        <v>0</v>
      </c>
      <c r="P678" s="34" t="n">
        <f aca="false">P640+P670+P677</f>
        <v>2017</v>
      </c>
      <c r="Q678" s="34" t="n">
        <f aca="false">Q640+Q670+Q677</f>
        <v>12823069.21</v>
      </c>
      <c r="R678" s="34" t="n">
        <f aca="false">R640+R670+R677</f>
        <v>1748958.56</v>
      </c>
      <c r="S678" s="34" t="n">
        <f aca="false">S640+S670+S677</f>
        <v>0</v>
      </c>
      <c r="T678" s="34" t="n">
        <f aca="false">T640+T670+T677</f>
        <v>2647742.83</v>
      </c>
      <c r="U678" s="34" t="n">
        <f aca="false">U640+U670+U677</f>
        <v>1044211.0722</v>
      </c>
      <c r="V678" s="33"/>
      <c r="W678" s="85"/>
      <c r="X678" s="85"/>
      <c r="Y678" s="85"/>
      <c r="Z678" s="85"/>
      <c r="AA678" s="85"/>
      <c r="AB678" s="85"/>
      <c r="AC678" s="85"/>
      <c r="AD678" s="85"/>
      <c r="AE678" s="85"/>
      <c r="AF678" s="85"/>
      <c r="AG678" s="85"/>
      <c r="AH678" s="85"/>
      <c r="AI678" s="85"/>
      <c r="AJ678" s="85"/>
      <c r="AK678" s="85"/>
      <c r="AL678" s="85"/>
      <c r="AM678" s="85"/>
      <c r="AN678" s="85"/>
      <c r="AO678" s="85"/>
      <c r="AP678" s="85"/>
      <c r="AQ678" s="85"/>
      <c r="AR678" s="85"/>
      <c r="AS678" s="85"/>
      <c r="AT678" s="85"/>
      <c r="AU678" s="85"/>
      <c r="AV678" s="85"/>
      <c r="AW678" s="85"/>
      <c r="AX678" s="85"/>
      <c r="AY678" s="85"/>
      <c r="AZ678" s="85"/>
      <c r="BA678" s="85"/>
      <c r="BB678" s="85"/>
      <c r="BC678" s="85"/>
      <c r="BD678" s="85"/>
    </row>
    <row r="679" s="2" customFormat="true" ht="12.75" hidden="false" customHeight="true" outlineLevel="0" collapsed="false">
      <c r="A679" s="90" t="s">
        <v>968</v>
      </c>
      <c r="B679" s="90"/>
      <c r="C679" s="70"/>
      <c r="D679" s="71"/>
      <c r="E679" s="71"/>
      <c r="F679" s="71"/>
      <c r="G679" s="71"/>
      <c r="H679" s="71"/>
      <c r="I679" s="71"/>
      <c r="J679" s="141"/>
      <c r="K679" s="141"/>
      <c r="L679" s="71"/>
      <c r="M679" s="71"/>
      <c r="N679" s="71"/>
      <c r="O679" s="70"/>
      <c r="P679" s="71"/>
      <c r="Q679" s="71"/>
      <c r="R679" s="71"/>
      <c r="S679" s="141"/>
      <c r="T679" s="71"/>
      <c r="U679" s="71"/>
      <c r="V679" s="65"/>
    </row>
    <row r="680" s="2" customFormat="true" ht="12.75" hidden="false" customHeight="true" outlineLevel="0" collapsed="false">
      <c r="A680" s="65" t="n">
        <v>1</v>
      </c>
      <c r="B680" s="68" t="s">
        <v>670</v>
      </c>
      <c r="C680" s="70" t="n">
        <f aca="false">'Раздел 1'!P680</f>
        <v>17783</v>
      </c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 t="n">
        <v>17783</v>
      </c>
      <c r="U680" s="70"/>
      <c r="V680" s="65" t="n">
        <v>2019</v>
      </c>
    </row>
    <row r="681" s="2" customFormat="true" ht="12.75" hidden="false" customHeight="true" outlineLevel="0" collapsed="false">
      <c r="A681" s="65" t="n">
        <v>2</v>
      </c>
      <c r="B681" s="68" t="s">
        <v>671</v>
      </c>
      <c r="C681" s="70" t="n">
        <f aca="false">'Раздел 1'!P681</f>
        <v>22547</v>
      </c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 t="n">
        <v>22547</v>
      </c>
      <c r="U681" s="70"/>
      <c r="V681" s="65" t="n">
        <v>2019</v>
      </c>
    </row>
    <row r="682" s="2" customFormat="true" ht="12.75" hidden="false" customHeight="true" outlineLevel="0" collapsed="false">
      <c r="A682" s="65" t="n">
        <v>3</v>
      </c>
      <c r="B682" s="68" t="s">
        <v>672</v>
      </c>
      <c r="C682" s="70" t="n">
        <f aca="false">'Раздел 1'!P682</f>
        <v>29850</v>
      </c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 t="n">
        <v>29850</v>
      </c>
      <c r="U682" s="70"/>
      <c r="V682" s="65" t="n">
        <v>2019</v>
      </c>
    </row>
    <row r="683" s="2" customFormat="true" ht="12.75" hidden="false" customHeight="true" outlineLevel="0" collapsed="false">
      <c r="A683" s="65" t="n">
        <v>4</v>
      </c>
      <c r="B683" s="68" t="s">
        <v>673</v>
      </c>
      <c r="C683" s="70" t="n">
        <f aca="false">'Раздел 1'!P683</f>
        <v>21264</v>
      </c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 t="n">
        <v>21264</v>
      </c>
      <c r="U683" s="70"/>
      <c r="V683" s="65" t="n">
        <v>2019</v>
      </c>
    </row>
    <row r="684" s="2" customFormat="true" ht="12.75" hidden="false" customHeight="true" outlineLevel="0" collapsed="false">
      <c r="A684" s="65" t="n">
        <v>5</v>
      </c>
      <c r="B684" s="68" t="s">
        <v>674</v>
      </c>
      <c r="C684" s="70" t="n">
        <f aca="false">'Раздел 1'!P684</f>
        <v>19303</v>
      </c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 t="n">
        <v>19303</v>
      </c>
      <c r="U684" s="70"/>
      <c r="V684" s="65" t="n">
        <v>2019</v>
      </c>
    </row>
    <row r="685" s="2" customFormat="true" ht="12.75" hidden="false" customHeight="true" outlineLevel="0" collapsed="false">
      <c r="A685" s="65" t="n">
        <v>6</v>
      </c>
      <c r="B685" s="68" t="s">
        <v>675</v>
      </c>
      <c r="C685" s="70" t="n">
        <f aca="false">'Раздел 1'!P685</f>
        <v>22547</v>
      </c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 t="n">
        <v>22547</v>
      </c>
      <c r="U685" s="70"/>
      <c r="V685" s="65" t="n">
        <v>2019</v>
      </c>
    </row>
    <row r="686" s="2" customFormat="true" ht="12.75" hidden="false" customHeight="true" outlineLevel="0" collapsed="false">
      <c r="A686" s="65" t="n">
        <v>7</v>
      </c>
      <c r="B686" s="68" t="s">
        <v>676</v>
      </c>
      <c r="C686" s="70" t="n">
        <f aca="false">'Раздел 1'!P686</f>
        <v>310707.28</v>
      </c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 t="n">
        <v>310707.28</v>
      </c>
      <c r="U686" s="70"/>
      <c r="V686" s="65" t="n">
        <v>2019</v>
      </c>
    </row>
    <row r="687" s="2" customFormat="true" ht="12.75" hidden="false" customHeight="true" outlineLevel="0" collapsed="false">
      <c r="A687" s="65" t="n">
        <v>8</v>
      </c>
      <c r="B687" s="68" t="s">
        <v>677</v>
      </c>
      <c r="C687" s="70" t="n">
        <f aca="false">'Раздел 1'!P687</f>
        <v>22981</v>
      </c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 t="n">
        <v>22981</v>
      </c>
      <c r="U687" s="70"/>
      <c r="V687" s="65" t="n">
        <v>2019</v>
      </c>
    </row>
    <row r="688" s="2" customFormat="true" ht="12.75" hidden="false" customHeight="true" outlineLevel="0" collapsed="false">
      <c r="A688" s="65" t="n">
        <v>9</v>
      </c>
      <c r="B688" s="68" t="s">
        <v>678</v>
      </c>
      <c r="C688" s="70" t="n">
        <f aca="false">'Раздел 1'!P688</f>
        <v>25155</v>
      </c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 t="n">
        <v>25155</v>
      </c>
      <c r="U688" s="70"/>
      <c r="V688" s="65" t="n">
        <v>2019</v>
      </c>
    </row>
    <row r="689" s="2" customFormat="true" ht="12.75" hidden="false" customHeight="true" outlineLevel="0" collapsed="false">
      <c r="A689" s="65" t="n">
        <v>10</v>
      </c>
      <c r="B689" s="68" t="s">
        <v>679</v>
      </c>
      <c r="C689" s="70" t="n">
        <f aca="false">'Раздел 1'!P689</f>
        <v>25155</v>
      </c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 t="n">
        <v>25155</v>
      </c>
      <c r="U689" s="70"/>
      <c r="V689" s="65" t="n">
        <v>2019</v>
      </c>
    </row>
    <row r="690" s="2" customFormat="true" ht="12.75" hidden="false" customHeight="true" outlineLevel="0" collapsed="false">
      <c r="A690" s="65" t="n">
        <v>11</v>
      </c>
      <c r="B690" s="68" t="s">
        <v>680</v>
      </c>
      <c r="C690" s="70" t="n">
        <f aca="false">'Раздел 1'!P690</f>
        <v>35661</v>
      </c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 t="n">
        <v>35661</v>
      </c>
      <c r="U690" s="70"/>
      <c r="V690" s="65" t="n">
        <v>2019</v>
      </c>
    </row>
    <row r="691" s="2" customFormat="true" ht="12.75" hidden="false" customHeight="true" outlineLevel="0" collapsed="false">
      <c r="A691" s="65" t="n">
        <v>12</v>
      </c>
      <c r="B691" s="68" t="s">
        <v>681</v>
      </c>
      <c r="C691" s="70" t="n">
        <f aca="false">'Раздел 1'!P691</f>
        <v>35661</v>
      </c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 t="n">
        <v>35661</v>
      </c>
      <c r="U691" s="70"/>
      <c r="V691" s="65" t="n">
        <v>2019</v>
      </c>
    </row>
    <row r="692" s="2" customFormat="true" ht="12.75" hidden="false" customHeight="true" outlineLevel="0" collapsed="false">
      <c r="A692" s="65" t="n">
        <v>13</v>
      </c>
      <c r="B692" s="68" t="s">
        <v>682</v>
      </c>
      <c r="C692" s="70" t="n">
        <f aca="false">'Раздел 1'!P692</f>
        <v>36969</v>
      </c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 t="n">
        <v>36969</v>
      </c>
      <c r="U692" s="70"/>
      <c r="V692" s="65" t="n">
        <v>2019</v>
      </c>
    </row>
    <row r="693" s="2" customFormat="true" ht="12.75" hidden="false" customHeight="true" outlineLevel="0" collapsed="false">
      <c r="A693" s="65" t="n">
        <v>14</v>
      </c>
      <c r="B693" s="68" t="s">
        <v>683</v>
      </c>
      <c r="C693" s="70" t="n">
        <f aca="false">'Раздел 1'!P693</f>
        <v>21264</v>
      </c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 t="n">
        <v>21264</v>
      </c>
      <c r="U693" s="70"/>
      <c r="V693" s="65" t="n">
        <v>2019</v>
      </c>
    </row>
    <row r="694" s="2" customFormat="true" ht="12.75" hidden="false" customHeight="true" outlineLevel="0" collapsed="false">
      <c r="A694" s="65" t="n">
        <v>15</v>
      </c>
      <c r="B694" s="68" t="s">
        <v>684</v>
      </c>
      <c r="C694" s="70" t="n">
        <f aca="false">'Раздел 1'!P694</f>
        <v>2884989.69</v>
      </c>
      <c r="D694" s="70"/>
      <c r="E694" s="70" t="n">
        <v>400000</v>
      </c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 t="n">
        <v>1301.5</v>
      </c>
      <c r="Q694" s="70" t="n">
        <v>2476429.69</v>
      </c>
      <c r="R694" s="70"/>
      <c r="S694" s="70"/>
      <c r="T694" s="70"/>
      <c r="U694" s="70" t="n">
        <f aca="false">0.0214*(D694+E694+F694+G694+H694+I694+M694+O694+R694)</f>
        <v>8560</v>
      </c>
      <c r="V694" s="65" t="n">
        <v>2019</v>
      </c>
    </row>
    <row r="695" s="2" customFormat="true" ht="12.75" hidden="false" customHeight="true" outlineLevel="0" collapsed="false">
      <c r="A695" s="65" t="n">
        <v>16</v>
      </c>
      <c r="B695" s="68" t="s">
        <v>686</v>
      </c>
      <c r="C695" s="70" t="n">
        <f aca="false">'Раздел 1'!P695</f>
        <v>284248.38</v>
      </c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 t="n">
        <v>284248.38</v>
      </c>
      <c r="U695" s="70"/>
      <c r="V695" s="65" t="n">
        <v>2019</v>
      </c>
    </row>
    <row r="696" s="138" customFormat="true" ht="12.75" hidden="false" customHeight="true" outlineLevel="0" collapsed="false">
      <c r="A696" s="47" t="s">
        <v>687</v>
      </c>
      <c r="B696" s="47"/>
      <c r="C696" s="54" t="n">
        <f aca="false">SUM(C680:C695)</f>
        <v>3816085.35</v>
      </c>
      <c r="D696" s="54" t="n">
        <f aca="false">SUM(D680:D695)</f>
        <v>0</v>
      </c>
      <c r="E696" s="54" t="n">
        <f aca="false">SUM(E680:E695)</f>
        <v>400000</v>
      </c>
      <c r="F696" s="54" t="n">
        <f aca="false">SUM(F680:F695)</f>
        <v>0</v>
      </c>
      <c r="G696" s="54" t="n">
        <f aca="false">SUM(G680:G695)</f>
        <v>0</v>
      </c>
      <c r="H696" s="54" t="n">
        <f aca="false">SUM(H680:H695)</f>
        <v>0</v>
      </c>
      <c r="I696" s="54" t="n">
        <f aca="false">SUM(I680:I695)</f>
        <v>0</v>
      </c>
      <c r="J696" s="54" t="n">
        <f aca="false">SUM(J680:J695)</f>
        <v>0</v>
      </c>
      <c r="K696" s="54" t="n">
        <f aca="false">SUM(K680:K695)</f>
        <v>0</v>
      </c>
      <c r="L696" s="54" t="n">
        <f aca="false">SUM(L680:L695)</f>
        <v>0</v>
      </c>
      <c r="M696" s="54" t="n">
        <f aca="false">SUM(M680:M695)</f>
        <v>0</v>
      </c>
      <c r="N696" s="54" t="n">
        <f aca="false">SUM(N680:N695)</f>
        <v>0</v>
      </c>
      <c r="O696" s="54" t="n">
        <f aca="false">SUM(O680:O695)</f>
        <v>0</v>
      </c>
      <c r="P696" s="54" t="n">
        <f aca="false">SUM(P680:P695)</f>
        <v>1301.5</v>
      </c>
      <c r="Q696" s="54" t="n">
        <f aca="false">SUM(Q680:Q695)</f>
        <v>2476429.69</v>
      </c>
      <c r="R696" s="54" t="n">
        <f aca="false">SUM(R680:R695)</f>
        <v>0</v>
      </c>
      <c r="S696" s="54" t="n">
        <f aca="false">SUM(S680:S695)</f>
        <v>0</v>
      </c>
      <c r="T696" s="54" t="n">
        <f aca="false">SUM(T680:T695)</f>
        <v>931095.66</v>
      </c>
      <c r="U696" s="54" t="n">
        <f aca="false">SUM(U680:U695)</f>
        <v>8560</v>
      </c>
      <c r="V696" s="49"/>
      <c r="W696" s="85"/>
      <c r="X696" s="85"/>
      <c r="Y696" s="85"/>
      <c r="Z696" s="85"/>
      <c r="AA696" s="85"/>
      <c r="AB696" s="85"/>
      <c r="AC696" s="85"/>
      <c r="AD696" s="85"/>
      <c r="AE696" s="85"/>
      <c r="AF696" s="85"/>
      <c r="AG696" s="85"/>
      <c r="AH696" s="85"/>
      <c r="AI696" s="85"/>
      <c r="AJ696" s="85"/>
      <c r="AK696" s="85"/>
      <c r="AL696" s="85"/>
      <c r="AM696" s="85"/>
      <c r="AN696" s="85"/>
      <c r="AO696" s="85"/>
      <c r="AP696" s="85"/>
      <c r="AQ696" s="85"/>
      <c r="AR696" s="85"/>
      <c r="AS696" s="85"/>
      <c r="AT696" s="85"/>
      <c r="AU696" s="85"/>
      <c r="AV696" s="85"/>
      <c r="AW696" s="85"/>
      <c r="AX696" s="85"/>
      <c r="AY696" s="85"/>
      <c r="AZ696" s="85"/>
      <c r="BA696" s="85"/>
      <c r="BB696" s="85"/>
      <c r="BC696" s="85"/>
      <c r="BD696" s="85"/>
    </row>
    <row r="697" s="2" customFormat="true" ht="12.75" hidden="false" customHeight="true" outlineLevel="0" collapsed="false">
      <c r="A697" s="65" t="n">
        <v>1</v>
      </c>
      <c r="B697" s="68" t="s">
        <v>688</v>
      </c>
      <c r="C697" s="70" t="n">
        <f aca="false">D697+E697+F697+G697+H697+I697+K697+M697+O697+Q697+R697+T697+U697+S697</f>
        <v>15425</v>
      </c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 t="n">
        <v>15425</v>
      </c>
      <c r="U697" s="70"/>
      <c r="V697" s="65" t="n">
        <v>2020</v>
      </c>
    </row>
    <row r="698" s="2" customFormat="true" ht="12.75" hidden="false" customHeight="true" outlineLevel="0" collapsed="false">
      <c r="A698" s="65" t="n">
        <v>2</v>
      </c>
      <c r="B698" s="68" t="s">
        <v>676</v>
      </c>
      <c r="C698" s="70" t="n">
        <f aca="false">D698+E698+F698+G698+H698+I698+K698+M698+O698+Q698+R698+T698+U698+S698</f>
        <v>719705.33</v>
      </c>
      <c r="D698" s="70" t="n">
        <v>704626.33</v>
      </c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 t="n">
        <v>15079</v>
      </c>
      <c r="V698" s="65" t="n">
        <v>2020</v>
      </c>
    </row>
    <row r="699" s="138" customFormat="true" ht="12.75" hidden="false" customHeight="true" outlineLevel="0" collapsed="false">
      <c r="A699" s="47" t="s">
        <v>689</v>
      </c>
      <c r="B699" s="47"/>
      <c r="C699" s="54" t="n">
        <f aca="false">SUM(C697:C698)</f>
        <v>735130.33</v>
      </c>
      <c r="D699" s="54" t="n">
        <f aca="false">SUM(D697:D698)</f>
        <v>704626.33</v>
      </c>
      <c r="E699" s="54" t="n">
        <f aca="false">SUM(E697:E698)</f>
        <v>0</v>
      </c>
      <c r="F699" s="54" t="n">
        <f aca="false">SUM(F697:F698)</f>
        <v>0</v>
      </c>
      <c r="G699" s="54" t="n">
        <f aca="false">SUM(G697:G698)</f>
        <v>0</v>
      </c>
      <c r="H699" s="54" t="n">
        <f aca="false">SUM(H697:H698)</f>
        <v>0</v>
      </c>
      <c r="I699" s="54" t="n">
        <f aca="false">SUM(I697:I698)</f>
        <v>0</v>
      </c>
      <c r="J699" s="54" t="n">
        <f aca="false">SUM(J697:J698)</f>
        <v>0</v>
      </c>
      <c r="K699" s="54" t="n">
        <f aca="false">SUM(K697:K698)</f>
        <v>0</v>
      </c>
      <c r="L699" s="54" t="n">
        <f aca="false">SUM(L697:L698)</f>
        <v>0</v>
      </c>
      <c r="M699" s="54" t="n">
        <f aca="false">SUM(M697:M698)</f>
        <v>0</v>
      </c>
      <c r="N699" s="54" t="n">
        <f aca="false">SUM(N697:N698)</f>
        <v>0</v>
      </c>
      <c r="O699" s="54" t="n">
        <f aca="false">SUM(O697:O698)</f>
        <v>0</v>
      </c>
      <c r="P699" s="54" t="n">
        <f aca="false">SUM(P697:P698)</f>
        <v>0</v>
      </c>
      <c r="Q699" s="54" t="n">
        <f aca="false">SUM(Q697:Q698)</f>
        <v>0</v>
      </c>
      <c r="R699" s="54" t="n">
        <f aca="false">SUM(R697:R698)</f>
        <v>0</v>
      </c>
      <c r="S699" s="54" t="n">
        <f aca="false">SUM(S697:S698)</f>
        <v>0</v>
      </c>
      <c r="T699" s="54" t="n">
        <f aca="false">SUM(T697:T698)</f>
        <v>15425</v>
      </c>
      <c r="U699" s="54" t="n">
        <f aca="false">SUM(U697:U698)</f>
        <v>15079</v>
      </c>
      <c r="V699" s="49"/>
      <c r="W699" s="85"/>
      <c r="X699" s="85"/>
      <c r="Y699" s="85"/>
      <c r="Z699" s="85"/>
      <c r="AA699" s="85"/>
      <c r="AB699" s="85"/>
      <c r="AC699" s="85"/>
      <c r="AD699" s="85"/>
      <c r="AE699" s="85"/>
      <c r="AF699" s="85"/>
      <c r="AG699" s="85"/>
      <c r="AH699" s="85"/>
      <c r="AI699" s="85"/>
      <c r="AJ699" s="85"/>
      <c r="AK699" s="85"/>
      <c r="AL699" s="85"/>
      <c r="AM699" s="85"/>
      <c r="AN699" s="85"/>
      <c r="AO699" s="85"/>
      <c r="AP699" s="85"/>
      <c r="AQ699" s="85"/>
      <c r="AR699" s="85"/>
      <c r="AS699" s="85"/>
      <c r="AT699" s="85"/>
      <c r="AU699" s="85"/>
      <c r="AV699" s="85"/>
      <c r="AW699" s="85"/>
      <c r="AX699" s="85"/>
      <c r="AY699" s="85"/>
      <c r="AZ699" s="85"/>
      <c r="BA699" s="85"/>
      <c r="BB699" s="85"/>
      <c r="BC699" s="85"/>
      <c r="BD699" s="85"/>
    </row>
    <row r="700" s="2" customFormat="true" ht="12.75" hidden="false" customHeight="true" outlineLevel="0" collapsed="false">
      <c r="A700" s="65" t="n">
        <v>1</v>
      </c>
      <c r="B700" s="68" t="s">
        <v>690</v>
      </c>
      <c r="C700" s="70" t="n">
        <f aca="false">'Раздел 1'!P700</f>
        <v>122564</v>
      </c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 t="n">
        <v>122564</v>
      </c>
      <c r="U700" s="70"/>
      <c r="V700" s="65" t="n">
        <v>2021</v>
      </c>
    </row>
    <row r="701" s="2" customFormat="true" ht="12.75" hidden="false" customHeight="true" outlineLevel="0" collapsed="false">
      <c r="A701" s="65" t="n">
        <v>2</v>
      </c>
      <c r="B701" s="68" t="s">
        <v>691</v>
      </c>
      <c r="C701" s="70" t="n">
        <f aca="false">'Раздел 1'!P701</f>
        <v>118850</v>
      </c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 t="n">
        <v>118850</v>
      </c>
      <c r="U701" s="70"/>
      <c r="V701" s="65" t="n">
        <v>2021</v>
      </c>
    </row>
    <row r="702" s="2" customFormat="true" ht="12.75" hidden="false" customHeight="true" outlineLevel="0" collapsed="false">
      <c r="A702" s="65" t="n">
        <v>3</v>
      </c>
      <c r="B702" s="68" t="s">
        <v>692</v>
      </c>
      <c r="C702" s="70" t="n">
        <f aca="false">'Раздел 1'!P702</f>
        <v>31840</v>
      </c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 t="n">
        <v>31840</v>
      </c>
      <c r="U702" s="70"/>
      <c r="V702" s="65" t="n">
        <v>2021</v>
      </c>
    </row>
    <row r="703" s="2" customFormat="true" ht="12.75" hidden="false" customHeight="true" outlineLevel="0" collapsed="false">
      <c r="A703" s="65" t="n">
        <v>4</v>
      </c>
      <c r="B703" s="68" t="s">
        <v>694</v>
      </c>
      <c r="C703" s="70" t="n">
        <f aca="false">'Раздел 1'!P703</f>
        <v>122564</v>
      </c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 t="n">
        <v>122564</v>
      </c>
      <c r="U703" s="70"/>
      <c r="V703" s="65" t="n">
        <v>2021</v>
      </c>
    </row>
    <row r="704" s="2" customFormat="true" ht="12.75" hidden="false" customHeight="true" outlineLevel="0" collapsed="false">
      <c r="A704" s="65" t="n">
        <v>5</v>
      </c>
      <c r="B704" s="68" t="s">
        <v>695</v>
      </c>
      <c r="C704" s="70" t="n">
        <f aca="false">'Раздел 1'!P704</f>
        <v>118850</v>
      </c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 t="n">
        <v>118850</v>
      </c>
      <c r="U704" s="70"/>
      <c r="V704" s="65" t="n">
        <v>2021</v>
      </c>
    </row>
    <row r="705" s="2" customFormat="true" ht="12.75" hidden="false" customHeight="true" outlineLevel="0" collapsed="false">
      <c r="A705" s="65" t="n">
        <v>6</v>
      </c>
      <c r="B705" s="68" t="s">
        <v>696</v>
      </c>
      <c r="C705" s="70" t="n">
        <f aca="false">'Раздел 1'!P705</f>
        <v>220362</v>
      </c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 t="n">
        <v>220362</v>
      </c>
      <c r="U705" s="70"/>
      <c r="V705" s="65" t="n">
        <v>2021</v>
      </c>
    </row>
    <row r="706" s="2" customFormat="true" ht="12.75" hidden="false" customHeight="true" outlineLevel="0" collapsed="false">
      <c r="A706" s="65" t="n">
        <v>7</v>
      </c>
      <c r="B706" s="68" t="s">
        <v>697</v>
      </c>
      <c r="C706" s="70" t="n">
        <f aca="false">'Раздел 1'!M706</f>
        <v>223630</v>
      </c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 t="n">
        <v>223630</v>
      </c>
      <c r="U706" s="70"/>
      <c r="V706" s="65" t="n">
        <v>2021</v>
      </c>
    </row>
    <row r="707" s="2" customFormat="true" ht="12.75" hidden="false" customHeight="true" outlineLevel="0" collapsed="false">
      <c r="A707" s="65" t="n">
        <v>8</v>
      </c>
      <c r="B707" s="68" t="s">
        <v>698</v>
      </c>
      <c r="C707" s="70" t="n">
        <f aca="false">'Раздел 1'!M707</f>
        <v>92157.2928</v>
      </c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 t="n">
        <v>92157.2928</v>
      </c>
      <c r="U707" s="70"/>
      <c r="V707" s="65" t="n">
        <v>2021</v>
      </c>
    </row>
    <row r="708" s="2" customFormat="true" ht="12.75" hidden="false" customHeight="true" outlineLevel="0" collapsed="false">
      <c r="A708" s="65" t="n">
        <v>9</v>
      </c>
      <c r="B708" s="68" t="s">
        <v>699</v>
      </c>
      <c r="C708" s="70" t="n">
        <f aca="false">'Раздел 1'!M708</f>
        <v>387656</v>
      </c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 t="n">
        <v>387656</v>
      </c>
      <c r="U708" s="70"/>
      <c r="V708" s="65" t="n">
        <v>2021</v>
      </c>
    </row>
    <row r="709" s="2" customFormat="true" ht="12.75" hidden="false" customHeight="true" outlineLevel="0" collapsed="false">
      <c r="A709" s="65" t="n">
        <v>10</v>
      </c>
      <c r="B709" s="68" t="s">
        <v>700</v>
      </c>
      <c r="C709" s="70" t="n">
        <f aca="false">'Раздел 1'!M709</f>
        <v>393512</v>
      </c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 t="n">
        <v>393512</v>
      </c>
      <c r="U709" s="70"/>
      <c r="V709" s="65" t="n">
        <v>2021</v>
      </c>
    </row>
    <row r="710" s="2" customFormat="true" ht="12.75" hidden="false" customHeight="true" outlineLevel="0" collapsed="false">
      <c r="A710" s="65" t="n">
        <v>11</v>
      </c>
      <c r="B710" s="68" t="s">
        <v>701</v>
      </c>
      <c r="C710" s="70" t="n">
        <f aca="false">'Раздел 1'!M710</f>
        <v>220362</v>
      </c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 t="n">
        <v>220362</v>
      </c>
      <c r="U710" s="70"/>
      <c r="V710" s="65" t="n">
        <v>2021</v>
      </c>
    </row>
    <row r="711" s="2" customFormat="true" ht="12.75" hidden="false" customHeight="true" outlineLevel="0" collapsed="false">
      <c r="A711" s="65" t="n">
        <v>12</v>
      </c>
      <c r="B711" s="68" t="s">
        <v>702</v>
      </c>
      <c r="C711" s="70" t="n">
        <f aca="false">'Раздел 1'!M711</f>
        <v>196416</v>
      </c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 t="n">
        <v>196416</v>
      </c>
      <c r="U711" s="70"/>
      <c r="V711" s="65" t="n">
        <v>2021</v>
      </c>
    </row>
    <row r="712" s="2" customFormat="true" ht="12.75" hidden="false" customHeight="true" outlineLevel="0" collapsed="false">
      <c r="A712" s="65" t="n">
        <v>13</v>
      </c>
      <c r="B712" s="68" t="s">
        <v>703</v>
      </c>
      <c r="C712" s="70" t="n">
        <f aca="false">'Раздел 1'!M712</f>
        <v>209683</v>
      </c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 t="n">
        <v>209683</v>
      </c>
      <c r="U712" s="70"/>
      <c r="V712" s="65" t="n">
        <v>2021</v>
      </c>
    </row>
    <row r="713" s="2" customFormat="true" ht="12.75" hidden="false" customHeight="true" outlineLevel="0" collapsed="false">
      <c r="A713" s="65" t="n">
        <v>14</v>
      </c>
      <c r="B713" s="68" t="s">
        <v>704</v>
      </c>
      <c r="C713" s="70" t="n">
        <f aca="false">'Раздел 1'!M713</f>
        <v>205477</v>
      </c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 t="n">
        <v>205477</v>
      </c>
      <c r="U713" s="70"/>
      <c r="V713" s="65" t="n">
        <v>2021</v>
      </c>
    </row>
    <row r="714" s="2" customFormat="true" ht="12.75" hidden="false" customHeight="true" outlineLevel="0" collapsed="false">
      <c r="A714" s="65" t="n">
        <v>15</v>
      </c>
      <c r="B714" s="68" t="s">
        <v>705</v>
      </c>
      <c r="C714" s="70" t="n">
        <f aca="false">'Раздел 1'!M714</f>
        <v>91251.252</v>
      </c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 t="n">
        <v>91251.252</v>
      </c>
      <c r="U714" s="70"/>
      <c r="V714" s="65" t="n">
        <v>2021</v>
      </c>
    </row>
    <row r="715" s="2" customFormat="true" ht="12.75" hidden="false" customHeight="true" outlineLevel="0" collapsed="false">
      <c r="A715" s="65" t="n">
        <v>16</v>
      </c>
      <c r="B715" s="68" t="s">
        <v>706</v>
      </c>
      <c r="C715" s="70" t="n">
        <f aca="false">'Раздел 1'!M715</f>
        <v>92869</v>
      </c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 t="n">
        <v>92869</v>
      </c>
      <c r="U715" s="70"/>
      <c r="V715" s="65" t="n">
        <v>2021</v>
      </c>
    </row>
    <row r="716" s="2" customFormat="true" ht="12.75" hidden="false" customHeight="true" outlineLevel="0" collapsed="false">
      <c r="A716" s="65" t="n">
        <v>17</v>
      </c>
      <c r="B716" s="68" t="s">
        <v>707</v>
      </c>
      <c r="C716" s="70" t="n">
        <f aca="false">'Раздел 1'!M716</f>
        <v>92998</v>
      </c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 t="n">
        <v>92998</v>
      </c>
      <c r="U716" s="70"/>
      <c r="V716" s="65" t="n">
        <v>2021</v>
      </c>
    </row>
    <row r="717" s="138" customFormat="true" ht="12.75" hidden="false" customHeight="true" outlineLevel="0" collapsed="false">
      <c r="A717" s="47" t="s">
        <v>708</v>
      </c>
      <c r="B717" s="47"/>
      <c r="C717" s="54" t="n">
        <f aca="false">SUM(C700:C716)</f>
        <v>2941041.5448</v>
      </c>
      <c r="D717" s="54" t="n">
        <f aca="false">SUM(D700:D716)</f>
        <v>0</v>
      </c>
      <c r="E717" s="54" t="n">
        <f aca="false">SUM(E700:E716)</f>
        <v>0</v>
      </c>
      <c r="F717" s="54" t="n">
        <f aca="false">SUM(F700:F716)</f>
        <v>0</v>
      </c>
      <c r="G717" s="54" t="n">
        <f aca="false">SUM(G700:G716)</f>
        <v>0</v>
      </c>
      <c r="H717" s="54" t="n">
        <f aca="false">SUM(H700:H716)</f>
        <v>0</v>
      </c>
      <c r="I717" s="54" t="n">
        <f aca="false">SUM(I700:I716)</f>
        <v>0</v>
      </c>
      <c r="J717" s="54" t="n">
        <f aca="false">SUM(J700:J716)</f>
        <v>0</v>
      </c>
      <c r="K717" s="54" t="n">
        <f aca="false">SUM(K700:K716)</f>
        <v>0</v>
      </c>
      <c r="L717" s="54" t="n">
        <f aca="false">SUM(L700:L716)</f>
        <v>0</v>
      </c>
      <c r="M717" s="54" t="n">
        <f aca="false">SUM(M700:M716)</f>
        <v>0</v>
      </c>
      <c r="N717" s="54" t="n">
        <f aca="false">SUM(N700:N716)</f>
        <v>0</v>
      </c>
      <c r="O717" s="54" t="n">
        <f aca="false">SUM(O700:O716)</f>
        <v>0</v>
      </c>
      <c r="P717" s="54" t="n">
        <f aca="false">SUM(P700:P716)</f>
        <v>0</v>
      </c>
      <c r="Q717" s="54" t="n">
        <f aca="false">SUM(Q700:Q716)</f>
        <v>0</v>
      </c>
      <c r="R717" s="54" t="n">
        <f aca="false">SUM(R700:R716)</f>
        <v>0</v>
      </c>
      <c r="S717" s="54" t="n">
        <f aca="false">SUM(S700:S716)</f>
        <v>0</v>
      </c>
      <c r="T717" s="54" t="n">
        <f aca="false">SUM(T700:T716)</f>
        <v>2941041.5448</v>
      </c>
      <c r="U717" s="54" t="n">
        <f aca="false">SUM(U700:U716)</f>
        <v>0</v>
      </c>
      <c r="V717" s="49"/>
      <c r="W717" s="85"/>
      <c r="X717" s="85"/>
      <c r="Y717" s="85"/>
      <c r="Z717" s="85"/>
      <c r="AA717" s="85"/>
      <c r="AB717" s="85"/>
      <c r="AC717" s="85"/>
      <c r="AD717" s="85"/>
      <c r="AE717" s="85"/>
      <c r="AF717" s="85"/>
      <c r="AG717" s="85"/>
      <c r="AH717" s="85"/>
      <c r="AI717" s="85"/>
      <c r="AJ717" s="85"/>
      <c r="AK717" s="85"/>
      <c r="AL717" s="85"/>
      <c r="AM717" s="85"/>
      <c r="AN717" s="85"/>
      <c r="AO717" s="85"/>
      <c r="AP717" s="85"/>
      <c r="AQ717" s="85"/>
      <c r="AR717" s="85"/>
      <c r="AS717" s="85"/>
      <c r="AT717" s="85"/>
      <c r="AU717" s="85"/>
      <c r="AV717" s="85"/>
      <c r="AW717" s="85"/>
      <c r="AX717" s="85"/>
      <c r="AY717" s="85"/>
      <c r="AZ717" s="85"/>
      <c r="BA717" s="85"/>
      <c r="BB717" s="85"/>
      <c r="BC717" s="85"/>
      <c r="BD717" s="85"/>
    </row>
    <row r="718" s="139" customFormat="true" ht="12.75" hidden="false" customHeight="true" outlineLevel="0" collapsed="false">
      <c r="A718" s="31" t="s">
        <v>709</v>
      </c>
      <c r="B718" s="31"/>
      <c r="C718" s="34" t="n">
        <f aca="false">C696+C699+C717</f>
        <v>7492257.2248</v>
      </c>
      <c r="D718" s="34" t="n">
        <f aca="false">D696+D699+D717</f>
        <v>704626.33</v>
      </c>
      <c r="E718" s="34" t="n">
        <f aca="false">E696+E699+E717</f>
        <v>400000</v>
      </c>
      <c r="F718" s="34" t="n">
        <f aca="false">F696+F699+F717</f>
        <v>0</v>
      </c>
      <c r="G718" s="34" t="n">
        <f aca="false">G696+G699+G717</f>
        <v>0</v>
      </c>
      <c r="H718" s="34" t="n">
        <f aca="false">H696+H699+H717</f>
        <v>0</v>
      </c>
      <c r="I718" s="34" t="n">
        <f aca="false">I696+I699+I717</f>
        <v>0</v>
      </c>
      <c r="J718" s="34" t="n">
        <f aca="false">J696+J699+J717</f>
        <v>0</v>
      </c>
      <c r="K718" s="34" t="n">
        <f aca="false">K696+K699+K717</f>
        <v>0</v>
      </c>
      <c r="L718" s="34" t="n">
        <f aca="false">L696+L699+L717</f>
        <v>0</v>
      </c>
      <c r="M718" s="34" t="n">
        <f aca="false">M696+M699+M717</f>
        <v>0</v>
      </c>
      <c r="N718" s="34" t="n">
        <f aca="false">N696+N699+N717</f>
        <v>0</v>
      </c>
      <c r="O718" s="34" t="n">
        <f aca="false">O696+O699+O717</f>
        <v>0</v>
      </c>
      <c r="P718" s="34" t="n">
        <f aca="false">P696+P699+P717</f>
        <v>1301.5</v>
      </c>
      <c r="Q718" s="34" t="n">
        <f aca="false">Q696+Q699+Q717</f>
        <v>2476429.69</v>
      </c>
      <c r="R718" s="34" t="n">
        <f aca="false">R696+R699+R717</f>
        <v>0</v>
      </c>
      <c r="S718" s="34" t="n">
        <f aca="false">S696+S699+S717</f>
        <v>0</v>
      </c>
      <c r="T718" s="34" t="n">
        <f aca="false">T696+T699+T717</f>
        <v>3887562.2048</v>
      </c>
      <c r="U718" s="34" t="n">
        <f aca="false">U696+U699+U717</f>
        <v>23639</v>
      </c>
      <c r="V718" s="33"/>
      <c r="W718" s="85"/>
      <c r="X718" s="85"/>
      <c r="Y718" s="85"/>
      <c r="Z718" s="85"/>
      <c r="AA718" s="85"/>
      <c r="AB718" s="85"/>
      <c r="AC718" s="85"/>
      <c r="AD718" s="85"/>
      <c r="AE718" s="85"/>
      <c r="AF718" s="85"/>
      <c r="AG718" s="85"/>
      <c r="AH718" s="85"/>
      <c r="AI718" s="85"/>
      <c r="AJ718" s="85"/>
      <c r="AK718" s="85"/>
      <c r="AL718" s="85"/>
      <c r="AM718" s="85"/>
      <c r="AN718" s="85"/>
      <c r="AO718" s="85"/>
      <c r="AP718" s="85"/>
      <c r="AQ718" s="85"/>
      <c r="AR718" s="85"/>
      <c r="AS718" s="85"/>
      <c r="AT718" s="85"/>
      <c r="AU718" s="85"/>
      <c r="AV718" s="85"/>
      <c r="AW718" s="85"/>
      <c r="AX718" s="85"/>
      <c r="AY718" s="85"/>
      <c r="AZ718" s="85"/>
      <c r="BA718" s="85"/>
      <c r="BB718" s="85"/>
      <c r="BC718" s="85"/>
      <c r="BD718" s="85"/>
    </row>
    <row r="719" s="2" customFormat="true" ht="12.75" hidden="false" customHeight="true" outlineLevel="0" collapsed="false">
      <c r="A719" s="90" t="s">
        <v>710</v>
      </c>
      <c r="B719" s="90"/>
      <c r="C719" s="70"/>
      <c r="D719" s="71"/>
      <c r="E719" s="71"/>
      <c r="F719" s="71"/>
      <c r="G719" s="71"/>
      <c r="H719" s="71"/>
      <c r="I719" s="71"/>
      <c r="J719" s="141"/>
      <c r="K719" s="141"/>
      <c r="L719" s="71"/>
      <c r="M719" s="71"/>
      <c r="N719" s="71"/>
      <c r="O719" s="70"/>
      <c r="P719" s="71"/>
      <c r="Q719" s="71"/>
      <c r="R719" s="71"/>
      <c r="S719" s="141"/>
      <c r="T719" s="71"/>
      <c r="U719" s="71"/>
      <c r="V719" s="65"/>
    </row>
    <row r="720" s="2" customFormat="true" ht="12.75" hidden="false" customHeight="true" outlineLevel="0" collapsed="false">
      <c r="A720" s="65" t="n">
        <v>1</v>
      </c>
      <c r="B720" s="68" t="s">
        <v>711</v>
      </c>
      <c r="C720" s="70" t="n">
        <f aca="false">'Раздел 1'!P720</f>
        <v>108401.31</v>
      </c>
      <c r="D720" s="70"/>
      <c r="E720" s="70"/>
      <c r="F720" s="70"/>
      <c r="G720" s="70"/>
      <c r="H720" s="70"/>
      <c r="I720" s="70"/>
      <c r="J720" s="105"/>
      <c r="K720" s="105"/>
      <c r="L720" s="70"/>
      <c r="M720" s="70"/>
      <c r="N720" s="70"/>
      <c r="O720" s="70"/>
      <c r="P720" s="70"/>
      <c r="Q720" s="70"/>
      <c r="R720" s="70"/>
      <c r="S720" s="105"/>
      <c r="T720" s="70" t="n">
        <v>108401.31</v>
      </c>
      <c r="U720" s="70"/>
      <c r="V720" s="65" t="n">
        <v>2019</v>
      </c>
    </row>
    <row r="721" s="2" customFormat="true" ht="12.75" hidden="false" customHeight="true" outlineLevel="0" collapsed="false">
      <c r="A721" s="65" t="n">
        <v>2</v>
      </c>
      <c r="B721" s="68" t="s">
        <v>712</v>
      </c>
      <c r="C721" s="70" t="n">
        <f aca="false">'Раздел 1'!P721</f>
        <v>164769.9912</v>
      </c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105"/>
      <c r="T721" s="70" t="n">
        <v>164769.9912</v>
      </c>
      <c r="U721" s="70"/>
      <c r="V721" s="65" t="n">
        <v>2019</v>
      </c>
    </row>
    <row r="722" s="2" customFormat="true" ht="12.75" hidden="false" customHeight="true" outlineLevel="0" collapsed="false">
      <c r="A722" s="65" t="n">
        <v>3</v>
      </c>
      <c r="B722" s="68" t="s">
        <v>713</v>
      </c>
      <c r="C722" s="70" t="n">
        <f aca="false">'Раздел 1'!P722</f>
        <v>164737.6326</v>
      </c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105"/>
      <c r="T722" s="70" t="n">
        <v>164737.6326</v>
      </c>
      <c r="U722" s="70"/>
      <c r="V722" s="65" t="n">
        <v>2019</v>
      </c>
    </row>
    <row r="723" s="2" customFormat="true" ht="12.75" hidden="false" customHeight="true" outlineLevel="0" collapsed="false">
      <c r="A723" s="65" t="n">
        <v>4</v>
      </c>
      <c r="B723" s="68" t="s">
        <v>714</v>
      </c>
      <c r="C723" s="70" t="n">
        <f aca="false">'Раздел 1'!P723</f>
        <v>118872</v>
      </c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105"/>
      <c r="T723" s="70" t="n">
        <v>118872</v>
      </c>
      <c r="U723" s="70"/>
      <c r="V723" s="65" t="n">
        <v>2019</v>
      </c>
    </row>
    <row r="724" s="2" customFormat="true" ht="12.75" hidden="false" customHeight="true" outlineLevel="0" collapsed="false">
      <c r="A724" s="65" t="n">
        <v>5</v>
      </c>
      <c r="B724" s="68" t="s">
        <v>715</v>
      </c>
      <c r="C724" s="70" t="n">
        <f aca="false">'Раздел 1'!P724</f>
        <v>118872</v>
      </c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105"/>
      <c r="T724" s="70" t="n">
        <v>118872</v>
      </c>
      <c r="U724" s="70"/>
      <c r="V724" s="65" t="n">
        <v>2019</v>
      </c>
    </row>
    <row r="725" s="2" customFormat="true" ht="12.75" hidden="false" customHeight="true" outlineLevel="0" collapsed="false">
      <c r="A725" s="65" t="n">
        <v>6</v>
      </c>
      <c r="B725" s="68" t="s">
        <v>716</v>
      </c>
      <c r="C725" s="70" t="n">
        <v>34727</v>
      </c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105"/>
      <c r="T725" s="70" t="n">
        <v>34727</v>
      </c>
      <c r="U725" s="70"/>
      <c r="V725" s="65" t="n">
        <v>2019</v>
      </c>
    </row>
    <row r="726" s="2" customFormat="true" ht="12.75" hidden="false" customHeight="true" outlineLevel="0" collapsed="false">
      <c r="A726" s="65" t="n">
        <v>7</v>
      </c>
      <c r="B726" s="68" t="s">
        <v>717</v>
      </c>
      <c r="C726" s="70" t="n">
        <f aca="false">'Раздел 1'!P726</f>
        <v>274433.2866</v>
      </c>
      <c r="D726" s="70"/>
      <c r="E726" s="70"/>
      <c r="F726" s="70"/>
      <c r="G726" s="70"/>
      <c r="H726" s="70"/>
      <c r="I726" s="70"/>
      <c r="J726" s="105"/>
      <c r="K726" s="105"/>
      <c r="L726" s="70"/>
      <c r="M726" s="70"/>
      <c r="N726" s="70"/>
      <c r="O726" s="70"/>
      <c r="P726" s="70"/>
      <c r="Q726" s="70"/>
      <c r="R726" s="70"/>
      <c r="S726" s="105"/>
      <c r="T726" s="70" t="n">
        <v>274433.2866</v>
      </c>
      <c r="U726" s="70"/>
      <c r="V726" s="65" t="n">
        <v>2019</v>
      </c>
    </row>
    <row r="727" s="2" customFormat="true" ht="12.75" hidden="false" customHeight="true" outlineLevel="0" collapsed="false">
      <c r="A727" s="65" t="n">
        <v>8</v>
      </c>
      <c r="B727" s="68" t="s">
        <v>718</v>
      </c>
      <c r="C727" s="70" t="n">
        <f aca="false">'Раздел 1'!P727</f>
        <v>181499.3874</v>
      </c>
      <c r="D727" s="70"/>
      <c r="E727" s="70"/>
      <c r="F727" s="70"/>
      <c r="G727" s="70"/>
      <c r="H727" s="70"/>
      <c r="I727" s="70"/>
      <c r="J727" s="105"/>
      <c r="K727" s="105"/>
      <c r="L727" s="70"/>
      <c r="M727" s="70"/>
      <c r="N727" s="70"/>
      <c r="O727" s="70"/>
      <c r="P727" s="70"/>
      <c r="Q727" s="70"/>
      <c r="R727" s="70"/>
      <c r="S727" s="105"/>
      <c r="T727" s="70" t="n">
        <v>181499.3874</v>
      </c>
      <c r="U727" s="70"/>
      <c r="V727" s="65" t="n">
        <v>2019</v>
      </c>
    </row>
    <row r="728" s="2" customFormat="true" ht="12.75" hidden="false" customHeight="true" outlineLevel="0" collapsed="false">
      <c r="A728" s="65" t="n">
        <v>9</v>
      </c>
      <c r="B728" s="68" t="s">
        <v>719</v>
      </c>
      <c r="C728" s="70" t="n">
        <f aca="false">'Раздел 1'!P728</f>
        <v>83808.774</v>
      </c>
      <c r="D728" s="70"/>
      <c r="E728" s="70"/>
      <c r="F728" s="70"/>
      <c r="G728" s="70"/>
      <c r="H728" s="70"/>
      <c r="I728" s="70"/>
      <c r="J728" s="105"/>
      <c r="K728" s="105"/>
      <c r="L728" s="70"/>
      <c r="M728" s="70"/>
      <c r="N728" s="70"/>
      <c r="O728" s="70"/>
      <c r="P728" s="70"/>
      <c r="Q728" s="70"/>
      <c r="R728" s="70"/>
      <c r="S728" s="105"/>
      <c r="T728" s="70" t="n">
        <v>83808.774</v>
      </c>
      <c r="U728" s="70"/>
      <c r="V728" s="65" t="n">
        <v>2019</v>
      </c>
    </row>
    <row r="729" s="2" customFormat="true" ht="12.75" hidden="false" customHeight="true" outlineLevel="0" collapsed="false">
      <c r="A729" s="65" t="n">
        <v>10</v>
      </c>
      <c r="B729" s="68" t="s">
        <v>720</v>
      </c>
      <c r="C729" s="70" t="n">
        <f aca="false">'Раздел 1'!P729</f>
        <v>124807.1202</v>
      </c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105"/>
      <c r="T729" s="70" t="n">
        <v>124807.1202</v>
      </c>
      <c r="U729" s="70"/>
      <c r="V729" s="65" t="n">
        <v>2019</v>
      </c>
    </row>
    <row r="730" s="2" customFormat="true" ht="12.75" hidden="false" customHeight="true" outlineLevel="0" collapsed="false">
      <c r="A730" s="65" t="n">
        <v>11</v>
      </c>
      <c r="B730" s="68" t="s">
        <v>721</v>
      </c>
      <c r="C730" s="70" t="n">
        <f aca="false">'Раздел 1'!P730</f>
        <v>148428.8982</v>
      </c>
      <c r="D730" s="70"/>
      <c r="E730" s="70"/>
      <c r="F730" s="70"/>
      <c r="G730" s="70"/>
      <c r="H730" s="70"/>
      <c r="I730" s="70"/>
      <c r="J730" s="105"/>
      <c r="K730" s="105"/>
      <c r="L730" s="70"/>
      <c r="M730" s="70"/>
      <c r="N730" s="70"/>
      <c r="O730" s="70"/>
      <c r="P730" s="70"/>
      <c r="Q730" s="70"/>
      <c r="R730" s="70"/>
      <c r="S730" s="105"/>
      <c r="T730" s="70" t="n">
        <v>148428.8982</v>
      </c>
      <c r="U730" s="70"/>
      <c r="V730" s="65" t="n">
        <v>2019</v>
      </c>
    </row>
    <row r="731" s="2" customFormat="true" ht="12.75" hidden="false" customHeight="true" outlineLevel="0" collapsed="false">
      <c r="A731" s="65" t="n">
        <v>12</v>
      </c>
      <c r="B731" s="68" t="s">
        <v>722</v>
      </c>
      <c r="C731" s="70" t="n">
        <f aca="false">'Раздел 1'!P731</f>
        <v>15691</v>
      </c>
      <c r="D731" s="70"/>
      <c r="E731" s="70"/>
      <c r="F731" s="70"/>
      <c r="G731" s="70"/>
      <c r="H731" s="70"/>
      <c r="I731" s="70"/>
      <c r="J731" s="105"/>
      <c r="K731" s="105"/>
      <c r="L731" s="70"/>
      <c r="M731" s="70"/>
      <c r="N731" s="70"/>
      <c r="O731" s="70"/>
      <c r="P731" s="70"/>
      <c r="Q731" s="70"/>
      <c r="R731" s="70"/>
      <c r="S731" s="105"/>
      <c r="T731" s="70" t="n">
        <v>15691</v>
      </c>
      <c r="U731" s="70"/>
      <c r="V731" s="65" t="n">
        <v>2019</v>
      </c>
    </row>
    <row r="732" s="2" customFormat="true" ht="12.75" hidden="false" customHeight="true" outlineLevel="0" collapsed="false">
      <c r="A732" s="65" t="n">
        <v>13</v>
      </c>
      <c r="B732" s="68" t="s">
        <v>723</v>
      </c>
      <c r="C732" s="70" t="n">
        <f aca="false">'Раздел 1'!P732</f>
        <v>107520</v>
      </c>
      <c r="D732" s="70"/>
      <c r="E732" s="70"/>
      <c r="F732" s="70"/>
      <c r="G732" s="70"/>
      <c r="H732" s="70"/>
      <c r="I732" s="70"/>
      <c r="J732" s="105"/>
      <c r="K732" s="105"/>
      <c r="L732" s="70"/>
      <c r="M732" s="70"/>
      <c r="N732" s="70"/>
      <c r="O732" s="70"/>
      <c r="P732" s="70"/>
      <c r="Q732" s="70"/>
      <c r="R732" s="70"/>
      <c r="S732" s="105"/>
      <c r="T732" s="70" t="n">
        <v>107520</v>
      </c>
      <c r="U732" s="70"/>
      <c r="V732" s="65" t="n">
        <v>2019</v>
      </c>
    </row>
    <row r="733" s="2" customFormat="true" ht="12.75" hidden="false" customHeight="true" outlineLevel="0" collapsed="false">
      <c r="A733" s="65" t="n">
        <v>14</v>
      </c>
      <c r="B733" s="68" t="s">
        <v>724</v>
      </c>
      <c r="C733" s="70" t="n">
        <v>321579.7668</v>
      </c>
      <c r="D733" s="70"/>
      <c r="E733" s="70"/>
      <c r="F733" s="70"/>
      <c r="G733" s="70"/>
      <c r="H733" s="70"/>
      <c r="I733" s="70"/>
      <c r="J733" s="105"/>
      <c r="K733" s="105"/>
      <c r="L733" s="70"/>
      <c r="M733" s="70"/>
      <c r="N733" s="70"/>
      <c r="O733" s="70"/>
      <c r="P733" s="70"/>
      <c r="Q733" s="70"/>
      <c r="R733" s="70"/>
      <c r="S733" s="105"/>
      <c r="T733" s="70" t="n">
        <v>321579.7668</v>
      </c>
      <c r="U733" s="70"/>
      <c r="V733" s="65" t="n">
        <v>2019</v>
      </c>
    </row>
    <row r="734" s="2" customFormat="true" ht="12.75" hidden="false" customHeight="true" outlineLevel="0" collapsed="false">
      <c r="A734" s="65" t="n">
        <v>15</v>
      </c>
      <c r="B734" s="68" t="s">
        <v>725</v>
      </c>
      <c r="C734" s="70" t="n">
        <v>317858.5278</v>
      </c>
      <c r="D734" s="70"/>
      <c r="E734" s="70"/>
      <c r="F734" s="70"/>
      <c r="G734" s="70"/>
      <c r="H734" s="70"/>
      <c r="I734" s="70"/>
      <c r="J734" s="105"/>
      <c r="K734" s="105"/>
      <c r="L734" s="70"/>
      <c r="M734" s="70"/>
      <c r="N734" s="70"/>
      <c r="O734" s="70"/>
      <c r="P734" s="70"/>
      <c r="Q734" s="70"/>
      <c r="R734" s="70"/>
      <c r="S734" s="105"/>
      <c r="T734" s="70" t="n">
        <v>317858.5278</v>
      </c>
      <c r="U734" s="70"/>
      <c r="V734" s="65" t="n">
        <v>2019</v>
      </c>
    </row>
    <row r="735" s="138" customFormat="true" ht="12.75" hidden="false" customHeight="true" outlineLevel="0" collapsed="false">
      <c r="A735" s="47" t="s">
        <v>726</v>
      </c>
      <c r="B735" s="47"/>
      <c r="C735" s="54" t="n">
        <f aca="false">SUM(C720:C734)</f>
        <v>2286006.6948</v>
      </c>
      <c r="D735" s="54" t="n">
        <f aca="false">SUM(D720:D734)</f>
        <v>0</v>
      </c>
      <c r="E735" s="54" t="n">
        <f aca="false">SUM(E720:E734)</f>
        <v>0</v>
      </c>
      <c r="F735" s="54" t="n">
        <f aca="false">SUM(F720:F734)</f>
        <v>0</v>
      </c>
      <c r="G735" s="54" t="n">
        <f aca="false">SUM(G720:G734)</f>
        <v>0</v>
      </c>
      <c r="H735" s="54" t="n">
        <f aca="false">SUM(H720:H734)</f>
        <v>0</v>
      </c>
      <c r="I735" s="54" t="n">
        <f aca="false">SUM(I720:I734)</f>
        <v>0</v>
      </c>
      <c r="J735" s="54" t="n">
        <f aca="false">SUM(J720:J734)</f>
        <v>0</v>
      </c>
      <c r="K735" s="54" t="n">
        <f aca="false">SUM(K720:K734)</f>
        <v>0</v>
      </c>
      <c r="L735" s="54" t="n">
        <f aca="false">SUM(L720:L734)</f>
        <v>0</v>
      </c>
      <c r="M735" s="54" t="n">
        <f aca="false">SUM(M720:M734)</f>
        <v>0</v>
      </c>
      <c r="N735" s="54" t="n">
        <f aca="false">SUM(N720:N734)</f>
        <v>0</v>
      </c>
      <c r="O735" s="54" t="n">
        <f aca="false">SUM(O720:O734)</f>
        <v>0</v>
      </c>
      <c r="P735" s="54" t="n">
        <f aca="false">SUM(P720:P734)</f>
        <v>0</v>
      </c>
      <c r="Q735" s="54" t="n">
        <f aca="false">SUM(Q720:Q734)</f>
        <v>0</v>
      </c>
      <c r="R735" s="54" t="n">
        <f aca="false">SUM(R720:R734)</f>
        <v>0</v>
      </c>
      <c r="S735" s="54" t="n">
        <f aca="false">SUM(S720:S734)</f>
        <v>0</v>
      </c>
      <c r="T735" s="54" t="n">
        <f aca="false">SUM(T720:T734)</f>
        <v>2286006.6948</v>
      </c>
      <c r="U735" s="54" t="n">
        <f aca="false">SUM(U720:U734)</f>
        <v>0</v>
      </c>
      <c r="V735" s="49"/>
      <c r="W735" s="85"/>
      <c r="X735" s="85"/>
      <c r="Y735" s="85"/>
      <c r="Z735" s="85"/>
      <c r="AA735" s="85"/>
      <c r="AB735" s="85"/>
      <c r="AC735" s="85"/>
      <c r="AD735" s="85"/>
      <c r="AE735" s="85"/>
      <c r="AF735" s="85"/>
      <c r="AG735" s="85"/>
      <c r="AH735" s="85"/>
      <c r="AI735" s="85"/>
      <c r="AJ735" s="85"/>
      <c r="AK735" s="85"/>
      <c r="AL735" s="85"/>
      <c r="AM735" s="85"/>
      <c r="AN735" s="85"/>
      <c r="AO735" s="85"/>
      <c r="AP735" s="85"/>
      <c r="AQ735" s="85"/>
      <c r="AR735" s="85"/>
      <c r="AS735" s="85"/>
      <c r="AT735" s="85"/>
      <c r="AU735" s="85"/>
      <c r="AV735" s="85"/>
      <c r="AW735" s="85"/>
      <c r="AX735" s="85"/>
      <c r="AY735" s="85"/>
      <c r="AZ735" s="85"/>
      <c r="BA735" s="85"/>
      <c r="BB735" s="85"/>
      <c r="BC735" s="85"/>
      <c r="BD735" s="85"/>
    </row>
    <row r="736" s="2" customFormat="true" ht="12.75" hidden="false" customHeight="true" outlineLevel="0" collapsed="false">
      <c r="A736" s="65" t="n">
        <v>1</v>
      </c>
      <c r="B736" s="68" t="s">
        <v>727</v>
      </c>
      <c r="C736" s="70" t="n">
        <f aca="false">D736+E736+F736+G736+H736+I736+K736+M736+O736+Q736+R736+T736+U736+S736</f>
        <v>31676</v>
      </c>
      <c r="D736" s="70"/>
      <c r="E736" s="70"/>
      <c r="F736" s="70"/>
      <c r="G736" s="70"/>
      <c r="H736" s="70"/>
      <c r="I736" s="70"/>
      <c r="J736" s="105"/>
      <c r="K736" s="105"/>
      <c r="L736" s="70"/>
      <c r="M736" s="70"/>
      <c r="N736" s="70"/>
      <c r="O736" s="70"/>
      <c r="P736" s="70"/>
      <c r="Q736" s="70"/>
      <c r="R736" s="70"/>
      <c r="S736" s="105"/>
      <c r="T736" s="70" t="n">
        <v>31676</v>
      </c>
      <c r="U736" s="70"/>
      <c r="V736" s="65" t="n">
        <v>2020</v>
      </c>
    </row>
    <row r="737" s="2" customFormat="true" ht="12.75" hidden="false" customHeight="true" outlineLevel="0" collapsed="false">
      <c r="A737" s="65" t="n">
        <v>2</v>
      </c>
      <c r="B737" s="68" t="s">
        <v>728</v>
      </c>
      <c r="C737" s="70" t="n">
        <f aca="false">D737+E737+F737+G737+H737+I737+K737+M737+O737+Q737+R737+T737+U737+S737</f>
        <v>31676</v>
      </c>
      <c r="D737" s="70"/>
      <c r="E737" s="70"/>
      <c r="F737" s="70"/>
      <c r="G737" s="70"/>
      <c r="H737" s="70"/>
      <c r="I737" s="70"/>
      <c r="J737" s="105"/>
      <c r="K737" s="105"/>
      <c r="L737" s="70"/>
      <c r="M737" s="70"/>
      <c r="N737" s="70"/>
      <c r="O737" s="70"/>
      <c r="P737" s="70"/>
      <c r="Q737" s="70"/>
      <c r="R737" s="70"/>
      <c r="S737" s="105"/>
      <c r="T737" s="70" t="n">
        <v>31676</v>
      </c>
      <c r="U737" s="70"/>
      <c r="V737" s="65" t="n">
        <v>2020</v>
      </c>
    </row>
    <row r="738" s="2" customFormat="true" ht="12.75" hidden="false" customHeight="true" outlineLevel="0" collapsed="false">
      <c r="A738" s="65" t="n">
        <v>3</v>
      </c>
      <c r="B738" s="68" t="s">
        <v>724</v>
      </c>
      <c r="C738" s="70" t="n">
        <f aca="false">D738+E738+F738+G738+H738+I738+K738+M738+O738+Q738+R738+T738+U738+S738</f>
        <v>4481604.9</v>
      </c>
      <c r="D738" s="70" t="n">
        <v>594173.7</v>
      </c>
      <c r="E738" s="70"/>
      <c r="F738" s="70"/>
      <c r="G738" s="70"/>
      <c r="H738" s="70"/>
      <c r="I738" s="70"/>
      <c r="J738" s="105"/>
      <c r="K738" s="105"/>
      <c r="L738" s="70" t="n">
        <v>553</v>
      </c>
      <c r="M738" s="70" t="n">
        <v>3793534.25</v>
      </c>
      <c r="N738" s="70"/>
      <c r="O738" s="70"/>
      <c r="P738" s="70"/>
      <c r="Q738" s="70"/>
      <c r="R738" s="70"/>
      <c r="S738" s="105"/>
      <c r="T738" s="70"/>
      <c r="U738" s="70" t="n">
        <f aca="false">ROUND(0.0214*(D738+E738+F738+G738+H738+I738+M738+O738+R738+Q738),2)</f>
        <v>93896.95</v>
      </c>
      <c r="V738" s="65" t="n">
        <v>2020</v>
      </c>
    </row>
    <row r="739" s="2" customFormat="true" ht="12.75" hidden="false" customHeight="true" outlineLevel="0" collapsed="false">
      <c r="A739" s="65" t="n">
        <v>4</v>
      </c>
      <c r="B739" s="68" t="s">
        <v>725</v>
      </c>
      <c r="C739" s="70" t="n">
        <f aca="false">D739+E739+F739+G739+H739+I739+K739+M739+O739+Q739+R739+T739+U739+S739</f>
        <v>4533138.46</v>
      </c>
      <c r="D739" s="70" t="n">
        <v>644491.44</v>
      </c>
      <c r="E739" s="70"/>
      <c r="F739" s="70"/>
      <c r="G739" s="70"/>
      <c r="H739" s="70"/>
      <c r="I739" s="70"/>
      <c r="J739" s="105"/>
      <c r="K739" s="105"/>
      <c r="L739" s="70" t="n">
        <v>590</v>
      </c>
      <c r="M739" s="70" t="n">
        <v>3793670.37</v>
      </c>
      <c r="N739" s="70"/>
      <c r="O739" s="70"/>
      <c r="P739" s="70"/>
      <c r="Q739" s="70"/>
      <c r="R739" s="70"/>
      <c r="S739" s="105"/>
      <c r="T739" s="70"/>
      <c r="U739" s="130" t="n">
        <v>94976.65</v>
      </c>
      <c r="V739" s="65" t="n">
        <v>2020</v>
      </c>
    </row>
    <row r="740" s="2" customFormat="true" ht="12.75" hidden="false" customHeight="true" outlineLevel="0" collapsed="false">
      <c r="A740" s="65" t="n">
        <v>5</v>
      </c>
      <c r="B740" s="68" t="s">
        <v>717</v>
      </c>
      <c r="C740" s="70" t="n">
        <f aca="false">D740+E740+F740+G740+H740+I740+K740+M740+O740+Q740+R740+T740+U740+S740</f>
        <v>799222</v>
      </c>
      <c r="D740" s="70" t="n">
        <v>782477</v>
      </c>
      <c r="E740" s="70"/>
      <c r="F740" s="70"/>
      <c r="G740" s="70"/>
      <c r="H740" s="70"/>
      <c r="I740" s="70"/>
      <c r="J740" s="105"/>
      <c r="K740" s="105"/>
      <c r="L740" s="70"/>
      <c r="M740" s="70"/>
      <c r="N740" s="70"/>
      <c r="O740" s="70"/>
      <c r="P740" s="70"/>
      <c r="Q740" s="70"/>
      <c r="R740" s="70"/>
      <c r="S740" s="105"/>
      <c r="T740" s="70"/>
      <c r="U740" s="70" t="n">
        <v>16745</v>
      </c>
      <c r="V740" s="65" t="n">
        <v>2020</v>
      </c>
    </row>
    <row r="741" s="2" customFormat="true" ht="12.75" hidden="false" customHeight="true" outlineLevel="0" collapsed="false">
      <c r="A741" s="65" t="n">
        <v>6</v>
      </c>
      <c r="B741" s="68" t="s">
        <v>718</v>
      </c>
      <c r="C741" s="70" t="n">
        <f aca="false">D741+E741+F741+G741+H741+I741+K741+M741+O741+Q741+R741+T741+U741+S741</f>
        <v>378795.66</v>
      </c>
      <c r="D741" s="70" t="n">
        <v>370859.28</v>
      </c>
      <c r="E741" s="70"/>
      <c r="F741" s="70"/>
      <c r="G741" s="70"/>
      <c r="H741" s="70"/>
      <c r="I741" s="70"/>
      <c r="J741" s="105"/>
      <c r="K741" s="105"/>
      <c r="L741" s="70"/>
      <c r="M741" s="70"/>
      <c r="N741" s="70"/>
      <c r="O741" s="70"/>
      <c r="P741" s="70"/>
      <c r="Q741" s="70"/>
      <c r="R741" s="70"/>
      <c r="S741" s="105"/>
      <c r="T741" s="70"/>
      <c r="U741" s="70" t="n">
        <v>7936.38</v>
      </c>
      <c r="V741" s="65" t="n">
        <v>2020</v>
      </c>
    </row>
    <row r="742" s="2" customFormat="true" ht="12.75" hidden="false" customHeight="true" outlineLevel="0" collapsed="false">
      <c r="A742" s="65" t="n">
        <v>7</v>
      </c>
      <c r="B742" s="68" t="s">
        <v>721</v>
      </c>
      <c r="C742" s="70" t="n">
        <f aca="false">D742+E742+F742+G742+H742+I742+K742+M742+O742+Q742+R742+T742+U742+S742</f>
        <v>799859.9905824</v>
      </c>
      <c r="D742" s="70" t="n">
        <v>783101.616</v>
      </c>
      <c r="E742" s="70"/>
      <c r="F742" s="70"/>
      <c r="G742" s="70"/>
      <c r="H742" s="70"/>
      <c r="I742" s="70"/>
      <c r="J742" s="105"/>
      <c r="K742" s="105"/>
      <c r="L742" s="70"/>
      <c r="M742" s="70"/>
      <c r="N742" s="70"/>
      <c r="O742" s="70"/>
      <c r="P742" s="70"/>
      <c r="Q742" s="70"/>
      <c r="R742" s="70"/>
      <c r="S742" s="105"/>
      <c r="T742" s="70"/>
      <c r="U742" s="70" t="n">
        <v>16758.3745824</v>
      </c>
      <c r="V742" s="65" t="n">
        <v>2020</v>
      </c>
    </row>
    <row r="743" s="2" customFormat="true" ht="12.75" hidden="false" customHeight="true" outlineLevel="0" collapsed="false">
      <c r="A743" s="65" t="n">
        <v>8</v>
      </c>
      <c r="B743" s="68" t="s">
        <v>719</v>
      </c>
      <c r="C743" s="70" t="n">
        <f aca="false">D743+E743+F743+G743+H743+I743+K743+M743+O743+Q743+R743+T743+U743+S743</f>
        <v>372325.92</v>
      </c>
      <c r="D743" s="70" t="n">
        <v>364525.08</v>
      </c>
      <c r="E743" s="70"/>
      <c r="F743" s="70"/>
      <c r="G743" s="70"/>
      <c r="H743" s="70"/>
      <c r="I743" s="70"/>
      <c r="J743" s="105"/>
      <c r="K743" s="105"/>
      <c r="L743" s="70"/>
      <c r="M743" s="70"/>
      <c r="N743" s="70"/>
      <c r="O743" s="70"/>
      <c r="P743" s="70"/>
      <c r="Q743" s="70"/>
      <c r="R743" s="70"/>
      <c r="S743" s="105"/>
      <c r="T743" s="70"/>
      <c r="U743" s="70" t="n">
        <f aca="false">ROUND(0.0214*(D743+E743+F743+G743+H743+I743+M743+O743+R743+Q743),2)</f>
        <v>7800.84</v>
      </c>
      <c r="V743" s="65" t="n">
        <v>2020</v>
      </c>
    </row>
    <row r="744" s="2" customFormat="true" ht="12.75" hidden="false" customHeight="true" outlineLevel="0" collapsed="false">
      <c r="A744" s="65" t="n">
        <v>9</v>
      </c>
      <c r="B744" s="68" t="s">
        <v>720</v>
      </c>
      <c r="C744" s="70" t="n">
        <f aca="false">D744+E744+F744+G744+H744+I744+K744+M744+O744+Q744+R744+T744+U744+S744</f>
        <v>333616.74</v>
      </c>
      <c r="D744" s="70" t="n">
        <v>326626.92</v>
      </c>
      <c r="E744" s="70"/>
      <c r="F744" s="70"/>
      <c r="G744" s="70"/>
      <c r="H744" s="70"/>
      <c r="I744" s="70"/>
      <c r="J744" s="105"/>
      <c r="K744" s="105"/>
      <c r="L744" s="70"/>
      <c r="M744" s="70"/>
      <c r="N744" s="70"/>
      <c r="O744" s="70"/>
      <c r="P744" s="70"/>
      <c r="Q744" s="70"/>
      <c r="R744" s="70"/>
      <c r="S744" s="105"/>
      <c r="T744" s="70"/>
      <c r="U744" s="70" t="n">
        <f aca="false">ROUND(0.0214*(D744+E744+F744+G744+H744+I744+M744+O744+R744+Q744),2)</f>
        <v>6989.82</v>
      </c>
      <c r="V744" s="65" t="n">
        <v>2020</v>
      </c>
    </row>
    <row r="745" s="2" customFormat="true" ht="12.75" hidden="false" customHeight="true" outlineLevel="0" collapsed="false">
      <c r="A745" s="65" t="n">
        <v>10</v>
      </c>
      <c r="B745" s="68" t="s">
        <v>711</v>
      </c>
      <c r="C745" s="70" t="n">
        <f aca="false">D745+E745+F745+G745+H745+I745+K745+M745+O745+Q745+R745+T745+U745+S745</f>
        <v>509244.612247</v>
      </c>
      <c r="D745" s="70" t="n">
        <v>498575.105</v>
      </c>
      <c r="E745" s="70"/>
      <c r="F745" s="70"/>
      <c r="G745" s="70"/>
      <c r="H745" s="70"/>
      <c r="I745" s="70"/>
      <c r="J745" s="105"/>
      <c r="K745" s="105"/>
      <c r="L745" s="70"/>
      <c r="M745" s="70"/>
      <c r="N745" s="70"/>
      <c r="O745" s="70"/>
      <c r="P745" s="70"/>
      <c r="Q745" s="70"/>
      <c r="R745" s="70"/>
      <c r="S745" s="105"/>
      <c r="T745" s="70"/>
      <c r="U745" s="70" t="n">
        <v>10669.507247</v>
      </c>
      <c r="V745" s="65" t="n">
        <v>2020</v>
      </c>
    </row>
    <row r="746" s="138" customFormat="true" ht="12.75" hidden="false" customHeight="true" outlineLevel="0" collapsed="false">
      <c r="A746" s="47" t="s">
        <v>729</v>
      </c>
      <c r="B746" s="47"/>
      <c r="C746" s="54" t="n">
        <f aca="false">SUM(C736:C745)</f>
        <v>12271160.2828294</v>
      </c>
      <c r="D746" s="54" t="n">
        <f aca="false">SUM(D736:D745)</f>
        <v>4364830.141</v>
      </c>
      <c r="E746" s="54" t="n">
        <f aca="false">SUM(E736:E745)</f>
        <v>0</v>
      </c>
      <c r="F746" s="54" t="n">
        <f aca="false">SUM(F736:F745)</f>
        <v>0</v>
      </c>
      <c r="G746" s="54" t="n">
        <f aca="false">SUM(G736:G745)</f>
        <v>0</v>
      </c>
      <c r="H746" s="54" t="n">
        <f aca="false">SUM(H736:H745)</f>
        <v>0</v>
      </c>
      <c r="I746" s="54" t="n">
        <f aca="false">SUM(I736:I745)</f>
        <v>0</v>
      </c>
      <c r="J746" s="54" t="n">
        <f aca="false">SUM(J736:J745)</f>
        <v>0</v>
      </c>
      <c r="K746" s="54" t="n">
        <f aca="false">SUM(K736:K745)</f>
        <v>0</v>
      </c>
      <c r="L746" s="54" t="n">
        <f aca="false">SUM(L736:L745)</f>
        <v>1143</v>
      </c>
      <c r="M746" s="54" t="n">
        <f aca="false">SUM(M736:M745)</f>
        <v>7587204.62</v>
      </c>
      <c r="N746" s="54" t="n">
        <f aca="false">SUM(N736:N745)</f>
        <v>0</v>
      </c>
      <c r="O746" s="54" t="n">
        <f aca="false">SUM(O736:O745)</f>
        <v>0</v>
      </c>
      <c r="P746" s="54" t="n">
        <f aca="false">SUM(P736:P745)</f>
        <v>0</v>
      </c>
      <c r="Q746" s="54" t="n">
        <f aca="false">SUM(Q736:Q745)</f>
        <v>0</v>
      </c>
      <c r="R746" s="54" t="n">
        <f aca="false">SUM(R736:R745)</f>
        <v>0</v>
      </c>
      <c r="S746" s="54" t="n">
        <f aca="false">SUM(S736:S745)</f>
        <v>0</v>
      </c>
      <c r="T746" s="54" t="n">
        <f aca="false">SUM(T736:T745)</f>
        <v>63352</v>
      </c>
      <c r="U746" s="54" t="n">
        <f aca="false">SUM(U736:U745)</f>
        <v>255773.5218294</v>
      </c>
      <c r="V746" s="49"/>
    </row>
    <row r="747" s="2" customFormat="true" ht="12" hidden="false" customHeight="false" outlineLevel="0" collapsed="false">
      <c r="A747" s="65" t="n">
        <v>1</v>
      </c>
      <c r="B747" s="68" t="s">
        <v>730</v>
      </c>
      <c r="C747" s="70" t="n">
        <f aca="false">D747+E747+F747+G747+H747+I747+K747+M747+O747+Q747+R747+T747+U747+S747</f>
        <v>155781.171</v>
      </c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105"/>
      <c r="T747" s="70" t="n">
        <v>155781.171</v>
      </c>
      <c r="U747" s="70"/>
      <c r="V747" s="65" t="n">
        <v>2021</v>
      </c>
    </row>
    <row r="748" s="2" customFormat="true" ht="12" hidden="false" customHeight="false" outlineLevel="0" collapsed="false">
      <c r="A748" s="65" t="n">
        <v>2</v>
      </c>
      <c r="B748" s="68" t="s">
        <v>731</v>
      </c>
      <c r="C748" s="70" t="n">
        <f aca="false">D748+E748+F748+G748+H748+I748+K748+M748+O748+Q748+R748+T748+U748+S748</f>
        <v>107236.4004</v>
      </c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105"/>
      <c r="T748" s="70" t="n">
        <v>107236.4004</v>
      </c>
      <c r="U748" s="70"/>
      <c r="V748" s="65" t="n">
        <v>2021</v>
      </c>
    </row>
    <row r="749" s="2" customFormat="true" ht="12.75" hidden="false" customHeight="true" outlineLevel="0" collapsed="false">
      <c r="A749" s="65" t="n">
        <v>3</v>
      </c>
      <c r="B749" s="68" t="s">
        <v>724</v>
      </c>
      <c r="C749" s="70" t="n">
        <f aca="false">D749+E749+F749+G749+H749+I749+K749+M749+O749+Q749+R749+T749+U749+S749</f>
        <v>6533912.48</v>
      </c>
      <c r="D749" s="70"/>
      <c r="E749" s="70" t="n">
        <v>2843801.11</v>
      </c>
      <c r="F749" s="70"/>
      <c r="G749" s="70" t="n">
        <v>407568.28</v>
      </c>
      <c r="H749" s="70"/>
      <c r="I749" s="70" t="n">
        <v>368220.7</v>
      </c>
      <c r="J749" s="105"/>
      <c r="K749" s="105"/>
      <c r="L749" s="70"/>
      <c r="M749" s="70"/>
      <c r="N749" s="70"/>
      <c r="O749" s="70"/>
      <c r="P749" s="70" t="n">
        <v>620</v>
      </c>
      <c r="Q749" s="70" t="n">
        <v>2777426.24</v>
      </c>
      <c r="R749" s="70"/>
      <c r="S749" s="105"/>
      <c r="T749" s="70"/>
      <c r="U749" s="70" t="n">
        <f aca="false">ROUND(0.0214*(D749+E749+F749+G749+H749+I749+M749+O749+R749+Q749),2)</f>
        <v>136896.15</v>
      </c>
      <c r="V749" s="65" t="n">
        <v>2021</v>
      </c>
    </row>
    <row r="750" s="2" customFormat="true" ht="12.75" hidden="false" customHeight="true" outlineLevel="0" collapsed="false">
      <c r="A750" s="65" t="n">
        <v>4</v>
      </c>
      <c r="B750" s="68" t="s">
        <v>725</v>
      </c>
      <c r="C750" s="70" t="n">
        <f aca="false">D750+E750+F750+G750+H750+I750+K750+M750+O750+Q750+R750+T750+U750+S750</f>
        <v>5790598.48</v>
      </c>
      <c r="D750" s="70"/>
      <c r="E750" s="70" t="n">
        <v>2501157.65</v>
      </c>
      <c r="F750" s="70"/>
      <c r="G750" s="70" t="n">
        <v>317755.03</v>
      </c>
      <c r="H750" s="70"/>
      <c r="I750" s="70" t="n">
        <v>314861.53</v>
      </c>
      <c r="J750" s="105"/>
      <c r="K750" s="105"/>
      <c r="L750" s="70"/>
      <c r="M750" s="70"/>
      <c r="N750" s="70"/>
      <c r="O750" s="70"/>
      <c r="P750" s="70" t="n">
        <v>640</v>
      </c>
      <c r="Q750" s="70" t="n">
        <v>2535501.76</v>
      </c>
      <c r="R750" s="70"/>
      <c r="S750" s="105"/>
      <c r="T750" s="70"/>
      <c r="U750" s="70" t="n">
        <f aca="false">ROUND(0.0214*(D750+E750+F750+G750+H750+I750+M750+O750+R750+Q750),2)</f>
        <v>121322.51</v>
      </c>
      <c r="V750" s="65" t="n">
        <v>2021</v>
      </c>
    </row>
    <row r="751" s="2" customFormat="true" ht="12.75" hidden="false" customHeight="true" outlineLevel="0" collapsed="false">
      <c r="A751" s="65" t="n">
        <v>5</v>
      </c>
      <c r="B751" s="68" t="s">
        <v>717</v>
      </c>
      <c r="C751" s="70" t="n">
        <f aca="false">D751+E751+F751+G751+H751+I751+K751+M751+O751+Q751+R751+T751+U751+S751</f>
        <v>8447025.54</v>
      </c>
      <c r="D751" s="70"/>
      <c r="E751" s="70" t="n">
        <v>1335546.8</v>
      </c>
      <c r="F751" s="70"/>
      <c r="G751" s="70" t="n">
        <v>21981.54</v>
      </c>
      <c r="H751" s="70"/>
      <c r="I751" s="70" t="n">
        <v>204680.47</v>
      </c>
      <c r="J751" s="105"/>
      <c r="K751" s="105"/>
      <c r="L751" s="70" t="n">
        <v>847</v>
      </c>
      <c r="M751" s="70" t="n">
        <v>5031104.41</v>
      </c>
      <c r="N751" s="70"/>
      <c r="O751" s="70"/>
      <c r="P751" s="70" t="n">
        <v>881</v>
      </c>
      <c r="Q751" s="70" t="n">
        <v>1676733.32</v>
      </c>
      <c r="R751" s="70"/>
      <c r="S751" s="105"/>
      <c r="T751" s="70"/>
      <c r="U751" s="70" t="n">
        <f aca="false">ROUND(0.0214*(D751+E751+F751+G751+H751+I751+M751+O751+R751+Q751),2)</f>
        <v>176979</v>
      </c>
      <c r="V751" s="65" t="n">
        <v>2021</v>
      </c>
    </row>
    <row r="752" s="2" customFormat="true" ht="12.75" hidden="false" customHeight="true" outlineLevel="0" collapsed="false">
      <c r="A752" s="65" t="n">
        <v>6</v>
      </c>
      <c r="B752" s="68" t="s">
        <v>718</v>
      </c>
      <c r="C752" s="70" t="n">
        <f aca="false">D752+E752+F752+G752+H752+I752+K752+M752+O752+Q752+R752+T752+U752+S752</f>
        <v>6150468.74</v>
      </c>
      <c r="D752" s="70"/>
      <c r="E752" s="70" t="n">
        <v>1311839.77</v>
      </c>
      <c r="F752" s="70"/>
      <c r="G752" s="70" t="n">
        <v>169410.48</v>
      </c>
      <c r="H752" s="70"/>
      <c r="I752" s="70" t="n">
        <v>129300.88</v>
      </c>
      <c r="J752" s="105"/>
      <c r="K752" s="105"/>
      <c r="L752" s="70" t="n">
        <v>566</v>
      </c>
      <c r="M752" s="70" t="n">
        <v>3557430</v>
      </c>
      <c r="N752" s="70"/>
      <c r="O752" s="70"/>
      <c r="P752" s="70" t="n">
        <v>881</v>
      </c>
      <c r="Q752" s="70" t="n">
        <v>853625.23</v>
      </c>
      <c r="R752" s="70"/>
      <c r="S752" s="105"/>
      <c r="T752" s="70"/>
      <c r="U752" s="70" t="n">
        <f aca="false">ROUND(0.0214*(D752+E752+F752+G752+H752+I752+M752+O752+R752+Q752),2)</f>
        <v>128862.38</v>
      </c>
      <c r="V752" s="65" t="n">
        <v>2021</v>
      </c>
    </row>
    <row r="753" s="2" customFormat="true" ht="12.75" hidden="false" customHeight="true" outlineLevel="0" collapsed="false">
      <c r="A753" s="65" t="n">
        <v>7</v>
      </c>
      <c r="B753" s="68" t="s">
        <v>721</v>
      </c>
      <c r="C753" s="70" t="n">
        <f aca="false">D753+E753+F753+G753+H753+I753+K753+M753+O753+Q753+R753+T753+U753+S753</f>
        <v>5836250.22</v>
      </c>
      <c r="D753" s="70"/>
      <c r="E753" s="70" t="n">
        <v>1204399.42</v>
      </c>
      <c r="F753" s="70"/>
      <c r="G753" s="70" t="n">
        <v>220313.61</v>
      </c>
      <c r="H753" s="70" t="n">
        <v>220313.61</v>
      </c>
      <c r="I753" s="70" t="n">
        <v>150338.93</v>
      </c>
      <c r="J753" s="105"/>
      <c r="K753" s="105"/>
      <c r="L753" s="70" t="n">
        <v>285</v>
      </c>
      <c r="M753" s="70" t="n">
        <v>2460528.38</v>
      </c>
      <c r="N753" s="70"/>
      <c r="O753" s="70"/>
      <c r="P753" s="70" t="n">
        <v>460.9</v>
      </c>
      <c r="Q753" s="70" t="n">
        <v>1419105.78</v>
      </c>
      <c r="R753" s="70" t="n">
        <v>68704.09</v>
      </c>
      <c r="S753" s="105"/>
      <c r="T753" s="70"/>
      <c r="U753" s="70" t="n">
        <f aca="false">ROUND(0.0214*(D753+E753+F753+G753+H753+I753+M753+O753+R753),2)</f>
        <v>92546.4</v>
      </c>
      <c r="V753" s="65" t="n">
        <v>2021</v>
      </c>
    </row>
    <row r="754" s="2" customFormat="true" ht="12.75" hidden="false" customHeight="true" outlineLevel="0" collapsed="false">
      <c r="A754" s="65" t="n">
        <v>8</v>
      </c>
      <c r="B754" s="68" t="s">
        <v>711</v>
      </c>
      <c r="C754" s="70" t="n">
        <f aca="false">D754+E754+F754+G754+H754+I754+K754+M754+O754+Q754+R754+T754+U754+S754</f>
        <v>4284161.35</v>
      </c>
      <c r="D754" s="70"/>
      <c r="E754" s="70"/>
      <c r="F754" s="70"/>
      <c r="G754" s="70"/>
      <c r="H754" s="70"/>
      <c r="I754" s="70"/>
      <c r="J754" s="105"/>
      <c r="K754" s="105"/>
      <c r="L754" s="70" t="n">
        <v>462</v>
      </c>
      <c r="M754" s="70" t="n">
        <v>2635783</v>
      </c>
      <c r="N754" s="70"/>
      <c r="O754" s="70"/>
      <c r="P754" s="70" t="n">
        <v>288.5</v>
      </c>
      <c r="Q754" s="70" t="n">
        <v>1330294</v>
      </c>
      <c r="R754" s="70" t="n">
        <v>256196</v>
      </c>
      <c r="S754" s="105"/>
      <c r="T754" s="70"/>
      <c r="U754" s="70" t="n">
        <f aca="false">ROUND(0.0214*(D754+E754+F754+G754+H754+I754+M754+O754+R754),2)</f>
        <v>61888.35</v>
      </c>
      <c r="V754" s="65" t="n">
        <v>2021</v>
      </c>
    </row>
    <row r="755" s="2" customFormat="true" ht="12.75" hidden="false" customHeight="true" outlineLevel="0" collapsed="false">
      <c r="A755" s="65" t="n">
        <v>9</v>
      </c>
      <c r="B755" s="68" t="s">
        <v>719</v>
      </c>
      <c r="C755" s="70" t="n">
        <f aca="false">D755+E755+F755+G755+H755+I755+K755+M755+O755+Q755+R755+T755+U755+S755</f>
        <v>2797313.11</v>
      </c>
      <c r="D755" s="70"/>
      <c r="E755" s="70" t="n">
        <v>485970</v>
      </c>
      <c r="F755" s="70"/>
      <c r="G755" s="70" t="n">
        <v>174086</v>
      </c>
      <c r="H755" s="70"/>
      <c r="I755" s="70" t="n">
        <v>183575</v>
      </c>
      <c r="J755" s="105"/>
      <c r="K755" s="105"/>
      <c r="L755" s="70" t="n">
        <v>366</v>
      </c>
      <c r="M755" s="70" t="n">
        <v>673407.83</v>
      </c>
      <c r="N755" s="70"/>
      <c r="O755" s="70"/>
      <c r="P755" s="70" t="n">
        <v>436</v>
      </c>
      <c r="Q755" s="70" t="n">
        <v>1221666</v>
      </c>
      <c r="R755" s="70"/>
      <c r="S755" s="105"/>
      <c r="T755" s="70"/>
      <c r="U755" s="70" t="n">
        <f aca="false">ROUND(0.0214*(D755+E755+F755+G755+H755+I755+M755+O755+R755+Q755),2)</f>
        <v>58608.28</v>
      </c>
      <c r="V755" s="65" t="n">
        <v>2021</v>
      </c>
    </row>
    <row r="756" s="2" customFormat="true" ht="12.75" hidden="false" customHeight="true" outlineLevel="0" collapsed="false">
      <c r="A756" s="65" t="n">
        <v>10</v>
      </c>
      <c r="B756" s="68" t="s">
        <v>720</v>
      </c>
      <c r="C756" s="70" t="n">
        <f aca="false">D756+E756+F756+G756+H756+I756+K756+M756+O756+Q756+R756+T756+U756+S756</f>
        <v>4253620.44</v>
      </c>
      <c r="D756" s="70"/>
      <c r="E756" s="70" t="n">
        <v>682668.83</v>
      </c>
      <c r="F756" s="70"/>
      <c r="G756" s="70" t="n">
        <v>160280.31</v>
      </c>
      <c r="H756" s="70"/>
      <c r="I756" s="70" t="n">
        <v>297540.35</v>
      </c>
      <c r="J756" s="105"/>
      <c r="K756" s="105"/>
      <c r="L756" s="70" t="n">
        <v>434</v>
      </c>
      <c r="M756" s="70" t="n">
        <v>1665715.59</v>
      </c>
      <c r="N756" s="70"/>
      <c r="O756" s="70"/>
      <c r="P756" s="70" t="n">
        <v>436</v>
      </c>
      <c r="Q756" s="70" t="n">
        <v>1214652.98</v>
      </c>
      <c r="R756" s="70" t="n">
        <v>143642.08</v>
      </c>
      <c r="S756" s="105"/>
      <c r="T756" s="70"/>
      <c r="U756" s="70" t="n">
        <f aca="false">ROUND(0.0214*(D756+E756+F756+G756+H756+I756+M756+O756+R756+Q756),2)</f>
        <v>89120.3</v>
      </c>
      <c r="V756" s="65" t="n">
        <v>2021</v>
      </c>
    </row>
    <row r="757" s="138" customFormat="true" ht="12.75" hidden="false" customHeight="true" outlineLevel="0" collapsed="false">
      <c r="A757" s="47" t="s">
        <v>732</v>
      </c>
      <c r="B757" s="47"/>
      <c r="C757" s="54" t="n">
        <f aca="false">SUM(C747:C756)</f>
        <v>44356367.9314</v>
      </c>
      <c r="D757" s="54" t="n">
        <f aca="false">SUM(D747:D756)</f>
        <v>0</v>
      </c>
      <c r="E757" s="54" t="n">
        <f aca="false">SUM(E747:E756)</f>
        <v>10365383.58</v>
      </c>
      <c r="F757" s="54" t="n">
        <f aca="false">SUM(F747:F756)</f>
        <v>0</v>
      </c>
      <c r="G757" s="54" t="n">
        <f aca="false">SUM(G747:G756)</f>
        <v>1471395.25</v>
      </c>
      <c r="H757" s="54" t="n">
        <f aca="false">SUM(H747:H756)</f>
        <v>220313.61</v>
      </c>
      <c r="I757" s="54" t="n">
        <f aca="false">SUM(I747:I756)</f>
        <v>1648517.86</v>
      </c>
      <c r="J757" s="54" t="n">
        <f aca="false">SUM(J747:J756)</f>
        <v>0</v>
      </c>
      <c r="K757" s="54" t="n">
        <f aca="false">SUM(K747:K756)</f>
        <v>0</v>
      </c>
      <c r="L757" s="54" t="n">
        <f aca="false">SUM(L747:L756)</f>
        <v>2960</v>
      </c>
      <c r="M757" s="54" t="n">
        <f aca="false">SUM(M747:M756)</f>
        <v>16023969.21</v>
      </c>
      <c r="N757" s="54" t="n">
        <f aca="false">SUM(N747:N756)</f>
        <v>0</v>
      </c>
      <c r="O757" s="54" t="n">
        <f aca="false">SUM(O747:O756)</f>
        <v>0</v>
      </c>
      <c r="P757" s="54" t="n">
        <f aca="false">SUM(P747:P756)</f>
        <v>4643.4</v>
      </c>
      <c r="Q757" s="54" t="n">
        <f aca="false">SUM(Q747:Q756)</f>
        <v>13029005.31</v>
      </c>
      <c r="R757" s="54" t="n">
        <f aca="false">SUM(R747:R756)</f>
        <v>468542.17</v>
      </c>
      <c r="S757" s="54" t="n">
        <f aca="false">SUM(S747:S756)</f>
        <v>0</v>
      </c>
      <c r="T757" s="54" t="n">
        <f aca="false">SUM(T747:T756)</f>
        <v>263017.5714</v>
      </c>
      <c r="U757" s="54" t="n">
        <f aca="false">SUM(U747:U756)</f>
        <v>866223.37</v>
      </c>
      <c r="V757" s="49"/>
      <c r="W757" s="85"/>
      <c r="X757" s="85"/>
      <c r="Y757" s="85"/>
      <c r="Z757" s="85"/>
      <c r="AA757" s="85"/>
      <c r="AB757" s="85"/>
      <c r="AC757" s="85"/>
      <c r="AD757" s="85"/>
      <c r="AE757" s="85"/>
      <c r="AF757" s="85"/>
      <c r="AG757" s="85"/>
      <c r="AH757" s="85"/>
      <c r="AI757" s="85"/>
      <c r="AJ757" s="85"/>
      <c r="AK757" s="85"/>
      <c r="AL757" s="85"/>
      <c r="AM757" s="85"/>
      <c r="AN757" s="85"/>
      <c r="AO757" s="85"/>
      <c r="AP757" s="85"/>
      <c r="AQ757" s="85"/>
      <c r="AR757" s="85"/>
      <c r="AS757" s="85"/>
      <c r="AT757" s="85"/>
      <c r="AU757" s="85"/>
      <c r="AV757" s="85"/>
      <c r="AW757" s="85"/>
      <c r="AX757" s="85"/>
      <c r="AY757" s="85"/>
      <c r="AZ757" s="85"/>
      <c r="BA757" s="85"/>
      <c r="BB757" s="85"/>
      <c r="BC757" s="85"/>
      <c r="BD757" s="85"/>
    </row>
    <row r="758" s="139" customFormat="true" ht="12.75" hidden="false" customHeight="true" outlineLevel="0" collapsed="false">
      <c r="A758" s="31" t="s">
        <v>733</v>
      </c>
      <c r="B758" s="31"/>
      <c r="C758" s="34" t="n">
        <f aca="false">C735+C746+C757</f>
        <v>58913534.9090294</v>
      </c>
      <c r="D758" s="34" t="n">
        <f aca="false">D757+D746+D735</f>
        <v>4364830.141</v>
      </c>
      <c r="E758" s="34" t="n">
        <f aca="false">E757+E746+E735</f>
        <v>10365383.58</v>
      </c>
      <c r="F758" s="34" t="n">
        <f aca="false">F757+F746+F735</f>
        <v>0</v>
      </c>
      <c r="G758" s="34" t="n">
        <f aca="false">G757+G746+G735</f>
        <v>1471395.25</v>
      </c>
      <c r="H758" s="34" t="n">
        <f aca="false">H757+H746+H735</f>
        <v>220313.61</v>
      </c>
      <c r="I758" s="34" t="n">
        <f aca="false">I757+I746+I735</f>
        <v>1648517.86</v>
      </c>
      <c r="J758" s="34" t="n">
        <f aca="false">J757+J746+J735</f>
        <v>0</v>
      </c>
      <c r="K758" s="34" t="n">
        <f aca="false">K757+K746+K735</f>
        <v>0</v>
      </c>
      <c r="L758" s="34" t="n">
        <f aca="false">L757+L746+L735</f>
        <v>4103</v>
      </c>
      <c r="M758" s="34" t="n">
        <f aca="false">M757+M746+M735</f>
        <v>23611173.83</v>
      </c>
      <c r="N758" s="34" t="n">
        <f aca="false">N757+N746+N735</f>
        <v>0</v>
      </c>
      <c r="O758" s="34" t="n">
        <f aca="false">O757+O746+O735</f>
        <v>0</v>
      </c>
      <c r="P758" s="34" t="n">
        <f aca="false">P757+P746+P735</f>
        <v>4643.4</v>
      </c>
      <c r="Q758" s="34" t="n">
        <f aca="false">Q757+Q746+Q735</f>
        <v>13029005.31</v>
      </c>
      <c r="R758" s="34" t="n">
        <f aca="false">R757+R746+R735</f>
        <v>468542.17</v>
      </c>
      <c r="S758" s="34" t="n">
        <f aca="false">S757+S746+S735</f>
        <v>0</v>
      </c>
      <c r="T758" s="34" t="n">
        <f aca="false">T757+T746+T735</f>
        <v>2612376.2662</v>
      </c>
      <c r="U758" s="34" t="n">
        <f aca="false">U757+U746+U735</f>
        <v>1121996.8918294</v>
      </c>
      <c r="V758" s="33"/>
      <c r="W758" s="85"/>
      <c r="X758" s="85"/>
      <c r="Y758" s="85"/>
      <c r="Z758" s="85"/>
      <c r="AA758" s="85"/>
      <c r="AB758" s="85"/>
      <c r="AC758" s="85"/>
      <c r="AD758" s="85"/>
      <c r="AE758" s="85"/>
      <c r="AF758" s="85"/>
      <c r="AG758" s="85"/>
      <c r="AH758" s="85"/>
      <c r="AI758" s="85"/>
      <c r="AJ758" s="85"/>
      <c r="AK758" s="85"/>
      <c r="AL758" s="85"/>
      <c r="AM758" s="85"/>
      <c r="AN758" s="85"/>
      <c r="AO758" s="85"/>
      <c r="AP758" s="85"/>
      <c r="AQ758" s="85"/>
      <c r="AR758" s="85"/>
      <c r="AS758" s="85"/>
      <c r="AT758" s="85"/>
      <c r="AU758" s="85"/>
      <c r="AV758" s="85"/>
      <c r="AW758" s="85"/>
      <c r="AX758" s="85"/>
      <c r="AY758" s="85"/>
      <c r="AZ758" s="85"/>
      <c r="BA758" s="85"/>
      <c r="BB758" s="85"/>
      <c r="BC758" s="85"/>
      <c r="BD758" s="85"/>
    </row>
    <row r="759" s="2" customFormat="true" ht="12.75" hidden="false" customHeight="true" outlineLevel="0" collapsed="false">
      <c r="A759" s="90" t="s">
        <v>734</v>
      </c>
      <c r="B759" s="90"/>
      <c r="C759" s="70"/>
      <c r="D759" s="71"/>
      <c r="E759" s="71"/>
      <c r="F759" s="71"/>
      <c r="G759" s="71"/>
      <c r="H759" s="71"/>
      <c r="I759" s="71"/>
      <c r="J759" s="141"/>
      <c r="K759" s="141"/>
      <c r="L759" s="71"/>
      <c r="M759" s="71"/>
      <c r="N759" s="71"/>
      <c r="O759" s="70"/>
      <c r="P759" s="71"/>
      <c r="Q759" s="71"/>
      <c r="R759" s="71"/>
      <c r="S759" s="141"/>
      <c r="T759" s="70"/>
      <c r="U759" s="71"/>
      <c r="V759" s="65"/>
    </row>
    <row r="760" s="2" customFormat="true" ht="12.75" hidden="false" customHeight="true" outlineLevel="0" collapsed="false">
      <c r="A760" s="65" t="n">
        <v>1</v>
      </c>
      <c r="B760" s="68" t="s">
        <v>735</v>
      </c>
      <c r="C760" s="70" t="n">
        <f aca="false">'Раздел 1'!P760</f>
        <v>21663.26</v>
      </c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 t="n">
        <v>21663.26</v>
      </c>
      <c r="U760" s="70"/>
      <c r="V760" s="65" t="n">
        <v>2019</v>
      </c>
    </row>
    <row r="761" s="2" customFormat="true" ht="12.75" hidden="false" customHeight="true" outlineLevel="0" collapsed="false">
      <c r="A761" s="65" t="n">
        <v>2</v>
      </c>
      <c r="B761" s="68" t="s">
        <v>736</v>
      </c>
      <c r="C761" s="70" t="n">
        <f aca="false">'Раздел 1'!P761</f>
        <v>20802.61</v>
      </c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 t="n">
        <v>20802.61</v>
      </c>
      <c r="U761" s="70"/>
      <c r="V761" s="65" t="n">
        <v>2019</v>
      </c>
    </row>
    <row r="762" s="2" customFormat="true" ht="12.75" hidden="false" customHeight="true" outlineLevel="0" collapsed="false">
      <c r="A762" s="65" t="n">
        <v>3</v>
      </c>
      <c r="B762" s="68" t="s">
        <v>737</v>
      </c>
      <c r="C762" s="70" t="n">
        <f aca="false">'Раздел 1'!P762</f>
        <v>26055</v>
      </c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 t="n">
        <v>26055</v>
      </c>
      <c r="U762" s="70"/>
      <c r="V762" s="65" t="n">
        <v>2019</v>
      </c>
    </row>
    <row r="763" s="2" customFormat="true" ht="12.75" hidden="false" customHeight="true" outlineLevel="0" collapsed="false">
      <c r="A763" s="65" t="n">
        <v>4</v>
      </c>
      <c r="B763" s="68" t="s">
        <v>738</v>
      </c>
      <c r="C763" s="70" t="n">
        <f aca="false">'Раздел 1'!P763</f>
        <v>24286</v>
      </c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 t="n">
        <v>24286</v>
      </c>
      <c r="U763" s="70"/>
      <c r="V763" s="65" t="n">
        <v>2019</v>
      </c>
    </row>
    <row r="764" s="2" customFormat="true" ht="12.75" hidden="false" customHeight="true" outlineLevel="0" collapsed="false">
      <c r="A764" s="65" t="n">
        <v>5</v>
      </c>
      <c r="B764" s="68" t="s">
        <v>739</v>
      </c>
      <c r="C764" s="70" t="n">
        <f aca="false">'Раздел 1'!P764</f>
        <v>21663.26</v>
      </c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 t="n">
        <v>21663.26</v>
      </c>
      <c r="U764" s="70"/>
      <c r="V764" s="65" t="n">
        <v>2019</v>
      </c>
    </row>
    <row r="765" s="2" customFormat="true" ht="12.75" hidden="false" customHeight="true" outlineLevel="0" collapsed="false">
      <c r="A765" s="65" t="n">
        <v>6</v>
      </c>
      <c r="B765" s="68" t="s">
        <v>740</v>
      </c>
      <c r="C765" s="70" t="n">
        <f aca="false">'Раздел 1'!P765</f>
        <v>20802.61</v>
      </c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 t="n">
        <v>20802.61</v>
      </c>
      <c r="U765" s="70"/>
      <c r="V765" s="65" t="n">
        <v>2019</v>
      </c>
    </row>
    <row r="766" s="2" customFormat="true" ht="12.75" hidden="false" customHeight="true" outlineLevel="0" collapsed="false">
      <c r="A766" s="65" t="n">
        <v>7</v>
      </c>
      <c r="B766" s="68" t="s">
        <v>741</v>
      </c>
      <c r="C766" s="70" t="n">
        <f aca="false">'Раздел 1'!P766</f>
        <v>24286</v>
      </c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 t="n">
        <v>24286</v>
      </c>
      <c r="U766" s="70"/>
      <c r="V766" s="65" t="n">
        <v>2019</v>
      </c>
    </row>
    <row r="767" s="2" customFormat="true" ht="12.75" hidden="false" customHeight="true" outlineLevel="0" collapsed="false">
      <c r="A767" s="65" t="n">
        <v>8</v>
      </c>
      <c r="B767" s="68" t="s">
        <v>742</v>
      </c>
      <c r="C767" s="70" t="n">
        <f aca="false">'Раздел 1'!P767</f>
        <v>78560</v>
      </c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 t="n">
        <v>78560</v>
      </c>
      <c r="U767" s="70"/>
      <c r="V767" s="65" t="n">
        <v>2019</v>
      </c>
    </row>
    <row r="768" s="2" customFormat="true" ht="12.75" hidden="false" customHeight="true" outlineLevel="0" collapsed="false">
      <c r="A768" s="65" t="n">
        <v>9</v>
      </c>
      <c r="B768" s="68" t="s">
        <v>743</v>
      </c>
      <c r="C768" s="70" t="n">
        <f aca="false">'Раздел 1'!P768</f>
        <v>21663.26</v>
      </c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 t="n">
        <v>21663.26</v>
      </c>
      <c r="U768" s="70"/>
      <c r="V768" s="65" t="n">
        <v>2019</v>
      </c>
    </row>
    <row r="769" s="2" customFormat="true" ht="12.75" hidden="false" customHeight="true" outlineLevel="0" collapsed="false">
      <c r="A769" s="65" t="n">
        <v>10</v>
      </c>
      <c r="B769" s="68" t="s">
        <v>744</v>
      </c>
      <c r="C769" s="70" t="n">
        <f aca="false">'Раздел 1'!P769</f>
        <v>30989</v>
      </c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 t="n">
        <v>30989</v>
      </c>
      <c r="U769" s="70"/>
      <c r="V769" s="65" t="n">
        <v>2019</v>
      </c>
    </row>
    <row r="770" s="2" customFormat="true" ht="12.75" hidden="false" customHeight="true" outlineLevel="0" collapsed="false">
      <c r="A770" s="65" t="n">
        <v>11</v>
      </c>
      <c r="B770" s="68" t="s">
        <v>745</v>
      </c>
      <c r="C770" s="70" t="n">
        <f aca="false">'Раздел 1'!P770</f>
        <v>26055</v>
      </c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 t="n">
        <v>26055</v>
      </c>
      <c r="U770" s="70"/>
      <c r="V770" s="65" t="n">
        <v>2019</v>
      </c>
    </row>
    <row r="771" s="2" customFormat="true" ht="12.75" hidden="false" customHeight="true" outlineLevel="0" collapsed="false">
      <c r="A771" s="65" t="n">
        <v>12</v>
      </c>
      <c r="B771" s="68" t="s">
        <v>746</v>
      </c>
      <c r="C771" s="70" t="n">
        <f aca="false">'Раздел 1'!P771</f>
        <v>24625.11</v>
      </c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 t="n">
        <v>24625.11</v>
      </c>
      <c r="U771" s="70"/>
      <c r="V771" s="65" t="n">
        <v>2019</v>
      </c>
    </row>
    <row r="772" s="2" customFormat="true" ht="12.75" hidden="false" customHeight="true" outlineLevel="0" collapsed="false">
      <c r="A772" s="65" t="n">
        <v>13</v>
      </c>
      <c r="B772" s="68" t="s">
        <v>747</v>
      </c>
      <c r="C772" s="70" t="n">
        <f aca="false">'Раздел 1'!P772</f>
        <v>32808</v>
      </c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 t="n">
        <v>32808</v>
      </c>
      <c r="U772" s="70"/>
      <c r="V772" s="65" t="n">
        <v>2019</v>
      </c>
    </row>
    <row r="773" s="2" customFormat="true" ht="12.75" hidden="false" customHeight="true" outlineLevel="0" collapsed="false">
      <c r="A773" s="65" t="n">
        <v>14</v>
      </c>
      <c r="B773" s="68" t="s">
        <v>748</v>
      </c>
      <c r="C773" s="70" t="n">
        <f aca="false">'Раздел 1'!P773</f>
        <v>21264</v>
      </c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 t="n">
        <v>21264</v>
      </c>
      <c r="U773" s="70"/>
      <c r="V773" s="65" t="n">
        <v>2019</v>
      </c>
    </row>
    <row r="774" s="2" customFormat="true" ht="12.75" hidden="false" customHeight="true" outlineLevel="0" collapsed="false">
      <c r="A774" s="65" t="n">
        <v>15</v>
      </c>
      <c r="B774" s="68" t="s">
        <v>749</v>
      </c>
      <c r="C774" s="70" t="n">
        <f aca="false">'Раздел 1'!P774</f>
        <v>30980</v>
      </c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 t="n">
        <v>30980</v>
      </c>
      <c r="U774" s="70"/>
      <c r="V774" s="65" t="n">
        <v>2019</v>
      </c>
    </row>
    <row r="775" s="2" customFormat="true" ht="12.75" hidden="false" customHeight="true" outlineLevel="0" collapsed="false">
      <c r="A775" s="65" t="n">
        <v>16</v>
      </c>
      <c r="B775" s="68" t="s">
        <v>750</v>
      </c>
      <c r="C775" s="70" t="n">
        <f aca="false">'Раздел 1'!P775</f>
        <v>27637</v>
      </c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 t="n">
        <v>27637</v>
      </c>
      <c r="U775" s="70"/>
      <c r="V775" s="65" t="n">
        <v>2019</v>
      </c>
    </row>
    <row r="776" s="2" customFormat="true" ht="12.75" hidden="false" customHeight="true" outlineLevel="0" collapsed="false">
      <c r="A776" s="65" t="n">
        <v>17</v>
      </c>
      <c r="B776" s="68" t="s">
        <v>751</v>
      </c>
      <c r="C776" s="70" t="n">
        <f aca="false">'Раздел 1'!P776</f>
        <v>27637</v>
      </c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 t="n">
        <v>27637</v>
      </c>
      <c r="U776" s="70"/>
      <c r="V776" s="65" t="n">
        <v>2019</v>
      </c>
    </row>
    <row r="777" s="2" customFormat="true" ht="12.75" hidden="false" customHeight="true" outlineLevel="0" collapsed="false">
      <c r="A777" s="65" t="n">
        <v>18</v>
      </c>
      <c r="B777" s="68" t="s">
        <v>752</v>
      </c>
      <c r="C777" s="70" t="n">
        <f aca="false">'Раздел 1'!P777</f>
        <v>21016</v>
      </c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 t="n">
        <v>21016</v>
      </c>
      <c r="U777" s="70"/>
      <c r="V777" s="65" t="n">
        <v>2019</v>
      </c>
    </row>
    <row r="778" s="2" customFormat="true" ht="12.75" hidden="false" customHeight="true" outlineLevel="0" collapsed="false">
      <c r="A778" s="65" t="n">
        <v>19</v>
      </c>
      <c r="B778" s="68" t="s">
        <v>753</v>
      </c>
      <c r="C778" s="70" t="n">
        <f aca="false">'Раздел 1'!P778</f>
        <v>28539</v>
      </c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 t="n">
        <v>28539</v>
      </c>
      <c r="U778" s="70"/>
      <c r="V778" s="65" t="n">
        <v>2019</v>
      </c>
    </row>
    <row r="779" s="2" customFormat="true" ht="12.75" hidden="false" customHeight="true" outlineLevel="0" collapsed="false">
      <c r="A779" s="65" t="n">
        <v>20</v>
      </c>
      <c r="B779" s="68" t="s">
        <v>754</v>
      </c>
      <c r="C779" s="70" t="n">
        <f aca="false">'Раздел 1'!P779</f>
        <v>27637</v>
      </c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 t="n">
        <v>27637</v>
      </c>
      <c r="U779" s="70"/>
      <c r="V779" s="65" t="n">
        <v>2019</v>
      </c>
    </row>
    <row r="780" s="138" customFormat="true" ht="12.75" hidden="false" customHeight="true" outlineLevel="0" collapsed="false">
      <c r="A780" s="47" t="s">
        <v>755</v>
      </c>
      <c r="B780" s="47"/>
      <c r="C780" s="54" t="n">
        <f aca="false">SUM(C760:C779)</f>
        <v>558969.11</v>
      </c>
      <c r="D780" s="54" t="n">
        <f aca="false">SUM(D760:D779)</f>
        <v>0</v>
      </c>
      <c r="E780" s="54" t="n">
        <f aca="false">SUM(E760:E779)</f>
        <v>0</v>
      </c>
      <c r="F780" s="54" t="n">
        <f aca="false">SUM(F760:F779)</f>
        <v>0</v>
      </c>
      <c r="G780" s="54" t="n">
        <f aca="false">SUM(G760:G779)</f>
        <v>0</v>
      </c>
      <c r="H780" s="54" t="n">
        <f aca="false">SUM(H760:H779)</f>
        <v>0</v>
      </c>
      <c r="I780" s="54" t="n">
        <f aca="false">SUM(I760:I779)</f>
        <v>0</v>
      </c>
      <c r="J780" s="54" t="n">
        <f aca="false">SUM(J760:J779)</f>
        <v>0</v>
      </c>
      <c r="K780" s="54" t="n">
        <f aca="false">SUM(K760:K779)</f>
        <v>0</v>
      </c>
      <c r="L780" s="54" t="n">
        <f aca="false">SUM(L760:L779)</f>
        <v>0</v>
      </c>
      <c r="M780" s="54" t="n">
        <f aca="false">SUM(M760:M779)</f>
        <v>0</v>
      </c>
      <c r="N780" s="54" t="n">
        <f aca="false">SUM(N760:N779)</f>
        <v>0</v>
      </c>
      <c r="O780" s="54" t="n">
        <f aca="false">SUM(O760:O779)</f>
        <v>0</v>
      </c>
      <c r="P780" s="54" t="n">
        <f aca="false">SUM(P760:P779)</f>
        <v>0</v>
      </c>
      <c r="Q780" s="54" t="n">
        <f aca="false">SUM(Q760:Q779)</f>
        <v>0</v>
      </c>
      <c r="R780" s="54" t="n">
        <f aca="false">SUM(R760:R779)</f>
        <v>0</v>
      </c>
      <c r="S780" s="54" t="n">
        <f aca="false">SUM(S760:S779)</f>
        <v>0</v>
      </c>
      <c r="T780" s="54" t="n">
        <f aca="false">SUM(T760:T779)</f>
        <v>558969.11</v>
      </c>
      <c r="U780" s="54" t="n">
        <f aca="false">SUM(U760:U779)</f>
        <v>0</v>
      </c>
      <c r="V780" s="49"/>
      <c r="W780" s="85"/>
      <c r="X780" s="85"/>
      <c r="Y780" s="85"/>
      <c r="Z780" s="85"/>
      <c r="AA780" s="85"/>
      <c r="AB780" s="85"/>
      <c r="AC780" s="85"/>
      <c r="AD780" s="85"/>
      <c r="AE780" s="85"/>
      <c r="AF780" s="85"/>
      <c r="AG780" s="85"/>
      <c r="AH780" s="85"/>
      <c r="AI780" s="85"/>
      <c r="AJ780" s="85"/>
      <c r="AK780" s="85"/>
      <c r="AL780" s="85"/>
      <c r="AM780" s="85"/>
      <c r="AN780" s="85"/>
      <c r="AO780" s="85"/>
      <c r="AP780" s="85"/>
      <c r="AQ780" s="85"/>
      <c r="AR780" s="85"/>
      <c r="AS780" s="85"/>
      <c r="AT780" s="85"/>
      <c r="AU780" s="85"/>
      <c r="AV780" s="85"/>
      <c r="AW780" s="85"/>
      <c r="AX780" s="85"/>
      <c r="AY780" s="85"/>
      <c r="AZ780" s="85"/>
      <c r="BA780" s="85"/>
      <c r="BB780" s="85"/>
      <c r="BC780" s="85"/>
      <c r="BD780" s="85"/>
    </row>
    <row r="781" s="85" customFormat="true" ht="12.75" hidden="false" customHeight="true" outlineLevel="0" collapsed="false">
      <c r="A781" s="65" t="n">
        <v>1</v>
      </c>
      <c r="B781" s="68" t="s">
        <v>756</v>
      </c>
      <c r="C781" s="70" t="n">
        <f aca="false">'Раздел 1'!P781</f>
        <v>30870</v>
      </c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 t="n">
        <v>30870</v>
      </c>
      <c r="U781" s="70"/>
      <c r="V781" s="65" t="n">
        <v>2020</v>
      </c>
    </row>
    <row r="782" s="2" customFormat="true" ht="12.75" hidden="false" customHeight="true" outlineLevel="0" collapsed="false">
      <c r="A782" s="65" t="n">
        <v>2</v>
      </c>
      <c r="B782" s="68" t="s">
        <v>757</v>
      </c>
      <c r="C782" s="70" t="n">
        <f aca="false">'Раздел 1'!P782</f>
        <v>47256</v>
      </c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 t="n">
        <v>47256</v>
      </c>
      <c r="U782" s="70"/>
      <c r="V782" s="65" t="n">
        <v>2020</v>
      </c>
    </row>
    <row r="783" s="2" customFormat="true" ht="12.75" hidden="false" customHeight="true" outlineLevel="0" collapsed="false">
      <c r="A783" s="65" t="n">
        <v>3</v>
      </c>
      <c r="B783" s="68" t="s">
        <v>758</v>
      </c>
      <c r="C783" s="70" t="n">
        <f aca="false">'Раздел 1'!P783</f>
        <v>47256</v>
      </c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 t="n">
        <v>47256</v>
      </c>
      <c r="U783" s="70"/>
      <c r="V783" s="65" t="n">
        <v>2020</v>
      </c>
    </row>
    <row r="784" s="138" customFormat="true" ht="12.75" hidden="false" customHeight="true" outlineLevel="0" collapsed="false">
      <c r="A784" s="142" t="s">
        <v>759</v>
      </c>
      <c r="B784" s="142"/>
      <c r="C784" s="54" t="n">
        <f aca="false">SUM(C781:C783)</f>
        <v>125382</v>
      </c>
      <c r="D784" s="54" t="n">
        <f aca="false">SUM(D781:D783)</f>
        <v>0</v>
      </c>
      <c r="E784" s="54" t="n">
        <f aca="false">SUM(E781:E783)</f>
        <v>0</v>
      </c>
      <c r="F784" s="54" t="n">
        <f aca="false">SUM(F781:F783)</f>
        <v>0</v>
      </c>
      <c r="G784" s="54" t="n">
        <f aca="false">SUM(G781:G783)</f>
        <v>0</v>
      </c>
      <c r="H784" s="54" t="n">
        <f aca="false">SUM(H781:H783)</f>
        <v>0</v>
      </c>
      <c r="I784" s="54" t="n">
        <f aca="false">SUM(I781:I783)</f>
        <v>0</v>
      </c>
      <c r="J784" s="54" t="n">
        <f aca="false">SUM(J781:J783)</f>
        <v>0</v>
      </c>
      <c r="K784" s="54" t="n">
        <f aca="false">SUM(K781:K783)</f>
        <v>0</v>
      </c>
      <c r="L784" s="54" t="n">
        <f aca="false">SUM(L781:L783)</f>
        <v>0</v>
      </c>
      <c r="M784" s="54" t="n">
        <f aca="false">SUM(M781:M783)</f>
        <v>0</v>
      </c>
      <c r="N784" s="54" t="n">
        <f aca="false">SUM(N781:N783)</f>
        <v>0</v>
      </c>
      <c r="O784" s="54" t="n">
        <f aca="false">SUM(O781:O783)</f>
        <v>0</v>
      </c>
      <c r="P784" s="54" t="n">
        <f aca="false">SUM(P781:P783)</f>
        <v>0</v>
      </c>
      <c r="Q784" s="54" t="n">
        <f aca="false">SUM(Q781:Q783)</f>
        <v>0</v>
      </c>
      <c r="R784" s="54" t="n">
        <f aca="false">SUM(R781:R783)</f>
        <v>0</v>
      </c>
      <c r="S784" s="54" t="n">
        <f aca="false">SUM(S781:S783)</f>
        <v>0</v>
      </c>
      <c r="T784" s="54" t="n">
        <f aca="false">SUM(T781:T783)</f>
        <v>125382</v>
      </c>
      <c r="U784" s="54" t="n">
        <f aca="false">0.0214*(D784+E784+F784+G784+H784+I784+M784+O784+R784)</f>
        <v>0</v>
      </c>
      <c r="V784" s="49"/>
      <c r="W784" s="85"/>
      <c r="X784" s="85"/>
      <c r="Y784" s="85"/>
      <c r="Z784" s="85"/>
      <c r="AA784" s="85"/>
      <c r="AB784" s="85"/>
      <c r="AC784" s="85"/>
      <c r="AD784" s="85"/>
      <c r="AE784" s="85"/>
      <c r="AF784" s="85"/>
      <c r="AG784" s="85"/>
      <c r="AH784" s="85"/>
      <c r="AI784" s="85"/>
      <c r="AJ784" s="85"/>
      <c r="AK784" s="85"/>
      <c r="AL784" s="85"/>
      <c r="AM784" s="85"/>
      <c r="AN784" s="85"/>
      <c r="AO784" s="85"/>
      <c r="AP784" s="85"/>
      <c r="AQ784" s="85"/>
      <c r="AR784" s="85"/>
      <c r="AS784" s="85"/>
      <c r="AT784" s="85"/>
      <c r="AU784" s="85"/>
      <c r="AV784" s="85"/>
      <c r="AW784" s="85"/>
      <c r="AX784" s="85"/>
      <c r="AY784" s="85"/>
      <c r="AZ784" s="85"/>
      <c r="BA784" s="85"/>
      <c r="BB784" s="85"/>
      <c r="BC784" s="85"/>
      <c r="BD784" s="85"/>
    </row>
    <row r="785" s="2" customFormat="true" ht="12" hidden="false" customHeight="false" outlineLevel="0" collapsed="false">
      <c r="A785" s="65" t="n">
        <v>1</v>
      </c>
      <c r="B785" s="68" t="s">
        <v>760</v>
      </c>
      <c r="C785" s="70" t="n">
        <f aca="false">'Раздел 1'!P785</f>
        <v>128463.642</v>
      </c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 t="n">
        <f aca="false">C785</f>
        <v>128463.642</v>
      </c>
      <c r="U785" s="70"/>
      <c r="V785" s="65" t="n">
        <v>2021</v>
      </c>
    </row>
    <row r="786" s="2" customFormat="true" ht="12" hidden="false" customHeight="false" outlineLevel="0" collapsed="false">
      <c r="A786" s="65" t="n">
        <v>2</v>
      </c>
      <c r="B786" s="68" t="s">
        <v>761</v>
      </c>
      <c r="C786" s="70" t="n">
        <f aca="false">'Раздел 1'!P786</f>
        <v>104194.692</v>
      </c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 t="n">
        <f aca="false">C786</f>
        <v>104194.692</v>
      </c>
      <c r="U786" s="70"/>
      <c r="V786" s="65" t="n">
        <v>2021</v>
      </c>
    </row>
    <row r="787" s="138" customFormat="true" ht="12.75" hidden="false" customHeight="true" outlineLevel="0" collapsed="false">
      <c r="A787" s="47" t="s">
        <v>762</v>
      </c>
      <c r="B787" s="47"/>
      <c r="C787" s="54" t="n">
        <f aca="false">SUM(C785:C786)</f>
        <v>232658.334</v>
      </c>
      <c r="D787" s="54" t="n">
        <f aca="false">SUM(D782:D783)</f>
        <v>0</v>
      </c>
      <c r="E787" s="54" t="n">
        <f aca="false">SUM(E782:E783)</f>
        <v>0</v>
      </c>
      <c r="F787" s="54" t="n">
        <f aca="false">SUM(F782:F783)</f>
        <v>0</v>
      </c>
      <c r="G787" s="54" t="n">
        <f aca="false">SUM(G782:G783)</f>
        <v>0</v>
      </c>
      <c r="H787" s="54" t="n">
        <f aca="false">SUM(H782:H783)</f>
        <v>0</v>
      </c>
      <c r="I787" s="54" t="n">
        <f aca="false">SUM(I782:I783)</f>
        <v>0</v>
      </c>
      <c r="J787" s="54" t="n">
        <f aca="false">SUM(J782:J783)</f>
        <v>0</v>
      </c>
      <c r="K787" s="54" t="n">
        <f aca="false">SUM(K782:K783)</f>
        <v>0</v>
      </c>
      <c r="L787" s="54" t="n">
        <f aca="false">SUM(L782:L783)</f>
        <v>0</v>
      </c>
      <c r="M787" s="54" t="n">
        <f aca="false">SUM(M782:M783)</f>
        <v>0</v>
      </c>
      <c r="N787" s="54" t="n">
        <f aca="false">SUM(N782:N783)</f>
        <v>0</v>
      </c>
      <c r="O787" s="54" t="n">
        <f aca="false">SUM(O782:O783)</f>
        <v>0</v>
      </c>
      <c r="P787" s="54" t="n">
        <f aca="false">SUM(P782:P783)</f>
        <v>0</v>
      </c>
      <c r="Q787" s="54" t="n">
        <f aca="false">SUM(Q782:Q783)</f>
        <v>0</v>
      </c>
      <c r="R787" s="54" t="n">
        <f aca="false">SUM(R782:R783)</f>
        <v>0</v>
      </c>
      <c r="S787" s="54" t="n">
        <f aca="false">SUM(S782:S783)</f>
        <v>0</v>
      </c>
      <c r="T787" s="54" t="n">
        <f aca="false">SUM(T785:T786)</f>
        <v>232658.334</v>
      </c>
      <c r="U787" s="54" t="n">
        <f aca="false">0.0214*(D787+E787+F787+G787+H787+I787+M787+O787+R787)</f>
        <v>0</v>
      </c>
      <c r="V787" s="49"/>
      <c r="W787" s="85"/>
      <c r="X787" s="85"/>
      <c r="Y787" s="85"/>
      <c r="Z787" s="85"/>
      <c r="AA787" s="85"/>
      <c r="AB787" s="85"/>
      <c r="AC787" s="85"/>
      <c r="AD787" s="85"/>
      <c r="AE787" s="85"/>
      <c r="AF787" s="85"/>
      <c r="AG787" s="85"/>
      <c r="AH787" s="85"/>
      <c r="AI787" s="85"/>
      <c r="AJ787" s="85"/>
      <c r="AK787" s="85"/>
      <c r="AL787" s="85"/>
      <c r="AM787" s="85"/>
      <c r="AN787" s="85"/>
      <c r="AO787" s="85"/>
      <c r="AP787" s="85"/>
      <c r="AQ787" s="85"/>
      <c r="AR787" s="85"/>
      <c r="AS787" s="85"/>
      <c r="AT787" s="85"/>
      <c r="AU787" s="85"/>
      <c r="AV787" s="85"/>
      <c r="AW787" s="85"/>
      <c r="AX787" s="85"/>
      <c r="AY787" s="85"/>
      <c r="AZ787" s="85"/>
      <c r="BA787" s="85"/>
      <c r="BB787" s="85"/>
      <c r="BC787" s="85"/>
      <c r="BD787" s="85"/>
    </row>
    <row r="788" s="139" customFormat="true" ht="12.75" hidden="false" customHeight="true" outlineLevel="0" collapsed="false">
      <c r="A788" s="31" t="s">
        <v>763</v>
      </c>
      <c r="B788" s="31"/>
      <c r="C788" s="34" t="n">
        <f aca="false">C780+C784+C787</f>
        <v>917009.444</v>
      </c>
      <c r="D788" s="34" t="n">
        <f aca="false">D780+D784+D787</f>
        <v>0</v>
      </c>
      <c r="E788" s="34" t="n">
        <f aca="false">E780+E784+E787</f>
        <v>0</v>
      </c>
      <c r="F788" s="34" t="n">
        <f aca="false">F780+F784+F787</f>
        <v>0</v>
      </c>
      <c r="G788" s="34" t="n">
        <f aca="false">G780+G784+G787</f>
        <v>0</v>
      </c>
      <c r="H788" s="34" t="n">
        <f aca="false">H780+H784+H787</f>
        <v>0</v>
      </c>
      <c r="I788" s="34" t="n">
        <f aca="false">I780+I784+I787</f>
        <v>0</v>
      </c>
      <c r="J788" s="34" t="n">
        <f aca="false">J780+J784+J787</f>
        <v>0</v>
      </c>
      <c r="K788" s="34" t="n">
        <f aca="false">K780+K784+K787</f>
        <v>0</v>
      </c>
      <c r="L788" s="34" t="n">
        <f aca="false">L780+L784+L787</f>
        <v>0</v>
      </c>
      <c r="M788" s="34" t="n">
        <f aca="false">M780+M784+M787</f>
        <v>0</v>
      </c>
      <c r="N788" s="34" t="n">
        <f aca="false">N780+N784+N787</f>
        <v>0</v>
      </c>
      <c r="O788" s="34" t="n">
        <f aca="false">O780+O784+O787</f>
        <v>0</v>
      </c>
      <c r="P788" s="34" t="n">
        <f aca="false">P780+P784+P787</f>
        <v>0</v>
      </c>
      <c r="Q788" s="34" t="n">
        <f aca="false">Q780+Q784+Q787</f>
        <v>0</v>
      </c>
      <c r="R788" s="34" t="n">
        <f aca="false">R780+R784+R787</f>
        <v>0</v>
      </c>
      <c r="S788" s="34" t="n">
        <f aca="false">S780+S784+S787</f>
        <v>0</v>
      </c>
      <c r="T788" s="34" t="n">
        <f aca="false">T780+T784+T787</f>
        <v>917009.444</v>
      </c>
      <c r="U788" s="34" t="n">
        <f aca="false">0.0214*(D788+E788+F788+G788+H788+I788+M788+O788+R788)</f>
        <v>0</v>
      </c>
      <c r="V788" s="33"/>
      <c r="W788" s="85"/>
      <c r="X788" s="85"/>
      <c r="Y788" s="85"/>
      <c r="Z788" s="85"/>
      <c r="AA788" s="85"/>
      <c r="AB788" s="85"/>
      <c r="AC788" s="85"/>
      <c r="AD788" s="85"/>
      <c r="AE788" s="85"/>
      <c r="AF788" s="85"/>
      <c r="AG788" s="85"/>
      <c r="AH788" s="85"/>
      <c r="AI788" s="85"/>
      <c r="AJ788" s="85"/>
      <c r="AK788" s="85"/>
      <c r="AL788" s="85"/>
      <c r="AM788" s="85"/>
      <c r="AN788" s="85"/>
      <c r="AO788" s="85"/>
      <c r="AP788" s="85"/>
      <c r="AQ788" s="85"/>
      <c r="AR788" s="85"/>
      <c r="AS788" s="85"/>
      <c r="AT788" s="85"/>
      <c r="AU788" s="85"/>
      <c r="AV788" s="85"/>
      <c r="AW788" s="85"/>
      <c r="AX788" s="85"/>
      <c r="AY788" s="85"/>
      <c r="AZ788" s="85"/>
      <c r="BA788" s="85"/>
      <c r="BB788" s="85"/>
      <c r="BC788" s="85"/>
      <c r="BD788" s="85"/>
    </row>
    <row r="789" s="2" customFormat="true" ht="12.75" hidden="false" customHeight="true" outlineLevel="0" collapsed="false">
      <c r="A789" s="90" t="s">
        <v>969</v>
      </c>
      <c r="B789" s="90"/>
      <c r="C789" s="70"/>
      <c r="D789" s="71"/>
      <c r="E789" s="71"/>
      <c r="F789" s="71"/>
      <c r="G789" s="71"/>
      <c r="H789" s="71"/>
      <c r="I789" s="71"/>
      <c r="J789" s="141"/>
      <c r="K789" s="141"/>
      <c r="L789" s="71"/>
      <c r="M789" s="71"/>
      <c r="N789" s="71"/>
      <c r="O789" s="70"/>
      <c r="P789" s="71"/>
      <c r="Q789" s="71"/>
      <c r="R789" s="71"/>
      <c r="S789" s="141"/>
      <c r="T789" s="70"/>
      <c r="U789" s="71"/>
      <c r="V789" s="65"/>
    </row>
    <row r="790" s="2" customFormat="true" ht="12.75" hidden="false" customHeight="true" outlineLevel="0" collapsed="false">
      <c r="A790" s="65" t="n">
        <v>1</v>
      </c>
      <c r="B790" s="68" t="s">
        <v>765</v>
      </c>
      <c r="C790" s="70" t="n">
        <f aca="false">'Раздел 1'!P790</f>
        <v>122464.35756</v>
      </c>
      <c r="D790" s="70"/>
      <c r="E790" s="70"/>
      <c r="F790" s="70"/>
      <c r="G790" s="70"/>
      <c r="H790" s="70"/>
      <c r="I790" s="70"/>
      <c r="J790" s="141"/>
      <c r="K790" s="141"/>
      <c r="L790" s="70"/>
      <c r="M790" s="70"/>
      <c r="N790" s="71"/>
      <c r="O790" s="70"/>
      <c r="P790" s="70"/>
      <c r="Q790" s="70"/>
      <c r="R790" s="70"/>
      <c r="S790" s="141"/>
      <c r="T790" s="70" t="n">
        <v>122464.35756</v>
      </c>
      <c r="U790" s="70"/>
      <c r="V790" s="65" t="n">
        <v>2019</v>
      </c>
    </row>
    <row r="791" s="2" customFormat="true" ht="12.75" hidden="false" customHeight="true" outlineLevel="0" collapsed="false">
      <c r="A791" s="65" t="n">
        <v>2</v>
      </c>
      <c r="B791" s="68" t="s">
        <v>767</v>
      </c>
      <c r="C791" s="70" t="n">
        <f aca="false">'Раздел 1'!P791</f>
        <v>122153.715</v>
      </c>
      <c r="D791" s="70"/>
      <c r="E791" s="70"/>
      <c r="F791" s="70"/>
      <c r="G791" s="70"/>
      <c r="H791" s="70"/>
      <c r="I791" s="70"/>
      <c r="J791" s="141"/>
      <c r="K791" s="141"/>
      <c r="L791" s="70"/>
      <c r="M791" s="70"/>
      <c r="N791" s="71"/>
      <c r="O791" s="70"/>
      <c r="P791" s="70"/>
      <c r="Q791" s="70"/>
      <c r="R791" s="70"/>
      <c r="S791" s="141"/>
      <c r="T791" s="70" t="n">
        <v>122153.715</v>
      </c>
      <c r="U791" s="70"/>
      <c r="V791" s="65" t="n">
        <v>2019</v>
      </c>
    </row>
    <row r="792" s="2" customFormat="true" ht="12.75" hidden="false" customHeight="true" outlineLevel="0" collapsed="false">
      <c r="A792" s="65" t="n">
        <v>3</v>
      </c>
      <c r="B792" s="68" t="s">
        <v>768</v>
      </c>
      <c r="C792" s="70" t="n">
        <f aca="false">'Раздел 1'!P792</f>
        <v>128165.94288</v>
      </c>
      <c r="D792" s="70"/>
      <c r="E792" s="70"/>
      <c r="F792" s="70"/>
      <c r="G792" s="70"/>
      <c r="H792" s="70"/>
      <c r="I792" s="70"/>
      <c r="J792" s="141"/>
      <c r="K792" s="141"/>
      <c r="L792" s="70"/>
      <c r="M792" s="70"/>
      <c r="N792" s="71"/>
      <c r="O792" s="70"/>
      <c r="P792" s="70"/>
      <c r="Q792" s="70"/>
      <c r="R792" s="70"/>
      <c r="S792" s="141"/>
      <c r="T792" s="70" t="n">
        <v>128165.94288</v>
      </c>
      <c r="U792" s="70"/>
      <c r="V792" s="65" t="n">
        <v>2019</v>
      </c>
    </row>
    <row r="793" s="2" customFormat="true" ht="12.75" hidden="false" customHeight="true" outlineLevel="0" collapsed="false">
      <c r="A793" s="65" t="n">
        <v>4</v>
      </c>
      <c r="B793" s="68" t="s">
        <v>769</v>
      </c>
      <c r="C793" s="70" t="n">
        <f aca="false">'Раздел 1'!P793</f>
        <v>122218.4322</v>
      </c>
      <c r="D793" s="70"/>
      <c r="E793" s="70"/>
      <c r="F793" s="70"/>
      <c r="G793" s="70"/>
      <c r="H793" s="70"/>
      <c r="I793" s="70"/>
      <c r="J793" s="141"/>
      <c r="K793" s="141"/>
      <c r="L793" s="70"/>
      <c r="M793" s="70"/>
      <c r="N793" s="71"/>
      <c r="O793" s="70"/>
      <c r="P793" s="70"/>
      <c r="Q793" s="70"/>
      <c r="R793" s="70"/>
      <c r="S793" s="141"/>
      <c r="T793" s="70" t="n">
        <v>122218.4322</v>
      </c>
      <c r="U793" s="70"/>
      <c r="V793" s="65" t="n">
        <v>2019</v>
      </c>
    </row>
    <row r="794" s="2" customFormat="true" ht="12.75" hidden="false" customHeight="true" outlineLevel="0" collapsed="false">
      <c r="A794" s="65" t="n">
        <v>5</v>
      </c>
      <c r="B794" s="68" t="s">
        <v>770</v>
      </c>
      <c r="C794" s="70" t="n">
        <f aca="false">'Раздел 1'!P794</f>
        <v>124289.3826</v>
      </c>
      <c r="D794" s="70"/>
      <c r="E794" s="70"/>
      <c r="F794" s="70"/>
      <c r="G794" s="70"/>
      <c r="H794" s="70"/>
      <c r="I794" s="70"/>
      <c r="J794" s="141"/>
      <c r="K794" s="141"/>
      <c r="L794" s="70"/>
      <c r="M794" s="70"/>
      <c r="N794" s="71"/>
      <c r="O794" s="70"/>
      <c r="P794" s="70"/>
      <c r="Q794" s="70"/>
      <c r="R794" s="70"/>
      <c r="S794" s="141"/>
      <c r="T794" s="70" t="n">
        <v>124289.3826</v>
      </c>
      <c r="U794" s="70"/>
      <c r="V794" s="65" t="n">
        <v>2019</v>
      </c>
    </row>
    <row r="795" s="2" customFormat="true" ht="12.75" hidden="false" customHeight="true" outlineLevel="0" collapsed="false">
      <c r="A795" s="65" t="n">
        <v>6</v>
      </c>
      <c r="B795" s="68" t="s">
        <v>771</v>
      </c>
      <c r="C795" s="70" t="n">
        <f aca="false">'Раздел 1'!P795</f>
        <v>123266.85084</v>
      </c>
      <c r="D795" s="70"/>
      <c r="E795" s="70"/>
      <c r="F795" s="70"/>
      <c r="G795" s="70"/>
      <c r="H795" s="70"/>
      <c r="I795" s="70"/>
      <c r="J795" s="141"/>
      <c r="K795" s="141"/>
      <c r="L795" s="70"/>
      <c r="M795" s="70"/>
      <c r="N795" s="71"/>
      <c r="O795" s="70"/>
      <c r="P795" s="70"/>
      <c r="Q795" s="70"/>
      <c r="R795" s="70"/>
      <c r="S795" s="141"/>
      <c r="T795" s="70" t="n">
        <v>123266.85084</v>
      </c>
      <c r="U795" s="70"/>
      <c r="V795" s="65" t="n">
        <v>2019</v>
      </c>
    </row>
    <row r="796" s="2" customFormat="true" ht="12.75" hidden="false" customHeight="true" outlineLevel="0" collapsed="false">
      <c r="A796" s="65" t="n">
        <v>7</v>
      </c>
      <c r="B796" s="68" t="s">
        <v>772</v>
      </c>
      <c r="C796" s="70" t="n">
        <f aca="false">'Раздел 1'!P796</f>
        <v>123674.5692</v>
      </c>
      <c r="D796" s="70"/>
      <c r="E796" s="70"/>
      <c r="F796" s="70"/>
      <c r="G796" s="70"/>
      <c r="H796" s="70"/>
      <c r="I796" s="70"/>
      <c r="J796" s="141"/>
      <c r="K796" s="141"/>
      <c r="L796" s="70"/>
      <c r="M796" s="70"/>
      <c r="N796" s="71"/>
      <c r="O796" s="70"/>
      <c r="P796" s="70"/>
      <c r="Q796" s="70"/>
      <c r="R796" s="70"/>
      <c r="S796" s="141"/>
      <c r="T796" s="70" t="n">
        <v>123674.5692</v>
      </c>
      <c r="U796" s="70"/>
      <c r="V796" s="65" t="n">
        <v>2019</v>
      </c>
    </row>
    <row r="797" s="2" customFormat="true" ht="12.75" hidden="false" customHeight="true" outlineLevel="0" collapsed="false">
      <c r="A797" s="65" t="n">
        <v>8</v>
      </c>
      <c r="B797" s="68" t="s">
        <v>773</v>
      </c>
      <c r="C797" s="70" t="n">
        <f aca="false">'Раздел 1'!P797</f>
        <v>38568</v>
      </c>
      <c r="D797" s="70"/>
      <c r="E797" s="70"/>
      <c r="F797" s="70"/>
      <c r="G797" s="70"/>
      <c r="H797" s="70"/>
      <c r="I797" s="70"/>
      <c r="J797" s="141"/>
      <c r="K797" s="141"/>
      <c r="L797" s="70"/>
      <c r="M797" s="70"/>
      <c r="N797" s="71"/>
      <c r="O797" s="70"/>
      <c r="P797" s="70"/>
      <c r="Q797" s="70"/>
      <c r="R797" s="70"/>
      <c r="S797" s="141"/>
      <c r="T797" s="70" t="n">
        <v>38568</v>
      </c>
      <c r="U797" s="70"/>
      <c r="V797" s="65" t="n">
        <v>2019</v>
      </c>
    </row>
    <row r="798" s="2" customFormat="true" ht="12.75" hidden="false" customHeight="true" outlineLevel="0" collapsed="false">
      <c r="A798" s="65" t="n">
        <v>9</v>
      </c>
      <c r="B798" s="68" t="s">
        <v>774</v>
      </c>
      <c r="C798" s="70" t="n">
        <f aca="false">'Раздел 1'!P798</f>
        <v>38277</v>
      </c>
      <c r="D798" s="70"/>
      <c r="E798" s="70"/>
      <c r="F798" s="70"/>
      <c r="G798" s="70"/>
      <c r="H798" s="70"/>
      <c r="I798" s="70"/>
      <c r="J798" s="141"/>
      <c r="K798" s="141"/>
      <c r="L798" s="70"/>
      <c r="M798" s="70"/>
      <c r="N798" s="71"/>
      <c r="O798" s="70"/>
      <c r="P798" s="70"/>
      <c r="Q798" s="70"/>
      <c r="R798" s="70"/>
      <c r="S798" s="141"/>
      <c r="T798" s="70" t="n">
        <v>38277</v>
      </c>
      <c r="U798" s="70"/>
      <c r="V798" s="65" t="n">
        <v>2019</v>
      </c>
    </row>
    <row r="799" s="2" customFormat="true" ht="12.75" hidden="false" customHeight="true" outlineLevel="0" collapsed="false">
      <c r="A799" s="65" t="n">
        <v>10</v>
      </c>
      <c r="B799" s="68" t="s">
        <v>970</v>
      </c>
      <c r="C799" s="70" t="n">
        <f aca="false">'Раздел 1'!P799</f>
        <v>38248</v>
      </c>
      <c r="D799" s="70"/>
      <c r="E799" s="70"/>
      <c r="F799" s="70"/>
      <c r="G799" s="70"/>
      <c r="H799" s="70"/>
      <c r="I799" s="70"/>
      <c r="J799" s="141"/>
      <c r="K799" s="141"/>
      <c r="L799" s="70"/>
      <c r="M799" s="70"/>
      <c r="N799" s="71"/>
      <c r="O799" s="70"/>
      <c r="P799" s="70"/>
      <c r="Q799" s="70"/>
      <c r="R799" s="70"/>
      <c r="S799" s="141"/>
      <c r="T799" s="70" t="n">
        <v>38248</v>
      </c>
      <c r="U799" s="70"/>
      <c r="V799" s="65" t="n">
        <v>2019</v>
      </c>
    </row>
    <row r="800" s="2" customFormat="true" ht="12.75" hidden="false" customHeight="true" outlineLevel="0" collapsed="false">
      <c r="A800" s="65" t="n">
        <v>11</v>
      </c>
      <c r="B800" s="68" t="s">
        <v>776</v>
      </c>
      <c r="C800" s="70" t="n">
        <f aca="false">'Раздел 1'!P800</f>
        <v>39539</v>
      </c>
      <c r="D800" s="70"/>
      <c r="E800" s="70"/>
      <c r="F800" s="70"/>
      <c r="G800" s="70"/>
      <c r="H800" s="70"/>
      <c r="I800" s="70"/>
      <c r="J800" s="141"/>
      <c r="K800" s="141"/>
      <c r="L800" s="70"/>
      <c r="M800" s="70"/>
      <c r="N800" s="71"/>
      <c r="O800" s="70"/>
      <c r="P800" s="70"/>
      <c r="Q800" s="70"/>
      <c r="R800" s="70"/>
      <c r="S800" s="141"/>
      <c r="T800" s="70" t="n">
        <v>39539</v>
      </c>
      <c r="U800" s="70"/>
      <c r="V800" s="65" t="n">
        <v>2019</v>
      </c>
    </row>
    <row r="801" s="2" customFormat="true" ht="12.75" hidden="false" customHeight="true" outlineLevel="0" collapsed="false">
      <c r="A801" s="65" t="n">
        <v>12</v>
      </c>
      <c r="B801" s="68" t="s">
        <v>777</v>
      </c>
      <c r="C801" s="70" t="n">
        <f aca="false">'Раздел 1'!P801</f>
        <v>39468</v>
      </c>
      <c r="D801" s="70"/>
      <c r="E801" s="70"/>
      <c r="F801" s="70"/>
      <c r="G801" s="70"/>
      <c r="H801" s="70"/>
      <c r="I801" s="70"/>
      <c r="J801" s="141"/>
      <c r="K801" s="141"/>
      <c r="L801" s="70"/>
      <c r="M801" s="70"/>
      <c r="N801" s="71"/>
      <c r="O801" s="70"/>
      <c r="P801" s="70"/>
      <c r="Q801" s="70"/>
      <c r="R801" s="70"/>
      <c r="S801" s="141"/>
      <c r="T801" s="70" t="n">
        <v>39468</v>
      </c>
      <c r="U801" s="70"/>
      <c r="V801" s="65" t="n">
        <v>2019</v>
      </c>
    </row>
    <row r="802" s="2" customFormat="true" ht="12.75" hidden="false" customHeight="true" outlineLevel="0" collapsed="false">
      <c r="A802" s="65" t="n">
        <v>13</v>
      </c>
      <c r="B802" s="68" t="s">
        <v>778</v>
      </c>
      <c r="C802" s="70" t="n">
        <f aca="false">'Раздел 1'!P802</f>
        <v>39024</v>
      </c>
      <c r="D802" s="70"/>
      <c r="E802" s="70"/>
      <c r="F802" s="70"/>
      <c r="G802" s="70"/>
      <c r="H802" s="70"/>
      <c r="I802" s="70"/>
      <c r="J802" s="141"/>
      <c r="K802" s="141"/>
      <c r="L802" s="70"/>
      <c r="M802" s="70"/>
      <c r="N802" s="71"/>
      <c r="O802" s="70"/>
      <c r="P802" s="70"/>
      <c r="Q802" s="70"/>
      <c r="R802" s="70"/>
      <c r="S802" s="141"/>
      <c r="T802" s="70" t="n">
        <v>39024</v>
      </c>
      <c r="U802" s="70"/>
      <c r="V802" s="65" t="n">
        <v>2019</v>
      </c>
    </row>
    <row r="803" s="2" customFormat="true" ht="12.75" hidden="false" customHeight="true" outlineLevel="0" collapsed="false">
      <c r="A803" s="65" t="n">
        <v>14</v>
      </c>
      <c r="B803" s="68" t="s">
        <v>779</v>
      </c>
      <c r="C803" s="70" t="n">
        <f aca="false">'Раздел 1'!P803</f>
        <v>31604</v>
      </c>
      <c r="D803" s="70"/>
      <c r="E803" s="70"/>
      <c r="F803" s="70"/>
      <c r="G803" s="70"/>
      <c r="H803" s="70"/>
      <c r="I803" s="70"/>
      <c r="J803" s="141"/>
      <c r="K803" s="141"/>
      <c r="L803" s="70"/>
      <c r="M803" s="70"/>
      <c r="N803" s="71"/>
      <c r="O803" s="70"/>
      <c r="P803" s="70"/>
      <c r="Q803" s="70"/>
      <c r="R803" s="70"/>
      <c r="S803" s="141"/>
      <c r="T803" s="70" t="n">
        <v>31604</v>
      </c>
      <c r="U803" s="70"/>
      <c r="V803" s="65" t="n">
        <v>2019</v>
      </c>
    </row>
    <row r="804" s="2" customFormat="true" ht="12.75" hidden="false" customHeight="true" outlineLevel="0" collapsed="false">
      <c r="A804" s="65" t="n">
        <v>15</v>
      </c>
      <c r="B804" s="68" t="s">
        <v>781</v>
      </c>
      <c r="C804" s="70" t="n">
        <f aca="false">'Раздел 1'!P804</f>
        <v>32243</v>
      </c>
      <c r="D804" s="70"/>
      <c r="E804" s="70"/>
      <c r="F804" s="70"/>
      <c r="G804" s="70"/>
      <c r="H804" s="70"/>
      <c r="I804" s="70"/>
      <c r="J804" s="141"/>
      <c r="K804" s="141"/>
      <c r="L804" s="70"/>
      <c r="M804" s="70"/>
      <c r="N804" s="71"/>
      <c r="O804" s="70"/>
      <c r="P804" s="70"/>
      <c r="Q804" s="70"/>
      <c r="R804" s="70"/>
      <c r="S804" s="141"/>
      <c r="T804" s="70" t="n">
        <v>32243</v>
      </c>
      <c r="U804" s="70"/>
      <c r="V804" s="65" t="n">
        <v>2019</v>
      </c>
    </row>
    <row r="805" s="2" customFormat="true" ht="12.75" hidden="false" customHeight="true" outlineLevel="0" collapsed="false">
      <c r="A805" s="65" t="n">
        <v>16</v>
      </c>
      <c r="B805" s="68" t="s">
        <v>782</v>
      </c>
      <c r="C805" s="70" t="n">
        <f aca="false">'Раздел 1'!P805</f>
        <v>30928</v>
      </c>
      <c r="D805" s="70"/>
      <c r="E805" s="70"/>
      <c r="F805" s="71"/>
      <c r="G805" s="70"/>
      <c r="H805" s="70"/>
      <c r="I805" s="70"/>
      <c r="J805" s="141"/>
      <c r="K805" s="141"/>
      <c r="L805" s="70"/>
      <c r="M805" s="70"/>
      <c r="N805" s="71"/>
      <c r="O805" s="70"/>
      <c r="P805" s="70"/>
      <c r="Q805" s="70"/>
      <c r="R805" s="70"/>
      <c r="S805" s="141"/>
      <c r="T805" s="70" t="n">
        <v>30928</v>
      </c>
      <c r="U805" s="70"/>
      <c r="V805" s="65" t="n">
        <v>2019</v>
      </c>
    </row>
    <row r="806" s="2" customFormat="true" ht="12.75" hidden="false" customHeight="true" outlineLevel="0" collapsed="false">
      <c r="A806" s="65" t="n">
        <v>17</v>
      </c>
      <c r="B806" s="68" t="s">
        <v>783</v>
      </c>
      <c r="C806" s="70" t="n">
        <f aca="false">'Раздел 1'!P806</f>
        <v>31400</v>
      </c>
      <c r="D806" s="70"/>
      <c r="E806" s="70"/>
      <c r="F806" s="71"/>
      <c r="G806" s="70"/>
      <c r="H806" s="70"/>
      <c r="I806" s="70"/>
      <c r="J806" s="141"/>
      <c r="K806" s="141"/>
      <c r="L806" s="70"/>
      <c r="M806" s="70"/>
      <c r="N806" s="71"/>
      <c r="O806" s="70"/>
      <c r="P806" s="70"/>
      <c r="Q806" s="70"/>
      <c r="R806" s="70"/>
      <c r="S806" s="141"/>
      <c r="T806" s="70" t="n">
        <v>31400</v>
      </c>
      <c r="U806" s="70"/>
      <c r="V806" s="65" t="n">
        <v>2019</v>
      </c>
    </row>
    <row r="807" s="2" customFormat="true" ht="12.75" hidden="false" customHeight="true" outlineLevel="0" collapsed="false">
      <c r="A807" s="65" t="n">
        <v>18</v>
      </c>
      <c r="B807" s="68" t="s">
        <v>784</v>
      </c>
      <c r="C807" s="70" t="n">
        <f aca="false">'Раздел 1'!P807</f>
        <v>29334</v>
      </c>
      <c r="D807" s="70"/>
      <c r="E807" s="70"/>
      <c r="F807" s="71"/>
      <c r="G807" s="70"/>
      <c r="H807" s="70"/>
      <c r="I807" s="70"/>
      <c r="J807" s="141"/>
      <c r="K807" s="141"/>
      <c r="L807" s="70"/>
      <c r="M807" s="70"/>
      <c r="N807" s="71"/>
      <c r="O807" s="70"/>
      <c r="P807" s="70"/>
      <c r="Q807" s="70"/>
      <c r="R807" s="70"/>
      <c r="S807" s="141"/>
      <c r="T807" s="70" t="n">
        <v>29334</v>
      </c>
      <c r="U807" s="70"/>
      <c r="V807" s="65" t="n">
        <v>2019</v>
      </c>
    </row>
    <row r="808" s="2" customFormat="true" ht="12.75" hidden="false" customHeight="true" outlineLevel="0" collapsed="false">
      <c r="A808" s="65" t="n">
        <v>19</v>
      </c>
      <c r="B808" s="68" t="s">
        <v>785</v>
      </c>
      <c r="C808" s="70" t="n">
        <f aca="false">'Раздел 1'!P808</f>
        <v>24888</v>
      </c>
      <c r="D808" s="70"/>
      <c r="E808" s="70"/>
      <c r="F808" s="71"/>
      <c r="G808" s="70"/>
      <c r="H808" s="70"/>
      <c r="I808" s="70"/>
      <c r="J808" s="141"/>
      <c r="K808" s="141"/>
      <c r="L808" s="70"/>
      <c r="M808" s="70"/>
      <c r="N808" s="71"/>
      <c r="O808" s="70"/>
      <c r="P808" s="70"/>
      <c r="Q808" s="70"/>
      <c r="R808" s="70"/>
      <c r="S808" s="141"/>
      <c r="T808" s="70" t="n">
        <v>24888</v>
      </c>
      <c r="U808" s="70"/>
      <c r="V808" s="65" t="n">
        <v>2019</v>
      </c>
    </row>
    <row r="809" s="2" customFormat="true" ht="12.75" hidden="false" customHeight="true" outlineLevel="0" collapsed="false">
      <c r="A809" s="65" t="n">
        <v>20</v>
      </c>
      <c r="B809" s="68" t="s">
        <v>786</v>
      </c>
      <c r="C809" s="70" t="n">
        <f aca="false">'Раздел 1'!P809</f>
        <v>25408</v>
      </c>
      <c r="D809" s="70"/>
      <c r="E809" s="70"/>
      <c r="F809" s="71"/>
      <c r="G809" s="70"/>
      <c r="H809" s="70"/>
      <c r="I809" s="70"/>
      <c r="J809" s="141"/>
      <c r="K809" s="141"/>
      <c r="L809" s="70"/>
      <c r="M809" s="70"/>
      <c r="N809" s="71"/>
      <c r="O809" s="70"/>
      <c r="P809" s="70"/>
      <c r="Q809" s="70"/>
      <c r="R809" s="70"/>
      <c r="S809" s="141"/>
      <c r="T809" s="70" t="n">
        <v>25408</v>
      </c>
      <c r="U809" s="70"/>
      <c r="V809" s="65" t="n">
        <v>2019</v>
      </c>
    </row>
    <row r="810" s="2" customFormat="true" ht="12.75" hidden="false" customHeight="true" outlineLevel="0" collapsed="false">
      <c r="A810" s="65" t="n">
        <v>21</v>
      </c>
      <c r="B810" s="68" t="s">
        <v>787</v>
      </c>
      <c r="C810" s="70" t="n">
        <f aca="false">'Раздел 1'!P810</f>
        <v>15263120.172</v>
      </c>
      <c r="D810" s="70" t="n">
        <f aca="false">C810*0.07</f>
        <v>1068418.41204</v>
      </c>
      <c r="E810" s="70" t="n">
        <f aca="false">C810*0.05</f>
        <v>763156.0086</v>
      </c>
      <c r="F810" s="70" t="n">
        <v>684699</v>
      </c>
      <c r="G810" s="70" t="n">
        <f aca="false">0.06*C810</f>
        <v>915787.21032</v>
      </c>
      <c r="H810" s="70" t="n">
        <f aca="false">C810*0.1</f>
        <v>1526312.0172</v>
      </c>
      <c r="I810" s="70" t="n">
        <f aca="false">0.05*C810</f>
        <v>763156.0086</v>
      </c>
      <c r="J810" s="141"/>
      <c r="K810" s="141"/>
      <c r="L810" s="70" t="n">
        <v>1248</v>
      </c>
      <c r="M810" s="70" t="n">
        <f aca="false">0.25*C810</f>
        <v>3815780.043</v>
      </c>
      <c r="N810" s="70" t="n">
        <v>668.3</v>
      </c>
      <c r="O810" s="70" t="n">
        <f aca="false">0.03*C810</f>
        <v>457893.60516</v>
      </c>
      <c r="P810" s="70" t="n">
        <v>3285</v>
      </c>
      <c r="Q810" s="70" t="n">
        <f aca="false">C810-D810-E810-F810-G810-H810-I810-M810-O810-R810-T810-U810</f>
        <v>3664008.18369067</v>
      </c>
      <c r="R810" s="70" t="n">
        <f aca="false">0.05*C810</f>
        <v>763156.0086</v>
      </c>
      <c r="S810" s="141"/>
      <c r="T810" s="70" t="n">
        <f aca="false">C810*0.04</f>
        <v>610524.80688</v>
      </c>
      <c r="U810" s="70" t="n">
        <f aca="false">0.0214*(D810+E810+F810+G810+H810+I810+M810+O810+R810)</f>
        <v>230228.867909328</v>
      </c>
      <c r="V810" s="65" t="n">
        <v>2019</v>
      </c>
    </row>
    <row r="811" s="138" customFormat="true" ht="12.75" hidden="false" customHeight="true" outlineLevel="0" collapsed="false">
      <c r="A811" s="47" t="s">
        <v>789</v>
      </c>
      <c r="B811" s="47"/>
      <c r="C811" s="54" t="n">
        <f aca="false">SUM(C790:C810)</f>
        <v>16568282.42228</v>
      </c>
      <c r="D811" s="54" t="n">
        <f aca="false">SUM(D790:D810)</f>
        <v>1068418.41204</v>
      </c>
      <c r="E811" s="54" t="n">
        <f aca="false">SUM(E790:E810)</f>
        <v>763156.0086</v>
      </c>
      <c r="F811" s="54" t="n">
        <f aca="false">SUM(F790:F810)</f>
        <v>684699</v>
      </c>
      <c r="G811" s="54" t="n">
        <f aca="false">SUM(G790:G810)</f>
        <v>915787.21032</v>
      </c>
      <c r="H811" s="54" t="n">
        <f aca="false">SUM(H790:H810)</f>
        <v>1526312.0172</v>
      </c>
      <c r="I811" s="54" t="n">
        <f aca="false">SUM(I790:I810)</f>
        <v>763156.0086</v>
      </c>
      <c r="J811" s="54" t="n">
        <f aca="false">SUM(J790:J810)</f>
        <v>0</v>
      </c>
      <c r="K811" s="54" t="n">
        <f aca="false">SUM(K790:K810)</f>
        <v>0</v>
      </c>
      <c r="L811" s="54" t="n">
        <f aca="false">SUM(L790:L810)</f>
        <v>1248</v>
      </c>
      <c r="M811" s="54" t="n">
        <f aca="false">SUM(M790:M810)</f>
        <v>3815780.043</v>
      </c>
      <c r="N811" s="54" t="n">
        <f aca="false">SUM(N790:N810)</f>
        <v>668.3</v>
      </c>
      <c r="O811" s="54" t="n">
        <f aca="false">SUM(O790:O810)</f>
        <v>457893.60516</v>
      </c>
      <c r="P811" s="54" t="n">
        <f aca="false">SUM(P790:P810)</f>
        <v>3285</v>
      </c>
      <c r="Q811" s="54" t="n">
        <f aca="false">SUM(Q790:Q810)</f>
        <v>3664008.18369067</v>
      </c>
      <c r="R811" s="54" t="n">
        <f aca="false">SUM(R790:R810)</f>
        <v>763156.0086</v>
      </c>
      <c r="S811" s="54" t="n">
        <f aca="false">SUM(S790:S810)</f>
        <v>0</v>
      </c>
      <c r="T811" s="54" t="n">
        <f aca="false">SUM(T790:T810)</f>
        <v>1915687.05716</v>
      </c>
      <c r="U811" s="54" t="n">
        <f aca="false">SUM(U790:U810)</f>
        <v>230228.867909328</v>
      </c>
      <c r="V811" s="49"/>
      <c r="W811" s="85"/>
      <c r="X811" s="85"/>
      <c r="Y811" s="85"/>
      <c r="Z811" s="85"/>
      <c r="AA811" s="85"/>
      <c r="AB811" s="85"/>
      <c r="AC811" s="85"/>
      <c r="AD811" s="85"/>
      <c r="AE811" s="85"/>
      <c r="AF811" s="85"/>
      <c r="AG811" s="85"/>
      <c r="AH811" s="85"/>
      <c r="AI811" s="85"/>
      <c r="AJ811" s="85"/>
      <c r="AK811" s="85"/>
      <c r="AL811" s="85"/>
      <c r="AM811" s="85"/>
      <c r="AN811" s="85"/>
      <c r="AO811" s="85"/>
      <c r="AP811" s="85"/>
      <c r="AQ811" s="85"/>
      <c r="AR811" s="85"/>
      <c r="AS811" s="85"/>
      <c r="AT811" s="85"/>
      <c r="AU811" s="85"/>
      <c r="AV811" s="85"/>
      <c r="AW811" s="85"/>
      <c r="AX811" s="85"/>
      <c r="AY811" s="85"/>
      <c r="AZ811" s="85"/>
      <c r="BA811" s="85"/>
      <c r="BB811" s="85"/>
      <c r="BC811" s="85"/>
      <c r="BD811" s="85"/>
    </row>
    <row r="812" s="2" customFormat="true" ht="12.75" hidden="false" customHeight="true" outlineLevel="0" collapsed="false">
      <c r="A812" s="65" t="n">
        <v>1</v>
      </c>
      <c r="B812" s="68" t="s">
        <v>790</v>
      </c>
      <c r="C812" s="70" t="n">
        <f aca="false">D812+E812+F812+G812+H812+I812+K812+M812+O812+Q812+R812+T812+U812+S812</f>
        <v>13435.48</v>
      </c>
      <c r="D812" s="70"/>
      <c r="E812" s="70"/>
      <c r="F812" s="70"/>
      <c r="G812" s="70"/>
      <c r="H812" s="70"/>
      <c r="I812" s="70"/>
      <c r="J812" s="141"/>
      <c r="K812" s="141"/>
      <c r="L812" s="70"/>
      <c r="M812" s="70"/>
      <c r="N812" s="70"/>
      <c r="O812" s="70"/>
      <c r="P812" s="70"/>
      <c r="Q812" s="70"/>
      <c r="R812" s="70"/>
      <c r="S812" s="141"/>
      <c r="T812" s="70" t="n">
        <v>13435.48</v>
      </c>
      <c r="U812" s="70"/>
      <c r="V812" s="65" t="n">
        <v>2020</v>
      </c>
    </row>
    <row r="813" s="2" customFormat="true" ht="12.75" hidden="false" customHeight="true" outlineLevel="0" collapsed="false">
      <c r="A813" s="65" t="n">
        <v>2</v>
      </c>
      <c r="B813" s="68" t="s">
        <v>791</v>
      </c>
      <c r="C813" s="70" t="n">
        <f aca="false">D813+E813+F813+G813+H813+I813+K813+M813+O813+Q813+R813+T813+U813+S813</f>
        <v>51869.35</v>
      </c>
      <c r="D813" s="70"/>
      <c r="E813" s="70"/>
      <c r="F813" s="70"/>
      <c r="G813" s="70"/>
      <c r="H813" s="70"/>
      <c r="I813" s="70"/>
      <c r="J813" s="141"/>
      <c r="K813" s="141"/>
      <c r="L813" s="70"/>
      <c r="M813" s="70"/>
      <c r="N813" s="70"/>
      <c r="O813" s="70"/>
      <c r="P813" s="70"/>
      <c r="Q813" s="70"/>
      <c r="R813" s="70"/>
      <c r="S813" s="141"/>
      <c r="T813" s="70" t="n">
        <v>51869.35</v>
      </c>
      <c r="U813" s="70"/>
      <c r="V813" s="65" t="n">
        <v>2020</v>
      </c>
    </row>
    <row r="814" s="2" customFormat="true" ht="12.75" hidden="false" customHeight="true" outlineLevel="0" collapsed="false">
      <c r="A814" s="65" t="n">
        <v>3</v>
      </c>
      <c r="B814" s="68" t="s">
        <v>792</v>
      </c>
      <c r="C814" s="70" t="n">
        <f aca="false">D814+E814+F814+G814+H814+I814+K814+M814+O814+Q814+R814+T814+U814+S814</f>
        <v>32705.65</v>
      </c>
      <c r="D814" s="70"/>
      <c r="E814" s="70"/>
      <c r="F814" s="70"/>
      <c r="G814" s="70"/>
      <c r="H814" s="70"/>
      <c r="I814" s="70"/>
      <c r="J814" s="141"/>
      <c r="K814" s="141"/>
      <c r="L814" s="70"/>
      <c r="M814" s="70"/>
      <c r="N814" s="70"/>
      <c r="O814" s="70"/>
      <c r="P814" s="70"/>
      <c r="Q814" s="70"/>
      <c r="R814" s="70"/>
      <c r="S814" s="141"/>
      <c r="T814" s="70" t="n">
        <v>32705.65</v>
      </c>
      <c r="U814" s="70"/>
      <c r="V814" s="65" t="n">
        <v>2020</v>
      </c>
    </row>
    <row r="815" s="2" customFormat="true" ht="12.75" hidden="false" customHeight="true" outlineLevel="0" collapsed="false">
      <c r="A815" s="65" t="n">
        <v>4</v>
      </c>
      <c r="B815" s="68" t="s">
        <v>793</v>
      </c>
      <c r="C815" s="70" t="n">
        <f aca="false">D815+E815+F815+G815+H815+I815+K815+M815+O815+Q815+R815+T815+U815+S815</f>
        <v>52370.83</v>
      </c>
      <c r="D815" s="70"/>
      <c r="E815" s="70"/>
      <c r="F815" s="70"/>
      <c r="G815" s="70"/>
      <c r="H815" s="70"/>
      <c r="I815" s="70"/>
      <c r="J815" s="141"/>
      <c r="K815" s="141"/>
      <c r="L815" s="70"/>
      <c r="M815" s="70"/>
      <c r="N815" s="70"/>
      <c r="O815" s="70"/>
      <c r="P815" s="70"/>
      <c r="Q815" s="70"/>
      <c r="R815" s="70"/>
      <c r="S815" s="141"/>
      <c r="T815" s="70" t="n">
        <v>52370.83</v>
      </c>
      <c r="U815" s="70"/>
      <c r="V815" s="65" t="n">
        <v>2020</v>
      </c>
    </row>
    <row r="816" s="2" customFormat="true" ht="12.75" hidden="false" customHeight="true" outlineLevel="0" collapsed="false">
      <c r="A816" s="65" t="n">
        <v>5</v>
      </c>
      <c r="B816" s="68" t="s">
        <v>794</v>
      </c>
      <c r="C816" s="70" t="n">
        <f aca="false">D816+E816+F816+G816+H816+I816+K816+M816+O816+Q816+R816+T816+U816+S816</f>
        <v>51681.29</v>
      </c>
      <c r="D816" s="70"/>
      <c r="E816" s="70"/>
      <c r="F816" s="70"/>
      <c r="G816" s="70"/>
      <c r="H816" s="70"/>
      <c r="I816" s="70"/>
      <c r="J816" s="141"/>
      <c r="K816" s="141"/>
      <c r="L816" s="70"/>
      <c r="M816" s="70"/>
      <c r="N816" s="70"/>
      <c r="O816" s="70"/>
      <c r="P816" s="70"/>
      <c r="Q816" s="70"/>
      <c r="R816" s="70"/>
      <c r="S816" s="141"/>
      <c r="T816" s="70" t="n">
        <v>51681.29</v>
      </c>
      <c r="U816" s="70"/>
      <c r="V816" s="65" t="n">
        <v>2020</v>
      </c>
    </row>
    <row r="817" s="2" customFormat="true" ht="12.75" hidden="false" customHeight="true" outlineLevel="0" collapsed="false">
      <c r="A817" s="65" t="n">
        <v>6</v>
      </c>
      <c r="B817" s="68" t="s">
        <v>795</v>
      </c>
      <c r="C817" s="70" t="n">
        <f aca="false">D817+E817+F817+G817+H817+I817+K817+M817+O817+Q817+R817+T817+U817+S817</f>
        <v>15875.22</v>
      </c>
      <c r="D817" s="70"/>
      <c r="E817" s="70"/>
      <c r="F817" s="70"/>
      <c r="G817" s="70"/>
      <c r="H817" s="70"/>
      <c r="I817" s="70"/>
      <c r="J817" s="141"/>
      <c r="K817" s="141"/>
      <c r="L817" s="70"/>
      <c r="M817" s="70"/>
      <c r="N817" s="70"/>
      <c r="O817" s="70"/>
      <c r="P817" s="70"/>
      <c r="Q817" s="70"/>
      <c r="R817" s="70"/>
      <c r="S817" s="141"/>
      <c r="T817" s="70" t="n">
        <v>15875.22</v>
      </c>
      <c r="U817" s="70"/>
      <c r="V817" s="65" t="n">
        <v>2020</v>
      </c>
    </row>
    <row r="818" s="2" customFormat="true" ht="12.75" hidden="false" customHeight="true" outlineLevel="0" collapsed="false">
      <c r="A818" s="65" t="n">
        <v>7</v>
      </c>
      <c r="B818" s="68" t="s">
        <v>796</v>
      </c>
      <c r="C818" s="70" t="n">
        <f aca="false">D818+E818+F818+G818+H818+I818+K818+M818+O818+Q818+R818+T818+U818+S818</f>
        <v>116814.55</v>
      </c>
      <c r="D818" s="70"/>
      <c r="E818" s="70"/>
      <c r="F818" s="70"/>
      <c r="G818" s="70"/>
      <c r="H818" s="70"/>
      <c r="I818" s="70"/>
      <c r="J818" s="141"/>
      <c r="K818" s="141"/>
      <c r="L818" s="70"/>
      <c r="M818" s="70"/>
      <c r="N818" s="70"/>
      <c r="O818" s="70"/>
      <c r="P818" s="70"/>
      <c r="Q818" s="70"/>
      <c r="R818" s="70"/>
      <c r="S818" s="141"/>
      <c r="T818" s="70" t="n">
        <v>116814.55</v>
      </c>
      <c r="U818" s="70"/>
      <c r="V818" s="65" t="n">
        <v>2020</v>
      </c>
    </row>
    <row r="819" s="2" customFormat="true" ht="12.75" hidden="false" customHeight="true" outlineLevel="0" collapsed="false">
      <c r="A819" s="65" t="n">
        <v>8</v>
      </c>
      <c r="B819" s="68" t="s">
        <v>797</v>
      </c>
      <c r="C819" s="70" t="n">
        <f aca="false">D819+E819+F819+G819+H819+I819+K819+M819+O819+Q819+R819+T819+U819+S819</f>
        <v>151049.94</v>
      </c>
      <c r="D819" s="70"/>
      <c r="E819" s="70"/>
      <c r="F819" s="70"/>
      <c r="G819" s="70"/>
      <c r="H819" s="70"/>
      <c r="I819" s="70"/>
      <c r="J819" s="141"/>
      <c r="K819" s="141"/>
      <c r="L819" s="70"/>
      <c r="M819" s="70"/>
      <c r="N819" s="70"/>
      <c r="O819" s="70"/>
      <c r="P819" s="70"/>
      <c r="Q819" s="70"/>
      <c r="R819" s="70"/>
      <c r="S819" s="141"/>
      <c r="T819" s="70" t="n">
        <v>151049.94</v>
      </c>
      <c r="U819" s="70"/>
      <c r="V819" s="65" t="n">
        <v>2020</v>
      </c>
    </row>
    <row r="820" s="2" customFormat="true" ht="12.75" hidden="false" customHeight="true" outlineLevel="0" collapsed="false">
      <c r="A820" s="65" t="n">
        <v>9</v>
      </c>
      <c r="B820" s="68" t="s">
        <v>798</v>
      </c>
      <c r="C820" s="70" t="n">
        <f aca="false">D820+E820+F820+G820+H820+I820+K820+M820+O820+Q820+R820+T820+U820+S820</f>
        <v>69247.4</v>
      </c>
      <c r="D820" s="70"/>
      <c r="E820" s="70"/>
      <c r="F820" s="70"/>
      <c r="G820" s="70"/>
      <c r="H820" s="70"/>
      <c r="I820" s="70"/>
      <c r="J820" s="141"/>
      <c r="K820" s="141"/>
      <c r="L820" s="70"/>
      <c r="M820" s="70"/>
      <c r="N820" s="70"/>
      <c r="O820" s="70"/>
      <c r="P820" s="70"/>
      <c r="Q820" s="70"/>
      <c r="R820" s="70"/>
      <c r="S820" s="141"/>
      <c r="T820" s="70" t="n">
        <v>69247.4</v>
      </c>
      <c r="U820" s="70"/>
      <c r="V820" s="65" t="n">
        <v>2020</v>
      </c>
    </row>
    <row r="821" s="2" customFormat="true" ht="12.75" hidden="false" customHeight="true" outlineLevel="0" collapsed="false">
      <c r="A821" s="65" t="n">
        <v>10</v>
      </c>
      <c r="B821" s="68" t="s">
        <v>800</v>
      </c>
      <c r="C821" s="70" t="n">
        <f aca="false">D821+E821+F821+G821+H821+I821+K821+M821+O821+Q821+R821+T821+U821+S821</f>
        <v>124871.84</v>
      </c>
      <c r="D821" s="70"/>
      <c r="E821" s="70"/>
      <c r="F821" s="70"/>
      <c r="G821" s="70"/>
      <c r="H821" s="70"/>
      <c r="I821" s="70"/>
      <c r="J821" s="141"/>
      <c r="K821" s="141"/>
      <c r="L821" s="70"/>
      <c r="M821" s="70"/>
      <c r="N821" s="70"/>
      <c r="O821" s="70"/>
      <c r="P821" s="70"/>
      <c r="Q821" s="70"/>
      <c r="R821" s="70"/>
      <c r="S821" s="141"/>
      <c r="T821" s="70" t="n">
        <v>124871.84</v>
      </c>
      <c r="U821" s="70"/>
      <c r="V821" s="65" t="n">
        <v>2020</v>
      </c>
    </row>
    <row r="822" s="2" customFormat="true" ht="12.75" hidden="false" customHeight="true" outlineLevel="0" collapsed="false">
      <c r="A822" s="65" t="n">
        <v>11</v>
      </c>
      <c r="B822" s="68" t="s">
        <v>801</v>
      </c>
      <c r="C822" s="70" t="n">
        <f aca="false">D822+E822+F822+G822+H822+I822+K822+M822+O822+Q822+R822+T822+U822+S822</f>
        <v>95522.59</v>
      </c>
      <c r="D822" s="70"/>
      <c r="E822" s="70"/>
      <c r="F822" s="70"/>
      <c r="G822" s="70"/>
      <c r="H822" s="70"/>
      <c r="I822" s="70"/>
      <c r="J822" s="141"/>
      <c r="K822" s="141"/>
      <c r="L822" s="70"/>
      <c r="M822" s="70"/>
      <c r="N822" s="70"/>
      <c r="O822" s="70"/>
      <c r="P822" s="70"/>
      <c r="Q822" s="70"/>
      <c r="R822" s="70"/>
      <c r="S822" s="141"/>
      <c r="T822" s="70" t="n">
        <v>95522.59</v>
      </c>
      <c r="U822" s="70"/>
      <c r="V822" s="65" t="n">
        <v>2020</v>
      </c>
    </row>
    <row r="823" s="2" customFormat="true" ht="12.75" hidden="false" customHeight="true" outlineLevel="0" collapsed="false">
      <c r="A823" s="65" t="n">
        <v>12</v>
      </c>
      <c r="B823" s="68" t="s">
        <v>802</v>
      </c>
      <c r="C823" s="70" t="n">
        <f aca="false">D823+E823+F823+G823+H823+I823+K823+M823+O823+Q823+R823+T823+U823+S823</f>
        <v>16775152.88</v>
      </c>
      <c r="D823" s="70" t="n">
        <v>682805</v>
      </c>
      <c r="E823" s="70" t="n">
        <v>2617722.73</v>
      </c>
      <c r="F823" s="70"/>
      <c r="G823" s="70" t="n">
        <v>1698795.42</v>
      </c>
      <c r="H823" s="70"/>
      <c r="I823" s="70" t="n">
        <v>631071.12</v>
      </c>
      <c r="J823" s="141"/>
      <c r="K823" s="141"/>
      <c r="L823" s="70" t="n">
        <v>1218</v>
      </c>
      <c r="M823" s="70" t="n">
        <v>4947257</v>
      </c>
      <c r="N823" s="70" t="n">
        <v>452.7</v>
      </c>
      <c r="O823" s="70" t="n">
        <v>166785.43</v>
      </c>
      <c r="P823" s="70" t="n">
        <v>1660</v>
      </c>
      <c r="Q823" s="70" t="n">
        <v>4289857.71</v>
      </c>
      <c r="R823" s="70" t="n">
        <v>966148.32</v>
      </c>
      <c r="S823" s="141"/>
      <c r="T823" s="70" t="n">
        <v>452438</v>
      </c>
      <c r="U823" s="70" t="n">
        <v>322272.15</v>
      </c>
      <c r="V823" s="65" t="n">
        <v>2020</v>
      </c>
    </row>
    <row r="824" s="2" customFormat="true" ht="12.75" hidden="false" customHeight="true" outlineLevel="0" collapsed="false">
      <c r="A824" s="65" t="n">
        <v>13</v>
      </c>
      <c r="B824" s="68" t="s">
        <v>803</v>
      </c>
      <c r="C824" s="70" t="n">
        <f aca="false">D824+E824+F824+G824+H824+I824+K824+M824+O824+Q824+R824+T824+U824+S824</f>
        <v>5895771.553684</v>
      </c>
      <c r="D824" s="70" t="n">
        <v>178870</v>
      </c>
      <c r="E824" s="70" t="n">
        <v>1045071</v>
      </c>
      <c r="F824" s="70"/>
      <c r="G824" s="70" t="n">
        <v>275736</v>
      </c>
      <c r="H824" s="70"/>
      <c r="I824" s="70" t="n">
        <v>272673</v>
      </c>
      <c r="J824" s="141"/>
      <c r="K824" s="141"/>
      <c r="L824" s="70" t="n">
        <v>393</v>
      </c>
      <c r="M824" s="70" t="n">
        <v>2421052.06</v>
      </c>
      <c r="N824" s="70"/>
      <c r="O824" s="70"/>
      <c r="P824" s="70" t="n">
        <v>558</v>
      </c>
      <c r="Q824" s="70" t="n">
        <v>1164811</v>
      </c>
      <c r="R824" s="70" t="n">
        <v>289053</v>
      </c>
      <c r="S824" s="141"/>
      <c r="T824" s="70" t="n">
        <v>127654</v>
      </c>
      <c r="U824" s="70" t="n">
        <f aca="false">0.0214*(D824+E824+F824+G824+H824+I824+M824+O824+R824+Q824)</f>
        <v>120851.493684</v>
      </c>
      <c r="V824" s="65" t="n">
        <v>2020</v>
      </c>
    </row>
    <row r="825" s="2" customFormat="true" ht="12.75" hidden="false" customHeight="true" outlineLevel="0" collapsed="false">
      <c r="A825" s="65" t="n">
        <v>14</v>
      </c>
      <c r="B825" s="68" t="s">
        <v>804</v>
      </c>
      <c r="C825" s="70" t="n">
        <f aca="false">D825+E825+F825+G825+H825+I825+K825+M825+O825+Q825+R825+T825+U825+S825</f>
        <v>7051953.23</v>
      </c>
      <c r="D825" s="70" t="n">
        <v>290775.06</v>
      </c>
      <c r="E825" s="70" t="n">
        <v>1226209.31</v>
      </c>
      <c r="F825" s="70"/>
      <c r="G825" s="70" t="n">
        <v>391865.33</v>
      </c>
      <c r="H825" s="70"/>
      <c r="I825" s="70" t="n">
        <v>380590.28</v>
      </c>
      <c r="J825" s="141"/>
      <c r="K825" s="141"/>
      <c r="L825" s="70" t="n">
        <v>495</v>
      </c>
      <c r="M825" s="70" t="n">
        <v>2641941.22</v>
      </c>
      <c r="N825" s="70"/>
      <c r="O825" s="70" t="n">
        <v>215555.39</v>
      </c>
      <c r="P825" s="70"/>
      <c r="Q825" s="70" t="n">
        <v>1451201.52</v>
      </c>
      <c r="R825" s="70" t="n">
        <v>135432.33</v>
      </c>
      <c r="S825" s="141"/>
      <c r="T825" s="70" t="n">
        <v>167682</v>
      </c>
      <c r="U825" s="70" t="n">
        <v>150700.79</v>
      </c>
      <c r="V825" s="65" t="n">
        <v>2020</v>
      </c>
    </row>
    <row r="826" s="2" customFormat="true" ht="12.75" hidden="false" customHeight="true" outlineLevel="0" collapsed="false">
      <c r="A826" s="65" t="n">
        <v>15</v>
      </c>
      <c r="B826" s="68" t="s">
        <v>805</v>
      </c>
      <c r="C826" s="70" t="n">
        <f aca="false">D826+E826+F826+G826+H826+I826+K826+M826+O826+Q826+R826+T826+U826+S826</f>
        <v>7356027.69</v>
      </c>
      <c r="D826" s="70" t="n">
        <v>292644</v>
      </c>
      <c r="E826" s="70" t="n">
        <v>1233077</v>
      </c>
      <c r="F826" s="70"/>
      <c r="G826" s="70" t="n">
        <v>481320</v>
      </c>
      <c r="H826" s="70"/>
      <c r="I826" s="70" t="n">
        <v>364762</v>
      </c>
      <c r="J826" s="141"/>
      <c r="K826" s="141"/>
      <c r="L826" s="70" t="n">
        <v>491</v>
      </c>
      <c r="M826" s="70" t="n">
        <v>2984201.29</v>
      </c>
      <c r="N826" s="70"/>
      <c r="O826" s="70"/>
      <c r="P826" s="70" t="n">
        <v>720</v>
      </c>
      <c r="Q826" s="70" t="n">
        <v>1495210</v>
      </c>
      <c r="R826" s="70" t="n">
        <v>201706</v>
      </c>
      <c r="S826" s="141"/>
      <c r="T826" s="70" t="n">
        <v>164672.92</v>
      </c>
      <c r="U826" s="70" t="n">
        <v>138434.48</v>
      </c>
      <c r="V826" s="65" t="n">
        <v>2020</v>
      </c>
    </row>
    <row r="827" s="2" customFormat="true" ht="12.75" hidden="false" customHeight="true" outlineLevel="0" collapsed="false">
      <c r="A827" s="65" t="n">
        <v>16</v>
      </c>
      <c r="B827" s="68" t="s">
        <v>806</v>
      </c>
      <c r="C827" s="70" t="n">
        <f aca="false">D827+E827+F827+G827+H827+I827+K827+M827+O827+Q827+R827+T827+U827+S827</f>
        <v>8835199.29</v>
      </c>
      <c r="D827" s="70" t="n">
        <v>425307</v>
      </c>
      <c r="E827" s="70" t="n">
        <v>948090</v>
      </c>
      <c r="F827" s="70"/>
      <c r="G827" s="70" t="n">
        <v>336998</v>
      </c>
      <c r="H827" s="70"/>
      <c r="I827" s="70" t="n">
        <v>421518</v>
      </c>
      <c r="J827" s="141"/>
      <c r="K827" s="141"/>
      <c r="L827" s="70" t="n">
        <v>480.7</v>
      </c>
      <c r="M827" s="70" t="n">
        <v>4256585.29</v>
      </c>
      <c r="N827" s="70"/>
      <c r="O827" s="70"/>
      <c r="P827" s="70"/>
      <c r="Q827" s="70" t="n">
        <v>1702038</v>
      </c>
      <c r="R827" s="70" t="n">
        <v>393238</v>
      </c>
      <c r="S827" s="141"/>
      <c r="T827" s="70" t="n">
        <v>251426</v>
      </c>
      <c r="U827" s="70" t="n">
        <v>99999</v>
      </c>
      <c r="V827" s="65" t="n">
        <v>2020</v>
      </c>
    </row>
    <row r="828" s="2" customFormat="true" ht="12.75" hidden="false" customHeight="true" outlineLevel="0" collapsed="false">
      <c r="A828" s="65" t="n">
        <v>17</v>
      </c>
      <c r="B828" s="68" t="s">
        <v>807</v>
      </c>
      <c r="C828" s="70" t="n">
        <f aca="false">D828+E828+F828+G828+H828+I828+K828+M828+O828+Q828+R828+T828+U828+S828</f>
        <v>129013.74</v>
      </c>
      <c r="D828" s="70"/>
      <c r="E828" s="70"/>
      <c r="F828" s="70"/>
      <c r="G828" s="70"/>
      <c r="H828" s="70"/>
      <c r="I828" s="70"/>
      <c r="J828" s="141"/>
      <c r="K828" s="141"/>
      <c r="L828" s="70"/>
      <c r="M828" s="70"/>
      <c r="N828" s="70"/>
      <c r="O828" s="70"/>
      <c r="P828" s="70"/>
      <c r="Q828" s="70"/>
      <c r="R828" s="70"/>
      <c r="S828" s="141"/>
      <c r="T828" s="70" t="n">
        <v>129013.74</v>
      </c>
      <c r="U828" s="70"/>
      <c r="V828" s="65" t="n">
        <v>2020</v>
      </c>
    </row>
    <row r="829" s="2" customFormat="true" ht="12.75" hidden="false" customHeight="true" outlineLevel="0" collapsed="false">
      <c r="A829" s="65" t="n">
        <v>18</v>
      </c>
      <c r="B829" s="68" t="s">
        <v>808</v>
      </c>
      <c r="C829" s="70" t="n">
        <f aca="false">D829+E829+F829+G829+H829+I829+K829+M829+O829+Q829+R829+T829+U829+S829</f>
        <v>172697.85</v>
      </c>
      <c r="D829" s="70"/>
      <c r="E829" s="70"/>
      <c r="F829" s="70"/>
      <c r="G829" s="70"/>
      <c r="H829" s="70"/>
      <c r="I829" s="70"/>
      <c r="J829" s="141"/>
      <c r="K829" s="141"/>
      <c r="L829" s="70"/>
      <c r="M829" s="70"/>
      <c r="N829" s="70"/>
      <c r="O829" s="70"/>
      <c r="P829" s="70"/>
      <c r="Q829" s="70"/>
      <c r="R829" s="70"/>
      <c r="S829" s="141"/>
      <c r="T829" s="70" t="n">
        <v>172697.85</v>
      </c>
      <c r="U829" s="70"/>
      <c r="V829" s="65" t="n">
        <v>2020</v>
      </c>
    </row>
    <row r="830" s="2" customFormat="true" ht="12.75" hidden="false" customHeight="true" outlineLevel="0" collapsed="false">
      <c r="A830" s="65" t="n">
        <v>19</v>
      </c>
      <c r="B830" s="68" t="s">
        <v>809</v>
      </c>
      <c r="C830" s="70" t="n">
        <f aca="false">D830+E830+F830+G830+H830+I830+K830+M830+O830+Q830+R830+T830+U830+S830</f>
        <v>34499217.4</v>
      </c>
      <c r="D830" s="131" t="n">
        <v>2088544.83</v>
      </c>
      <c r="E830" s="130" t="n">
        <v>3982437.88</v>
      </c>
      <c r="F830" s="130"/>
      <c r="G830" s="130" t="n">
        <v>2876425.41</v>
      </c>
      <c r="H830" s="130"/>
      <c r="I830" s="130" t="n">
        <v>1092647.65</v>
      </c>
      <c r="J830" s="141"/>
      <c r="K830" s="141"/>
      <c r="L830" s="70" t="n">
        <v>1401</v>
      </c>
      <c r="M830" s="130" t="n">
        <v>13638068.44</v>
      </c>
      <c r="N830" s="70" t="n">
        <v>996</v>
      </c>
      <c r="O830" s="131" t="n">
        <v>207854.09</v>
      </c>
      <c r="P830" s="70" t="n">
        <v>5946</v>
      </c>
      <c r="Q830" s="130" t="n">
        <v>9356371.44</v>
      </c>
      <c r="R830" s="130"/>
      <c r="S830" s="141"/>
      <c r="T830" s="131" t="n">
        <v>544139.03</v>
      </c>
      <c r="U830" s="131" t="n">
        <v>712728.63</v>
      </c>
      <c r="V830" s="65" t="n">
        <v>2020</v>
      </c>
    </row>
    <row r="831" s="2" customFormat="true" ht="12.75" hidden="false" customHeight="true" outlineLevel="0" collapsed="false">
      <c r="A831" s="65" t="n">
        <v>20</v>
      </c>
      <c r="B831" s="68" t="s">
        <v>810</v>
      </c>
      <c r="C831" s="70" t="n">
        <f aca="false">D831+E831+F831+G831+H831+I831+K831+M831+O831+Q831+R831+T831+U831+S831</f>
        <v>174089.27</v>
      </c>
      <c r="D831" s="70"/>
      <c r="E831" s="70"/>
      <c r="F831" s="70"/>
      <c r="G831" s="70"/>
      <c r="H831" s="70"/>
      <c r="I831" s="70"/>
      <c r="J831" s="141"/>
      <c r="K831" s="141"/>
      <c r="L831" s="70"/>
      <c r="M831" s="70"/>
      <c r="N831" s="70"/>
      <c r="O831" s="70"/>
      <c r="P831" s="70"/>
      <c r="Q831" s="70"/>
      <c r="R831" s="70"/>
      <c r="S831" s="141"/>
      <c r="T831" s="70" t="n">
        <v>174089.27</v>
      </c>
      <c r="U831" s="70"/>
      <c r="V831" s="65" t="n">
        <v>2020</v>
      </c>
    </row>
    <row r="832" s="2" customFormat="true" ht="12.75" hidden="false" customHeight="true" outlineLevel="0" collapsed="false">
      <c r="A832" s="65" t="n">
        <v>21</v>
      </c>
      <c r="B832" s="68" t="s">
        <v>811</v>
      </c>
      <c r="C832" s="70" t="n">
        <f aca="false">D832+E832+F832+G832+H832+I832+K832+M832+O832+Q832+R832+T832+U832+S832</f>
        <v>88727.28</v>
      </c>
      <c r="D832" s="70"/>
      <c r="E832" s="70"/>
      <c r="F832" s="70"/>
      <c r="G832" s="70"/>
      <c r="H832" s="70"/>
      <c r="I832" s="70"/>
      <c r="J832" s="141"/>
      <c r="K832" s="141"/>
      <c r="L832" s="70"/>
      <c r="M832" s="70"/>
      <c r="N832" s="70"/>
      <c r="O832" s="70"/>
      <c r="P832" s="70"/>
      <c r="Q832" s="70"/>
      <c r="R832" s="70"/>
      <c r="S832" s="141"/>
      <c r="T832" s="70" t="n">
        <v>88727.28</v>
      </c>
      <c r="U832" s="70"/>
      <c r="V832" s="65" t="n">
        <v>2020</v>
      </c>
    </row>
    <row r="833" s="2" customFormat="true" ht="12.75" hidden="false" customHeight="true" outlineLevel="0" collapsed="false">
      <c r="A833" s="65" t="n">
        <v>22</v>
      </c>
      <c r="B833" s="68" t="s">
        <v>812</v>
      </c>
      <c r="C833" s="70" t="n">
        <f aca="false">D833+E833+F833+G833+H833+I833+K833+M833+O833+Q833+R833+T833+U833+S833</f>
        <v>88727.28</v>
      </c>
      <c r="D833" s="70"/>
      <c r="E833" s="70"/>
      <c r="F833" s="70"/>
      <c r="G833" s="70"/>
      <c r="H833" s="70"/>
      <c r="I833" s="70"/>
      <c r="J833" s="141"/>
      <c r="K833" s="141"/>
      <c r="L833" s="70"/>
      <c r="M833" s="70"/>
      <c r="N833" s="70"/>
      <c r="O833" s="70"/>
      <c r="P833" s="70"/>
      <c r="Q833" s="70"/>
      <c r="R833" s="70"/>
      <c r="S833" s="141"/>
      <c r="T833" s="70" t="n">
        <v>88727.28</v>
      </c>
      <c r="U833" s="70"/>
      <c r="V833" s="65" t="n">
        <v>2020</v>
      </c>
    </row>
    <row r="834" s="2" customFormat="true" ht="12.75" hidden="false" customHeight="true" outlineLevel="0" collapsed="false">
      <c r="A834" s="65" t="n">
        <v>23</v>
      </c>
      <c r="B834" s="68" t="s">
        <v>765</v>
      </c>
      <c r="C834" s="70" t="n">
        <f aca="false">D834+E834+F834+G834+H834+I834+K834+M834+O834+Q834+R834+T834+U834+S834</f>
        <v>6843992.84</v>
      </c>
      <c r="D834" s="70" t="n">
        <v>304810</v>
      </c>
      <c r="E834" s="70" t="n">
        <v>828079</v>
      </c>
      <c r="F834" s="70"/>
      <c r="G834" s="70" t="n">
        <v>315954</v>
      </c>
      <c r="H834" s="70"/>
      <c r="I834" s="70" t="n">
        <v>427715</v>
      </c>
      <c r="J834" s="141"/>
      <c r="K834" s="141"/>
      <c r="L834" s="70" t="n">
        <v>366</v>
      </c>
      <c r="M834" s="70" t="n">
        <v>3144651</v>
      </c>
      <c r="N834" s="70"/>
      <c r="O834" s="70"/>
      <c r="P834" s="70" t="n">
        <v>398.04</v>
      </c>
      <c r="Q834" s="70" t="n">
        <v>1120703</v>
      </c>
      <c r="R834" s="70" t="n">
        <v>558688</v>
      </c>
      <c r="S834" s="141"/>
      <c r="T834" s="70"/>
      <c r="U834" s="70" t="n">
        <f aca="false">0.0214*(D834+E834+F834+G834+H834+I834+M834+O834+R834+Q834)</f>
        <v>143392.84</v>
      </c>
      <c r="V834" s="65" t="n">
        <v>2020</v>
      </c>
    </row>
    <row r="835" s="2" customFormat="true" ht="12.75" hidden="false" customHeight="true" outlineLevel="0" collapsed="false">
      <c r="A835" s="65" t="n">
        <v>24</v>
      </c>
      <c r="B835" s="68" t="s">
        <v>767</v>
      </c>
      <c r="C835" s="70" t="n">
        <f aca="false">D835+E835+F835+G835+H835+I835+K835+M835+O835+Q835+R835+T835+U835+S835</f>
        <v>6357603.94745</v>
      </c>
      <c r="D835" s="70" t="n">
        <v>262034.24</v>
      </c>
      <c r="E835" s="70" t="n">
        <v>613227.45</v>
      </c>
      <c r="F835" s="70"/>
      <c r="G835" s="70" t="n">
        <v>202578.02</v>
      </c>
      <c r="H835" s="70"/>
      <c r="I835" s="70" t="n">
        <v>349721.6</v>
      </c>
      <c r="J835" s="141"/>
      <c r="K835" s="141"/>
      <c r="L835" s="70" t="n">
        <v>357</v>
      </c>
      <c r="M835" s="70" t="n">
        <v>2927531.78</v>
      </c>
      <c r="N835" s="70"/>
      <c r="O835" s="70"/>
      <c r="P835" s="70" t="n">
        <v>398.04</v>
      </c>
      <c r="Q835" s="70" t="n">
        <v>806518.31</v>
      </c>
      <c r="R835" s="70" t="n">
        <v>1062790.35</v>
      </c>
      <c r="S835" s="141"/>
      <c r="T835" s="70"/>
      <c r="U835" s="70" t="n">
        <f aca="false">0.0214*(D835+E835+F835+G835+H835+I835+M835+O835+R835+Q835)</f>
        <v>133202.19745</v>
      </c>
      <c r="V835" s="65" t="n">
        <v>2020</v>
      </c>
    </row>
    <row r="836" s="2" customFormat="true" ht="12.75" hidden="false" customHeight="true" outlineLevel="0" collapsed="false">
      <c r="A836" s="65" t="n">
        <v>25</v>
      </c>
      <c r="B836" s="68" t="s">
        <v>768</v>
      </c>
      <c r="C836" s="70" t="n">
        <f aca="false">D836+E836+F836+G836+H836+I836+K836+M836+O836+Q836+R836+T836+U836+S836</f>
        <v>8319287.68</v>
      </c>
      <c r="D836" s="131" t="n">
        <v>370403.33</v>
      </c>
      <c r="E836" s="130" t="n">
        <v>888393.71</v>
      </c>
      <c r="F836" s="70"/>
      <c r="G836" s="130" t="n">
        <v>271417.54</v>
      </c>
      <c r="H836" s="70"/>
      <c r="I836" s="130" t="n">
        <v>358926.75</v>
      </c>
      <c r="J836" s="70"/>
      <c r="K836" s="141"/>
      <c r="L836" s="70" t="n">
        <v>357</v>
      </c>
      <c r="M836" s="130" t="n">
        <v>3122354</v>
      </c>
      <c r="N836" s="70"/>
      <c r="O836" s="70"/>
      <c r="P836" s="70" t="n">
        <v>398.04</v>
      </c>
      <c r="Q836" s="130" t="n">
        <v>1921832.07</v>
      </c>
      <c r="R836" s="130" t="n">
        <v>1211657.6</v>
      </c>
      <c r="S836" s="141"/>
      <c r="T836" s="70"/>
      <c r="U836" s="131" t="n">
        <f aca="false">ROUND(0.0214*(D836+E836+F836+G836+H836+I836+M836+O836+R836+S836+Q836),2)</f>
        <v>174302.68</v>
      </c>
      <c r="V836" s="65" t="n">
        <v>2020</v>
      </c>
    </row>
    <row r="837" s="2" customFormat="true" ht="12.75" hidden="false" customHeight="true" outlineLevel="0" collapsed="false">
      <c r="A837" s="65" t="n">
        <v>26</v>
      </c>
      <c r="B837" s="68" t="s">
        <v>769</v>
      </c>
      <c r="C837" s="70" t="n">
        <f aca="false">D837+E837+F837+G837+H837+I837+K837+M837+O837+Q837+R837+T837+U837+S837</f>
        <v>9106622.63</v>
      </c>
      <c r="D837" s="131" t="n">
        <v>787958</v>
      </c>
      <c r="E837" s="130" t="n">
        <v>984397</v>
      </c>
      <c r="F837" s="70"/>
      <c r="G837" s="130" t="n">
        <v>315367</v>
      </c>
      <c r="H837" s="70"/>
      <c r="I837" s="130" t="n">
        <v>457367</v>
      </c>
      <c r="J837" s="70"/>
      <c r="K837" s="141"/>
      <c r="L837" s="70" t="n">
        <v>372</v>
      </c>
      <c r="M837" s="130" t="n">
        <v>2905288</v>
      </c>
      <c r="N837" s="70"/>
      <c r="O837" s="70"/>
      <c r="P837" s="70" t="n">
        <v>398.04</v>
      </c>
      <c r="Q837" s="130" t="n">
        <v>2300314</v>
      </c>
      <c r="R837" s="130" t="n">
        <v>1165133</v>
      </c>
      <c r="S837" s="141"/>
      <c r="T837" s="70"/>
      <c r="U837" s="131" t="n">
        <f aca="false">ROUND(0.0214*(D837+E837+F837+G837+H837+I837+M837+O837+R837+S837+Q837),2)</f>
        <v>190798.63</v>
      </c>
      <c r="V837" s="65" t="n">
        <v>2020</v>
      </c>
    </row>
    <row r="838" s="2" customFormat="true" ht="12.75" hidden="false" customHeight="true" outlineLevel="0" collapsed="false">
      <c r="A838" s="65" t="n">
        <v>27</v>
      </c>
      <c r="B838" s="68" t="s">
        <v>770</v>
      </c>
      <c r="C838" s="70" t="n">
        <f aca="false">D838+E838+F838+G838+H838+I838+K838+M838+O838+Q838+R838+T838+U838+S838</f>
        <v>8813090.66</v>
      </c>
      <c r="D838" s="131" t="n">
        <v>721975</v>
      </c>
      <c r="E838" s="130" t="n">
        <v>953112</v>
      </c>
      <c r="F838" s="70"/>
      <c r="G838" s="130" t="n">
        <v>309667</v>
      </c>
      <c r="H838" s="70"/>
      <c r="I838" s="130" t="n">
        <v>410056</v>
      </c>
      <c r="J838" s="70"/>
      <c r="K838" s="141"/>
      <c r="L838" s="70" t="n">
        <v>373</v>
      </c>
      <c r="M838" s="130" t="n">
        <v>2662560</v>
      </c>
      <c r="N838" s="70"/>
      <c r="O838" s="70"/>
      <c r="P838" s="70" t="n">
        <v>398.04</v>
      </c>
      <c r="Q838" s="130" t="n">
        <v>2411915</v>
      </c>
      <c r="R838" s="130" t="n">
        <v>1159157</v>
      </c>
      <c r="S838" s="141"/>
      <c r="T838" s="70"/>
      <c r="U838" s="131" t="n">
        <f aca="false">ROUND(0.0214*(D838+E838+F838+G838+H838+I838+M838+O838+R838+S838+Q838),2)</f>
        <v>184648.66</v>
      </c>
      <c r="V838" s="65" t="n">
        <v>2020</v>
      </c>
    </row>
    <row r="839" s="2" customFormat="true" ht="12.75" hidden="false" customHeight="true" outlineLevel="0" collapsed="false">
      <c r="A839" s="65" t="n">
        <v>28</v>
      </c>
      <c r="B839" s="68" t="s">
        <v>771</v>
      </c>
      <c r="C839" s="70" t="n">
        <f aca="false">D839+E839+F839+G839+H839+I839+K839+M839+O839+Q839+R839+T839+U839+S839</f>
        <v>9184695.39</v>
      </c>
      <c r="D839" s="131" t="n">
        <v>772663</v>
      </c>
      <c r="E839" s="130" t="n">
        <v>969191</v>
      </c>
      <c r="F839" s="70"/>
      <c r="G839" s="130" t="n">
        <v>309667</v>
      </c>
      <c r="H839" s="70"/>
      <c r="I839" s="130" t="n">
        <v>431820</v>
      </c>
      <c r="J839" s="70"/>
      <c r="K839" s="141"/>
      <c r="L839" s="70" t="n">
        <v>370</v>
      </c>
      <c r="M839" s="130" t="n">
        <v>2891916</v>
      </c>
      <c r="N839" s="70"/>
      <c r="O839" s="70"/>
      <c r="P839" s="70" t="n">
        <v>398.9</v>
      </c>
      <c r="Q839" s="130" t="n">
        <v>2452334</v>
      </c>
      <c r="R839" s="130" t="n">
        <v>1164670</v>
      </c>
      <c r="S839" s="141"/>
      <c r="T839" s="70"/>
      <c r="U839" s="131" t="n">
        <f aca="false">ROUND(0.0214*(D839+E839+F839+G839+H839+I839+M839+O839+R839+S839+Q839),2)</f>
        <v>192434.39</v>
      </c>
      <c r="V839" s="65" t="n">
        <v>2020</v>
      </c>
    </row>
    <row r="840" s="2" customFormat="true" ht="12.75" hidden="false" customHeight="true" outlineLevel="0" collapsed="false">
      <c r="A840" s="65" t="n">
        <v>29</v>
      </c>
      <c r="B840" s="68" t="s">
        <v>772</v>
      </c>
      <c r="C840" s="70" t="n">
        <f aca="false">D840+E840+F840+G840+H840+I840+K840+M840+O840+Q840+R840+T840+U840+S840</f>
        <v>5725577.69</v>
      </c>
      <c r="D840" s="70" t="n">
        <v>283712.98</v>
      </c>
      <c r="E840" s="70" t="n">
        <v>819261.21</v>
      </c>
      <c r="F840" s="70"/>
      <c r="G840" s="70" t="n">
        <v>296781.17</v>
      </c>
      <c r="H840" s="70"/>
      <c r="I840" s="70" t="n">
        <v>411084.49</v>
      </c>
      <c r="J840" s="70"/>
      <c r="K840" s="141"/>
      <c r="L840" s="70" t="n">
        <v>371</v>
      </c>
      <c r="M840" s="70" t="n">
        <v>2167694.92</v>
      </c>
      <c r="N840" s="70"/>
      <c r="O840" s="70"/>
      <c r="P840" s="70" t="n">
        <v>398.4</v>
      </c>
      <c r="Q840" s="70" t="n">
        <v>1308431.81</v>
      </c>
      <c r="R840" s="70" t="n">
        <v>322088.59</v>
      </c>
      <c r="S840" s="141"/>
      <c r="T840" s="70"/>
      <c r="U840" s="70" t="n">
        <v>116522.52</v>
      </c>
      <c r="V840" s="65" t="n">
        <v>2020</v>
      </c>
    </row>
    <row r="841" s="2" customFormat="true" ht="12.75" hidden="false" customHeight="true" outlineLevel="0" collapsed="false">
      <c r="A841" s="65" t="n">
        <v>30</v>
      </c>
      <c r="B841" s="68" t="s">
        <v>813</v>
      </c>
      <c r="C841" s="70" t="n">
        <f aca="false">D841+E841+F841+G841+H841+I841+K841+M841+O841+Q841+R841+T841+U841+S841</f>
        <v>49163.94</v>
      </c>
      <c r="D841" s="70"/>
      <c r="E841" s="70"/>
      <c r="F841" s="71"/>
      <c r="G841" s="70"/>
      <c r="H841" s="70"/>
      <c r="I841" s="70"/>
      <c r="J841" s="141"/>
      <c r="K841" s="141"/>
      <c r="L841" s="70"/>
      <c r="M841" s="70"/>
      <c r="N841" s="70"/>
      <c r="O841" s="70"/>
      <c r="P841" s="70"/>
      <c r="Q841" s="70"/>
      <c r="R841" s="70"/>
      <c r="S841" s="141"/>
      <c r="T841" s="70" t="n">
        <v>49163.94</v>
      </c>
      <c r="U841" s="70"/>
      <c r="V841" s="65" t="n">
        <v>2020</v>
      </c>
    </row>
    <row r="842" s="138" customFormat="true" ht="12.75" hidden="false" customHeight="true" outlineLevel="0" collapsed="false">
      <c r="A842" s="47" t="s">
        <v>814</v>
      </c>
      <c r="B842" s="47"/>
      <c r="C842" s="54" t="n">
        <f aca="false">SUM(C812:C841)</f>
        <v>136242056.381134</v>
      </c>
      <c r="D842" s="54" t="n">
        <f aca="false">SUM(D812:D841)</f>
        <v>7462502.44</v>
      </c>
      <c r="E842" s="54" t="n">
        <f aca="false">SUM(E812:E841)</f>
        <v>17108269.29</v>
      </c>
      <c r="F842" s="54" t="n">
        <f aca="false">SUM(F812:F841)</f>
        <v>0</v>
      </c>
      <c r="G842" s="54" t="n">
        <f aca="false">SUM(G812:G841)</f>
        <v>8082571.89</v>
      </c>
      <c r="H842" s="54" t="n">
        <f aca="false">SUM(H812:H841)</f>
        <v>0</v>
      </c>
      <c r="I842" s="54" t="n">
        <f aca="false">SUM(I812:I841)</f>
        <v>6009952.89</v>
      </c>
      <c r="J842" s="54" t="n">
        <f aca="false">SUM(J812:J841)</f>
        <v>0</v>
      </c>
      <c r="K842" s="54" t="n">
        <f aca="false">SUM(K812:K841)</f>
        <v>0</v>
      </c>
      <c r="L842" s="54" t="n">
        <f aca="false">SUM(L812:L841)</f>
        <v>7044.7</v>
      </c>
      <c r="M842" s="54" t="n">
        <f aca="false">SUM(M812:M841)</f>
        <v>50711101</v>
      </c>
      <c r="N842" s="54" t="n">
        <f aca="false">SUM(N812:N841)</f>
        <v>1448.7</v>
      </c>
      <c r="O842" s="54" t="n">
        <f aca="false">SUM(O812:O841)</f>
        <v>590194.91</v>
      </c>
      <c r="P842" s="54" t="n">
        <f aca="false">SUM(P812:P841)</f>
        <v>11671.5</v>
      </c>
      <c r="Q842" s="54" t="n">
        <f aca="false">SUM(Q812:Q841)</f>
        <v>31781537.86</v>
      </c>
      <c r="R842" s="54" t="n">
        <f aca="false">SUM(R812:R841)</f>
        <v>8629762.19</v>
      </c>
      <c r="S842" s="54" t="n">
        <f aca="false">SUM(S812:S841)</f>
        <v>0</v>
      </c>
      <c r="T842" s="54" t="n">
        <f aca="false">SUM(T812:T841)</f>
        <v>3185875.45</v>
      </c>
      <c r="U842" s="54" t="n">
        <f aca="false">SUM(U812:U841)</f>
        <v>2680288.461134</v>
      </c>
      <c r="V842" s="49"/>
      <c r="W842" s="85"/>
      <c r="X842" s="85"/>
      <c r="Y842" s="85"/>
      <c r="Z842" s="85"/>
      <c r="AA842" s="85"/>
      <c r="AB842" s="85"/>
      <c r="AC842" s="85"/>
      <c r="AD842" s="85"/>
      <c r="AE842" s="85"/>
      <c r="AF842" s="85"/>
      <c r="AG842" s="85"/>
      <c r="AH842" s="85"/>
      <c r="AI842" s="85"/>
      <c r="AJ842" s="85"/>
      <c r="AK842" s="85"/>
      <c r="AL842" s="85"/>
      <c r="AM842" s="85"/>
      <c r="AN842" s="85"/>
      <c r="AO842" s="85"/>
      <c r="AP842" s="85"/>
      <c r="AQ842" s="85"/>
      <c r="AR842" s="85"/>
      <c r="AS842" s="85"/>
      <c r="AT842" s="85"/>
      <c r="AU842" s="85"/>
      <c r="AV842" s="85"/>
      <c r="AW842" s="85"/>
      <c r="AX842" s="85"/>
      <c r="AY842" s="85"/>
      <c r="AZ842" s="85"/>
      <c r="BA842" s="85"/>
      <c r="BB842" s="85"/>
      <c r="BC842" s="85"/>
      <c r="BD842" s="85"/>
    </row>
    <row r="843" s="2" customFormat="true" ht="12.75" hidden="false" customHeight="true" outlineLevel="0" collapsed="false">
      <c r="A843" s="65" t="n">
        <v>1</v>
      </c>
      <c r="B843" s="68" t="s">
        <v>815</v>
      </c>
      <c r="C843" s="70" t="n">
        <f aca="false">'Раздел 1'!P843</f>
        <v>116177</v>
      </c>
      <c r="D843" s="70"/>
      <c r="E843" s="70"/>
      <c r="F843" s="71"/>
      <c r="G843" s="70"/>
      <c r="H843" s="70"/>
      <c r="I843" s="70"/>
      <c r="J843" s="141"/>
      <c r="K843" s="141"/>
      <c r="L843" s="70"/>
      <c r="M843" s="70"/>
      <c r="N843" s="70"/>
      <c r="O843" s="70"/>
      <c r="P843" s="70"/>
      <c r="Q843" s="70"/>
      <c r="R843" s="70"/>
      <c r="S843" s="141"/>
      <c r="T843" s="70" t="n">
        <v>116177</v>
      </c>
      <c r="U843" s="70"/>
      <c r="V843" s="65" t="n">
        <v>2021</v>
      </c>
    </row>
    <row r="844" s="2" customFormat="true" ht="12.75" hidden="false" customHeight="true" outlineLevel="0" collapsed="false">
      <c r="A844" s="65" t="n">
        <v>2</v>
      </c>
      <c r="B844" s="68" t="s">
        <v>816</v>
      </c>
      <c r="C844" s="70" t="n">
        <f aca="false">'Раздел 1'!P844</f>
        <v>21395</v>
      </c>
      <c r="D844" s="70"/>
      <c r="E844" s="70"/>
      <c r="F844" s="71"/>
      <c r="G844" s="70"/>
      <c r="H844" s="70"/>
      <c r="I844" s="70"/>
      <c r="J844" s="141"/>
      <c r="K844" s="141"/>
      <c r="L844" s="70"/>
      <c r="M844" s="70"/>
      <c r="N844" s="70"/>
      <c r="O844" s="70"/>
      <c r="P844" s="70"/>
      <c r="Q844" s="70"/>
      <c r="R844" s="70"/>
      <c r="S844" s="141"/>
      <c r="T844" s="70" t="n">
        <v>21395</v>
      </c>
      <c r="U844" s="70"/>
      <c r="V844" s="65" t="n">
        <v>2021</v>
      </c>
    </row>
    <row r="845" s="2" customFormat="true" ht="12.75" hidden="false" customHeight="true" outlineLevel="0" collapsed="false">
      <c r="A845" s="65" t="n">
        <v>3</v>
      </c>
      <c r="B845" s="68" t="s">
        <v>817</v>
      </c>
      <c r="C845" s="70" t="n">
        <f aca="false">'Раздел 1'!P845</f>
        <v>50013</v>
      </c>
      <c r="D845" s="70"/>
      <c r="E845" s="70"/>
      <c r="F845" s="71"/>
      <c r="G845" s="70"/>
      <c r="H845" s="70"/>
      <c r="I845" s="70"/>
      <c r="J845" s="141"/>
      <c r="K845" s="141"/>
      <c r="L845" s="70"/>
      <c r="M845" s="70"/>
      <c r="N845" s="70"/>
      <c r="O845" s="70"/>
      <c r="P845" s="70"/>
      <c r="Q845" s="70"/>
      <c r="R845" s="70"/>
      <c r="S845" s="141"/>
      <c r="T845" s="70" t="n">
        <v>50013</v>
      </c>
      <c r="U845" s="70"/>
      <c r="V845" s="65" t="n">
        <v>2021</v>
      </c>
    </row>
    <row r="846" s="2" customFormat="true" ht="12.75" hidden="false" customHeight="true" outlineLevel="0" collapsed="false">
      <c r="A846" s="65" t="n">
        <v>4</v>
      </c>
      <c r="B846" s="68" t="s">
        <v>818</v>
      </c>
      <c r="C846" s="70" t="n">
        <f aca="false">'Раздел 1'!P846</f>
        <v>38867.7378023928</v>
      </c>
      <c r="D846" s="70"/>
      <c r="E846" s="70"/>
      <c r="F846" s="71"/>
      <c r="G846" s="70"/>
      <c r="H846" s="70"/>
      <c r="I846" s="70"/>
      <c r="J846" s="141"/>
      <c r="K846" s="141"/>
      <c r="L846" s="70"/>
      <c r="M846" s="70"/>
      <c r="N846" s="70"/>
      <c r="O846" s="70"/>
      <c r="P846" s="70"/>
      <c r="Q846" s="70"/>
      <c r="R846" s="70"/>
      <c r="S846" s="141"/>
      <c r="T846" s="70" t="n">
        <v>38867.7378023928</v>
      </c>
      <c r="U846" s="70"/>
      <c r="V846" s="65" t="n">
        <v>2021</v>
      </c>
    </row>
    <row r="847" s="2" customFormat="true" ht="12.75" hidden="false" customHeight="true" outlineLevel="0" collapsed="false">
      <c r="A847" s="65" t="n">
        <v>5</v>
      </c>
      <c r="B847" s="68" t="s">
        <v>819</v>
      </c>
      <c r="C847" s="70" t="n">
        <f aca="false">'Раздел 1'!P847</f>
        <v>88673.9920220448</v>
      </c>
      <c r="D847" s="70"/>
      <c r="E847" s="70"/>
      <c r="F847" s="71"/>
      <c r="G847" s="70"/>
      <c r="H847" s="70"/>
      <c r="I847" s="70"/>
      <c r="J847" s="141"/>
      <c r="K847" s="141"/>
      <c r="L847" s="70"/>
      <c r="M847" s="70"/>
      <c r="N847" s="70"/>
      <c r="O847" s="70"/>
      <c r="P847" s="70"/>
      <c r="Q847" s="70"/>
      <c r="R847" s="70"/>
      <c r="S847" s="141"/>
      <c r="T847" s="70" t="n">
        <v>88673.9920220448</v>
      </c>
      <c r="U847" s="70"/>
      <c r="V847" s="65" t="n">
        <v>2021</v>
      </c>
    </row>
    <row r="848" s="2" customFormat="true" ht="12.75" hidden="false" customHeight="true" outlineLevel="0" collapsed="false">
      <c r="A848" s="65" t="n">
        <v>6</v>
      </c>
      <c r="B848" s="68" t="s">
        <v>820</v>
      </c>
      <c r="C848" s="70" t="n">
        <f aca="false">'Раздел 1'!P848</f>
        <v>21424</v>
      </c>
      <c r="D848" s="70"/>
      <c r="E848" s="70"/>
      <c r="F848" s="71"/>
      <c r="G848" s="70"/>
      <c r="H848" s="70"/>
      <c r="I848" s="70"/>
      <c r="J848" s="141"/>
      <c r="K848" s="141"/>
      <c r="L848" s="70"/>
      <c r="M848" s="70"/>
      <c r="N848" s="70"/>
      <c r="O848" s="70"/>
      <c r="P848" s="70"/>
      <c r="Q848" s="70"/>
      <c r="R848" s="70"/>
      <c r="S848" s="141"/>
      <c r="T848" s="70" t="n">
        <v>21424</v>
      </c>
      <c r="U848" s="70"/>
      <c r="V848" s="65" t="n">
        <v>2021</v>
      </c>
    </row>
    <row r="849" s="2" customFormat="true" ht="12.75" hidden="false" customHeight="true" outlineLevel="0" collapsed="false">
      <c r="A849" s="65" t="n">
        <v>7</v>
      </c>
      <c r="B849" s="68" t="s">
        <v>821</v>
      </c>
      <c r="C849" s="70" t="n">
        <f aca="false">'Раздел 1'!P849</f>
        <v>88622.5569918696</v>
      </c>
      <c r="D849" s="70"/>
      <c r="E849" s="70"/>
      <c r="F849" s="71"/>
      <c r="G849" s="70"/>
      <c r="H849" s="70"/>
      <c r="I849" s="70"/>
      <c r="J849" s="141"/>
      <c r="K849" s="141"/>
      <c r="L849" s="70"/>
      <c r="M849" s="70"/>
      <c r="N849" s="70"/>
      <c r="O849" s="70"/>
      <c r="P849" s="70"/>
      <c r="Q849" s="70"/>
      <c r="R849" s="70"/>
      <c r="S849" s="141"/>
      <c r="T849" s="70" t="n">
        <v>88622.5569918696</v>
      </c>
      <c r="U849" s="70"/>
      <c r="V849" s="65" t="n">
        <v>2021</v>
      </c>
    </row>
    <row r="850" s="2" customFormat="true" ht="12.75" hidden="false" customHeight="true" outlineLevel="0" collapsed="false">
      <c r="A850" s="65" t="n">
        <v>8</v>
      </c>
      <c r="B850" s="68" t="s">
        <v>822</v>
      </c>
      <c r="C850" s="70" t="n">
        <f aca="false">'Раздел 1'!P850</f>
        <v>50013</v>
      </c>
      <c r="D850" s="70"/>
      <c r="E850" s="70"/>
      <c r="F850" s="71"/>
      <c r="G850" s="70"/>
      <c r="H850" s="70"/>
      <c r="I850" s="70"/>
      <c r="J850" s="141"/>
      <c r="K850" s="141"/>
      <c r="L850" s="70"/>
      <c r="M850" s="70"/>
      <c r="N850" s="70"/>
      <c r="O850" s="70"/>
      <c r="P850" s="70"/>
      <c r="Q850" s="70"/>
      <c r="R850" s="70"/>
      <c r="S850" s="141"/>
      <c r="T850" s="70" t="n">
        <v>50013</v>
      </c>
      <c r="U850" s="70"/>
      <c r="V850" s="65" t="n">
        <v>2021</v>
      </c>
    </row>
    <row r="851" s="2" customFormat="true" ht="12.75" hidden="false" customHeight="true" outlineLevel="0" collapsed="false">
      <c r="A851" s="65" t="n">
        <v>9</v>
      </c>
      <c r="B851" s="68" t="s">
        <v>823</v>
      </c>
      <c r="C851" s="70" t="n">
        <f aca="false">'Раздел 1'!P851</f>
        <v>72814.8577180248</v>
      </c>
      <c r="D851" s="70"/>
      <c r="E851" s="70"/>
      <c r="F851" s="70"/>
      <c r="G851" s="70"/>
      <c r="H851" s="70"/>
      <c r="I851" s="70"/>
      <c r="J851" s="141"/>
      <c r="K851" s="141"/>
      <c r="L851" s="70"/>
      <c r="M851" s="70"/>
      <c r="N851" s="70"/>
      <c r="O851" s="70"/>
      <c r="P851" s="70"/>
      <c r="Q851" s="70"/>
      <c r="R851" s="70"/>
      <c r="S851" s="141"/>
      <c r="T851" s="70" t="n">
        <v>72814.8577180248</v>
      </c>
      <c r="U851" s="70"/>
      <c r="V851" s="65" t="n">
        <v>2021</v>
      </c>
    </row>
    <row r="852" s="2" customFormat="true" ht="12.75" hidden="false" customHeight="true" outlineLevel="0" collapsed="false">
      <c r="A852" s="65" t="n">
        <v>10</v>
      </c>
      <c r="B852" s="68" t="s">
        <v>824</v>
      </c>
      <c r="C852" s="70" t="n">
        <f aca="false">'Раздел 1'!P852</f>
        <v>831578</v>
      </c>
      <c r="D852" s="70"/>
      <c r="E852" s="70"/>
      <c r="F852" s="70"/>
      <c r="G852" s="70"/>
      <c r="H852" s="70"/>
      <c r="I852" s="70"/>
      <c r="J852" s="141"/>
      <c r="K852" s="141"/>
      <c r="L852" s="70"/>
      <c r="M852" s="70"/>
      <c r="N852" s="70"/>
      <c r="O852" s="70"/>
      <c r="P852" s="70"/>
      <c r="Q852" s="70"/>
      <c r="R852" s="70"/>
      <c r="S852" s="141"/>
      <c r="T852" s="70" t="n">
        <v>831578</v>
      </c>
      <c r="U852" s="70"/>
      <c r="V852" s="65" t="n">
        <v>2021</v>
      </c>
    </row>
    <row r="853" s="2" customFormat="true" ht="12.75" hidden="false" customHeight="true" outlineLevel="0" collapsed="false">
      <c r="A853" s="65" t="n">
        <v>11</v>
      </c>
      <c r="B853" s="68" t="s">
        <v>825</v>
      </c>
      <c r="C853" s="70" t="n">
        <f aca="false">'Раздел 1'!P853</f>
        <v>10347.14449314</v>
      </c>
      <c r="D853" s="70"/>
      <c r="E853" s="70"/>
      <c r="F853" s="70"/>
      <c r="G853" s="70"/>
      <c r="H853" s="70"/>
      <c r="I853" s="70"/>
      <c r="J853" s="141"/>
      <c r="K853" s="141"/>
      <c r="L853" s="70"/>
      <c r="M853" s="70"/>
      <c r="N853" s="70"/>
      <c r="O853" s="70"/>
      <c r="P853" s="70"/>
      <c r="Q853" s="70"/>
      <c r="R853" s="70"/>
      <c r="S853" s="141"/>
      <c r="T853" s="70" t="n">
        <v>10347.14449314</v>
      </c>
      <c r="U853" s="70"/>
      <c r="V853" s="65" t="n">
        <v>2021</v>
      </c>
    </row>
    <row r="854" s="2" customFormat="true" ht="12.75" hidden="false" customHeight="true" outlineLevel="0" collapsed="false">
      <c r="A854" s="65" t="n">
        <v>12</v>
      </c>
      <c r="B854" s="68" t="s">
        <v>827</v>
      </c>
      <c r="C854" s="70" t="n">
        <f aca="false">'Раздел 1'!P854</f>
        <v>9928.76882823</v>
      </c>
      <c r="D854" s="70"/>
      <c r="E854" s="70"/>
      <c r="F854" s="70"/>
      <c r="G854" s="70"/>
      <c r="H854" s="70"/>
      <c r="I854" s="70"/>
      <c r="J854" s="141"/>
      <c r="K854" s="141"/>
      <c r="L854" s="70"/>
      <c r="M854" s="70"/>
      <c r="N854" s="70"/>
      <c r="O854" s="70"/>
      <c r="P854" s="70"/>
      <c r="Q854" s="70"/>
      <c r="R854" s="70"/>
      <c r="S854" s="141"/>
      <c r="T854" s="70" t="n">
        <v>9928.76882823</v>
      </c>
      <c r="U854" s="70"/>
      <c r="V854" s="65" t="n">
        <v>2021</v>
      </c>
    </row>
    <row r="855" s="2" customFormat="true" ht="12.75" hidden="false" customHeight="true" outlineLevel="0" collapsed="false">
      <c r="A855" s="65" t="n">
        <v>13</v>
      </c>
      <c r="B855" s="68" t="s">
        <v>829</v>
      </c>
      <c r="C855" s="70" t="n">
        <f aca="false">'Раздел 1'!P855</f>
        <v>1485352.6272</v>
      </c>
      <c r="D855" s="70"/>
      <c r="E855" s="70"/>
      <c r="F855" s="70"/>
      <c r="G855" s="70"/>
      <c r="H855" s="70"/>
      <c r="I855" s="70"/>
      <c r="J855" s="141"/>
      <c r="K855" s="141"/>
      <c r="L855" s="70"/>
      <c r="M855" s="70"/>
      <c r="N855" s="70"/>
      <c r="O855" s="70"/>
      <c r="P855" s="70"/>
      <c r="Q855" s="70"/>
      <c r="R855" s="70"/>
      <c r="S855" s="141"/>
      <c r="T855" s="70" t="n">
        <v>1485352.6272</v>
      </c>
      <c r="U855" s="70"/>
      <c r="V855" s="65" t="n">
        <v>2021</v>
      </c>
    </row>
    <row r="856" s="2" customFormat="true" ht="12.75" hidden="false" customHeight="true" outlineLevel="0" collapsed="false">
      <c r="A856" s="65" t="n">
        <v>14</v>
      </c>
      <c r="B856" s="68" t="s">
        <v>830</v>
      </c>
      <c r="C856" s="70" t="n">
        <f aca="false">'Раздел 1'!P856</f>
        <v>1517768.1792</v>
      </c>
      <c r="D856" s="70"/>
      <c r="E856" s="70"/>
      <c r="F856" s="70"/>
      <c r="G856" s="70"/>
      <c r="H856" s="70"/>
      <c r="I856" s="70"/>
      <c r="J856" s="141"/>
      <c r="K856" s="141"/>
      <c r="L856" s="70"/>
      <c r="M856" s="70"/>
      <c r="N856" s="70"/>
      <c r="O856" s="70"/>
      <c r="P856" s="70"/>
      <c r="Q856" s="70"/>
      <c r="R856" s="70"/>
      <c r="S856" s="141"/>
      <c r="T856" s="70" t="n">
        <v>1517768.1792</v>
      </c>
      <c r="U856" s="70"/>
      <c r="V856" s="65" t="n">
        <v>2021</v>
      </c>
    </row>
    <row r="857" s="2" customFormat="true" ht="12.75" hidden="false" customHeight="true" outlineLevel="0" collapsed="false">
      <c r="A857" s="65" t="n">
        <v>15</v>
      </c>
      <c r="B857" s="68" t="s">
        <v>831</v>
      </c>
      <c r="C857" s="70" t="n">
        <f aca="false">'Раздел 1'!P857</f>
        <v>1031030.65728</v>
      </c>
      <c r="D857" s="70"/>
      <c r="E857" s="70"/>
      <c r="F857" s="70"/>
      <c r="G857" s="70"/>
      <c r="H857" s="70"/>
      <c r="I857" s="70"/>
      <c r="J857" s="141"/>
      <c r="K857" s="141"/>
      <c r="L857" s="70"/>
      <c r="M857" s="70"/>
      <c r="N857" s="70"/>
      <c r="O857" s="70"/>
      <c r="P857" s="70"/>
      <c r="Q857" s="70"/>
      <c r="R857" s="70"/>
      <c r="S857" s="141"/>
      <c r="T857" s="70" t="n">
        <v>1031030.65728</v>
      </c>
      <c r="U857" s="70"/>
      <c r="V857" s="65" t="n">
        <v>2021</v>
      </c>
    </row>
    <row r="858" s="2" customFormat="true" ht="12.75" hidden="false" customHeight="true" outlineLevel="0" collapsed="false">
      <c r="A858" s="65" t="n">
        <v>16</v>
      </c>
      <c r="B858" s="68" t="s">
        <v>832</v>
      </c>
      <c r="C858" s="70" t="n">
        <f aca="false">'Раздел 1'!P858</f>
        <v>37877.55</v>
      </c>
      <c r="D858" s="70"/>
      <c r="E858" s="70"/>
      <c r="F858" s="70"/>
      <c r="G858" s="70"/>
      <c r="H858" s="70"/>
      <c r="I858" s="70"/>
      <c r="J858" s="141"/>
      <c r="K858" s="141"/>
      <c r="L858" s="70"/>
      <c r="M858" s="70"/>
      <c r="N858" s="70"/>
      <c r="O858" s="70"/>
      <c r="P858" s="70"/>
      <c r="Q858" s="70"/>
      <c r="R858" s="70"/>
      <c r="S858" s="141"/>
      <c r="T858" s="70" t="n">
        <v>37877.55</v>
      </c>
      <c r="U858" s="70"/>
      <c r="V858" s="65" t="n">
        <v>2021</v>
      </c>
    </row>
    <row r="859" s="2" customFormat="true" ht="12.75" hidden="false" customHeight="true" outlineLevel="0" collapsed="false">
      <c r="A859" s="65" t="n">
        <v>17</v>
      </c>
      <c r="B859" s="68" t="s">
        <v>833</v>
      </c>
      <c r="C859" s="70" t="n">
        <f aca="false">'Раздел 1'!P859</f>
        <v>335235</v>
      </c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141"/>
      <c r="T859" s="70" t="n">
        <v>335235</v>
      </c>
      <c r="U859" s="70"/>
      <c r="V859" s="65" t="n">
        <v>2021</v>
      </c>
    </row>
    <row r="860" s="2" customFormat="true" ht="12.75" hidden="false" customHeight="true" outlineLevel="0" collapsed="false">
      <c r="A860" s="65" t="n">
        <v>18</v>
      </c>
      <c r="B860" s="68" t="s">
        <v>834</v>
      </c>
      <c r="C860" s="70" t="n">
        <f aca="false">'Раздел 1'!P860</f>
        <v>335235</v>
      </c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141"/>
      <c r="T860" s="70" t="n">
        <v>335235</v>
      </c>
      <c r="U860" s="70"/>
      <c r="V860" s="65" t="n">
        <v>2021</v>
      </c>
    </row>
    <row r="861" s="2" customFormat="true" ht="12.75" hidden="false" customHeight="true" outlineLevel="0" collapsed="false">
      <c r="A861" s="65" t="n">
        <v>19</v>
      </c>
      <c r="B861" s="68" t="s">
        <v>835</v>
      </c>
      <c r="C861" s="70" t="n">
        <f aca="false">'Раздел 1'!P861</f>
        <v>31502.96</v>
      </c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141"/>
      <c r="T861" s="70" t="n">
        <v>31502.96</v>
      </c>
      <c r="U861" s="70"/>
      <c r="V861" s="65" t="n">
        <v>2021</v>
      </c>
    </row>
    <row r="862" s="2" customFormat="true" ht="12.75" hidden="false" customHeight="true" outlineLevel="0" collapsed="false">
      <c r="A862" s="65" t="n">
        <v>20</v>
      </c>
      <c r="B862" s="68" t="s">
        <v>836</v>
      </c>
      <c r="C862" s="70" t="n">
        <f aca="false">'Раздел 1'!P862</f>
        <v>179299</v>
      </c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141"/>
      <c r="T862" s="70" t="n">
        <v>179299</v>
      </c>
      <c r="U862" s="70"/>
      <c r="V862" s="65" t="n">
        <v>2021</v>
      </c>
    </row>
    <row r="863" s="2" customFormat="true" ht="12.75" hidden="false" customHeight="true" outlineLevel="0" collapsed="false">
      <c r="A863" s="65" t="n">
        <v>21</v>
      </c>
      <c r="B863" s="68" t="s">
        <v>837</v>
      </c>
      <c r="C863" s="70" t="n">
        <f aca="false">'Раздел 1'!P863</f>
        <v>841000.01</v>
      </c>
      <c r="D863" s="70"/>
      <c r="E863" s="70"/>
      <c r="F863" s="70"/>
      <c r="G863" s="70"/>
      <c r="H863" s="70"/>
      <c r="I863" s="70"/>
      <c r="J863" s="141"/>
      <c r="K863" s="141"/>
      <c r="L863" s="70"/>
      <c r="M863" s="70"/>
      <c r="N863" s="70"/>
      <c r="O863" s="70"/>
      <c r="P863" s="70"/>
      <c r="Q863" s="70"/>
      <c r="R863" s="70"/>
      <c r="S863" s="141"/>
      <c r="T863" s="70" t="n">
        <v>841000.01</v>
      </c>
      <c r="U863" s="70"/>
      <c r="V863" s="65" t="n">
        <v>2021</v>
      </c>
    </row>
    <row r="864" s="2" customFormat="true" ht="12.75" hidden="false" customHeight="true" outlineLevel="0" collapsed="false">
      <c r="A864" s="65" t="n">
        <v>22</v>
      </c>
      <c r="B864" s="68" t="s">
        <v>838</v>
      </c>
      <c r="C864" s="70" t="n">
        <f aca="false">'Раздел 1'!P864</f>
        <v>31361.99</v>
      </c>
      <c r="D864" s="70"/>
      <c r="E864" s="70"/>
      <c r="F864" s="70"/>
      <c r="G864" s="70"/>
      <c r="H864" s="70"/>
      <c r="I864" s="70"/>
      <c r="J864" s="141"/>
      <c r="K864" s="141"/>
      <c r="L864" s="70"/>
      <c r="M864" s="70"/>
      <c r="N864" s="70"/>
      <c r="O864" s="70"/>
      <c r="P864" s="70"/>
      <c r="Q864" s="70"/>
      <c r="R864" s="70"/>
      <c r="S864" s="141"/>
      <c r="T864" s="70" t="n">
        <v>31361.99</v>
      </c>
      <c r="U864" s="70"/>
      <c r="V864" s="65" t="n">
        <v>2021</v>
      </c>
    </row>
    <row r="865" s="2" customFormat="true" ht="12.75" hidden="false" customHeight="true" outlineLevel="0" collapsed="false">
      <c r="A865" s="65" t="n">
        <f aca="false">A864+1</f>
        <v>23</v>
      </c>
      <c r="B865" s="68" t="s">
        <v>839</v>
      </c>
      <c r="C865" s="70" t="n">
        <f aca="false">'Раздел 1'!P865</f>
        <v>177972.3</v>
      </c>
      <c r="D865" s="70"/>
      <c r="E865" s="70"/>
      <c r="F865" s="70"/>
      <c r="G865" s="70"/>
      <c r="H865" s="70"/>
      <c r="I865" s="70"/>
      <c r="J865" s="141"/>
      <c r="K865" s="141"/>
      <c r="L865" s="70"/>
      <c r="M865" s="70"/>
      <c r="N865" s="70"/>
      <c r="O865" s="70"/>
      <c r="P865" s="70"/>
      <c r="Q865" s="70"/>
      <c r="R865" s="70"/>
      <c r="S865" s="141"/>
      <c r="T865" s="70" t="n">
        <v>177972.3</v>
      </c>
      <c r="U865" s="70"/>
      <c r="V865" s="65" t="n">
        <v>2021</v>
      </c>
    </row>
    <row r="866" s="2" customFormat="true" ht="12.75" hidden="false" customHeight="true" outlineLevel="0" collapsed="false">
      <c r="A866" s="65" t="n">
        <f aca="false">A865+1</f>
        <v>24</v>
      </c>
      <c r="B866" s="68" t="s">
        <v>840</v>
      </c>
      <c r="C866" s="70" t="n">
        <f aca="false">'Раздел 1'!P866</f>
        <v>33123.75</v>
      </c>
      <c r="D866" s="70"/>
      <c r="E866" s="70"/>
      <c r="F866" s="70"/>
      <c r="G866" s="70"/>
      <c r="H866" s="70"/>
      <c r="I866" s="70"/>
      <c r="J866" s="141"/>
      <c r="K866" s="141"/>
      <c r="L866" s="70"/>
      <c r="M866" s="70"/>
      <c r="N866" s="70"/>
      <c r="O866" s="70"/>
      <c r="P866" s="70"/>
      <c r="Q866" s="70"/>
      <c r="R866" s="70"/>
      <c r="S866" s="141"/>
      <c r="T866" s="70" t="n">
        <v>33123.75</v>
      </c>
      <c r="U866" s="70"/>
      <c r="V866" s="65" t="n">
        <v>2021</v>
      </c>
    </row>
    <row r="867" s="2" customFormat="true" ht="12.75" hidden="false" customHeight="true" outlineLevel="0" collapsed="false">
      <c r="A867" s="65" t="n">
        <f aca="false">A866+1</f>
        <v>25</v>
      </c>
      <c r="B867" s="68" t="s">
        <v>842</v>
      </c>
      <c r="C867" s="70" t="n">
        <f aca="false">'Раздел 1'!P867</f>
        <v>31655.42</v>
      </c>
      <c r="D867" s="70"/>
      <c r="E867" s="70"/>
      <c r="F867" s="70"/>
      <c r="G867" s="70"/>
      <c r="H867" s="70"/>
      <c r="I867" s="70"/>
      <c r="J867" s="141"/>
      <c r="K867" s="141"/>
      <c r="L867" s="70"/>
      <c r="M867" s="70"/>
      <c r="N867" s="70"/>
      <c r="O867" s="70"/>
      <c r="P867" s="70"/>
      <c r="Q867" s="70"/>
      <c r="R867" s="70"/>
      <c r="S867" s="141"/>
      <c r="T867" s="70" t="n">
        <v>31655.42</v>
      </c>
      <c r="U867" s="70"/>
      <c r="V867" s="65" t="n">
        <v>2021</v>
      </c>
    </row>
    <row r="868" s="2" customFormat="true" ht="12.75" hidden="false" customHeight="true" outlineLevel="0" collapsed="false">
      <c r="A868" s="65" t="n">
        <f aca="false">A867+1</f>
        <v>26</v>
      </c>
      <c r="B868" s="68" t="s">
        <v>843</v>
      </c>
      <c r="C868" s="70" t="n">
        <f aca="false">'Раздел 1'!P868</f>
        <v>177972.3</v>
      </c>
      <c r="D868" s="70"/>
      <c r="E868" s="70"/>
      <c r="F868" s="70"/>
      <c r="G868" s="70"/>
      <c r="H868" s="70"/>
      <c r="I868" s="70"/>
      <c r="J868" s="141"/>
      <c r="K868" s="141"/>
      <c r="L868" s="70"/>
      <c r="M868" s="70"/>
      <c r="N868" s="70"/>
      <c r="O868" s="70"/>
      <c r="P868" s="70"/>
      <c r="Q868" s="70"/>
      <c r="R868" s="70"/>
      <c r="S868" s="141"/>
      <c r="T868" s="70" t="n">
        <v>177972.3</v>
      </c>
      <c r="U868" s="70"/>
      <c r="V868" s="65" t="n">
        <v>2021</v>
      </c>
    </row>
    <row r="869" s="2" customFormat="true" ht="12.75" hidden="false" customHeight="true" outlineLevel="0" collapsed="false">
      <c r="A869" s="65" t="n">
        <f aca="false">A868+1</f>
        <v>27</v>
      </c>
      <c r="B869" s="68" t="s">
        <v>844</v>
      </c>
      <c r="C869" s="70" t="n">
        <f aca="false">'Раздел 1'!P869</f>
        <v>175707.2</v>
      </c>
      <c r="D869" s="70"/>
      <c r="E869" s="70"/>
      <c r="F869" s="70"/>
      <c r="G869" s="70"/>
      <c r="H869" s="70"/>
      <c r="I869" s="70"/>
      <c r="J869" s="141"/>
      <c r="K869" s="141"/>
      <c r="L869" s="70"/>
      <c r="M869" s="70"/>
      <c r="N869" s="70"/>
      <c r="O869" s="70"/>
      <c r="P869" s="70"/>
      <c r="Q869" s="70"/>
      <c r="R869" s="70"/>
      <c r="S869" s="141"/>
      <c r="T869" s="70" t="n">
        <v>175707.2</v>
      </c>
      <c r="U869" s="70"/>
      <c r="V869" s="65" t="n">
        <v>2021</v>
      </c>
    </row>
    <row r="870" s="2" customFormat="true" ht="12.75" hidden="false" customHeight="true" outlineLevel="0" collapsed="false">
      <c r="A870" s="65" t="n">
        <f aca="false">A869+1</f>
        <v>28</v>
      </c>
      <c r="B870" s="68" t="s">
        <v>846</v>
      </c>
      <c r="C870" s="70" t="n">
        <f aca="false">'Раздел 1'!P870</f>
        <v>19968.03</v>
      </c>
      <c r="D870" s="70"/>
      <c r="E870" s="70"/>
      <c r="F870" s="70"/>
      <c r="G870" s="70"/>
      <c r="H870" s="70"/>
      <c r="I870" s="70"/>
      <c r="J870" s="141"/>
      <c r="K870" s="141"/>
      <c r="L870" s="70"/>
      <c r="M870" s="70"/>
      <c r="N870" s="70"/>
      <c r="O870" s="70"/>
      <c r="P870" s="70"/>
      <c r="Q870" s="70"/>
      <c r="R870" s="70"/>
      <c r="S870" s="141"/>
      <c r="T870" s="70" t="n">
        <v>19968.03</v>
      </c>
      <c r="U870" s="70"/>
      <c r="V870" s="65" t="n">
        <v>2021</v>
      </c>
    </row>
    <row r="871" s="2" customFormat="true" ht="12.75" hidden="false" customHeight="true" outlineLevel="0" collapsed="false">
      <c r="A871" s="65" t="n">
        <f aca="false">A870+1</f>
        <v>29</v>
      </c>
      <c r="B871" s="68" t="s">
        <v>847</v>
      </c>
      <c r="C871" s="70" t="n">
        <f aca="false">'Раздел 1'!P871</f>
        <v>20043.65</v>
      </c>
      <c r="D871" s="70"/>
      <c r="E871" s="70"/>
      <c r="F871" s="70"/>
      <c r="G871" s="70"/>
      <c r="H871" s="70"/>
      <c r="I871" s="70"/>
      <c r="J871" s="141"/>
      <c r="K871" s="141"/>
      <c r="L871" s="70"/>
      <c r="M871" s="70"/>
      <c r="N871" s="70"/>
      <c r="O871" s="70"/>
      <c r="P871" s="70"/>
      <c r="Q871" s="70"/>
      <c r="R871" s="70"/>
      <c r="S871" s="141"/>
      <c r="T871" s="70" t="n">
        <v>20043.65</v>
      </c>
      <c r="U871" s="70"/>
      <c r="V871" s="65" t="n">
        <v>2021</v>
      </c>
    </row>
    <row r="872" s="2" customFormat="true" ht="12.75" hidden="false" customHeight="true" outlineLevel="0" collapsed="false">
      <c r="A872" s="65" t="n">
        <f aca="false">A871+1</f>
        <v>30</v>
      </c>
      <c r="B872" s="68" t="s">
        <v>848</v>
      </c>
      <c r="C872" s="70" t="n">
        <f aca="false">'Раздел 1'!P872</f>
        <v>32830.33</v>
      </c>
      <c r="D872" s="70"/>
      <c r="E872" s="70"/>
      <c r="F872" s="70"/>
      <c r="G872" s="70"/>
      <c r="H872" s="70"/>
      <c r="I872" s="70"/>
      <c r="J872" s="141"/>
      <c r="K872" s="141"/>
      <c r="L872" s="70"/>
      <c r="M872" s="70"/>
      <c r="N872" s="70"/>
      <c r="O872" s="70"/>
      <c r="P872" s="70"/>
      <c r="Q872" s="70"/>
      <c r="R872" s="70"/>
      <c r="S872" s="141"/>
      <c r="T872" s="70" t="n">
        <v>32830.33</v>
      </c>
      <c r="U872" s="70"/>
      <c r="V872" s="65" t="n">
        <v>2021</v>
      </c>
    </row>
    <row r="873" s="2" customFormat="true" ht="12.75" hidden="false" customHeight="true" outlineLevel="0" collapsed="false">
      <c r="A873" s="65" t="n">
        <f aca="false">A872+1</f>
        <v>31</v>
      </c>
      <c r="B873" s="68" t="s">
        <v>849</v>
      </c>
      <c r="C873" s="70" t="n">
        <f aca="false">'Раздел 1'!P873</f>
        <v>31262.17</v>
      </c>
      <c r="D873" s="70"/>
      <c r="E873" s="70"/>
      <c r="F873" s="70"/>
      <c r="G873" s="70"/>
      <c r="H873" s="70"/>
      <c r="I873" s="70"/>
      <c r="J873" s="141"/>
      <c r="K873" s="141"/>
      <c r="L873" s="70"/>
      <c r="M873" s="70"/>
      <c r="N873" s="70"/>
      <c r="O873" s="70"/>
      <c r="P873" s="70"/>
      <c r="Q873" s="70"/>
      <c r="R873" s="70"/>
      <c r="S873" s="141"/>
      <c r="T873" s="70" t="n">
        <v>31262.17</v>
      </c>
      <c r="U873" s="70"/>
      <c r="V873" s="65" t="n">
        <v>2021</v>
      </c>
    </row>
    <row r="874" s="138" customFormat="true" ht="12.75" hidden="false" customHeight="true" outlineLevel="0" collapsed="false">
      <c r="A874" s="47" t="s">
        <v>850</v>
      </c>
      <c r="B874" s="47"/>
      <c r="C874" s="54" t="n">
        <f aca="false">SUM(C843:C873)</f>
        <v>7926053.1815357</v>
      </c>
      <c r="D874" s="54" t="n">
        <f aca="false">SUM(D843:D873)</f>
        <v>0</v>
      </c>
      <c r="E874" s="54" t="n">
        <f aca="false">SUM(E843:E873)</f>
        <v>0</v>
      </c>
      <c r="F874" s="54" t="n">
        <f aca="false">SUM(F843:F873)</f>
        <v>0</v>
      </c>
      <c r="G874" s="54" t="n">
        <f aca="false">SUM(G843:G873)</f>
        <v>0</v>
      </c>
      <c r="H874" s="54" t="n">
        <f aca="false">SUM(H843:H873)</f>
        <v>0</v>
      </c>
      <c r="I874" s="54" t="n">
        <f aca="false">SUM(I843:I873)</f>
        <v>0</v>
      </c>
      <c r="J874" s="54" t="n">
        <f aca="false">SUM(J843:J873)</f>
        <v>0</v>
      </c>
      <c r="K874" s="54" t="n">
        <f aca="false">SUM(K843:K873)</f>
        <v>0</v>
      </c>
      <c r="L874" s="54" t="n">
        <f aca="false">SUM(L843:L873)</f>
        <v>0</v>
      </c>
      <c r="M874" s="54" t="n">
        <f aca="false">SUM(M843:M873)</f>
        <v>0</v>
      </c>
      <c r="N874" s="54" t="n">
        <f aca="false">SUM(N843:N873)</f>
        <v>0</v>
      </c>
      <c r="O874" s="54" t="n">
        <f aca="false">SUM(O843:O873)</f>
        <v>0</v>
      </c>
      <c r="P874" s="54" t="n">
        <f aca="false">SUM(P843:P873)</f>
        <v>0</v>
      </c>
      <c r="Q874" s="54" t="n">
        <f aca="false">SUM(Q843:Q873)</f>
        <v>0</v>
      </c>
      <c r="R874" s="54" t="n">
        <f aca="false">SUM(R843:R873)</f>
        <v>0</v>
      </c>
      <c r="S874" s="54" t="n">
        <f aca="false">SUM(S843:S873)</f>
        <v>0</v>
      </c>
      <c r="T874" s="54" t="n">
        <f aca="false">SUM(T843:T873)</f>
        <v>7926053.1815357</v>
      </c>
      <c r="U874" s="54" t="n">
        <f aca="false">SUM(U843:U873)</f>
        <v>0</v>
      </c>
      <c r="V874" s="49"/>
      <c r="W874" s="85"/>
      <c r="X874" s="85"/>
      <c r="Y874" s="85"/>
      <c r="Z874" s="85"/>
      <c r="AA874" s="85"/>
      <c r="AB874" s="85"/>
      <c r="AC874" s="85"/>
      <c r="AD874" s="85"/>
      <c r="AE874" s="85"/>
      <c r="AF874" s="85"/>
      <c r="AG874" s="85"/>
      <c r="AH874" s="85"/>
      <c r="AI874" s="85"/>
      <c r="AJ874" s="85"/>
      <c r="AK874" s="85"/>
      <c r="AL874" s="85"/>
      <c r="AM874" s="85"/>
      <c r="AN874" s="85"/>
      <c r="AO874" s="85"/>
      <c r="AP874" s="85"/>
      <c r="AQ874" s="85"/>
      <c r="AR874" s="85"/>
      <c r="AS874" s="85"/>
      <c r="AT874" s="85"/>
      <c r="AU874" s="85"/>
      <c r="AV874" s="85"/>
      <c r="AW874" s="85"/>
      <c r="AX874" s="85"/>
      <c r="AY874" s="85"/>
      <c r="AZ874" s="85"/>
      <c r="BA874" s="85"/>
      <c r="BB874" s="85"/>
      <c r="BC874" s="85"/>
      <c r="BD874" s="85"/>
    </row>
    <row r="875" s="139" customFormat="true" ht="12.75" hidden="false" customHeight="true" outlineLevel="0" collapsed="false">
      <c r="A875" s="31" t="s">
        <v>851</v>
      </c>
      <c r="B875" s="31"/>
      <c r="C875" s="34" t="n">
        <f aca="false">C811+C842+C874</f>
        <v>160736391.98495</v>
      </c>
      <c r="D875" s="34" t="n">
        <f aca="false">D811+D842+D874</f>
        <v>8530920.85204</v>
      </c>
      <c r="E875" s="34" t="n">
        <f aca="false">E811+E842+E874</f>
        <v>17871425.2986</v>
      </c>
      <c r="F875" s="34" t="n">
        <f aca="false">F811+F842+F874</f>
        <v>684699</v>
      </c>
      <c r="G875" s="34" t="n">
        <f aca="false">G811+G842+G874</f>
        <v>8998359.10032</v>
      </c>
      <c r="H875" s="34" t="n">
        <f aca="false">H811+H842+H874</f>
        <v>1526312.0172</v>
      </c>
      <c r="I875" s="34" t="n">
        <f aca="false">I811+I842+I874</f>
        <v>6773108.8986</v>
      </c>
      <c r="J875" s="34" t="n">
        <f aca="false">J811+J842+J874</f>
        <v>0</v>
      </c>
      <c r="K875" s="34" t="n">
        <f aca="false">K811+K842+K874</f>
        <v>0</v>
      </c>
      <c r="L875" s="34" t="n">
        <f aca="false">L811+L842+L874</f>
        <v>8292.7</v>
      </c>
      <c r="M875" s="34" t="n">
        <f aca="false">M811+M842+M874</f>
        <v>54526881.043</v>
      </c>
      <c r="N875" s="34" t="n">
        <f aca="false">N811+N842+N874</f>
        <v>2117</v>
      </c>
      <c r="O875" s="34" t="n">
        <f aca="false">O811+O842+O874</f>
        <v>1048088.51516</v>
      </c>
      <c r="P875" s="34" t="n">
        <f aca="false">P811+P842+P874</f>
        <v>14956.5</v>
      </c>
      <c r="Q875" s="34" t="n">
        <f aca="false">Q811+Q842+Q874</f>
        <v>35445546.0436907</v>
      </c>
      <c r="R875" s="34" t="n">
        <f aca="false">R811+R842+R874</f>
        <v>9392918.1986</v>
      </c>
      <c r="S875" s="34" t="n">
        <f aca="false">S811+S842+S874</f>
        <v>0</v>
      </c>
      <c r="T875" s="34" t="n">
        <f aca="false">T811+T842+T874</f>
        <v>13027615.6886957</v>
      </c>
      <c r="U875" s="34" t="n">
        <f aca="false">0.0214*(D875+E875+F875+G875+H875+I875+M875+O875+R875)</f>
        <v>2340148.05656333</v>
      </c>
      <c r="V875" s="33"/>
      <c r="W875" s="85"/>
      <c r="X875" s="85"/>
      <c r="Y875" s="85"/>
      <c r="Z875" s="85"/>
      <c r="AA875" s="85"/>
      <c r="AB875" s="85"/>
      <c r="AC875" s="85"/>
      <c r="AD875" s="85"/>
      <c r="AE875" s="85"/>
      <c r="AF875" s="85"/>
      <c r="AG875" s="85"/>
      <c r="AH875" s="85"/>
      <c r="AI875" s="85"/>
      <c r="AJ875" s="85"/>
      <c r="AK875" s="85"/>
      <c r="AL875" s="85"/>
      <c r="AM875" s="85"/>
      <c r="AN875" s="85"/>
      <c r="AO875" s="85"/>
      <c r="AP875" s="85"/>
      <c r="AQ875" s="85"/>
      <c r="AR875" s="85"/>
      <c r="AS875" s="85"/>
      <c r="AT875" s="85"/>
      <c r="AU875" s="85"/>
      <c r="AV875" s="85"/>
      <c r="AW875" s="85"/>
      <c r="AX875" s="85"/>
      <c r="AY875" s="85"/>
      <c r="AZ875" s="85"/>
      <c r="BA875" s="85"/>
      <c r="BB875" s="85"/>
      <c r="BC875" s="85"/>
      <c r="BD875" s="85"/>
    </row>
    <row r="876" s="2" customFormat="true" ht="12.75" hidden="false" customHeight="true" outlineLevel="0" collapsed="false">
      <c r="A876" s="90" t="s">
        <v>852</v>
      </c>
      <c r="B876" s="90"/>
      <c r="C876" s="70"/>
      <c r="D876" s="71"/>
      <c r="E876" s="71"/>
      <c r="F876" s="71"/>
      <c r="G876" s="71"/>
      <c r="H876" s="71"/>
      <c r="I876" s="71"/>
      <c r="J876" s="141"/>
      <c r="K876" s="141"/>
      <c r="L876" s="70"/>
      <c r="M876" s="71"/>
      <c r="N876" s="71"/>
      <c r="O876" s="70"/>
      <c r="P876" s="71"/>
      <c r="Q876" s="71"/>
      <c r="R876" s="71"/>
      <c r="S876" s="141"/>
      <c r="T876" s="70"/>
      <c r="U876" s="71"/>
      <c r="V876" s="65"/>
    </row>
    <row r="877" s="2" customFormat="true" ht="12.75" hidden="false" customHeight="true" outlineLevel="0" collapsed="false">
      <c r="A877" s="65" t="n">
        <v>1</v>
      </c>
      <c r="B877" s="68" t="s">
        <v>971</v>
      </c>
      <c r="C877" s="70" t="n">
        <f aca="false">'Раздел 1'!P877</f>
        <v>118367.7588</v>
      </c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 t="n">
        <v>118367.7588</v>
      </c>
      <c r="U877" s="70"/>
      <c r="V877" s="65" t="n">
        <v>2019</v>
      </c>
    </row>
    <row r="878" s="2" customFormat="true" ht="12.75" hidden="false" customHeight="true" outlineLevel="0" collapsed="false">
      <c r="A878" s="65" t="n">
        <v>2</v>
      </c>
      <c r="B878" s="68" t="s">
        <v>855</v>
      </c>
      <c r="C878" s="70" t="n">
        <f aca="false">'Раздел 1'!P878</f>
        <v>20229</v>
      </c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 t="n">
        <v>20229</v>
      </c>
      <c r="U878" s="70"/>
      <c r="V878" s="65" t="n">
        <v>2019</v>
      </c>
    </row>
    <row r="879" s="2" customFormat="true" ht="12.75" hidden="false" customHeight="true" outlineLevel="0" collapsed="false">
      <c r="A879" s="65" t="n">
        <v>3</v>
      </c>
      <c r="B879" s="68" t="s">
        <v>856</v>
      </c>
      <c r="C879" s="70" t="n">
        <f aca="false">'Раздел 1'!P879</f>
        <v>21264</v>
      </c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 t="n">
        <v>21264</v>
      </c>
      <c r="U879" s="70"/>
      <c r="V879" s="65" t="n">
        <v>2019</v>
      </c>
    </row>
    <row r="880" s="2" customFormat="true" ht="12.75" hidden="false" customHeight="true" outlineLevel="0" collapsed="false">
      <c r="A880" s="65" t="n">
        <v>4</v>
      </c>
      <c r="B880" s="68" t="s">
        <v>972</v>
      </c>
      <c r="C880" s="70" t="n">
        <f aca="false">'Раздел 1'!P880</f>
        <v>71059.49</v>
      </c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 t="n">
        <v>71059.49</v>
      </c>
      <c r="U880" s="70"/>
      <c r="V880" s="65" t="n">
        <v>2019</v>
      </c>
    </row>
    <row r="881" s="2" customFormat="true" ht="12.75" hidden="false" customHeight="true" outlineLevel="0" collapsed="false">
      <c r="A881" s="65" t="n">
        <v>5</v>
      </c>
      <c r="B881" s="68" t="s">
        <v>973</v>
      </c>
      <c r="C881" s="70" t="n">
        <f aca="false">'Раздел 1'!P881</f>
        <v>56336.32</v>
      </c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 t="n">
        <v>56336.32</v>
      </c>
      <c r="U881" s="70"/>
      <c r="V881" s="65" t="n">
        <v>2019</v>
      </c>
    </row>
    <row r="882" s="2" customFormat="true" ht="12.75" hidden="false" customHeight="true" outlineLevel="0" collapsed="false">
      <c r="A882" s="65" t="n">
        <v>6</v>
      </c>
      <c r="B882" s="68" t="s">
        <v>859</v>
      </c>
      <c r="C882" s="70" t="n">
        <f aca="false">'Раздел 1'!P882</f>
        <v>41281</v>
      </c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 t="n">
        <v>41281</v>
      </c>
      <c r="U882" s="70"/>
      <c r="V882" s="65" t="n">
        <v>2019</v>
      </c>
    </row>
    <row r="883" s="2" customFormat="true" ht="12.75" hidden="false" customHeight="true" outlineLevel="0" collapsed="false">
      <c r="A883" s="65" t="n">
        <v>7</v>
      </c>
      <c r="B883" s="68" t="s">
        <v>974</v>
      </c>
      <c r="C883" s="70" t="n">
        <f aca="false">'Раздел 1'!P883</f>
        <v>38796</v>
      </c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 t="n">
        <v>38796</v>
      </c>
      <c r="U883" s="70"/>
      <c r="V883" s="65" t="n">
        <v>2019</v>
      </c>
    </row>
    <row r="884" s="2" customFormat="true" ht="12.75" hidden="false" customHeight="true" outlineLevel="0" collapsed="false">
      <c r="A884" s="65" t="n">
        <v>8</v>
      </c>
      <c r="B884" s="68" t="s">
        <v>975</v>
      </c>
      <c r="C884" s="70" t="n">
        <f aca="false">'Раздел 1'!P884</f>
        <v>454088.23</v>
      </c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 t="n">
        <v>454088.23</v>
      </c>
      <c r="U884" s="70"/>
      <c r="V884" s="65" t="n">
        <v>2019</v>
      </c>
    </row>
    <row r="885" s="2" customFormat="true" ht="12.75" hidden="false" customHeight="true" outlineLevel="0" collapsed="false">
      <c r="A885" s="65" t="n">
        <v>9</v>
      </c>
      <c r="B885" s="68" t="s">
        <v>976</v>
      </c>
      <c r="C885" s="70" t="n">
        <f aca="false">'Раздел 1'!P885</f>
        <v>58278</v>
      </c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 t="n">
        <v>58278</v>
      </c>
      <c r="U885" s="70"/>
      <c r="V885" s="65" t="n">
        <v>2019</v>
      </c>
    </row>
    <row r="886" s="2" customFormat="true" ht="12.75" hidden="false" customHeight="true" outlineLevel="0" collapsed="false">
      <c r="A886" s="65" t="n">
        <v>10</v>
      </c>
      <c r="B886" s="68" t="s">
        <v>977</v>
      </c>
      <c r="C886" s="70" t="n">
        <f aca="false">'Раздел 1'!P886</f>
        <v>111216.5082</v>
      </c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 t="n">
        <v>111216.5082</v>
      </c>
      <c r="U886" s="70"/>
      <c r="V886" s="65" t="n">
        <v>2019</v>
      </c>
    </row>
    <row r="887" s="2" customFormat="true" ht="12.75" hidden="false" customHeight="true" outlineLevel="0" collapsed="false">
      <c r="A887" s="65" t="n">
        <v>11</v>
      </c>
      <c r="B887" s="68" t="s">
        <v>978</v>
      </c>
      <c r="C887" s="70" t="n">
        <f aca="false">'Раздел 1'!P887</f>
        <v>130858.1784</v>
      </c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 t="n">
        <v>130858.1784</v>
      </c>
      <c r="U887" s="70"/>
      <c r="V887" s="65" t="n">
        <v>2019</v>
      </c>
    </row>
    <row r="888" s="2" customFormat="true" ht="14.25" hidden="false" customHeight="true" outlineLevel="0" collapsed="false">
      <c r="A888" s="65" t="n">
        <v>12</v>
      </c>
      <c r="B888" s="68" t="s">
        <v>979</v>
      </c>
      <c r="C888" s="70" t="n">
        <f aca="false">'Раздел 1'!P888</f>
        <v>157101.003</v>
      </c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 t="n">
        <v>157101.003</v>
      </c>
      <c r="U888" s="70"/>
      <c r="V888" s="65" t="n">
        <v>2019</v>
      </c>
    </row>
    <row r="889" s="2" customFormat="true" ht="12.75" hidden="false" customHeight="true" outlineLevel="0" collapsed="false">
      <c r="A889" s="65" t="n">
        <v>13</v>
      </c>
      <c r="B889" s="68" t="s">
        <v>980</v>
      </c>
      <c r="C889" s="70" t="n">
        <f aca="false">'Раздел 1'!P889</f>
        <v>333390.66</v>
      </c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 t="n">
        <v>333390.66</v>
      </c>
      <c r="U889" s="70"/>
      <c r="V889" s="65" t="n">
        <v>2019</v>
      </c>
    </row>
    <row r="890" s="2" customFormat="true" ht="18.75" hidden="false" customHeight="true" outlineLevel="0" collapsed="false">
      <c r="A890" s="65" t="n">
        <v>14</v>
      </c>
      <c r="B890" s="68" t="s">
        <v>867</v>
      </c>
      <c r="C890" s="70" t="n">
        <f aca="false">'Раздел 1'!P890</f>
        <v>118872</v>
      </c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 t="n">
        <v>118872</v>
      </c>
      <c r="U890" s="70"/>
      <c r="V890" s="65" t="n">
        <v>2019</v>
      </c>
    </row>
    <row r="891" s="2" customFormat="true" ht="12.75" hidden="false" customHeight="true" outlineLevel="0" collapsed="false">
      <c r="A891" s="65" t="n">
        <v>15</v>
      </c>
      <c r="B891" s="68" t="s">
        <v>868</v>
      </c>
      <c r="C891" s="70" t="n">
        <f aca="false">'Раздел 1'!P891</f>
        <v>187767</v>
      </c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 t="n">
        <v>187767</v>
      </c>
      <c r="U891" s="70"/>
      <c r="V891" s="65" t="n">
        <v>2019</v>
      </c>
    </row>
    <row r="892" s="2" customFormat="true" ht="12.75" hidden="false" customHeight="true" outlineLevel="0" collapsed="false">
      <c r="A892" s="65" t="n">
        <v>16</v>
      </c>
      <c r="B892" s="68" t="s">
        <v>869</v>
      </c>
      <c r="C892" s="70" t="n">
        <f aca="false">'Раздел 1'!P892</f>
        <v>119403.23</v>
      </c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 t="n">
        <v>119403.23</v>
      </c>
      <c r="U892" s="70"/>
      <c r="V892" s="65" t="n">
        <v>2019</v>
      </c>
    </row>
    <row r="893" s="2" customFormat="true" ht="12.75" hidden="false" customHeight="true" outlineLevel="0" collapsed="false">
      <c r="A893" s="65" t="n">
        <v>17</v>
      </c>
      <c r="B893" s="68" t="s">
        <v>870</v>
      </c>
      <c r="C893" s="70" t="n">
        <f aca="false">'Раздел 1'!P893</f>
        <v>881280</v>
      </c>
      <c r="D893" s="70" t="n">
        <f aca="false">C893*0.07</f>
        <v>61689.6</v>
      </c>
      <c r="E893" s="70"/>
      <c r="F893" s="70"/>
      <c r="G893" s="70"/>
      <c r="H893" s="70"/>
      <c r="I893" s="70"/>
      <c r="J893" s="70"/>
      <c r="K893" s="70"/>
      <c r="L893" s="70" t="n">
        <v>369</v>
      </c>
      <c r="M893" s="70" t="n">
        <f aca="false">0.25*C893</f>
        <v>220320</v>
      </c>
      <c r="N893" s="70" t="n">
        <v>78.5</v>
      </c>
      <c r="O893" s="70" t="n">
        <v>51819.264</v>
      </c>
      <c r="P893" s="70" t="n">
        <v>335.56</v>
      </c>
      <c r="Q893" s="70" t="n">
        <f aca="false">C893-D893-E893-G893-I893-M893-O893-R893-T893-U893</f>
        <v>495300.2287104</v>
      </c>
      <c r="R893" s="70" t="n">
        <f aca="false">0.05*C893</f>
        <v>44064</v>
      </c>
      <c r="S893" s="70"/>
      <c r="T893" s="70"/>
      <c r="U893" s="70" t="n">
        <f aca="false">0.0214*(D893+E893+F893+G893+H893+I893+M893+O893+R893)</f>
        <v>8086.9072896</v>
      </c>
      <c r="V893" s="65" t="n">
        <v>2019</v>
      </c>
    </row>
    <row r="894" s="2" customFormat="true" ht="12.75" hidden="false" customHeight="true" outlineLevel="0" collapsed="false">
      <c r="A894" s="65" t="n">
        <v>18</v>
      </c>
      <c r="B894" s="68" t="s">
        <v>871</v>
      </c>
      <c r="C894" s="70" t="n">
        <f aca="false">'Раздел 1'!P894</f>
        <v>510000</v>
      </c>
      <c r="D894" s="70" t="n">
        <f aca="false">C894*0.07</f>
        <v>35700</v>
      </c>
      <c r="E894" s="70"/>
      <c r="F894" s="70"/>
      <c r="G894" s="70"/>
      <c r="H894" s="70"/>
      <c r="I894" s="70"/>
      <c r="J894" s="70"/>
      <c r="K894" s="70"/>
      <c r="L894" s="70" t="n">
        <v>369</v>
      </c>
      <c r="M894" s="70" t="n">
        <f aca="false">0.25*C894</f>
        <v>127500</v>
      </c>
      <c r="N894" s="70"/>
      <c r="O894" s="70"/>
      <c r="P894" s="70" t="n">
        <v>335.56</v>
      </c>
      <c r="Q894" s="70" t="n">
        <f aca="false">C894-D894-E894-G894-I894-M894-O894-R894-T894-U894</f>
        <v>317261.82</v>
      </c>
      <c r="R894" s="70" t="n">
        <f aca="false">0.05*C894</f>
        <v>25500</v>
      </c>
      <c r="S894" s="70"/>
      <c r="T894" s="70"/>
      <c r="U894" s="70" t="n">
        <f aca="false">0.0214*(D894+E894+F894+G894+H894+I894+M894+O894+R894)</f>
        <v>4038.18</v>
      </c>
      <c r="V894" s="65" t="n">
        <v>2019</v>
      </c>
    </row>
    <row r="895" s="2" customFormat="true" ht="12.75" hidden="false" customHeight="true" outlineLevel="0" collapsed="false">
      <c r="A895" s="65" t="n">
        <v>19</v>
      </c>
      <c r="B895" s="68" t="s">
        <v>872</v>
      </c>
      <c r="C895" s="70" t="n">
        <f aca="false">'Раздел 1'!P895</f>
        <v>2525184</v>
      </c>
      <c r="D895" s="70" t="n">
        <f aca="false">C895*0.07</f>
        <v>176762.88</v>
      </c>
      <c r="E895" s="70" t="n">
        <v>123734.016</v>
      </c>
      <c r="F895" s="70"/>
      <c r="G895" s="70" t="n">
        <v>173227.6224</v>
      </c>
      <c r="H895" s="70"/>
      <c r="I895" s="70" t="n">
        <v>74240.4096</v>
      </c>
      <c r="J895" s="70"/>
      <c r="K895" s="70"/>
      <c r="L895" s="70" t="n">
        <v>369</v>
      </c>
      <c r="M895" s="70" t="n">
        <f aca="false">0.25*C895</f>
        <v>631296</v>
      </c>
      <c r="N895" s="70" t="n">
        <v>220.16</v>
      </c>
      <c r="O895" s="70" t="n">
        <v>123734.016</v>
      </c>
      <c r="P895" s="70" t="n">
        <v>335.56</v>
      </c>
      <c r="Q895" s="70" t="n">
        <f aca="false">C895-D895-E895-G895-I895-M895-O895-R895-U895</f>
        <v>1065343.8173184</v>
      </c>
      <c r="R895" s="70" t="n">
        <f aca="false">0.05*C895</f>
        <v>126259.2</v>
      </c>
      <c r="S895" s="70"/>
      <c r="T895" s="70"/>
      <c r="U895" s="70" t="n">
        <f aca="false">0.0214*(D895+E895+F895+G895+H895+I895+M895+O895+R895)</f>
        <v>30586.0386816</v>
      </c>
      <c r="V895" s="65" t="n">
        <v>2019</v>
      </c>
    </row>
    <row r="896" s="2" customFormat="true" ht="12.75" hidden="false" customHeight="true" outlineLevel="0" collapsed="false">
      <c r="A896" s="65" t="n">
        <v>20</v>
      </c>
      <c r="B896" s="68" t="s">
        <v>873</v>
      </c>
      <c r="C896" s="70" t="n">
        <f aca="false">'Раздел 1'!P896</f>
        <v>1284480</v>
      </c>
      <c r="D896" s="70" t="n">
        <f aca="false">C896*0.07</f>
        <v>89913.6</v>
      </c>
      <c r="E896" s="70"/>
      <c r="F896" s="70"/>
      <c r="G896" s="70" t="n">
        <v>88115.328</v>
      </c>
      <c r="H896" s="70"/>
      <c r="I896" s="70" t="n">
        <v>50351.616</v>
      </c>
      <c r="J896" s="70"/>
      <c r="K896" s="70"/>
      <c r="L896" s="70" t="n">
        <v>369</v>
      </c>
      <c r="M896" s="70" t="n">
        <f aca="false">0.25*C896</f>
        <v>321120</v>
      </c>
      <c r="N896" s="70" t="n">
        <v>33.6</v>
      </c>
      <c r="O896" s="70" t="n">
        <v>50351.616</v>
      </c>
      <c r="P896" s="70" t="n">
        <v>335.56</v>
      </c>
      <c r="Q896" s="70" t="n">
        <f aca="false">C896-D896-E896-G896-I896-M896-O896-R896-T896-U896</f>
        <v>606192.610176</v>
      </c>
      <c r="R896" s="70" t="n">
        <f aca="false">0.05*C896</f>
        <v>64224</v>
      </c>
      <c r="S896" s="70"/>
      <c r="T896" s="70"/>
      <c r="U896" s="70" t="n">
        <f aca="false">0.0214*(D896+E896+F896+G896+H896+I896+M896+O896+R896)</f>
        <v>14211.229824</v>
      </c>
      <c r="V896" s="65" t="n">
        <v>2019</v>
      </c>
    </row>
    <row r="897" s="2" customFormat="true" ht="12.75" hidden="false" customHeight="true" outlineLevel="0" collapsed="false">
      <c r="A897" s="65" t="n">
        <v>21</v>
      </c>
      <c r="B897" s="68" t="s">
        <v>874</v>
      </c>
      <c r="C897" s="70" t="n">
        <f aca="false">'Раздел 1'!P897</f>
        <v>2496690</v>
      </c>
      <c r="D897" s="70" t="n">
        <f aca="false">C897*0.07</f>
        <v>174768.3</v>
      </c>
      <c r="E897" s="70"/>
      <c r="F897" s="70"/>
      <c r="G897" s="70"/>
      <c r="H897" s="70"/>
      <c r="I897" s="70"/>
      <c r="J897" s="70"/>
      <c r="K897" s="70"/>
      <c r="L897" s="70" t="n">
        <v>369</v>
      </c>
      <c r="M897" s="70" t="n">
        <f aca="false">0.25*C897</f>
        <v>624172.5</v>
      </c>
      <c r="N897" s="70"/>
      <c r="O897" s="70"/>
      <c r="P897" s="70" t="n">
        <v>335.56</v>
      </c>
      <c r="Q897" s="70" t="n">
        <f aca="false">C897-D897-E897-G897-I897-M897-O897-R897-T897-U897</f>
        <v>1553145.90858</v>
      </c>
      <c r="R897" s="70" t="n">
        <f aca="false">0.05*C897</f>
        <v>124834.5</v>
      </c>
      <c r="S897" s="70"/>
      <c r="T897" s="70"/>
      <c r="U897" s="70" t="n">
        <f aca="false">0.0214*(D897+E897+F897+G897+H897+I897+M897+O897+R897)</f>
        <v>19768.79142</v>
      </c>
      <c r="V897" s="65" t="n">
        <v>2019</v>
      </c>
    </row>
    <row r="898" s="2" customFormat="true" ht="12.75" hidden="false" customHeight="true" outlineLevel="0" collapsed="false">
      <c r="A898" s="65" t="n">
        <v>22</v>
      </c>
      <c r="B898" s="68" t="s">
        <v>875</v>
      </c>
      <c r="C898" s="70" t="n">
        <f aca="false">'Раздел 1'!P898</f>
        <v>95684.38</v>
      </c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 t="n">
        <v>95684.38</v>
      </c>
      <c r="U898" s="70"/>
      <c r="V898" s="65" t="n">
        <v>2019</v>
      </c>
    </row>
    <row r="899" s="2" customFormat="true" ht="12.75" hidden="false" customHeight="true" outlineLevel="0" collapsed="false">
      <c r="A899" s="65" t="n">
        <v>23</v>
      </c>
      <c r="B899" s="68" t="s">
        <v>981</v>
      </c>
      <c r="C899" s="70" t="n">
        <f aca="false">'Раздел 1'!P899</f>
        <v>70000</v>
      </c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 t="n">
        <v>70000</v>
      </c>
      <c r="U899" s="70"/>
      <c r="V899" s="65" t="n">
        <v>2019</v>
      </c>
    </row>
    <row r="900" s="138" customFormat="true" ht="12.75" hidden="false" customHeight="true" outlineLevel="0" collapsed="false">
      <c r="A900" s="47" t="s">
        <v>877</v>
      </c>
      <c r="B900" s="47"/>
      <c r="C900" s="54" t="n">
        <f aca="false">SUM(C877:C899)</f>
        <v>9901626.7584</v>
      </c>
      <c r="D900" s="54" t="n">
        <f aca="false">SUM(D877:D899)</f>
        <v>538834.38</v>
      </c>
      <c r="E900" s="54" t="n">
        <f aca="false">SUM(E877:E899)</f>
        <v>123734.016</v>
      </c>
      <c r="F900" s="54" t="n">
        <f aca="false">SUM(F877:F899)</f>
        <v>0</v>
      </c>
      <c r="G900" s="54" t="n">
        <f aca="false">SUM(G877:G899)</f>
        <v>261342.9504</v>
      </c>
      <c r="H900" s="54" t="n">
        <f aca="false">SUM(H877:H899)</f>
        <v>0</v>
      </c>
      <c r="I900" s="54" t="n">
        <f aca="false">SUM(I877:I899)</f>
        <v>124592.0256</v>
      </c>
      <c r="J900" s="54" t="n">
        <f aca="false">SUM(J877:J899)</f>
        <v>0</v>
      </c>
      <c r="K900" s="54" t="n">
        <f aca="false">SUM(K877:K899)</f>
        <v>0</v>
      </c>
      <c r="L900" s="54" t="n">
        <f aca="false">SUM(L877:L899)</f>
        <v>1845</v>
      </c>
      <c r="M900" s="54" t="n">
        <f aca="false">SUM(M877:M899)</f>
        <v>1924408.5</v>
      </c>
      <c r="N900" s="54" t="n">
        <f aca="false">SUM(N877:N899)</f>
        <v>332.26</v>
      </c>
      <c r="O900" s="54" t="n">
        <f aca="false">SUM(O877:O899)</f>
        <v>225904.896</v>
      </c>
      <c r="P900" s="54" t="n">
        <f aca="false">SUM(P877:P899)</f>
        <v>1677.8</v>
      </c>
      <c r="Q900" s="54" t="n">
        <f aca="false">SUM(Q877:Q899)</f>
        <v>4037244.3847848</v>
      </c>
      <c r="R900" s="54" t="n">
        <f aca="false">SUM(R877:R899)</f>
        <v>384881.7</v>
      </c>
      <c r="S900" s="54" t="n">
        <f aca="false">SUM(S877:S899)</f>
        <v>0</v>
      </c>
      <c r="T900" s="54" t="n">
        <f aca="false">SUM(T877:T899)</f>
        <v>2203992.7584</v>
      </c>
      <c r="U900" s="54" t="n">
        <f aca="false">SUM(U877:U899)</f>
        <v>76691.1472152</v>
      </c>
      <c r="V900" s="49"/>
      <c r="W900" s="85"/>
      <c r="X900" s="85"/>
      <c r="Y900" s="85"/>
      <c r="Z900" s="85"/>
      <c r="AA900" s="85"/>
      <c r="AB900" s="85"/>
      <c r="AC900" s="85"/>
      <c r="AD900" s="85"/>
      <c r="AE900" s="85"/>
      <c r="AF900" s="85"/>
      <c r="AG900" s="85"/>
      <c r="AH900" s="85"/>
      <c r="AI900" s="85"/>
      <c r="AJ900" s="85"/>
      <c r="AK900" s="85"/>
      <c r="AL900" s="85"/>
      <c r="AM900" s="85"/>
      <c r="AN900" s="85"/>
      <c r="AO900" s="85"/>
      <c r="AP900" s="85"/>
      <c r="AQ900" s="85"/>
      <c r="AR900" s="85"/>
      <c r="AS900" s="85"/>
      <c r="AT900" s="85"/>
      <c r="AU900" s="85"/>
      <c r="AV900" s="85"/>
      <c r="AW900" s="85"/>
      <c r="AX900" s="85"/>
      <c r="AY900" s="85"/>
      <c r="AZ900" s="85"/>
      <c r="BA900" s="85"/>
      <c r="BB900" s="85"/>
      <c r="BC900" s="85"/>
      <c r="BD900" s="85"/>
    </row>
    <row r="901" s="2" customFormat="true" ht="12.75" hidden="false" customHeight="true" outlineLevel="0" collapsed="false">
      <c r="A901" s="65" t="n">
        <v>1</v>
      </c>
      <c r="B901" s="68" t="s">
        <v>878</v>
      </c>
      <c r="C901" s="70" t="n">
        <f aca="false">D901+E901+F901+G901+H901+I901+K901+M901+O901+Q901+R901+T901+U901+S901</f>
        <v>12813</v>
      </c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 t="n">
        <v>12813</v>
      </c>
      <c r="U901" s="70"/>
      <c r="V901" s="65" t="n">
        <v>2020</v>
      </c>
    </row>
    <row r="902" s="2" customFormat="true" ht="12.75" hidden="false" customHeight="true" outlineLevel="0" collapsed="false">
      <c r="A902" s="65" t="n">
        <v>2</v>
      </c>
      <c r="B902" s="68" t="s">
        <v>879</v>
      </c>
      <c r="C902" s="70" t="n">
        <f aca="false">D902+E902+F902+G902+H902+I902+K902+M902+O902+Q902+R902+T902+U902+S902</f>
        <v>1750060.95</v>
      </c>
      <c r="D902" s="74" t="n">
        <v>122504.2665</v>
      </c>
      <c r="E902" s="74"/>
      <c r="F902" s="74"/>
      <c r="G902" s="74"/>
      <c r="H902" s="74"/>
      <c r="I902" s="74"/>
      <c r="J902" s="74"/>
      <c r="K902" s="74"/>
      <c r="L902" s="74" t="n">
        <v>385</v>
      </c>
      <c r="M902" s="74" t="n">
        <v>437515.2375</v>
      </c>
      <c r="N902" s="74"/>
      <c r="O902" s="74"/>
      <c r="P902" s="74" t="n">
        <v>335.56</v>
      </c>
      <c r="Q902" s="74" t="n">
        <v>983677.7588979</v>
      </c>
      <c r="R902" s="74" t="n">
        <v>87503.0475</v>
      </c>
      <c r="S902" s="74"/>
      <c r="T902" s="74" t="n">
        <v>105003.657</v>
      </c>
      <c r="U902" s="74" t="n">
        <v>13856.9826021</v>
      </c>
      <c r="V902" s="65" t="n">
        <v>2020</v>
      </c>
    </row>
    <row r="903" s="2" customFormat="true" ht="12.75" hidden="false" customHeight="true" outlineLevel="0" collapsed="false">
      <c r="A903" s="65" t="n">
        <v>3</v>
      </c>
      <c r="B903" s="68" t="s">
        <v>880</v>
      </c>
      <c r="C903" s="70" t="n">
        <f aca="false">D903+E903+F903+G903+H903+I903+K903+M903+O903+Q903+R903+T903+U903+S903</f>
        <v>1429171.5</v>
      </c>
      <c r="D903" s="70" t="n">
        <v>100042.005</v>
      </c>
      <c r="E903" s="70" t="n">
        <v>71458.575</v>
      </c>
      <c r="F903" s="70"/>
      <c r="G903" s="70" t="n">
        <v>85750.29</v>
      </c>
      <c r="H903" s="70"/>
      <c r="I903" s="70" t="n">
        <v>71458.575</v>
      </c>
      <c r="J903" s="70"/>
      <c r="K903" s="70"/>
      <c r="L903" s="70" t="n">
        <v>369</v>
      </c>
      <c r="M903" s="70" t="n">
        <v>357292.875</v>
      </c>
      <c r="N903" s="70"/>
      <c r="O903" s="70"/>
      <c r="P903" s="70" t="n">
        <v>335.56</v>
      </c>
      <c r="Q903" s="70" t="n">
        <v>569750.651847</v>
      </c>
      <c r="R903" s="70" t="n">
        <v>71458.575</v>
      </c>
      <c r="S903" s="70"/>
      <c r="T903" s="70" t="n">
        <v>85750.29</v>
      </c>
      <c r="U903" s="70" t="n">
        <v>16209.663153</v>
      </c>
      <c r="V903" s="65" t="n">
        <v>2020</v>
      </c>
    </row>
    <row r="904" s="2" customFormat="true" ht="12.75" hidden="false" customHeight="true" outlineLevel="0" collapsed="false">
      <c r="A904" s="65" t="n">
        <v>4</v>
      </c>
      <c r="B904" s="68" t="s">
        <v>881</v>
      </c>
      <c r="C904" s="70" t="n">
        <f aca="false">D904+E904+F904+G904+H904+I904+K904+M904+O904+Q904+R904+T904+U904+S904</f>
        <v>244518.3</v>
      </c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 t="n">
        <v>244518.3</v>
      </c>
      <c r="U904" s="70"/>
      <c r="V904" s="65" t="n">
        <v>2020</v>
      </c>
    </row>
    <row r="905" s="2" customFormat="true" ht="12.75" hidden="false" customHeight="true" outlineLevel="0" collapsed="false">
      <c r="A905" s="65" t="n">
        <v>5</v>
      </c>
      <c r="B905" s="68" t="s">
        <v>982</v>
      </c>
      <c r="C905" s="70" t="n">
        <f aca="false">D905+E905+F905+G905+H905+I905+K905+M905+O905+Q905+R905+T905+U905+S905</f>
        <v>2553882.0036</v>
      </c>
      <c r="D905" s="70" t="n">
        <v>252368</v>
      </c>
      <c r="E905" s="70" t="n">
        <v>311179</v>
      </c>
      <c r="F905" s="70"/>
      <c r="G905" s="70" t="n">
        <v>144542</v>
      </c>
      <c r="H905" s="70"/>
      <c r="I905" s="70" t="n">
        <v>144103</v>
      </c>
      <c r="J905" s="70"/>
      <c r="K905" s="70"/>
      <c r="L905" s="70" t="n">
        <v>252</v>
      </c>
      <c r="M905" s="70" t="n">
        <v>1575983</v>
      </c>
      <c r="N905" s="70"/>
      <c r="O905" s="70"/>
      <c r="P905" s="70"/>
      <c r="Q905" s="70"/>
      <c r="R905" s="70" t="n">
        <v>72199</v>
      </c>
      <c r="S905" s="70"/>
      <c r="T905" s="70"/>
      <c r="U905" s="70" t="n">
        <f aca="false">0.0214*(D905+E905+F905+G905+H905+I905+M905+O905+R905)</f>
        <v>53508.0036</v>
      </c>
      <c r="V905" s="65" t="n">
        <v>2020</v>
      </c>
    </row>
    <row r="906" s="2" customFormat="true" ht="12.75" hidden="false" customHeight="true" outlineLevel="0" collapsed="false">
      <c r="A906" s="65" t="n">
        <v>6</v>
      </c>
      <c r="B906" s="68" t="s">
        <v>983</v>
      </c>
      <c r="C906" s="70" t="n">
        <f aca="false">D906+E906+F906+G906+H906+I906+K906+M906+O906+Q906+R906+T906+U906+S906</f>
        <v>2581711.9594</v>
      </c>
      <c r="D906" s="70" t="n">
        <v>423652</v>
      </c>
      <c r="E906" s="70"/>
      <c r="F906" s="70"/>
      <c r="G906" s="70" t="n">
        <v>263365</v>
      </c>
      <c r="H906" s="70"/>
      <c r="I906" s="70" t="n">
        <v>146423</v>
      </c>
      <c r="J906" s="70"/>
      <c r="K906" s="70"/>
      <c r="L906" s="70" t="n">
        <v>273</v>
      </c>
      <c r="M906" s="70" t="n">
        <f aca="false">1211031+67848</f>
        <v>1278879</v>
      </c>
      <c r="N906" s="70"/>
      <c r="O906" s="70"/>
      <c r="P906" s="70"/>
      <c r="Q906" s="70"/>
      <c r="R906" s="70" t="n">
        <v>415302</v>
      </c>
      <c r="S906" s="70"/>
      <c r="T906" s="70"/>
      <c r="U906" s="70" t="n">
        <f aca="false">0.0214*(D906+E906+F906+G906+H906+I906+M906+O906+R906)-0.13</f>
        <v>54090.9594</v>
      </c>
      <c r="V906" s="65" t="n">
        <v>2020</v>
      </c>
    </row>
    <row r="907" s="2" customFormat="true" ht="12.75" hidden="false" customHeight="true" outlineLevel="0" collapsed="false">
      <c r="A907" s="65" t="n">
        <v>7</v>
      </c>
      <c r="B907" s="68" t="s">
        <v>984</v>
      </c>
      <c r="C907" s="70" t="n">
        <f aca="false">D907+E907+F907+G907+H907+I907+K907+M907+O907+Q907+R907+T907+U907+S907</f>
        <v>3990499.4888</v>
      </c>
      <c r="D907" s="70" t="n">
        <v>136428</v>
      </c>
      <c r="E907" s="70" t="n">
        <v>823700</v>
      </c>
      <c r="F907" s="70"/>
      <c r="G907" s="70" t="n">
        <v>310120</v>
      </c>
      <c r="H907" s="70"/>
      <c r="I907" s="70" t="n">
        <v>239916</v>
      </c>
      <c r="J907" s="70"/>
      <c r="K907" s="70"/>
      <c r="L907" s="70" t="n">
        <v>369</v>
      </c>
      <c r="M907" s="70" t="n">
        <v>1869619</v>
      </c>
      <c r="N907" s="70" t="n">
        <v>595.1</v>
      </c>
      <c r="O907" s="70" t="n">
        <v>527109</v>
      </c>
      <c r="P907" s="70"/>
      <c r="Q907" s="70"/>
      <c r="R907" s="70"/>
      <c r="S907" s="70"/>
      <c r="T907" s="70"/>
      <c r="U907" s="70" t="n">
        <f aca="false">0.0214*(D907+E907+F907+G907+H907+I907+M907+O907+R907)</f>
        <v>83607.4888</v>
      </c>
      <c r="V907" s="65" t="n">
        <v>2020</v>
      </c>
    </row>
    <row r="908" s="2" customFormat="true" ht="12.75" hidden="false" customHeight="true" outlineLevel="0" collapsed="false">
      <c r="A908" s="65" t="n">
        <v>8</v>
      </c>
      <c r="B908" s="68" t="s">
        <v>985</v>
      </c>
      <c r="C908" s="70" t="n">
        <f aca="false">D908+E908+F908+G908+H908+I908+K908+M908+O908+Q908+R908+T908+U908+S908</f>
        <v>5430218.9658</v>
      </c>
      <c r="D908" s="70" t="n">
        <v>812031</v>
      </c>
      <c r="E908" s="70"/>
      <c r="F908" s="70"/>
      <c r="G908" s="70" t="n">
        <v>503578</v>
      </c>
      <c r="H908" s="70"/>
      <c r="I908" s="70" t="n">
        <v>385894</v>
      </c>
      <c r="J908" s="70"/>
      <c r="K908" s="70"/>
      <c r="L908" s="70" t="n">
        <v>369</v>
      </c>
      <c r="M908" s="70" t="n">
        <v>3326327</v>
      </c>
      <c r="N908" s="70"/>
      <c r="O908" s="70"/>
      <c r="P908" s="70"/>
      <c r="Q908" s="70"/>
      <c r="R908" s="70" t="n">
        <v>288617</v>
      </c>
      <c r="S908" s="70"/>
      <c r="T908" s="70"/>
      <c r="U908" s="70" t="n">
        <f aca="false">0.0214*(D908+E908+F908+G908+H908+I908+M908+O908+R908)</f>
        <v>113771.9658</v>
      </c>
      <c r="V908" s="65" t="n">
        <v>2020</v>
      </c>
    </row>
    <row r="909" s="2" customFormat="true" ht="12.75" hidden="false" customHeight="true" outlineLevel="0" collapsed="false">
      <c r="A909" s="65" t="n">
        <v>9</v>
      </c>
      <c r="B909" s="68" t="s">
        <v>869</v>
      </c>
      <c r="C909" s="70" t="n">
        <f aca="false">D909+E909+F909+G909+H909+I909+K909+M909+O909+Q909+R909+T909+U909+S909</f>
        <v>5206071.11</v>
      </c>
      <c r="D909" s="70" t="n">
        <v>310589.14</v>
      </c>
      <c r="E909" s="70"/>
      <c r="F909" s="70"/>
      <c r="G909" s="70" t="n">
        <v>157360.54</v>
      </c>
      <c r="H909" s="70"/>
      <c r="I909" s="70" t="n">
        <v>664879.85</v>
      </c>
      <c r="J909" s="70"/>
      <c r="K909" s="70"/>
      <c r="L909" s="70" t="n">
        <v>369</v>
      </c>
      <c r="M909" s="70" t="n">
        <v>2645405.06</v>
      </c>
      <c r="N909" s="70"/>
      <c r="O909" s="70"/>
      <c r="P909" s="70" t="n">
        <v>368.13</v>
      </c>
      <c r="Q909" s="70" t="n">
        <v>954282.01</v>
      </c>
      <c r="R909" s="70" t="n">
        <v>365859.95</v>
      </c>
      <c r="S909" s="70"/>
      <c r="T909" s="70"/>
      <c r="U909" s="70" t="n">
        <v>107694.56</v>
      </c>
      <c r="V909" s="65" t="n">
        <v>2020</v>
      </c>
    </row>
    <row r="910" s="2" customFormat="true" ht="12.75" hidden="false" customHeight="true" outlineLevel="0" collapsed="false">
      <c r="A910" s="65" t="n">
        <v>10</v>
      </c>
      <c r="B910" s="68" t="s">
        <v>986</v>
      </c>
      <c r="C910" s="70" t="n">
        <f aca="false">D910+E910+F910+G910+H910+I910+K910+M910+O910+Q910+R910+T910+U910+S910</f>
        <v>15345734.284</v>
      </c>
      <c r="D910" s="131" t="n">
        <v>954444.491</v>
      </c>
      <c r="E910" s="143" t="n">
        <v>4418802.674</v>
      </c>
      <c r="F910" s="144"/>
      <c r="G910" s="143" t="n">
        <v>516065.121</v>
      </c>
      <c r="H910" s="144"/>
      <c r="I910" s="143" t="n">
        <v>569300.16</v>
      </c>
      <c r="J910" s="144"/>
      <c r="K910" s="144"/>
      <c r="L910" s="144" t="n">
        <v>498</v>
      </c>
      <c r="M910" s="143" t="n">
        <v>8265601.344</v>
      </c>
      <c r="N910" s="144" t="n">
        <v>68.1</v>
      </c>
      <c r="O910" s="144"/>
      <c r="P910" s="144"/>
      <c r="Q910" s="144"/>
      <c r="R910" s="143" t="n">
        <v>300002.274</v>
      </c>
      <c r="S910" s="144"/>
      <c r="T910" s="144"/>
      <c r="U910" s="143" t="n">
        <f aca="false">ROUND(0.0214*(D910+E910+F910+G910+H910+I910+M910+O910+R910+S910+Q910),2)</f>
        <v>321518.22</v>
      </c>
      <c r="V910" s="65" t="n">
        <v>2020</v>
      </c>
    </row>
    <row r="911" s="2" customFormat="true" ht="12.75" hidden="false" customHeight="true" outlineLevel="0" collapsed="false">
      <c r="A911" s="65" t="n">
        <v>11</v>
      </c>
      <c r="B911" s="68" t="s">
        <v>987</v>
      </c>
      <c r="C911" s="70" t="n">
        <f aca="false">D911+E911+F911+G911+H911+I911+K911+M911+O911+Q911+R911+T911+U911+S911</f>
        <v>21580</v>
      </c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 t="n">
        <v>21580</v>
      </c>
      <c r="U911" s="70"/>
      <c r="V911" s="65" t="n">
        <v>2020</v>
      </c>
    </row>
    <row r="912" s="2" customFormat="true" ht="12.75" hidden="false" customHeight="true" outlineLevel="0" collapsed="false">
      <c r="A912" s="65" t="n">
        <v>12</v>
      </c>
      <c r="B912" s="68" t="s">
        <v>981</v>
      </c>
      <c r="C912" s="70" t="n">
        <f aca="false">D912+E912+F912+G912+H912+I912+K912+M912+O912+Q912+R912+T912+U912+S912</f>
        <v>7000421.88</v>
      </c>
      <c r="D912" s="131" t="n">
        <v>616810.04</v>
      </c>
      <c r="E912" s="70"/>
      <c r="F912" s="70"/>
      <c r="G912" s="130" t="n">
        <v>333507.24</v>
      </c>
      <c r="H912" s="70"/>
      <c r="I912" s="130" t="n">
        <v>367910.4</v>
      </c>
      <c r="J912" s="70"/>
      <c r="K912" s="70"/>
      <c r="L912" s="70" t="n">
        <v>362</v>
      </c>
      <c r="M912" s="130" t="n">
        <v>5341647.36</v>
      </c>
      <c r="N912" s="70"/>
      <c r="O912" s="70"/>
      <c r="P912" s="70"/>
      <c r="Q912" s="70"/>
      <c r="R912" s="130" t="n">
        <v>193876.56</v>
      </c>
      <c r="S912" s="70"/>
      <c r="T912" s="70"/>
      <c r="U912" s="131" t="n">
        <f aca="false">ROUND(0.0214*(D912+E912+F912+G912+H912+I912+M912+O912+R912+S912+Q912),2)</f>
        <v>146670.28</v>
      </c>
      <c r="V912" s="65" t="n">
        <v>2020</v>
      </c>
    </row>
    <row r="913" s="2" customFormat="true" ht="12.75" hidden="false" customHeight="true" outlineLevel="0" collapsed="false">
      <c r="A913" s="65" t="n">
        <v>13</v>
      </c>
      <c r="B913" s="68" t="s">
        <v>988</v>
      </c>
      <c r="C913" s="70" t="n">
        <f aca="false">D913+E913+F913+G913+H913+I913+K913+M913+O913+Q913+R913+T913+U913+S913</f>
        <v>775633.95</v>
      </c>
      <c r="D913" s="70" t="n">
        <v>54294.3765</v>
      </c>
      <c r="E913" s="70" t="n">
        <v>38781.6975</v>
      </c>
      <c r="F913" s="70"/>
      <c r="G913" s="70" t="n">
        <v>46538.037</v>
      </c>
      <c r="H913" s="70"/>
      <c r="I913" s="70" t="n">
        <v>38781.6975</v>
      </c>
      <c r="J913" s="70"/>
      <c r="K913" s="70"/>
      <c r="L913" s="70" t="n">
        <v>140</v>
      </c>
      <c r="M913" s="70" t="n">
        <v>193908.4875</v>
      </c>
      <c r="N913" s="70"/>
      <c r="O913" s="70"/>
      <c r="P913" s="70" t="n">
        <v>275.3</v>
      </c>
      <c r="Q913" s="70" t="n">
        <v>309212.6792391</v>
      </c>
      <c r="R913" s="70" t="n">
        <v>38781.6975</v>
      </c>
      <c r="S913" s="70"/>
      <c r="T913" s="70" t="n">
        <v>46538.037</v>
      </c>
      <c r="U913" s="70" t="n">
        <v>8797.2402609</v>
      </c>
      <c r="V913" s="65" t="n">
        <v>2020</v>
      </c>
    </row>
    <row r="914" s="2" customFormat="true" ht="12.75" hidden="false" customHeight="true" outlineLevel="0" collapsed="false">
      <c r="A914" s="65" t="n">
        <v>14</v>
      </c>
      <c r="B914" s="68" t="s">
        <v>989</v>
      </c>
      <c r="C914" s="70" t="n">
        <f aca="false">D914+E914+F914+G914+H914+I914+K914+M914+O914+Q914+R914+T914+U914+S914</f>
        <v>11887342.32</v>
      </c>
      <c r="D914" s="131" t="n">
        <v>646039.471</v>
      </c>
      <c r="E914" s="70"/>
      <c r="F914" s="70"/>
      <c r="G914" s="130" t="n">
        <v>349311.501</v>
      </c>
      <c r="H914" s="70"/>
      <c r="I914" s="130" t="n">
        <v>385344.96</v>
      </c>
      <c r="J914" s="70"/>
      <c r="K914" s="70"/>
      <c r="L914" s="70" t="n">
        <v>247</v>
      </c>
      <c r="M914" s="130" t="n">
        <v>5594777.664</v>
      </c>
      <c r="N914" s="70"/>
      <c r="O914" s="70"/>
      <c r="P914" s="70" t="n">
        <v>173.76</v>
      </c>
      <c r="Q914" s="130" t="n">
        <v>3814011.25</v>
      </c>
      <c r="R914" s="130" t="n">
        <v>203063.994</v>
      </c>
      <c r="S914" s="70"/>
      <c r="T914" s="70" t="n">
        <f aca="false">ROUND(0.06*(D914+E914+F914+G914+H914+I914+M914+O914+R914+S914+Q914),2)</f>
        <v>659552.93</v>
      </c>
      <c r="U914" s="131" t="n">
        <f aca="false">ROUND(0.0214*(D914+E914+F914+G914+H914+I914+M914+O914+R914+S914+Q914),2)</f>
        <v>235240.55</v>
      </c>
      <c r="V914" s="65" t="n">
        <v>2020</v>
      </c>
    </row>
    <row r="915" s="2" customFormat="true" ht="12.75" hidden="false" customHeight="true" outlineLevel="0" collapsed="false">
      <c r="A915" s="65" t="n">
        <v>15</v>
      </c>
      <c r="B915" s="68" t="s">
        <v>990</v>
      </c>
      <c r="C915" s="70" t="n">
        <f aca="false">D915+E915+F915+G915+H915+I915+K915+M915+O915+Q915+R915+T915+U915+S915</f>
        <v>3632525</v>
      </c>
      <c r="D915" s="131" t="n">
        <v>183006</v>
      </c>
      <c r="E915" s="130" t="n">
        <v>809126</v>
      </c>
      <c r="F915" s="70"/>
      <c r="G915" s="130" t="n">
        <v>181477</v>
      </c>
      <c r="H915" s="70"/>
      <c r="I915" s="130" t="n">
        <v>150358</v>
      </c>
      <c r="J915" s="70"/>
      <c r="K915" s="70"/>
      <c r="L915" s="70" t="n">
        <v>153</v>
      </c>
      <c r="M915" s="130" t="n">
        <v>1713120</v>
      </c>
      <c r="N915" s="70"/>
      <c r="O915" s="70"/>
      <c r="P915" s="70"/>
      <c r="Q915" s="70" t="n">
        <v>481885</v>
      </c>
      <c r="R915" s="130"/>
      <c r="S915" s="70"/>
      <c r="T915" s="70" t="n">
        <v>38247</v>
      </c>
      <c r="U915" s="131" t="n">
        <f aca="false">ROUND(0.0214*(D915+E915+F915+G915+H915+I915+M915+O915+R915+S915+Q915),2)</f>
        <v>75306</v>
      </c>
      <c r="V915" s="65" t="n">
        <v>2020</v>
      </c>
    </row>
    <row r="916" s="2" customFormat="true" ht="12.75" hidden="false" customHeight="true" outlineLevel="0" collapsed="false">
      <c r="A916" s="65" t="n">
        <v>16</v>
      </c>
      <c r="B916" s="68" t="s">
        <v>886</v>
      </c>
      <c r="C916" s="70" t="n">
        <f aca="false">D916+E916+F916+G916+H916+I916+K916+M916+O916+Q916+R916+T916+U916+S916</f>
        <v>34811</v>
      </c>
      <c r="D916" s="70"/>
      <c r="E916" s="70"/>
      <c r="F916" s="70"/>
      <c r="G916" s="70"/>
      <c r="H916" s="70"/>
      <c r="I916" s="70"/>
      <c r="J916" s="70"/>
      <c r="K916" s="70"/>
      <c r="L916" s="70"/>
      <c r="M916" s="70"/>
      <c r="N916" s="70"/>
      <c r="O916" s="70"/>
      <c r="P916" s="70"/>
      <c r="Q916" s="70"/>
      <c r="R916" s="70"/>
      <c r="S916" s="70"/>
      <c r="T916" s="70" t="n">
        <v>34811</v>
      </c>
      <c r="U916" s="70"/>
      <c r="V916" s="65" t="n">
        <v>2020</v>
      </c>
    </row>
    <row r="917" s="2" customFormat="true" ht="12.75" hidden="false" customHeight="true" outlineLevel="0" collapsed="false">
      <c r="A917" s="65" t="n">
        <v>17</v>
      </c>
      <c r="B917" s="68" t="s">
        <v>887</v>
      </c>
      <c r="C917" s="70" t="n">
        <f aca="false">D917+E917+F917+G917+H917+I917+K917+M917+O917+Q917+R917+T917+U917+S917</f>
        <v>25627</v>
      </c>
      <c r="D917" s="70"/>
      <c r="E917" s="70"/>
      <c r="F917" s="70"/>
      <c r="G917" s="70"/>
      <c r="H917" s="70"/>
      <c r="I917" s="70"/>
      <c r="J917" s="70"/>
      <c r="K917" s="70"/>
      <c r="L917" s="70"/>
      <c r="M917" s="70"/>
      <c r="N917" s="70"/>
      <c r="O917" s="70"/>
      <c r="P917" s="70"/>
      <c r="Q917" s="70"/>
      <c r="R917" s="70"/>
      <c r="S917" s="70"/>
      <c r="T917" s="70" t="n">
        <v>25627</v>
      </c>
      <c r="U917" s="70"/>
      <c r="V917" s="65" t="n">
        <v>2020</v>
      </c>
    </row>
    <row r="918" s="2" customFormat="true" ht="12.75" hidden="false" customHeight="true" outlineLevel="0" collapsed="false">
      <c r="A918" s="65" t="n">
        <v>18</v>
      </c>
      <c r="B918" s="68" t="s">
        <v>971</v>
      </c>
      <c r="C918" s="70" t="n">
        <f aca="false">D918+E918+F918+G918+H918+I918+K918+M918+O918+Q918+R918+T918+U918+S918</f>
        <v>2478119.65</v>
      </c>
      <c r="D918" s="70" t="n">
        <v>354728</v>
      </c>
      <c r="E918" s="70"/>
      <c r="F918" s="70"/>
      <c r="G918" s="70" t="n">
        <v>123768</v>
      </c>
      <c r="H918" s="70"/>
      <c r="I918" s="70" t="n">
        <v>121441</v>
      </c>
      <c r="J918" s="70"/>
      <c r="K918" s="70"/>
      <c r="L918" s="70" t="n">
        <v>314</v>
      </c>
      <c r="M918" s="70" t="n">
        <v>1692619</v>
      </c>
      <c r="N918" s="70"/>
      <c r="O918" s="70"/>
      <c r="P918" s="70"/>
      <c r="Q918" s="70"/>
      <c r="R918" s="70" t="n">
        <v>133643</v>
      </c>
      <c r="S918" s="70"/>
      <c r="T918" s="70"/>
      <c r="U918" s="70" t="n">
        <v>51920.65</v>
      </c>
      <c r="V918" s="65" t="n">
        <v>2020</v>
      </c>
    </row>
    <row r="919" s="2" customFormat="true" ht="12.75" hidden="false" customHeight="true" outlineLevel="0" collapsed="false">
      <c r="A919" s="65" t="n">
        <v>19</v>
      </c>
      <c r="B919" s="68" t="s">
        <v>977</v>
      </c>
      <c r="C919" s="70" t="n">
        <f aca="false">D919+E919+F919+G919+H919+I919+K919+M919+O919+Q919+R919+T919+U919+S919</f>
        <v>4258924.9015</v>
      </c>
      <c r="D919" s="131" t="n">
        <v>562557.849</v>
      </c>
      <c r="E919" s="130" t="n">
        <v>1602466.88</v>
      </c>
      <c r="F919" s="70"/>
      <c r="G919" s="70"/>
      <c r="H919" s="70"/>
      <c r="I919" s="70"/>
      <c r="J919" s="70"/>
      <c r="K919" s="70"/>
      <c r="L919" s="70" t="n">
        <v>450</v>
      </c>
      <c r="M919" s="130" t="n">
        <v>1471169</v>
      </c>
      <c r="N919" s="70" t="n">
        <v>200</v>
      </c>
      <c r="O919" s="131" t="n">
        <v>428361.9025</v>
      </c>
      <c r="P919" s="70"/>
      <c r="Q919" s="70"/>
      <c r="R919" s="130" t="n">
        <v>105137.83</v>
      </c>
      <c r="S919" s="70"/>
      <c r="T919" s="70"/>
      <c r="U919" s="131" t="n">
        <f aca="false">ROUND(0.0214*(D919+E919+F919+G919+H919+I919+M919+O919+R919+S919+Q919),2)</f>
        <v>89231.44</v>
      </c>
      <c r="V919" s="65" t="n">
        <v>2020</v>
      </c>
    </row>
    <row r="920" s="2" customFormat="true" ht="12.75" hidden="false" customHeight="true" outlineLevel="0" collapsed="false">
      <c r="A920" s="65" t="n">
        <v>20</v>
      </c>
      <c r="B920" s="68" t="s">
        <v>978</v>
      </c>
      <c r="C920" s="70" t="n">
        <f aca="false">D920+E920+F920+G920+H920+I920+K920+M920+O920+Q920+R920+T920+U920+S920</f>
        <v>3426422.51</v>
      </c>
      <c r="D920" s="70"/>
      <c r="E920" s="70" t="n">
        <v>959131</v>
      </c>
      <c r="F920" s="70"/>
      <c r="G920" s="70" t="n">
        <v>190230</v>
      </c>
      <c r="H920" s="70"/>
      <c r="I920" s="70"/>
      <c r="J920" s="70"/>
      <c r="K920" s="70"/>
      <c r="L920" s="70" t="n">
        <v>378</v>
      </c>
      <c r="M920" s="70" t="n">
        <f aca="false">1848500+99641</f>
        <v>1948141</v>
      </c>
      <c r="N920" s="70"/>
      <c r="O920" s="70"/>
      <c r="P920" s="70"/>
      <c r="Q920" s="70"/>
      <c r="R920" s="70" t="n">
        <v>259219</v>
      </c>
      <c r="S920" s="70"/>
      <c r="T920" s="70"/>
      <c r="U920" s="70" t="n">
        <v>69701.51</v>
      </c>
      <c r="V920" s="65" t="n">
        <v>2020</v>
      </c>
    </row>
    <row r="921" s="2" customFormat="true" ht="25.5" hidden="false" customHeight="true" outlineLevel="0" collapsed="false">
      <c r="A921" s="65" t="n">
        <v>21</v>
      </c>
      <c r="B921" s="68" t="s">
        <v>979</v>
      </c>
      <c r="C921" s="70" t="n">
        <f aca="false">D921+E921+F921+G921+H921+I921+K921+M921+O921+Q921+R921+T921+U921+S921</f>
        <v>3551629.44</v>
      </c>
      <c r="D921" s="70" t="n">
        <v>418048</v>
      </c>
      <c r="E921" s="70"/>
      <c r="F921" s="70"/>
      <c r="G921" s="70"/>
      <c r="H921" s="70"/>
      <c r="I921" s="70" t="n">
        <v>52264</v>
      </c>
      <c r="J921" s="70"/>
      <c r="K921" s="70"/>
      <c r="L921" s="70" t="n">
        <v>450</v>
      </c>
      <c r="M921" s="70" t="n">
        <v>2710175</v>
      </c>
      <c r="N921" s="70"/>
      <c r="O921" s="70"/>
      <c r="P921" s="70"/>
      <c r="Q921" s="70"/>
      <c r="R921" s="70" t="n">
        <v>296730</v>
      </c>
      <c r="S921" s="70"/>
      <c r="T921" s="70"/>
      <c r="U921" s="70" t="n">
        <v>74412.44</v>
      </c>
      <c r="V921" s="65" t="n">
        <v>2020</v>
      </c>
    </row>
    <row r="922" s="2" customFormat="true" ht="24.95" hidden="false" customHeight="true" outlineLevel="0" collapsed="false">
      <c r="A922" s="65" t="n">
        <v>22</v>
      </c>
      <c r="B922" s="68" t="s">
        <v>867</v>
      </c>
      <c r="C922" s="70" t="n">
        <f aca="false">D922+E922+F922+G922+H922+I922+K922+M922+O922+Q922+R922+T922+U922+S922</f>
        <v>4838241.0608</v>
      </c>
      <c r="D922" s="70" t="n">
        <v>325627</v>
      </c>
      <c r="E922" s="70"/>
      <c r="F922" s="70"/>
      <c r="G922" s="70" t="n">
        <v>296554</v>
      </c>
      <c r="H922" s="70"/>
      <c r="I922" s="70"/>
      <c r="J922" s="70"/>
      <c r="K922" s="70"/>
      <c r="L922" s="70" t="n">
        <v>282</v>
      </c>
      <c r="M922" s="70" t="n">
        <v>1887492</v>
      </c>
      <c r="N922" s="70" t="n">
        <v>75</v>
      </c>
      <c r="O922" s="70" t="n">
        <v>489105</v>
      </c>
      <c r="P922" s="70" t="n">
        <v>419.38</v>
      </c>
      <c r="Q922" s="70" t="n">
        <v>1679387</v>
      </c>
      <c r="R922" s="70" t="n">
        <v>58707</v>
      </c>
      <c r="S922" s="70"/>
      <c r="T922" s="70"/>
      <c r="U922" s="70" t="n">
        <f aca="false">0.0214*(D922+E922+F922+G922+H922+I922+M922+O922+R922+Q922)</f>
        <v>101369.0608</v>
      </c>
      <c r="V922" s="65" t="n">
        <v>2020</v>
      </c>
    </row>
    <row r="923" s="2" customFormat="true" ht="12.75" hidden="false" customHeight="true" outlineLevel="0" collapsed="false">
      <c r="A923" s="65" t="n">
        <v>23</v>
      </c>
      <c r="B923" s="68" t="s">
        <v>859</v>
      </c>
      <c r="C923" s="70" t="n">
        <f aca="false">D923+E923+F923+G923+H923+I923+K923+M923+O923+Q923+R923+T923+U923+S923</f>
        <v>14554687.43</v>
      </c>
      <c r="D923" s="131" t="n">
        <v>609868</v>
      </c>
      <c r="E923" s="130" t="n">
        <v>1312520</v>
      </c>
      <c r="F923" s="70"/>
      <c r="G923" s="130" t="n">
        <v>338874</v>
      </c>
      <c r="H923" s="70"/>
      <c r="I923" s="130" t="n">
        <v>411541</v>
      </c>
      <c r="J923" s="70"/>
      <c r="K923" s="70"/>
      <c r="L923" s="70" t="n">
        <v>772</v>
      </c>
      <c r="M923" s="130" t="n">
        <v>7542147</v>
      </c>
      <c r="N923" s="70"/>
      <c r="O923" s="70"/>
      <c r="P923" s="70"/>
      <c r="Q923" s="130" t="n">
        <v>3900070</v>
      </c>
      <c r="R923" s="130"/>
      <c r="S923" s="70"/>
      <c r="T923" s="131" t="n">
        <v>137606</v>
      </c>
      <c r="U923" s="131" t="n">
        <f aca="false">ROUND(0.0214*(D923+E923+F923+G923+H923+I923+M923+O923+R923+S923+Q923),2)</f>
        <v>302061.43</v>
      </c>
      <c r="V923" s="65" t="n">
        <v>2020</v>
      </c>
    </row>
    <row r="924" s="138" customFormat="true" ht="12.75" hidden="false" customHeight="true" outlineLevel="0" collapsed="false">
      <c r="A924" s="47" t="s">
        <v>888</v>
      </c>
      <c r="B924" s="47"/>
      <c r="C924" s="54" t="n">
        <f aca="false">SUM(C901:C923)</f>
        <v>95030647.7039</v>
      </c>
      <c r="D924" s="54" t="n">
        <f aca="false">SUM(D901:D923)</f>
        <v>6883037.639</v>
      </c>
      <c r="E924" s="54" t="n">
        <f aca="false">SUM(E901:E923)</f>
        <v>10347165.8265</v>
      </c>
      <c r="F924" s="54" t="n">
        <f aca="false">SUM(F901:F923)</f>
        <v>0</v>
      </c>
      <c r="G924" s="54" t="n">
        <f aca="false">SUM(G901:G923)</f>
        <v>3841040.729</v>
      </c>
      <c r="H924" s="54" t="n">
        <f aca="false">SUM(H901:H923)</f>
        <v>0</v>
      </c>
      <c r="I924" s="54" t="n">
        <f aca="false">SUM(I901:I923)</f>
        <v>3749615.6425</v>
      </c>
      <c r="J924" s="54" t="n">
        <f aca="false">SUM(J901:J923)</f>
        <v>0</v>
      </c>
      <c r="K924" s="54" t="n">
        <f aca="false">SUM(K901:K923)</f>
        <v>0</v>
      </c>
      <c r="L924" s="54" t="n">
        <f aca="false">SUM(L901:L923)</f>
        <v>6432</v>
      </c>
      <c r="M924" s="54" t="n">
        <f aca="false">SUM(M901:M923)</f>
        <v>49851819.028</v>
      </c>
      <c r="N924" s="54" t="n">
        <f aca="false">SUM(N901:N923)</f>
        <v>938.2</v>
      </c>
      <c r="O924" s="54" t="n">
        <f aca="false">SUM(O901:O923)</f>
        <v>1444575.9025</v>
      </c>
      <c r="P924" s="54" t="n">
        <f aca="false">SUM(P901:P923)</f>
        <v>1907.69</v>
      </c>
      <c r="Q924" s="54" t="n">
        <f aca="false">SUM(Q901:Q923)</f>
        <v>12692276.349984</v>
      </c>
      <c r="R924" s="54" t="n">
        <f aca="false">SUM(R901:R923)</f>
        <v>2890100.928</v>
      </c>
      <c r="S924" s="54" t="n">
        <f aca="false">SUM(S901:S923)</f>
        <v>0</v>
      </c>
      <c r="T924" s="54" t="n">
        <f aca="false">SUM(T901:T923)</f>
        <v>1412047.214</v>
      </c>
      <c r="U924" s="54" t="n">
        <f aca="false">SUM(U901:U923)</f>
        <v>1918968.444416</v>
      </c>
      <c r="V924" s="49"/>
      <c r="W924" s="85"/>
      <c r="X924" s="85"/>
      <c r="Y924" s="85"/>
      <c r="Z924" s="85"/>
      <c r="AA924" s="85"/>
      <c r="AB924" s="85"/>
      <c r="AC924" s="85"/>
      <c r="AD924" s="85"/>
      <c r="AE924" s="85"/>
      <c r="AF924" s="85"/>
      <c r="AG924" s="85"/>
      <c r="AH924" s="85"/>
      <c r="AI924" s="85"/>
      <c r="AJ924" s="85"/>
      <c r="AK924" s="85"/>
      <c r="AL924" s="85"/>
      <c r="AM924" s="85"/>
      <c r="AN924" s="85"/>
      <c r="AO924" s="85"/>
      <c r="AP924" s="85"/>
      <c r="AQ924" s="85"/>
      <c r="AR924" s="85"/>
      <c r="AS924" s="85"/>
      <c r="AT924" s="85"/>
      <c r="AU924" s="85"/>
      <c r="AV924" s="85"/>
      <c r="AW924" s="85"/>
      <c r="AX924" s="85"/>
      <c r="AY924" s="85"/>
      <c r="AZ924" s="85"/>
      <c r="BA924" s="85"/>
      <c r="BB924" s="85"/>
      <c r="BC924" s="85"/>
      <c r="BD924" s="85"/>
    </row>
    <row r="925" s="2" customFormat="true" ht="12.75" hidden="false" customHeight="true" outlineLevel="0" collapsed="false">
      <c r="A925" s="65" t="n">
        <v>1</v>
      </c>
      <c r="B925" s="68" t="s">
        <v>889</v>
      </c>
      <c r="C925" s="70" t="n">
        <f aca="false">'Раздел 1'!P925</f>
        <v>857127.45</v>
      </c>
      <c r="D925" s="70"/>
      <c r="E925" s="70"/>
      <c r="F925" s="70"/>
      <c r="G925" s="70"/>
      <c r="H925" s="70"/>
      <c r="I925" s="70"/>
      <c r="J925" s="70"/>
      <c r="K925" s="70"/>
      <c r="L925" s="70"/>
      <c r="M925" s="70"/>
      <c r="N925" s="70"/>
      <c r="O925" s="70"/>
      <c r="P925" s="70"/>
      <c r="Q925" s="70"/>
      <c r="R925" s="70"/>
      <c r="S925" s="70"/>
      <c r="T925" s="70" t="n">
        <f aca="false">C925</f>
        <v>857127.45</v>
      </c>
      <c r="U925" s="70"/>
      <c r="V925" s="65" t="n">
        <v>2021</v>
      </c>
    </row>
    <row r="926" s="2" customFormat="true" ht="12.75" hidden="false" customHeight="true" outlineLevel="0" collapsed="false">
      <c r="A926" s="65" t="n">
        <v>2</v>
      </c>
      <c r="B926" s="68" t="s">
        <v>890</v>
      </c>
      <c r="C926" s="70" t="n">
        <f aca="false">'Раздел 1'!P926</f>
        <v>37147</v>
      </c>
      <c r="D926" s="70"/>
      <c r="E926" s="70"/>
      <c r="F926" s="70"/>
      <c r="G926" s="70"/>
      <c r="H926" s="70"/>
      <c r="I926" s="70"/>
      <c r="J926" s="70"/>
      <c r="K926" s="70"/>
      <c r="L926" s="70"/>
      <c r="M926" s="70"/>
      <c r="N926" s="70"/>
      <c r="O926" s="70"/>
      <c r="P926" s="70"/>
      <c r="Q926" s="70"/>
      <c r="R926" s="70"/>
      <c r="S926" s="70"/>
      <c r="T926" s="70" t="n">
        <f aca="false">C926</f>
        <v>37147</v>
      </c>
      <c r="U926" s="70"/>
      <c r="V926" s="65" t="n">
        <v>2021</v>
      </c>
    </row>
    <row r="927" s="2" customFormat="true" ht="12.75" hidden="false" customHeight="true" outlineLevel="0" collapsed="false">
      <c r="A927" s="65" t="n">
        <v>3</v>
      </c>
      <c r="B927" s="68" t="s">
        <v>891</v>
      </c>
      <c r="C927" s="70" t="n">
        <f aca="false">'Раздел 1'!P927</f>
        <v>107818.8552</v>
      </c>
      <c r="D927" s="70"/>
      <c r="E927" s="70"/>
      <c r="F927" s="70"/>
      <c r="G927" s="70"/>
      <c r="H927" s="70"/>
      <c r="I927" s="70"/>
      <c r="J927" s="70"/>
      <c r="K927" s="70"/>
      <c r="L927" s="70"/>
      <c r="M927" s="70"/>
      <c r="N927" s="70"/>
      <c r="O927" s="70"/>
      <c r="P927" s="70"/>
      <c r="Q927" s="70"/>
      <c r="R927" s="70"/>
      <c r="S927" s="70"/>
      <c r="T927" s="70" t="n">
        <f aca="false">C927</f>
        <v>107818.8552</v>
      </c>
      <c r="U927" s="70"/>
      <c r="V927" s="65" t="n">
        <v>2021</v>
      </c>
    </row>
    <row r="928" s="2" customFormat="true" ht="12.75" hidden="false" customHeight="true" outlineLevel="0" collapsed="false">
      <c r="A928" s="65" t="n">
        <v>4</v>
      </c>
      <c r="B928" s="68" t="s">
        <v>892</v>
      </c>
      <c r="C928" s="70" t="n">
        <f aca="false">'Раздел 1'!P928</f>
        <v>23945.364</v>
      </c>
      <c r="D928" s="70"/>
      <c r="E928" s="70"/>
      <c r="F928" s="70"/>
      <c r="G928" s="70"/>
      <c r="H928" s="70"/>
      <c r="I928" s="70"/>
      <c r="J928" s="70"/>
      <c r="K928" s="70"/>
      <c r="L928" s="70"/>
      <c r="M928" s="70"/>
      <c r="N928" s="70"/>
      <c r="O928" s="70"/>
      <c r="P928" s="70"/>
      <c r="Q928" s="70"/>
      <c r="R928" s="70"/>
      <c r="S928" s="70"/>
      <c r="T928" s="70" t="n">
        <f aca="false">C928</f>
        <v>23945.364</v>
      </c>
      <c r="U928" s="70"/>
      <c r="V928" s="65" t="n">
        <v>2021</v>
      </c>
    </row>
    <row r="929" s="2" customFormat="true" ht="12.75" hidden="false" customHeight="true" outlineLevel="0" collapsed="false">
      <c r="A929" s="65" t="n">
        <v>5</v>
      </c>
      <c r="B929" s="68" t="s">
        <v>893</v>
      </c>
      <c r="C929" s="70" t="n">
        <f aca="false">'Раздел 1'!P929</f>
        <v>115487.8434</v>
      </c>
      <c r="D929" s="70"/>
      <c r="E929" s="70"/>
      <c r="F929" s="70"/>
      <c r="G929" s="70"/>
      <c r="H929" s="70"/>
      <c r="I929" s="70"/>
      <c r="J929" s="70"/>
      <c r="K929" s="70"/>
      <c r="L929" s="70"/>
      <c r="M929" s="70"/>
      <c r="N929" s="70"/>
      <c r="O929" s="70"/>
      <c r="P929" s="70"/>
      <c r="Q929" s="70"/>
      <c r="R929" s="70"/>
      <c r="S929" s="70"/>
      <c r="T929" s="70" t="n">
        <v>115487.8434</v>
      </c>
      <c r="U929" s="70"/>
      <c r="V929" s="65" t="n">
        <v>2021</v>
      </c>
    </row>
    <row r="930" s="2" customFormat="true" ht="12.75" hidden="false" customHeight="true" outlineLevel="0" collapsed="false">
      <c r="A930" s="65" t="n">
        <v>6</v>
      </c>
      <c r="B930" s="68" t="s">
        <v>894</v>
      </c>
      <c r="C930" s="70" t="n">
        <f aca="false">'Раздел 1'!P930</f>
        <v>115487</v>
      </c>
      <c r="D930" s="70"/>
      <c r="E930" s="70"/>
      <c r="F930" s="70"/>
      <c r="G930" s="70"/>
      <c r="H930" s="70"/>
      <c r="I930" s="70"/>
      <c r="J930" s="70"/>
      <c r="K930" s="70"/>
      <c r="L930" s="70"/>
      <c r="M930" s="70"/>
      <c r="N930" s="70"/>
      <c r="O930" s="70"/>
      <c r="P930" s="70"/>
      <c r="Q930" s="70"/>
      <c r="R930" s="70"/>
      <c r="S930" s="70"/>
      <c r="T930" s="70" t="n">
        <f aca="false">C930</f>
        <v>115487</v>
      </c>
      <c r="U930" s="70"/>
      <c r="V930" s="65" t="n">
        <v>2021</v>
      </c>
    </row>
    <row r="931" s="2" customFormat="true" ht="12.75" hidden="false" customHeight="true" outlineLevel="0" collapsed="false">
      <c r="A931" s="65" t="n">
        <v>7</v>
      </c>
      <c r="B931" s="68" t="s">
        <v>991</v>
      </c>
      <c r="C931" s="70" t="n">
        <f aca="false">'Раздел 1'!P931</f>
        <v>46932.2</v>
      </c>
      <c r="D931" s="70"/>
      <c r="E931" s="70"/>
      <c r="F931" s="70"/>
      <c r="G931" s="70"/>
      <c r="H931" s="70"/>
      <c r="I931" s="70"/>
      <c r="J931" s="70"/>
      <c r="K931" s="70"/>
      <c r="L931" s="70"/>
      <c r="M931" s="70"/>
      <c r="N931" s="70"/>
      <c r="O931" s="70"/>
      <c r="P931" s="70"/>
      <c r="Q931" s="70"/>
      <c r="R931" s="70"/>
      <c r="S931" s="70"/>
      <c r="T931" s="70" t="n">
        <v>46932.2</v>
      </c>
      <c r="U931" s="70"/>
      <c r="V931" s="65" t="n">
        <v>2021</v>
      </c>
    </row>
    <row r="932" s="2" customFormat="true" ht="12.75" hidden="false" customHeight="true" outlineLevel="0" collapsed="false">
      <c r="A932" s="65" t="n">
        <v>8</v>
      </c>
      <c r="B932" s="68" t="s">
        <v>992</v>
      </c>
      <c r="C932" s="70" t="n">
        <f aca="false">'Раздел 1'!P932</f>
        <v>874120.8</v>
      </c>
      <c r="D932" s="70"/>
      <c r="E932" s="70"/>
      <c r="F932" s="70"/>
      <c r="G932" s="70"/>
      <c r="H932" s="70"/>
      <c r="I932" s="70"/>
      <c r="J932" s="70"/>
      <c r="K932" s="70"/>
      <c r="L932" s="70"/>
      <c r="M932" s="70"/>
      <c r="N932" s="70"/>
      <c r="O932" s="70"/>
      <c r="P932" s="70"/>
      <c r="Q932" s="70"/>
      <c r="R932" s="70"/>
      <c r="S932" s="70"/>
      <c r="T932" s="70" t="n">
        <v>874120.8</v>
      </c>
      <c r="U932" s="70"/>
      <c r="V932" s="65" t="n">
        <v>2021</v>
      </c>
    </row>
    <row r="933" s="2" customFormat="true" ht="12.75" hidden="false" customHeight="true" outlineLevel="0" collapsed="false">
      <c r="A933" s="65" t="n">
        <v>9</v>
      </c>
      <c r="B933" s="68" t="s">
        <v>993</v>
      </c>
      <c r="C933" s="70" t="n">
        <f aca="false">'Раздел 1'!P933</f>
        <v>24417.68</v>
      </c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70"/>
      <c r="P933" s="70"/>
      <c r="Q933" s="70"/>
      <c r="R933" s="70"/>
      <c r="S933" s="70"/>
      <c r="T933" s="70" t="n">
        <v>24417.68</v>
      </c>
      <c r="U933" s="70"/>
      <c r="V933" s="65" t="n">
        <v>2021</v>
      </c>
    </row>
    <row r="934" s="138" customFormat="true" ht="12.75" hidden="false" customHeight="true" outlineLevel="0" collapsed="false">
      <c r="A934" s="47" t="s">
        <v>898</v>
      </c>
      <c r="B934" s="47"/>
      <c r="C934" s="54" t="n">
        <f aca="false">SUM(C925:C933)</f>
        <v>2202484.1926</v>
      </c>
      <c r="D934" s="54" t="n">
        <f aca="false">SUM(D925:D933)</f>
        <v>0</v>
      </c>
      <c r="E934" s="54" t="n">
        <f aca="false">SUM(E925:E933)</f>
        <v>0</v>
      </c>
      <c r="F934" s="54" t="n">
        <f aca="false">SUM(F925:F933)</f>
        <v>0</v>
      </c>
      <c r="G934" s="54" t="n">
        <f aca="false">SUM(G925:G933)</f>
        <v>0</v>
      </c>
      <c r="H934" s="54" t="n">
        <f aca="false">SUM(H925:H933)</f>
        <v>0</v>
      </c>
      <c r="I934" s="54" t="n">
        <f aca="false">SUM(I925:I933)</f>
        <v>0</v>
      </c>
      <c r="J934" s="54" t="n">
        <f aca="false">SUM(J925:J933)</f>
        <v>0</v>
      </c>
      <c r="K934" s="54" t="n">
        <f aca="false">SUM(K925:K933)</f>
        <v>0</v>
      </c>
      <c r="L934" s="54" t="n">
        <f aca="false">SUM(L925:L933)</f>
        <v>0</v>
      </c>
      <c r="M934" s="54" t="n">
        <f aca="false">SUM(M925:M933)</f>
        <v>0</v>
      </c>
      <c r="N934" s="54" t="n">
        <f aca="false">SUM(N925:N933)</f>
        <v>0</v>
      </c>
      <c r="O934" s="54" t="n">
        <f aca="false">SUM(O925:O933)</f>
        <v>0</v>
      </c>
      <c r="P934" s="54" t="n">
        <f aca="false">SUM(P925:P933)</f>
        <v>0</v>
      </c>
      <c r="Q934" s="54" t="n">
        <f aca="false">SUM(Q925:Q933)</f>
        <v>0</v>
      </c>
      <c r="R934" s="54" t="n">
        <f aca="false">SUM(R925:R933)</f>
        <v>0</v>
      </c>
      <c r="S934" s="54" t="n">
        <f aca="false">SUM(S925:S933)</f>
        <v>0</v>
      </c>
      <c r="T934" s="54" t="n">
        <f aca="false">SUM(T925:T933)</f>
        <v>2202484.1926</v>
      </c>
      <c r="U934" s="54" t="n">
        <f aca="false">SUM(U925:U933)</f>
        <v>0</v>
      </c>
      <c r="V934" s="49"/>
      <c r="W934" s="85"/>
      <c r="X934" s="85"/>
      <c r="Y934" s="85"/>
      <c r="Z934" s="85"/>
      <c r="AA934" s="85"/>
      <c r="AB934" s="85"/>
      <c r="AC934" s="85"/>
      <c r="AD934" s="85"/>
      <c r="AE934" s="85"/>
      <c r="AF934" s="85"/>
      <c r="AG934" s="85"/>
      <c r="AH934" s="85"/>
      <c r="AI934" s="85"/>
      <c r="AJ934" s="85"/>
      <c r="AK934" s="85"/>
      <c r="AL934" s="85"/>
      <c r="AM934" s="85"/>
      <c r="AN934" s="85"/>
      <c r="AO934" s="85"/>
      <c r="AP934" s="85"/>
      <c r="AQ934" s="85"/>
      <c r="AR934" s="85"/>
      <c r="AS934" s="85"/>
      <c r="AT934" s="85"/>
      <c r="AU934" s="85"/>
      <c r="AV934" s="85"/>
      <c r="AW934" s="85"/>
      <c r="AX934" s="85"/>
      <c r="AY934" s="85"/>
      <c r="AZ934" s="85"/>
      <c r="BA934" s="85"/>
      <c r="BB934" s="85"/>
      <c r="BC934" s="85"/>
      <c r="BD934" s="85"/>
    </row>
    <row r="935" s="139" customFormat="true" ht="12.75" hidden="false" customHeight="true" outlineLevel="0" collapsed="false">
      <c r="A935" s="31" t="s">
        <v>899</v>
      </c>
      <c r="B935" s="31"/>
      <c r="C935" s="34" t="n">
        <f aca="false">C900+C924+C934</f>
        <v>107134758.6549</v>
      </c>
      <c r="D935" s="34" t="n">
        <f aca="false">D900+D924+D934</f>
        <v>7421872.019</v>
      </c>
      <c r="E935" s="34" t="n">
        <f aca="false">E900+E924+E934</f>
        <v>10470899.8425</v>
      </c>
      <c r="F935" s="34" t="n">
        <f aca="false">F900+F924+F934</f>
        <v>0</v>
      </c>
      <c r="G935" s="34" t="n">
        <f aca="false">G900+G924+G934</f>
        <v>4102383.6794</v>
      </c>
      <c r="H935" s="34" t="n">
        <f aca="false">H900+H924+H934</f>
        <v>0</v>
      </c>
      <c r="I935" s="34" t="n">
        <f aca="false">I900+I924+I934</f>
        <v>3874207.6681</v>
      </c>
      <c r="J935" s="34" t="n">
        <f aca="false">J900+J924+J934</f>
        <v>0</v>
      </c>
      <c r="K935" s="34" t="n">
        <f aca="false">K900+K924+K934</f>
        <v>0</v>
      </c>
      <c r="L935" s="34" t="n">
        <f aca="false">L900+L924+L934</f>
        <v>8277</v>
      </c>
      <c r="M935" s="34" t="n">
        <f aca="false">M900+M924+M934</f>
        <v>51776227.528</v>
      </c>
      <c r="N935" s="34" t="n">
        <f aca="false">N900+N924+N934</f>
        <v>1270.46</v>
      </c>
      <c r="O935" s="34" t="n">
        <f aca="false">O900+O924+O934</f>
        <v>1670480.7985</v>
      </c>
      <c r="P935" s="34" t="n">
        <f aca="false">P900+P924+P934</f>
        <v>3585.49</v>
      </c>
      <c r="Q935" s="34" t="n">
        <f aca="false">Q900+Q924+Q934</f>
        <v>16729520.7347688</v>
      </c>
      <c r="R935" s="34" t="n">
        <f aca="false">R900+R924+R934</f>
        <v>3274982.628</v>
      </c>
      <c r="S935" s="34" t="n">
        <f aca="false">S900+S924+S934</f>
        <v>0</v>
      </c>
      <c r="T935" s="34" t="n">
        <f aca="false">T900+T924+T934</f>
        <v>5818524.165</v>
      </c>
      <c r="U935" s="34" t="n">
        <f aca="false">U900+U924+U934</f>
        <v>1995659.5916312</v>
      </c>
      <c r="V935" s="33"/>
      <c r="W935" s="85"/>
      <c r="X935" s="85"/>
      <c r="Y935" s="85"/>
      <c r="Z935" s="85"/>
      <c r="AA935" s="85"/>
      <c r="AB935" s="85"/>
      <c r="AC935" s="85"/>
      <c r="AD935" s="85"/>
      <c r="AE935" s="85"/>
      <c r="AF935" s="85"/>
      <c r="AG935" s="85"/>
      <c r="AH935" s="85"/>
      <c r="AI935" s="85"/>
      <c r="AJ935" s="85"/>
      <c r="AK935" s="85"/>
      <c r="AL935" s="85"/>
      <c r="AM935" s="85"/>
      <c r="AN935" s="85"/>
      <c r="AO935" s="85"/>
      <c r="AP935" s="85"/>
      <c r="AQ935" s="85"/>
      <c r="AR935" s="85"/>
      <c r="AS935" s="85"/>
      <c r="AT935" s="85"/>
      <c r="AU935" s="85"/>
      <c r="AV935" s="85"/>
      <c r="AW935" s="85"/>
      <c r="AX935" s="85"/>
      <c r="AY935" s="85"/>
      <c r="AZ935" s="85"/>
      <c r="BA935" s="85"/>
      <c r="BB935" s="85"/>
      <c r="BC935" s="85"/>
      <c r="BD935" s="85"/>
    </row>
    <row r="936" s="2" customFormat="true" ht="12.75" hidden="false" customHeight="true" outlineLevel="0" collapsed="false">
      <c r="A936" s="90" t="s">
        <v>900</v>
      </c>
      <c r="B936" s="90"/>
      <c r="C936" s="70"/>
      <c r="D936" s="71"/>
      <c r="E936" s="71"/>
      <c r="F936" s="71"/>
      <c r="G936" s="71"/>
      <c r="H936" s="71"/>
      <c r="I936" s="71"/>
      <c r="J936" s="141"/>
      <c r="K936" s="141"/>
      <c r="L936" s="71"/>
      <c r="M936" s="71"/>
      <c r="N936" s="71"/>
      <c r="O936" s="70"/>
      <c r="P936" s="71"/>
      <c r="Q936" s="71"/>
      <c r="R936" s="71"/>
      <c r="S936" s="141"/>
      <c r="T936" s="70"/>
      <c r="U936" s="71"/>
      <c r="V936" s="65"/>
    </row>
    <row r="937" s="2" customFormat="true" ht="12.75" hidden="false" customHeight="true" outlineLevel="0" collapsed="false">
      <c r="A937" s="65" t="n">
        <v>1</v>
      </c>
      <c r="B937" s="68" t="s">
        <v>901</v>
      </c>
      <c r="C937" s="70" t="n">
        <f aca="false">'Раздел 1'!M937</f>
        <v>20850</v>
      </c>
      <c r="D937" s="70"/>
      <c r="E937" s="70"/>
      <c r="F937" s="70"/>
      <c r="G937" s="70"/>
      <c r="H937" s="70"/>
      <c r="I937" s="70"/>
      <c r="J937" s="70"/>
      <c r="K937" s="70"/>
      <c r="L937" s="70"/>
      <c r="M937" s="70"/>
      <c r="N937" s="70"/>
      <c r="O937" s="70"/>
      <c r="P937" s="70"/>
      <c r="Q937" s="70"/>
      <c r="R937" s="70"/>
      <c r="S937" s="70"/>
      <c r="T937" s="70" t="n">
        <v>20850</v>
      </c>
      <c r="U937" s="70"/>
      <c r="V937" s="65" t="n">
        <v>2019</v>
      </c>
    </row>
    <row r="938" s="2" customFormat="true" ht="12.75" hidden="false" customHeight="true" outlineLevel="0" collapsed="false">
      <c r="A938" s="65" t="n">
        <v>2</v>
      </c>
      <c r="B938" s="68" t="s">
        <v>902</v>
      </c>
      <c r="C938" s="70" t="n">
        <f aca="false">'Раздел 1'!M938</f>
        <v>20850</v>
      </c>
      <c r="D938" s="70"/>
      <c r="E938" s="70"/>
      <c r="F938" s="70"/>
      <c r="G938" s="70"/>
      <c r="H938" s="70"/>
      <c r="I938" s="70"/>
      <c r="J938" s="70"/>
      <c r="K938" s="70"/>
      <c r="L938" s="70"/>
      <c r="M938" s="70"/>
      <c r="N938" s="70"/>
      <c r="O938" s="70"/>
      <c r="P938" s="70"/>
      <c r="Q938" s="70"/>
      <c r="R938" s="70"/>
      <c r="S938" s="70"/>
      <c r="T938" s="70" t="n">
        <v>20850</v>
      </c>
      <c r="U938" s="70"/>
      <c r="V938" s="65" t="n">
        <v>2019</v>
      </c>
    </row>
    <row r="939" s="2" customFormat="true" ht="12.75" hidden="false" customHeight="true" outlineLevel="0" collapsed="false">
      <c r="A939" s="65" t="n">
        <v>3</v>
      </c>
      <c r="B939" s="68" t="s">
        <v>903</v>
      </c>
      <c r="C939" s="70" t="n">
        <f aca="false">'Раздел 1'!M939</f>
        <v>29007</v>
      </c>
      <c r="D939" s="70"/>
      <c r="E939" s="70"/>
      <c r="F939" s="70"/>
      <c r="G939" s="70"/>
      <c r="H939" s="70"/>
      <c r="I939" s="70"/>
      <c r="J939" s="70"/>
      <c r="K939" s="70"/>
      <c r="L939" s="70"/>
      <c r="M939" s="70"/>
      <c r="N939" s="70"/>
      <c r="O939" s="70"/>
      <c r="P939" s="70"/>
      <c r="Q939" s="70"/>
      <c r="R939" s="70"/>
      <c r="S939" s="70"/>
      <c r="T939" s="70" t="n">
        <v>29007</v>
      </c>
      <c r="U939" s="70"/>
      <c r="V939" s="65" t="n">
        <v>2019</v>
      </c>
    </row>
    <row r="940" s="2" customFormat="true" ht="12.75" hidden="false" customHeight="true" outlineLevel="0" collapsed="false">
      <c r="A940" s="65" t="n">
        <v>4</v>
      </c>
      <c r="B940" s="68" t="s">
        <v>904</v>
      </c>
      <c r="C940" s="70" t="n">
        <f aca="false">'Раздел 1'!M940</f>
        <v>30285</v>
      </c>
      <c r="D940" s="70"/>
      <c r="E940" s="70"/>
      <c r="F940" s="70"/>
      <c r="G940" s="70"/>
      <c r="H940" s="70"/>
      <c r="I940" s="70"/>
      <c r="J940" s="70"/>
      <c r="K940" s="70"/>
      <c r="L940" s="70"/>
      <c r="M940" s="70"/>
      <c r="N940" s="70"/>
      <c r="O940" s="70"/>
      <c r="P940" s="70"/>
      <c r="Q940" s="70"/>
      <c r="R940" s="70"/>
      <c r="S940" s="70"/>
      <c r="T940" s="70" t="n">
        <v>30285</v>
      </c>
      <c r="U940" s="70"/>
      <c r="V940" s="65" t="n">
        <v>2019</v>
      </c>
    </row>
    <row r="941" s="2" customFormat="true" ht="12.75" hidden="false" customHeight="true" outlineLevel="0" collapsed="false">
      <c r="A941" s="65" t="n">
        <v>5</v>
      </c>
      <c r="B941" s="68" t="s">
        <v>905</v>
      </c>
      <c r="C941" s="70" t="n">
        <f aca="false">'Раздел 1'!M941</f>
        <v>27763</v>
      </c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70"/>
      <c r="P941" s="70"/>
      <c r="Q941" s="70"/>
      <c r="R941" s="70"/>
      <c r="S941" s="70"/>
      <c r="T941" s="70" t="n">
        <v>27763</v>
      </c>
      <c r="U941" s="70"/>
      <c r="V941" s="65" t="n">
        <v>2019</v>
      </c>
    </row>
    <row r="942" s="2" customFormat="true" ht="12.75" hidden="false" customHeight="true" outlineLevel="0" collapsed="false">
      <c r="A942" s="65" t="n">
        <v>6</v>
      </c>
      <c r="B942" s="68" t="s">
        <v>906</v>
      </c>
      <c r="C942" s="70" t="n">
        <f aca="false">'Раздел 1'!M942</f>
        <v>29829</v>
      </c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70"/>
      <c r="P942" s="70"/>
      <c r="Q942" s="70"/>
      <c r="R942" s="70"/>
      <c r="S942" s="70"/>
      <c r="T942" s="70" t="n">
        <v>29829</v>
      </c>
      <c r="U942" s="70"/>
      <c r="V942" s="65" t="n">
        <v>2019</v>
      </c>
    </row>
    <row r="943" s="2" customFormat="true" ht="12.75" hidden="false" customHeight="true" outlineLevel="0" collapsed="false">
      <c r="A943" s="65" t="n">
        <v>7</v>
      </c>
      <c r="B943" s="68" t="s">
        <v>907</v>
      </c>
      <c r="C943" s="70" t="n">
        <f aca="false">'Раздел 1'!M943</f>
        <v>21150</v>
      </c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70"/>
      <c r="P943" s="70"/>
      <c r="Q943" s="70"/>
      <c r="R943" s="70"/>
      <c r="S943" s="70"/>
      <c r="T943" s="70" t="n">
        <v>21150</v>
      </c>
      <c r="U943" s="70"/>
      <c r="V943" s="65" t="n">
        <v>2019</v>
      </c>
    </row>
    <row r="944" s="2" customFormat="true" ht="12.75" hidden="false" customHeight="true" outlineLevel="0" collapsed="false">
      <c r="A944" s="65" t="n">
        <v>8</v>
      </c>
      <c r="B944" s="68" t="s">
        <v>908</v>
      </c>
      <c r="C944" s="70" t="n">
        <f aca="false">'Раздел 1'!M944</f>
        <v>27565</v>
      </c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70"/>
      <c r="P944" s="70"/>
      <c r="Q944" s="70"/>
      <c r="R944" s="70"/>
      <c r="S944" s="70"/>
      <c r="T944" s="70" t="n">
        <v>27565</v>
      </c>
      <c r="U944" s="70"/>
      <c r="V944" s="65" t="n">
        <v>2019</v>
      </c>
    </row>
    <row r="945" s="2" customFormat="true" ht="12.75" hidden="false" customHeight="true" outlineLevel="0" collapsed="false">
      <c r="A945" s="65" t="n">
        <v>9</v>
      </c>
      <c r="B945" s="68" t="s">
        <v>909</v>
      </c>
      <c r="C945" s="70" t="n">
        <f aca="false">'Раздел 1'!M945</f>
        <v>26785</v>
      </c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70"/>
      <c r="P945" s="70"/>
      <c r="Q945" s="70"/>
      <c r="R945" s="70"/>
      <c r="S945" s="70"/>
      <c r="T945" s="70" t="n">
        <v>26785</v>
      </c>
      <c r="U945" s="70"/>
      <c r="V945" s="65" t="n">
        <v>2019</v>
      </c>
    </row>
    <row r="946" s="2" customFormat="true" ht="12.75" hidden="false" customHeight="true" outlineLevel="0" collapsed="false">
      <c r="A946" s="65" t="n">
        <v>10</v>
      </c>
      <c r="B946" s="68" t="s">
        <v>910</v>
      </c>
      <c r="C946" s="70" t="n">
        <f aca="false">'Раздел 1'!M946</f>
        <v>31284</v>
      </c>
      <c r="D946" s="70"/>
      <c r="E946" s="70"/>
      <c r="F946" s="70"/>
      <c r="G946" s="70"/>
      <c r="H946" s="70"/>
      <c r="I946" s="70"/>
      <c r="J946" s="70"/>
      <c r="K946" s="70"/>
      <c r="L946" s="70"/>
      <c r="M946" s="70"/>
      <c r="N946" s="70"/>
      <c r="O946" s="70"/>
      <c r="P946" s="70"/>
      <c r="Q946" s="70"/>
      <c r="R946" s="70"/>
      <c r="S946" s="70"/>
      <c r="T946" s="70" t="n">
        <v>31284</v>
      </c>
      <c r="U946" s="70"/>
      <c r="V946" s="65" t="n">
        <v>2019</v>
      </c>
    </row>
    <row r="947" s="2" customFormat="true" ht="12.75" hidden="false" customHeight="true" outlineLevel="0" collapsed="false">
      <c r="A947" s="65" t="n">
        <v>11</v>
      </c>
      <c r="B947" s="68" t="s">
        <v>911</v>
      </c>
      <c r="C947" s="70" t="n">
        <f aca="false">'Раздел 1'!M947</f>
        <v>30072</v>
      </c>
      <c r="D947" s="70"/>
      <c r="E947" s="70"/>
      <c r="F947" s="70"/>
      <c r="G947" s="70"/>
      <c r="H947" s="70"/>
      <c r="I947" s="70"/>
      <c r="J947" s="70"/>
      <c r="K947" s="70"/>
      <c r="L947" s="70"/>
      <c r="M947" s="70"/>
      <c r="N947" s="70"/>
      <c r="O947" s="70"/>
      <c r="P947" s="70"/>
      <c r="Q947" s="70"/>
      <c r="R947" s="70"/>
      <c r="S947" s="70"/>
      <c r="T947" s="70" t="n">
        <v>30072</v>
      </c>
      <c r="U947" s="70"/>
      <c r="V947" s="65" t="n">
        <v>2019</v>
      </c>
    </row>
    <row r="948" s="2" customFormat="true" ht="12.75" hidden="false" customHeight="true" outlineLevel="0" collapsed="false">
      <c r="A948" s="65" t="n">
        <v>12</v>
      </c>
      <c r="B948" s="68" t="s">
        <v>912</v>
      </c>
      <c r="C948" s="70" t="n">
        <f aca="false">'Раздел 1'!M948</f>
        <v>33427</v>
      </c>
      <c r="D948" s="70"/>
      <c r="E948" s="70"/>
      <c r="F948" s="70"/>
      <c r="G948" s="70"/>
      <c r="H948" s="70"/>
      <c r="I948" s="70"/>
      <c r="J948" s="70"/>
      <c r="K948" s="70"/>
      <c r="L948" s="70"/>
      <c r="M948" s="70"/>
      <c r="N948" s="70"/>
      <c r="O948" s="70"/>
      <c r="P948" s="70"/>
      <c r="Q948" s="70"/>
      <c r="R948" s="70"/>
      <c r="S948" s="70"/>
      <c r="T948" s="70" t="n">
        <v>33427</v>
      </c>
      <c r="U948" s="70"/>
      <c r="V948" s="65" t="n">
        <v>2019</v>
      </c>
    </row>
    <row r="949" s="2" customFormat="true" ht="12.75" hidden="false" customHeight="true" outlineLevel="0" collapsed="false">
      <c r="A949" s="65" t="n">
        <v>13</v>
      </c>
      <c r="B949" s="68" t="s">
        <v>913</v>
      </c>
      <c r="C949" s="70" t="n">
        <f aca="false">'Раздел 1'!M949</f>
        <v>29441</v>
      </c>
      <c r="D949" s="70"/>
      <c r="E949" s="70"/>
      <c r="F949" s="70"/>
      <c r="G949" s="70"/>
      <c r="H949" s="70"/>
      <c r="I949" s="70"/>
      <c r="J949" s="70"/>
      <c r="K949" s="70"/>
      <c r="L949" s="70"/>
      <c r="M949" s="70"/>
      <c r="N949" s="70"/>
      <c r="O949" s="70"/>
      <c r="P949" s="70"/>
      <c r="Q949" s="70"/>
      <c r="R949" s="70"/>
      <c r="S949" s="70"/>
      <c r="T949" s="70" t="n">
        <v>29441</v>
      </c>
      <c r="U949" s="70"/>
      <c r="V949" s="65" t="n">
        <v>2019</v>
      </c>
    </row>
    <row r="950" s="2" customFormat="true" ht="12.75" hidden="false" customHeight="true" outlineLevel="0" collapsed="false">
      <c r="A950" s="65" t="n">
        <v>14</v>
      </c>
      <c r="B950" s="68" t="s">
        <v>914</v>
      </c>
      <c r="C950" s="70" t="n">
        <f aca="false">'Раздел 1'!M950</f>
        <v>26024</v>
      </c>
      <c r="D950" s="70"/>
      <c r="E950" s="70"/>
      <c r="F950" s="70"/>
      <c r="G950" s="70"/>
      <c r="H950" s="70"/>
      <c r="I950" s="70"/>
      <c r="J950" s="70"/>
      <c r="K950" s="70"/>
      <c r="L950" s="70"/>
      <c r="M950" s="70"/>
      <c r="N950" s="70"/>
      <c r="O950" s="70"/>
      <c r="P950" s="70"/>
      <c r="Q950" s="70"/>
      <c r="R950" s="70"/>
      <c r="S950" s="70"/>
      <c r="T950" s="70" t="n">
        <v>26024</v>
      </c>
      <c r="U950" s="70"/>
      <c r="V950" s="65" t="n">
        <v>2019</v>
      </c>
    </row>
    <row r="951" s="2" customFormat="true" ht="12.75" hidden="false" customHeight="true" outlineLevel="0" collapsed="false">
      <c r="A951" s="65" t="n">
        <v>15</v>
      </c>
      <c r="B951" s="68" t="s">
        <v>915</v>
      </c>
      <c r="C951" s="70" t="n">
        <f aca="false">'Раздел 1'!M951</f>
        <v>42768</v>
      </c>
      <c r="D951" s="70"/>
      <c r="E951" s="70"/>
      <c r="F951" s="70"/>
      <c r="G951" s="70"/>
      <c r="H951" s="70"/>
      <c r="I951" s="70"/>
      <c r="J951" s="70"/>
      <c r="K951" s="70"/>
      <c r="L951" s="70"/>
      <c r="M951" s="70"/>
      <c r="N951" s="70"/>
      <c r="O951" s="70"/>
      <c r="P951" s="70"/>
      <c r="Q951" s="70"/>
      <c r="R951" s="70"/>
      <c r="S951" s="70"/>
      <c r="T951" s="70" t="n">
        <v>42768</v>
      </c>
      <c r="U951" s="70"/>
      <c r="V951" s="65" t="n">
        <v>2019</v>
      </c>
    </row>
    <row r="952" s="2" customFormat="true" ht="12.75" hidden="false" customHeight="true" outlineLevel="0" collapsed="false">
      <c r="A952" s="65" t="n">
        <v>16</v>
      </c>
      <c r="B952" s="68" t="s">
        <v>916</v>
      </c>
      <c r="C952" s="70" t="n">
        <f aca="false">'Раздел 1'!M952</f>
        <v>3787465.85</v>
      </c>
      <c r="D952" s="70" t="n">
        <v>375350</v>
      </c>
      <c r="E952" s="70"/>
      <c r="F952" s="70"/>
      <c r="G952" s="70" t="n">
        <v>270300</v>
      </c>
      <c r="H952" s="70"/>
      <c r="I952" s="70" t="n">
        <v>293000</v>
      </c>
      <c r="J952" s="70"/>
      <c r="K952" s="70"/>
      <c r="L952" s="70" t="n">
        <v>738</v>
      </c>
      <c r="M952" s="70" t="n">
        <v>2134300</v>
      </c>
      <c r="N952" s="70" t="n">
        <v>16</v>
      </c>
      <c r="O952" s="70" t="n">
        <v>85650</v>
      </c>
      <c r="P952" s="70" t="n">
        <v>567.55</v>
      </c>
      <c r="Q952" s="70" t="n">
        <v>460000</v>
      </c>
      <c r="R952" s="70" t="n">
        <v>99150</v>
      </c>
      <c r="S952" s="70"/>
      <c r="T952" s="70"/>
      <c r="U952" s="70" t="n">
        <f aca="false">0.0214*(D952+E952+F952+G952+H952+I952+M952+O952+R952)</f>
        <v>69715.85</v>
      </c>
      <c r="V952" s="65" t="n">
        <v>2019</v>
      </c>
    </row>
    <row r="953" s="2" customFormat="true" ht="12.75" hidden="false" customHeight="true" outlineLevel="0" collapsed="false">
      <c r="A953" s="65" t="n">
        <v>17</v>
      </c>
      <c r="B953" s="68" t="s">
        <v>918</v>
      </c>
      <c r="C953" s="70" t="n">
        <f aca="false">'Раздел 1'!M953</f>
        <v>2515100</v>
      </c>
      <c r="D953" s="70"/>
      <c r="E953" s="70" t="n">
        <v>162000</v>
      </c>
      <c r="F953" s="70"/>
      <c r="G953" s="70"/>
      <c r="H953" s="70"/>
      <c r="I953" s="70" t="n">
        <v>146500</v>
      </c>
      <c r="J953" s="70"/>
      <c r="K953" s="70"/>
      <c r="L953" s="70" t="n">
        <v>365</v>
      </c>
      <c r="M953" s="70" t="n">
        <v>911300</v>
      </c>
      <c r="N953" s="70"/>
      <c r="O953" s="70"/>
      <c r="P953" s="70" t="n">
        <v>281</v>
      </c>
      <c r="Q953" s="70" t="n">
        <f aca="false">C953-E953-I953-M953-R953-T953-U953</f>
        <v>1017118.66</v>
      </c>
      <c r="R953" s="70" t="n">
        <v>148300</v>
      </c>
      <c r="S953" s="70"/>
      <c r="T953" s="70" t="n">
        <v>100604</v>
      </c>
      <c r="U953" s="70" t="n">
        <f aca="false">0.0214*(D953+E953+F953+G953+H953+I953+M953+O953+R953)</f>
        <v>29277.34</v>
      </c>
      <c r="V953" s="65" t="n">
        <v>2019</v>
      </c>
    </row>
    <row r="954" s="2" customFormat="true" ht="12.75" hidden="false" customHeight="true" outlineLevel="0" collapsed="false">
      <c r="A954" s="65" t="n">
        <v>18</v>
      </c>
      <c r="B954" s="68" t="s">
        <v>994</v>
      </c>
      <c r="C954" s="70" t="n">
        <f aca="false">'Раздел 1'!M954</f>
        <v>31792</v>
      </c>
      <c r="D954" s="70"/>
      <c r="E954" s="70"/>
      <c r="F954" s="70"/>
      <c r="G954" s="70"/>
      <c r="H954" s="70"/>
      <c r="I954" s="70"/>
      <c r="J954" s="70"/>
      <c r="K954" s="70"/>
      <c r="L954" s="70"/>
      <c r="M954" s="70"/>
      <c r="N954" s="70"/>
      <c r="O954" s="70"/>
      <c r="P954" s="70"/>
      <c r="Q954" s="70"/>
      <c r="R954" s="70"/>
      <c r="S954" s="70"/>
      <c r="T954" s="70" t="n">
        <v>31792</v>
      </c>
      <c r="U954" s="70"/>
      <c r="V954" s="65" t="n">
        <v>2019</v>
      </c>
    </row>
    <row r="955" s="2" customFormat="true" ht="12.75" hidden="false" customHeight="true" outlineLevel="0" collapsed="false">
      <c r="A955" s="65" t="n">
        <v>19</v>
      </c>
      <c r="B955" s="68" t="s">
        <v>920</v>
      </c>
      <c r="C955" s="70" t="n">
        <f aca="false">'Раздел 1'!M955</f>
        <v>384420.168</v>
      </c>
      <c r="D955" s="70"/>
      <c r="E955" s="70"/>
      <c r="F955" s="70"/>
      <c r="G955" s="70"/>
      <c r="H955" s="70"/>
      <c r="I955" s="70"/>
      <c r="J955" s="70"/>
      <c r="K955" s="70"/>
      <c r="L955" s="70"/>
      <c r="M955" s="70"/>
      <c r="N955" s="70"/>
      <c r="O955" s="70"/>
      <c r="P955" s="70"/>
      <c r="Q955" s="70"/>
      <c r="R955" s="70"/>
      <c r="S955" s="70"/>
      <c r="T955" s="70" t="n">
        <v>384420.168</v>
      </c>
      <c r="U955" s="70"/>
      <c r="V955" s="65" t="n">
        <v>2019</v>
      </c>
    </row>
    <row r="956" s="138" customFormat="true" ht="12.75" hidden="false" customHeight="true" outlineLevel="0" collapsed="false">
      <c r="A956" s="47" t="s">
        <v>921</v>
      </c>
      <c r="B956" s="47"/>
      <c r="C956" s="54" t="n">
        <f aca="false">SUM(C937:C955)</f>
        <v>7145878.018</v>
      </c>
      <c r="D956" s="54" t="n">
        <f aca="false">SUM(D937:D955)</f>
        <v>375350</v>
      </c>
      <c r="E956" s="54" t="n">
        <f aca="false">SUM(E937:E955)</f>
        <v>162000</v>
      </c>
      <c r="F956" s="54" t="n">
        <f aca="false">SUM(F937:F955)</f>
        <v>0</v>
      </c>
      <c r="G956" s="54" t="n">
        <f aca="false">SUM(G937:G955)</f>
        <v>270300</v>
      </c>
      <c r="H956" s="54" t="n">
        <f aca="false">SUM(H937:H955)</f>
        <v>0</v>
      </c>
      <c r="I956" s="54" t="n">
        <f aca="false">SUM(I937:I955)</f>
        <v>439500</v>
      </c>
      <c r="J956" s="54" t="n">
        <f aca="false">SUM(J937:J955)</f>
        <v>0</v>
      </c>
      <c r="K956" s="54" t="n">
        <f aca="false">SUM(K937:K955)</f>
        <v>0</v>
      </c>
      <c r="L956" s="54" t="n">
        <f aca="false">SUM(L937:L955)</f>
        <v>1103</v>
      </c>
      <c r="M956" s="54" t="n">
        <f aca="false">SUM(M937:M955)</f>
        <v>3045600</v>
      </c>
      <c r="N956" s="54" t="n">
        <f aca="false">SUM(N937:N955)</f>
        <v>16</v>
      </c>
      <c r="O956" s="54" t="n">
        <f aca="false">SUM(O937:O955)</f>
        <v>85650</v>
      </c>
      <c r="P956" s="54" t="n">
        <f aca="false">SUM(P937:P955)</f>
        <v>848.55</v>
      </c>
      <c r="Q956" s="54" t="n">
        <f aca="false">SUM(Q937:Q955)</f>
        <v>1477118.66</v>
      </c>
      <c r="R956" s="54" t="n">
        <f aca="false">SUM(R937:R955)</f>
        <v>247450</v>
      </c>
      <c r="S956" s="54" t="n">
        <f aca="false">SUM(S937:S955)</f>
        <v>0</v>
      </c>
      <c r="T956" s="54" t="n">
        <f aca="false">SUM(T937:T955)</f>
        <v>943916.168</v>
      </c>
      <c r="U956" s="54" t="n">
        <f aca="false">SUM(U937:U955)</f>
        <v>98993.19</v>
      </c>
      <c r="V956" s="49"/>
      <c r="W956" s="85"/>
      <c r="X956" s="85"/>
      <c r="Y956" s="85"/>
      <c r="Z956" s="85"/>
      <c r="AA956" s="85"/>
      <c r="AB956" s="85"/>
      <c r="AC956" s="85"/>
      <c r="AD956" s="85"/>
      <c r="AE956" s="85"/>
      <c r="AF956" s="85"/>
      <c r="AG956" s="85"/>
      <c r="AH956" s="85"/>
      <c r="AI956" s="85"/>
      <c r="AJ956" s="85"/>
      <c r="AK956" s="85"/>
      <c r="AL956" s="85"/>
      <c r="AM956" s="85"/>
      <c r="AN956" s="85"/>
      <c r="AO956" s="85"/>
      <c r="AP956" s="85"/>
      <c r="AQ956" s="85"/>
      <c r="AR956" s="85"/>
      <c r="AS956" s="85"/>
      <c r="AT956" s="85"/>
      <c r="AU956" s="85"/>
      <c r="AV956" s="85"/>
      <c r="AW956" s="85"/>
      <c r="AX956" s="85"/>
      <c r="AY956" s="85"/>
      <c r="AZ956" s="85"/>
      <c r="BA956" s="85"/>
      <c r="BB956" s="85"/>
      <c r="BC956" s="85"/>
      <c r="BD956" s="85"/>
    </row>
    <row r="957" s="2" customFormat="true" ht="12.75" hidden="false" customHeight="true" outlineLevel="0" collapsed="false">
      <c r="A957" s="65" t="n">
        <v>1</v>
      </c>
      <c r="B957" s="68" t="s">
        <v>922</v>
      </c>
      <c r="C957" s="70" t="n">
        <f aca="false">'Раздел 1'!P957</f>
        <v>36820</v>
      </c>
      <c r="D957" s="70"/>
      <c r="E957" s="70"/>
      <c r="F957" s="70"/>
      <c r="G957" s="70"/>
      <c r="H957" s="70"/>
      <c r="I957" s="70"/>
      <c r="J957" s="70"/>
      <c r="K957" s="70"/>
      <c r="L957" s="70"/>
      <c r="M957" s="70"/>
      <c r="N957" s="70"/>
      <c r="O957" s="70"/>
      <c r="P957" s="70"/>
      <c r="Q957" s="70"/>
      <c r="R957" s="70"/>
      <c r="S957" s="70"/>
      <c r="T957" s="70" t="n">
        <v>36820</v>
      </c>
      <c r="U957" s="70"/>
      <c r="V957" s="65" t="n">
        <v>2020</v>
      </c>
    </row>
    <row r="958" s="2" customFormat="true" ht="12.75" hidden="false" customHeight="true" outlineLevel="0" collapsed="false">
      <c r="A958" s="65" t="n">
        <v>2</v>
      </c>
      <c r="B958" s="68" t="s">
        <v>923</v>
      </c>
      <c r="C958" s="70" t="n">
        <f aca="false">'Раздел 1'!P958</f>
        <v>46790</v>
      </c>
      <c r="D958" s="70"/>
      <c r="E958" s="70"/>
      <c r="F958" s="70"/>
      <c r="G958" s="70"/>
      <c r="H958" s="70"/>
      <c r="I958" s="70"/>
      <c r="J958" s="70"/>
      <c r="K958" s="70"/>
      <c r="L958" s="70"/>
      <c r="M958" s="70"/>
      <c r="N958" s="70"/>
      <c r="O958" s="70"/>
      <c r="P958" s="70"/>
      <c r="Q958" s="70"/>
      <c r="R958" s="70"/>
      <c r="S958" s="70"/>
      <c r="T958" s="70" t="n">
        <v>46790</v>
      </c>
      <c r="U958" s="70"/>
      <c r="V958" s="65" t="n">
        <v>2020</v>
      </c>
    </row>
    <row r="959" s="2" customFormat="true" ht="12.75" hidden="false" customHeight="true" outlineLevel="0" collapsed="false">
      <c r="A959" s="65" t="n">
        <v>3</v>
      </c>
      <c r="B959" s="68" t="s">
        <v>924</v>
      </c>
      <c r="C959" s="70" t="n">
        <f aca="false">'Раздел 1'!P959</f>
        <v>27957</v>
      </c>
      <c r="D959" s="70"/>
      <c r="E959" s="70"/>
      <c r="F959" s="70"/>
      <c r="G959" s="70"/>
      <c r="H959" s="70"/>
      <c r="I959" s="70"/>
      <c r="J959" s="70"/>
      <c r="K959" s="70"/>
      <c r="L959" s="70"/>
      <c r="M959" s="70"/>
      <c r="N959" s="70"/>
      <c r="O959" s="70"/>
      <c r="P959" s="70"/>
      <c r="Q959" s="70"/>
      <c r="R959" s="70"/>
      <c r="S959" s="70"/>
      <c r="T959" s="70" t="n">
        <v>27957</v>
      </c>
      <c r="U959" s="70"/>
      <c r="V959" s="65" t="n">
        <v>2020</v>
      </c>
    </row>
    <row r="960" s="138" customFormat="true" ht="12.75" hidden="false" customHeight="true" outlineLevel="0" collapsed="false">
      <c r="A960" s="47" t="s">
        <v>925</v>
      </c>
      <c r="B960" s="47"/>
      <c r="C960" s="54" t="n">
        <f aca="false">SUM(C957:C959)</f>
        <v>111567</v>
      </c>
      <c r="D960" s="54" t="n">
        <f aca="false">SUM(D957:D959)</f>
        <v>0</v>
      </c>
      <c r="E960" s="54" t="n">
        <f aca="false">SUM(E957:E959)</f>
        <v>0</v>
      </c>
      <c r="F960" s="54" t="n">
        <f aca="false">SUM(F957:F959)</f>
        <v>0</v>
      </c>
      <c r="G960" s="54" t="n">
        <f aca="false">SUM(G957:G959)</f>
        <v>0</v>
      </c>
      <c r="H960" s="54" t="n">
        <f aca="false">SUM(H957:H959)</f>
        <v>0</v>
      </c>
      <c r="I960" s="54" t="n">
        <f aca="false">SUM(I957:I959)</f>
        <v>0</v>
      </c>
      <c r="J960" s="54" t="n">
        <f aca="false">SUM(J957:J959)</f>
        <v>0</v>
      </c>
      <c r="K960" s="54" t="n">
        <f aca="false">SUM(K957:K959)</f>
        <v>0</v>
      </c>
      <c r="L960" s="54" t="n">
        <f aca="false">SUM(L957:L959)</f>
        <v>0</v>
      </c>
      <c r="M960" s="54" t="n">
        <f aca="false">SUM(M957:M959)</f>
        <v>0</v>
      </c>
      <c r="N960" s="54" t="n">
        <f aca="false">SUM(N957:N959)</f>
        <v>0</v>
      </c>
      <c r="O960" s="54" t="n">
        <f aca="false">SUM(O957:O959)</f>
        <v>0</v>
      </c>
      <c r="P960" s="54" t="n">
        <f aca="false">SUM(P957:P959)</f>
        <v>0</v>
      </c>
      <c r="Q960" s="54" t="n">
        <f aca="false">SUM(Q957:Q959)</f>
        <v>0</v>
      </c>
      <c r="R960" s="54" t="n">
        <f aca="false">SUM(R957:R959)</f>
        <v>0</v>
      </c>
      <c r="S960" s="54" t="n">
        <f aca="false">SUM(S957:S959)</f>
        <v>0</v>
      </c>
      <c r="T960" s="54" t="n">
        <f aca="false">SUM(T957:T959)</f>
        <v>111567</v>
      </c>
      <c r="U960" s="54" t="n">
        <f aca="false">0.0214*(D960+E960+F960+G960+H960+I960+M960+O960+R960)</f>
        <v>0</v>
      </c>
      <c r="V960" s="49"/>
      <c r="W960" s="85"/>
      <c r="X960" s="85"/>
      <c r="Y960" s="85"/>
      <c r="Z960" s="85"/>
      <c r="AA960" s="85"/>
      <c r="AB960" s="85"/>
      <c r="AC960" s="85"/>
      <c r="AD960" s="85"/>
      <c r="AE960" s="85"/>
      <c r="AF960" s="85"/>
      <c r="AG960" s="85"/>
      <c r="AH960" s="85"/>
      <c r="AI960" s="85"/>
      <c r="AJ960" s="85"/>
      <c r="AK960" s="85"/>
      <c r="AL960" s="85"/>
      <c r="AM960" s="85"/>
      <c r="AN960" s="85"/>
      <c r="AO960" s="85"/>
      <c r="AP960" s="85"/>
      <c r="AQ960" s="85"/>
      <c r="AR960" s="85"/>
      <c r="AS960" s="85"/>
      <c r="AT960" s="85"/>
      <c r="AU960" s="85"/>
      <c r="AV960" s="85"/>
      <c r="AW960" s="85"/>
      <c r="AX960" s="85"/>
      <c r="AY960" s="85"/>
      <c r="AZ960" s="85"/>
      <c r="BA960" s="85"/>
      <c r="BB960" s="85"/>
      <c r="BC960" s="85"/>
      <c r="BD960" s="85"/>
    </row>
    <row r="961" s="138" customFormat="true" ht="12.75" hidden="false" customHeight="true" outlineLevel="0" collapsed="false">
      <c r="A961" s="47" t="s">
        <v>926</v>
      </c>
      <c r="B961" s="47"/>
      <c r="C961" s="54" t="n">
        <v>0</v>
      </c>
      <c r="D961" s="54" t="n">
        <v>0</v>
      </c>
      <c r="E961" s="54" t="n">
        <v>0</v>
      </c>
      <c r="F961" s="54" t="n">
        <v>0</v>
      </c>
      <c r="G961" s="54" t="n">
        <v>0</v>
      </c>
      <c r="H961" s="54" t="n">
        <v>0</v>
      </c>
      <c r="I961" s="54" t="n">
        <v>0</v>
      </c>
      <c r="J961" s="54" t="n">
        <v>0</v>
      </c>
      <c r="K961" s="54" t="n">
        <v>0</v>
      </c>
      <c r="L961" s="54" t="n">
        <v>0</v>
      </c>
      <c r="M961" s="54" t="n">
        <v>0</v>
      </c>
      <c r="N961" s="54" t="n">
        <v>0</v>
      </c>
      <c r="O961" s="54" t="n">
        <v>0</v>
      </c>
      <c r="P961" s="54" t="n">
        <v>0</v>
      </c>
      <c r="Q961" s="54" t="n">
        <v>0</v>
      </c>
      <c r="R961" s="54" t="n">
        <v>0</v>
      </c>
      <c r="S961" s="54" t="n">
        <v>0</v>
      </c>
      <c r="T961" s="54" t="n">
        <v>0</v>
      </c>
      <c r="U961" s="54" t="n">
        <v>0</v>
      </c>
      <c r="V961" s="49"/>
      <c r="W961" s="85"/>
      <c r="X961" s="85"/>
      <c r="Y961" s="85"/>
      <c r="Z961" s="85"/>
      <c r="AA961" s="85"/>
      <c r="AB961" s="85"/>
      <c r="AC961" s="85"/>
      <c r="AD961" s="85"/>
      <c r="AE961" s="85"/>
      <c r="AF961" s="85"/>
      <c r="AG961" s="85"/>
      <c r="AH961" s="85"/>
      <c r="AI961" s="85"/>
      <c r="AJ961" s="85"/>
      <c r="AK961" s="85"/>
      <c r="AL961" s="85"/>
      <c r="AM961" s="85"/>
      <c r="AN961" s="85"/>
      <c r="AO961" s="85"/>
      <c r="AP961" s="85"/>
      <c r="AQ961" s="85"/>
      <c r="AR961" s="85"/>
      <c r="AS961" s="85"/>
      <c r="AT961" s="85"/>
      <c r="AU961" s="85"/>
      <c r="AV961" s="85"/>
      <c r="AW961" s="85"/>
      <c r="AX961" s="85"/>
      <c r="AY961" s="85"/>
      <c r="AZ961" s="85"/>
      <c r="BA961" s="85"/>
      <c r="BB961" s="85"/>
      <c r="BC961" s="85"/>
      <c r="BD961" s="85"/>
    </row>
    <row r="962" s="139" customFormat="true" ht="12.75" hidden="false" customHeight="true" outlineLevel="0" collapsed="false">
      <c r="A962" s="31" t="s">
        <v>927</v>
      </c>
      <c r="B962" s="31"/>
      <c r="C962" s="34" t="n">
        <f aca="false">C956+C960+C961</f>
        <v>7257445.018</v>
      </c>
      <c r="D962" s="34" t="n">
        <f aca="false">D961+D960+D956</f>
        <v>375350</v>
      </c>
      <c r="E962" s="34" t="n">
        <f aca="false">E961+E960+E956</f>
        <v>162000</v>
      </c>
      <c r="F962" s="34" t="n">
        <f aca="false">F961+F960+F956</f>
        <v>0</v>
      </c>
      <c r="G962" s="34" t="n">
        <f aca="false">G961+G960+G956</f>
        <v>270300</v>
      </c>
      <c r="H962" s="34" t="n">
        <f aca="false">H961+H960+H956</f>
        <v>0</v>
      </c>
      <c r="I962" s="34" t="n">
        <f aca="false">I961+I960+I956</f>
        <v>439500</v>
      </c>
      <c r="J962" s="34" t="n">
        <f aca="false">J961+J960+J956</f>
        <v>0</v>
      </c>
      <c r="K962" s="34" t="n">
        <f aca="false">K961+K960+K956</f>
        <v>0</v>
      </c>
      <c r="L962" s="34" t="n">
        <f aca="false">L961+L960+L956</f>
        <v>1103</v>
      </c>
      <c r="M962" s="34" t="n">
        <f aca="false">M961+M960+M956</f>
        <v>3045600</v>
      </c>
      <c r="N962" s="34" t="n">
        <f aca="false">N961+N960+N956</f>
        <v>16</v>
      </c>
      <c r="O962" s="34" t="n">
        <f aca="false">O961+O960+O956</f>
        <v>85650</v>
      </c>
      <c r="P962" s="34" t="n">
        <f aca="false">P961+P960+P956</f>
        <v>848.55</v>
      </c>
      <c r="Q962" s="34" t="n">
        <f aca="false">Q961+Q960+Q956</f>
        <v>1477118.66</v>
      </c>
      <c r="R962" s="34" t="n">
        <f aca="false">R961+R960+R956</f>
        <v>247450</v>
      </c>
      <c r="S962" s="34" t="n">
        <f aca="false">S961+S960+S956</f>
        <v>0</v>
      </c>
      <c r="T962" s="34" t="n">
        <f aca="false">T961+T960+T956</f>
        <v>1055483.168</v>
      </c>
      <c r="U962" s="34" t="n">
        <f aca="false">U961+U960+U956</f>
        <v>98993.19</v>
      </c>
      <c r="V962" s="33"/>
      <c r="W962" s="85"/>
      <c r="X962" s="85"/>
      <c r="Y962" s="85"/>
      <c r="Z962" s="85"/>
      <c r="AA962" s="85"/>
      <c r="AB962" s="85"/>
      <c r="AC962" s="85"/>
      <c r="AD962" s="85"/>
      <c r="AE962" s="85"/>
      <c r="AF962" s="85"/>
      <c r="AG962" s="85"/>
      <c r="AH962" s="85"/>
      <c r="AI962" s="85"/>
      <c r="AJ962" s="85"/>
      <c r="AK962" s="85"/>
      <c r="AL962" s="85"/>
      <c r="AM962" s="85"/>
      <c r="AN962" s="85"/>
      <c r="AO962" s="85"/>
      <c r="AP962" s="85"/>
      <c r="AQ962" s="85"/>
      <c r="AR962" s="85"/>
      <c r="AS962" s="85"/>
      <c r="AT962" s="85"/>
      <c r="AU962" s="85"/>
      <c r="AV962" s="85"/>
      <c r="AW962" s="85"/>
      <c r="AX962" s="85"/>
      <c r="AY962" s="85"/>
      <c r="AZ962" s="85"/>
      <c r="BA962" s="85"/>
      <c r="BB962" s="85"/>
      <c r="BC962" s="85"/>
      <c r="BD962" s="85"/>
    </row>
    <row r="963" s="9" customFormat="true" ht="12.75" hidden="false" customHeight="false" outlineLevel="0" collapsed="false">
      <c r="A963" s="1"/>
      <c r="B963" s="2"/>
      <c r="C963" s="118"/>
      <c r="D963" s="36"/>
      <c r="E963" s="36"/>
      <c r="F963" s="36"/>
      <c r="G963" s="36"/>
      <c r="H963" s="36"/>
      <c r="I963" s="36"/>
      <c r="J963" s="119"/>
      <c r="K963" s="119"/>
      <c r="L963" s="36"/>
      <c r="M963" s="36"/>
      <c r="N963" s="36"/>
      <c r="O963" s="6"/>
      <c r="P963" s="36"/>
      <c r="Q963" s="36"/>
      <c r="R963" s="36"/>
      <c r="S963" s="119"/>
      <c r="T963" s="36"/>
      <c r="U963" s="36"/>
      <c r="V963" s="1"/>
    </row>
    <row r="964" s="9" customFormat="true" ht="12.75" hidden="false" customHeight="false" outlineLevel="0" collapsed="false">
      <c r="A964" s="1"/>
      <c r="B964" s="2"/>
      <c r="C964" s="118"/>
      <c r="D964" s="36"/>
      <c r="E964" s="118"/>
      <c r="F964" s="118"/>
      <c r="G964" s="118"/>
      <c r="H964" s="118"/>
      <c r="I964" s="118"/>
      <c r="J964" s="119"/>
      <c r="K964" s="119"/>
      <c r="L964" s="36"/>
      <c r="M964" s="118"/>
      <c r="N964" s="36"/>
      <c r="O964" s="118"/>
      <c r="P964" s="36"/>
      <c r="Q964" s="118"/>
      <c r="R964" s="118"/>
      <c r="S964" s="118"/>
      <c r="T964" s="118"/>
      <c r="U964" s="118"/>
      <c r="V964" s="1"/>
    </row>
    <row r="965" s="9" customFormat="true" ht="12.75" hidden="false" customHeight="false" outlineLevel="0" collapsed="false">
      <c r="A965" s="1"/>
      <c r="B965" s="2"/>
      <c r="C965" s="118"/>
      <c r="D965" s="36"/>
      <c r="E965" s="118"/>
      <c r="F965" s="118"/>
      <c r="G965" s="118"/>
      <c r="H965" s="118"/>
      <c r="I965" s="118"/>
      <c r="J965" s="119"/>
      <c r="K965" s="119"/>
      <c r="L965" s="36"/>
      <c r="M965" s="118"/>
      <c r="N965" s="36"/>
      <c r="O965" s="118"/>
      <c r="P965" s="36"/>
      <c r="Q965" s="118"/>
      <c r="R965" s="118"/>
      <c r="S965" s="118"/>
      <c r="T965" s="118"/>
      <c r="U965" s="118"/>
      <c r="V965" s="1"/>
    </row>
    <row r="966" s="9" customFormat="true" ht="12.75" hidden="false" customHeight="false" outlineLevel="0" collapsed="false">
      <c r="A966" s="1"/>
      <c r="B966" s="2"/>
      <c r="C966" s="118"/>
      <c r="D966" s="36"/>
      <c r="E966" s="36"/>
      <c r="F966" s="36"/>
      <c r="G966" s="36"/>
      <c r="H966" s="36"/>
      <c r="I966" s="36"/>
      <c r="J966" s="119"/>
      <c r="K966" s="119"/>
      <c r="L966" s="36"/>
      <c r="M966" s="36"/>
      <c r="N966" s="36"/>
      <c r="O966" s="6"/>
      <c r="P966" s="36"/>
      <c r="Q966" s="36"/>
      <c r="R966" s="36"/>
      <c r="S966" s="119"/>
      <c r="T966" s="36"/>
      <c r="U966" s="36"/>
      <c r="V966" s="1"/>
    </row>
    <row r="967" s="9" customFormat="true" ht="12.75" hidden="false" customHeight="false" outlineLevel="0" collapsed="false">
      <c r="A967" s="1"/>
      <c r="B967" s="2"/>
      <c r="C967" s="118"/>
      <c r="D967" s="6"/>
      <c r="E967" s="118"/>
      <c r="F967" s="118"/>
      <c r="G967" s="36"/>
      <c r="H967" s="36"/>
      <c r="I967" s="118"/>
      <c r="J967" s="119"/>
      <c r="K967" s="119"/>
      <c r="L967" s="36"/>
      <c r="M967" s="36"/>
      <c r="N967" s="36"/>
      <c r="O967" s="118"/>
      <c r="P967" s="36"/>
      <c r="Q967" s="118"/>
      <c r="R967" s="118"/>
      <c r="S967" s="119"/>
      <c r="T967" s="36"/>
      <c r="U967" s="36"/>
      <c r="V967" s="1"/>
    </row>
    <row r="968" s="9" customFormat="true" ht="12.75" hidden="false" customHeight="false" outlineLevel="0" collapsed="false">
      <c r="A968" s="1"/>
      <c r="B968" s="2"/>
      <c r="C968" s="118"/>
      <c r="D968" s="36"/>
      <c r="E968" s="36"/>
      <c r="F968" s="36"/>
      <c r="G968" s="36"/>
      <c r="H968" s="36"/>
      <c r="I968" s="36"/>
      <c r="J968" s="119"/>
      <c r="K968" s="119"/>
      <c r="L968" s="36"/>
      <c r="M968" s="36"/>
      <c r="N968" s="36"/>
      <c r="O968" s="6"/>
      <c r="P968" s="36"/>
      <c r="Q968" s="36"/>
      <c r="R968" s="36"/>
      <c r="S968" s="119"/>
      <c r="T968" s="36"/>
      <c r="U968" s="36"/>
      <c r="V968" s="1"/>
    </row>
    <row r="969" s="9" customFormat="true" ht="12.75" hidden="false" customHeight="false" outlineLevel="0" collapsed="false">
      <c r="A969" s="1"/>
      <c r="B969" s="2"/>
      <c r="C969" s="118"/>
      <c r="D969" s="36"/>
      <c r="E969" s="36"/>
      <c r="F969" s="36"/>
      <c r="G969" s="36"/>
      <c r="H969" s="36"/>
      <c r="I969" s="36"/>
      <c r="J969" s="119"/>
      <c r="K969" s="119"/>
      <c r="L969" s="36"/>
      <c r="M969" s="36"/>
      <c r="N969" s="36"/>
      <c r="O969" s="6"/>
      <c r="P969" s="36"/>
      <c r="Q969" s="36"/>
      <c r="R969" s="36"/>
      <c r="S969" s="119"/>
      <c r="T969" s="36"/>
      <c r="U969" s="36"/>
      <c r="V969" s="1"/>
    </row>
    <row r="974" s="9" customFormat="true" ht="12.75" hidden="false" customHeight="false" outlineLevel="0" collapsed="false">
      <c r="A974" s="1"/>
      <c r="B974" s="2"/>
      <c r="C974" s="118"/>
      <c r="D974" s="36"/>
      <c r="E974" s="36"/>
      <c r="F974" s="36"/>
      <c r="G974" s="36"/>
      <c r="H974" s="36"/>
      <c r="I974" s="36"/>
      <c r="J974" s="119"/>
      <c r="K974" s="119"/>
      <c r="L974" s="36"/>
      <c r="M974" s="36"/>
      <c r="N974" s="36"/>
      <c r="O974" s="6"/>
      <c r="P974" s="36"/>
      <c r="Q974" s="36"/>
      <c r="R974" s="36"/>
      <c r="S974" s="119"/>
      <c r="T974" s="36"/>
      <c r="U974" s="36"/>
      <c r="V974" s="1"/>
    </row>
    <row r="980" customFormat="false" ht="12.75" hidden="false" customHeight="false" outlineLevel="0" collapsed="false">
      <c r="V980" s="6"/>
    </row>
  </sheetData>
  <mergeCells count="102">
    <mergeCell ref="C2:O2"/>
    <mergeCell ref="A4:A6"/>
    <mergeCell ref="B4:B6"/>
    <mergeCell ref="C4:C5"/>
    <mergeCell ref="D4:I4"/>
    <mergeCell ref="J4:K5"/>
    <mergeCell ref="L4:M5"/>
    <mergeCell ref="N4:O5"/>
    <mergeCell ref="P4:Q5"/>
    <mergeCell ref="R4:R5"/>
    <mergeCell ref="S4:S5"/>
    <mergeCell ref="T4:T5"/>
    <mergeCell ref="U4:U5"/>
    <mergeCell ref="V4:V6"/>
    <mergeCell ref="A8:B8"/>
    <mergeCell ref="A9:B9"/>
    <mergeCell ref="A12:B12"/>
    <mergeCell ref="A15:B15"/>
    <mergeCell ref="A18:B18"/>
    <mergeCell ref="A170:B170"/>
    <mergeCell ref="A214:B214"/>
    <mergeCell ref="A263:B263"/>
    <mergeCell ref="A264:B264"/>
    <mergeCell ref="A265:B265"/>
    <mergeCell ref="A292:B292"/>
    <mergeCell ref="A300:B300"/>
    <mergeCell ref="A303:B303"/>
    <mergeCell ref="A304:B304"/>
    <mergeCell ref="A305:B305"/>
    <mergeCell ref="A312:B312"/>
    <mergeCell ref="A316:B316"/>
    <mergeCell ref="A318:B318"/>
    <mergeCell ref="A319:B319"/>
    <mergeCell ref="A320:B320"/>
    <mergeCell ref="A353:B353"/>
    <mergeCell ref="A365:B365"/>
    <mergeCell ref="A370:B370"/>
    <mergeCell ref="A371:B371"/>
    <mergeCell ref="A372:B372"/>
    <mergeCell ref="A389:B389"/>
    <mergeCell ref="A400:B400"/>
    <mergeCell ref="A406:B406"/>
    <mergeCell ref="A407:B407"/>
    <mergeCell ref="A408:B408"/>
    <mergeCell ref="A424:B424"/>
    <mergeCell ref="A432:B432"/>
    <mergeCell ref="A438:B438"/>
    <mergeCell ref="A439:B439"/>
    <mergeCell ref="A440:B440"/>
    <mergeCell ref="A478:B478"/>
    <mergeCell ref="A487:B487"/>
    <mergeCell ref="A500:B500"/>
    <mergeCell ref="A501:B501"/>
    <mergeCell ref="A502:B502"/>
    <mergeCell ref="A545:B545"/>
    <mergeCell ref="A560:B560"/>
    <mergeCell ref="A564:B564"/>
    <mergeCell ref="A565:B565"/>
    <mergeCell ref="A566:B566"/>
    <mergeCell ref="A571:B571"/>
    <mergeCell ref="A579:B579"/>
    <mergeCell ref="A582:B582"/>
    <mergeCell ref="A583:B583"/>
    <mergeCell ref="A584:B584"/>
    <mergeCell ref="A606:B606"/>
    <mergeCell ref="A613:B613"/>
    <mergeCell ref="A617:B617"/>
    <mergeCell ref="A618:B618"/>
    <mergeCell ref="A619:B619"/>
    <mergeCell ref="A640:B640"/>
    <mergeCell ref="A670:B670"/>
    <mergeCell ref="A677:B677"/>
    <mergeCell ref="A678:B678"/>
    <mergeCell ref="A679:B679"/>
    <mergeCell ref="A696:B696"/>
    <mergeCell ref="A699:B699"/>
    <mergeCell ref="A717:B717"/>
    <mergeCell ref="A718:B718"/>
    <mergeCell ref="A719:B719"/>
    <mergeCell ref="A735:B735"/>
    <mergeCell ref="A746:B746"/>
    <mergeCell ref="A757:B757"/>
    <mergeCell ref="A758:B758"/>
    <mergeCell ref="A759:B759"/>
    <mergeCell ref="A780:B780"/>
    <mergeCell ref="A787:B787"/>
    <mergeCell ref="A788:B788"/>
    <mergeCell ref="A789:B789"/>
    <mergeCell ref="A811:B811"/>
    <mergeCell ref="A842:B842"/>
    <mergeCell ref="A874:B874"/>
    <mergeCell ref="A875:B875"/>
    <mergeCell ref="A876:B876"/>
    <mergeCell ref="A900:B900"/>
    <mergeCell ref="A924:B924"/>
    <mergeCell ref="A934:B934"/>
    <mergeCell ref="A935:B935"/>
    <mergeCell ref="A936:B936"/>
    <mergeCell ref="A956:B956"/>
    <mergeCell ref="A960:B960"/>
    <mergeCell ref="A961:B961"/>
    <mergeCell ref="A962:B962"/>
  </mergeCell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6" manualBreakCount="6">
    <brk id="103" man="true" max="16383" min="0"/>
    <brk id="213" man="true" max="16383" min="0"/>
    <brk id="558" man="true" max="16383" min="0"/>
    <brk id="678" man="true" max="16383" min="0"/>
    <brk id="801" man="true" max="16383" min="0"/>
    <brk id="895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66CC"/>
    <pageSetUpPr fitToPage="true"/>
  </sheetPr>
  <dimension ref="A1:I12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1328125" defaultRowHeight="12.75" zeroHeight="false" outlineLevelRow="0" outlineLevelCol="0"/>
  <cols>
    <col collapsed="false" customWidth="true" hidden="false" outlineLevel="0" max="1" min="1" style="0" width="4.83"/>
    <col collapsed="false" customWidth="true" hidden="false" outlineLevel="0" max="2" min="2" style="0" width="79.82"/>
    <col collapsed="false" customWidth="true" hidden="false" outlineLevel="0" max="3" min="3" style="0" width="17.67"/>
    <col collapsed="false" customWidth="true" hidden="false" outlineLevel="0" max="4" min="4" style="0" width="15.81"/>
    <col collapsed="false" customWidth="true" hidden="false" outlineLevel="0" max="5" min="5" style="0" width="16.83"/>
    <col collapsed="false" customWidth="true" hidden="false" outlineLevel="0" max="7" min="6" style="0" width="9.66"/>
    <col collapsed="false" customWidth="true" hidden="false" outlineLevel="0" max="8" min="8" style="0" width="16.83"/>
    <col collapsed="false" customWidth="true" hidden="false" outlineLevel="0" max="9" min="9" style="0" width="15.98"/>
  </cols>
  <sheetData>
    <row r="1" customFormat="false" ht="12.75" hidden="false" customHeight="true" outlineLevel="0" collapsed="false">
      <c r="A1" s="9"/>
      <c r="B1" s="145" t="s">
        <v>995</v>
      </c>
      <c r="C1" s="146"/>
      <c r="D1" s="146"/>
      <c r="E1" s="146"/>
      <c r="F1" s="146"/>
      <c r="G1" s="146"/>
      <c r="H1" s="146"/>
      <c r="I1" s="146"/>
    </row>
    <row r="2" customFormat="false" ht="12.75" hidden="false" customHeight="false" outlineLevel="0" collapsed="false">
      <c r="A2" s="147"/>
      <c r="B2" s="147"/>
      <c r="C2" s="148"/>
      <c r="D2" s="148"/>
      <c r="E2" s="147"/>
      <c r="F2" s="147"/>
      <c r="G2" s="147"/>
      <c r="H2" s="147"/>
      <c r="I2" s="147"/>
    </row>
    <row r="3" customFormat="false" ht="12.75" hidden="false" customHeight="true" outlineLevel="0" collapsed="false">
      <c r="A3" s="65" t="s">
        <v>3</v>
      </c>
      <c r="B3" s="65" t="s">
        <v>931</v>
      </c>
      <c r="C3" s="65" t="s">
        <v>996</v>
      </c>
      <c r="D3" s="65" t="s">
        <v>997</v>
      </c>
      <c r="E3" s="65" t="s">
        <v>998</v>
      </c>
      <c r="F3" s="65"/>
      <c r="G3" s="65"/>
      <c r="H3" s="65"/>
      <c r="I3" s="65" t="s">
        <v>999</v>
      </c>
    </row>
    <row r="4" customFormat="false" ht="86.25" hidden="false" customHeight="false" outlineLevel="0" collapsed="false">
      <c r="A4" s="65"/>
      <c r="B4" s="65"/>
      <c r="C4" s="65"/>
      <c r="D4" s="65"/>
      <c r="E4" s="149" t="s">
        <v>19</v>
      </c>
      <c r="F4" s="150" t="s">
        <v>21</v>
      </c>
      <c r="G4" s="150" t="s">
        <v>22</v>
      </c>
      <c r="H4" s="149" t="s">
        <v>23</v>
      </c>
      <c r="I4" s="65"/>
    </row>
    <row r="5" customFormat="false" ht="12.75" hidden="false" customHeight="false" outlineLevel="0" collapsed="false">
      <c r="A5" s="65"/>
      <c r="B5" s="65"/>
      <c r="C5" s="65" t="s">
        <v>948</v>
      </c>
      <c r="D5" s="65"/>
      <c r="E5" s="70" t="s">
        <v>26</v>
      </c>
      <c r="F5" s="65" t="s">
        <v>26</v>
      </c>
      <c r="G5" s="65" t="s">
        <v>26</v>
      </c>
      <c r="H5" s="70" t="s">
        <v>26</v>
      </c>
      <c r="I5" s="65"/>
    </row>
    <row r="6" customFormat="false" ht="12.75" hidden="false" customHeight="false" outlineLevel="0" collapsed="false">
      <c r="A6" s="65" t="n">
        <v>1</v>
      </c>
      <c r="B6" s="65" t="n">
        <v>2</v>
      </c>
      <c r="C6" s="65" t="n">
        <v>3</v>
      </c>
      <c r="D6" s="65" t="n">
        <v>4</v>
      </c>
      <c r="E6" s="105" t="n">
        <v>5</v>
      </c>
      <c r="F6" s="105" t="n">
        <v>6</v>
      </c>
      <c r="G6" s="105" t="n">
        <v>7</v>
      </c>
      <c r="H6" s="105" t="n">
        <v>8</v>
      </c>
      <c r="I6" s="65" t="n">
        <v>9</v>
      </c>
    </row>
    <row r="7" customFormat="false" ht="12.75" hidden="false" customHeight="true" outlineLevel="0" collapsed="false">
      <c r="A7" s="31" t="s">
        <v>31</v>
      </c>
      <c r="B7" s="31"/>
      <c r="C7" s="33" t="n">
        <f aca="false">C8+C9+C10</f>
        <v>250</v>
      </c>
      <c r="D7" s="33"/>
      <c r="E7" s="34" t="n">
        <f aca="false">E8+E9+E10</f>
        <v>364193148.44</v>
      </c>
      <c r="F7" s="33"/>
      <c r="G7" s="33"/>
      <c r="H7" s="34" t="n">
        <f aca="false">E7</f>
        <v>364193148.44</v>
      </c>
      <c r="I7" s="34"/>
    </row>
    <row r="8" customFormat="false" ht="12.75" hidden="false" customHeight="true" outlineLevel="0" collapsed="false">
      <c r="A8" s="47" t="s">
        <v>1000</v>
      </c>
      <c r="B8" s="47"/>
      <c r="C8" s="49" t="n">
        <f aca="false">C26+C84</f>
        <v>58</v>
      </c>
      <c r="D8" s="49"/>
      <c r="E8" s="54" t="n">
        <f aca="false">E26+E84</f>
        <v>1785743.55</v>
      </c>
      <c r="F8" s="54"/>
      <c r="G8" s="54"/>
      <c r="H8" s="54" t="n">
        <f aca="false">E8</f>
        <v>1785743.55</v>
      </c>
      <c r="I8" s="49" t="n">
        <v>2019</v>
      </c>
    </row>
    <row r="9" customFormat="false" ht="12.75" hidden="false" customHeight="true" outlineLevel="0" collapsed="false">
      <c r="A9" s="47" t="s">
        <v>1001</v>
      </c>
      <c r="B9" s="47"/>
      <c r="C9" s="49" t="n">
        <f aca="false">C53+C98+C119</f>
        <v>105</v>
      </c>
      <c r="D9" s="49"/>
      <c r="E9" s="54" t="n">
        <f aca="false">E53+E98+E119</f>
        <v>139343374.41</v>
      </c>
      <c r="F9" s="54"/>
      <c r="G9" s="54"/>
      <c r="H9" s="54" t="n">
        <f aca="false">E9</f>
        <v>139343374.41</v>
      </c>
      <c r="I9" s="49" t="n">
        <v>2020</v>
      </c>
    </row>
    <row r="10" customFormat="false" ht="12.75" hidden="false" customHeight="true" outlineLevel="0" collapsed="false">
      <c r="A10" s="47" t="s">
        <v>1002</v>
      </c>
      <c r="B10" s="47"/>
      <c r="C10" s="49" t="n">
        <f aca="false">C71+C113+C122</f>
        <v>87</v>
      </c>
      <c r="D10" s="49"/>
      <c r="E10" s="54" t="n">
        <f aca="false">E71+E113+E122</f>
        <v>223064030.48</v>
      </c>
      <c r="F10" s="54"/>
      <c r="G10" s="54"/>
      <c r="H10" s="54" t="n">
        <f aca="false">E10</f>
        <v>223064030.48</v>
      </c>
      <c r="I10" s="49" t="n">
        <v>2021</v>
      </c>
    </row>
    <row r="11" customFormat="false" ht="12.75" hidden="false" customHeight="true" outlineLevel="0" collapsed="false">
      <c r="A11" s="90" t="s">
        <v>41</v>
      </c>
      <c r="B11" s="90"/>
      <c r="C11" s="65"/>
      <c r="D11" s="65"/>
      <c r="E11" s="71"/>
      <c r="F11" s="71"/>
      <c r="G11" s="71"/>
      <c r="H11" s="71"/>
      <c r="I11" s="70"/>
    </row>
    <row r="12" customFormat="false" ht="12.75" hidden="false" customHeight="false" outlineLevel="0" collapsed="false">
      <c r="A12" s="65" t="n">
        <v>1</v>
      </c>
      <c r="B12" s="68" t="s">
        <v>1003</v>
      </c>
      <c r="C12" s="65" t="n">
        <v>3</v>
      </c>
      <c r="D12" s="65" t="n">
        <v>1994</v>
      </c>
      <c r="E12" s="70" t="n">
        <v>77808.87</v>
      </c>
      <c r="F12" s="70" t="n">
        <v>0</v>
      </c>
      <c r="G12" s="70" t="n">
        <v>0</v>
      </c>
      <c r="H12" s="70" t="n">
        <f aca="false">E12</f>
        <v>77808.87</v>
      </c>
      <c r="I12" s="65" t="n">
        <v>2019</v>
      </c>
    </row>
    <row r="13" customFormat="false" ht="12.75" hidden="false" customHeight="false" outlineLevel="0" collapsed="false">
      <c r="A13" s="65" t="n">
        <f aca="false">A12+1</f>
        <v>2</v>
      </c>
      <c r="B13" s="68" t="s">
        <v>1004</v>
      </c>
      <c r="C13" s="65" t="n">
        <v>2</v>
      </c>
      <c r="D13" s="65" t="n">
        <v>1991</v>
      </c>
      <c r="E13" s="70" t="n">
        <v>64103.75</v>
      </c>
      <c r="F13" s="70" t="n">
        <v>0</v>
      </c>
      <c r="G13" s="70" t="n">
        <v>0</v>
      </c>
      <c r="H13" s="70" t="n">
        <f aca="false">E13</f>
        <v>64103.75</v>
      </c>
      <c r="I13" s="65" t="n">
        <v>2019</v>
      </c>
    </row>
    <row r="14" customFormat="false" ht="12.75" hidden="false" customHeight="false" outlineLevel="0" collapsed="false">
      <c r="A14" s="65" t="n">
        <f aca="false">A13+1</f>
        <v>3</v>
      </c>
      <c r="B14" s="68" t="s">
        <v>1005</v>
      </c>
      <c r="C14" s="65" t="n">
        <v>3</v>
      </c>
      <c r="D14" s="65" t="n">
        <v>1982</v>
      </c>
      <c r="E14" s="70" t="n">
        <v>79627.73</v>
      </c>
      <c r="F14" s="70" t="n">
        <v>0</v>
      </c>
      <c r="G14" s="70" t="n">
        <v>0</v>
      </c>
      <c r="H14" s="70" t="n">
        <f aca="false">E14</f>
        <v>79627.73</v>
      </c>
      <c r="I14" s="65" t="n">
        <v>2019</v>
      </c>
    </row>
    <row r="15" customFormat="false" ht="12.75" hidden="false" customHeight="false" outlineLevel="0" collapsed="false">
      <c r="A15" s="65" t="n">
        <f aca="false">A14+1</f>
        <v>4</v>
      </c>
      <c r="B15" s="68" t="s">
        <v>1006</v>
      </c>
      <c r="C15" s="65" t="n">
        <v>3</v>
      </c>
      <c r="D15" s="65" t="n">
        <v>1987</v>
      </c>
      <c r="E15" s="70" t="n">
        <v>79627.73</v>
      </c>
      <c r="F15" s="70" t="n">
        <v>0</v>
      </c>
      <c r="G15" s="70" t="n">
        <v>0</v>
      </c>
      <c r="H15" s="70" t="n">
        <f aca="false">E15</f>
        <v>79627.73</v>
      </c>
      <c r="I15" s="65" t="n">
        <v>2019</v>
      </c>
    </row>
    <row r="16" customFormat="false" ht="12.75" hidden="false" customHeight="false" outlineLevel="0" collapsed="false">
      <c r="A16" s="65" t="n">
        <f aca="false">A15+1</f>
        <v>5</v>
      </c>
      <c r="B16" s="68" t="s">
        <v>1007</v>
      </c>
      <c r="C16" s="65" t="n">
        <v>4</v>
      </c>
      <c r="D16" s="65" t="n">
        <v>1984</v>
      </c>
      <c r="E16" s="70" t="n">
        <v>94592.54</v>
      </c>
      <c r="F16" s="70" t="n">
        <v>0</v>
      </c>
      <c r="G16" s="70" t="n">
        <v>0</v>
      </c>
      <c r="H16" s="70" t="n">
        <f aca="false">E16</f>
        <v>94592.54</v>
      </c>
      <c r="I16" s="65" t="n">
        <v>2019</v>
      </c>
    </row>
    <row r="17" customFormat="false" ht="12.75" hidden="false" customHeight="false" outlineLevel="0" collapsed="false">
      <c r="A17" s="65" t="n">
        <f aca="false">A16+1</f>
        <v>6</v>
      </c>
      <c r="B17" s="68" t="s">
        <v>1008</v>
      </c>
      <c r="C17" s="65" t="n">
        <v>4</v>
      </c>
      <c r="D17" s="65" t="n">
        <v>1979</v>
      </c>
      <c r="E17" s="70" t="n">
        <v>94592.54</v>
      </c>
      <c r="F17" s="70" t="n">
        <v>0</v>
      </c>
      <c r="G17" s="70" t="n">
        <v>0</v>
      </c>
      <c r="H17" s="70" t="n">
        <f aca="false">E17</f>
        <v>94592.54</v>
      </c>
      <c r="I17" s="65" t="n">
        <v>2019</v>
      </c>
    </row>
    <row r="18" customFormat="false" ht="12.75" hidden="false" customHeight="false" outlineLevel="0" collapsed="false">
      <c r="A18" s="65" t="n">
        <f aca="false">A17+1</f>
        <v>7</v>
      </c>
      <c r="B18" s="68" t="s">
        <v>1009</v>
      </c>
      <c r="C18" s="65" t="n">
        <v>2</v>
      </c>
      <c r="D18" s="65" t="n">
        <v>1991</v>
      </c>
      <c r="E18" s="70" t="n">
        <v>76214.18</v>
      </c>
      <c r="F18" s="70" t="n">
        <v>0</v>
      </c>
      <c r="G18" s="70" t="n">
        <v>0</v>
      </c>
      <c r="H18" s="70" t="n">
        <f aca="false">E18</f>
        <v>76214.18</v>
      </c>
      <c r="I18" s="65" t="n">
        <v>2019</v>
      </c>
    </row>
    <row r="19" customFormat="false" ht="12.75" hidden="false" customHeight="false" outlineLevel="0" collapsed="false">
      <c r="A19" s="65" t="n">
        <f aca="false">A18+1</f>
        <v>8</v>
      </c>
      <c r="B19" s="68" t="s">
        <v>1010</v>
      </c>
      <c r="C19" s="65" t="n">
        <v>3</v>
      </c>
      <c r="D19" s="65" t="n">
        <v>1982</v>
      </c>
      <c r="E19" s="70" t="n">
        <v>88768.72</v>
      </c>
      <c r="F19" s="70" t="n">
        <v>0</v>
      </c>
      <c r="G19" s="70" t="n">
        <v>0</v>
      </c>
      <c r="H19" s="70" t="n">
        <f aca="false">E19</f>
        <v>88768.72</v>
      </c>
      <c r="I19" s="65" t="n">
        <v>2019</v>
      </c>
    </row>
    <row r="20" customFormat="false" ht="12.75" hidden="false" customHeight="false" outlineLevel="0" collapsed="false">
      <c r="A20" s="65" t="n">
        <f aca="false">A19+1</f>
        <v>9</v>
      </c>
      <c r="B20" s="68" t="s">
        <v>1011</v>
      </c>
      <c r="C20" s="65" t="n">
        <v>2</v>
      </c>
      <c r="D20" s="65" t="n">
        <v>1987</v>
      </c>
      <c r="E20" s="70" t="n">
        <v>76214.18</v>
      </c>
      <c r="F20" s="70" t="n">
        <v>0</v>
      </c>
      <c r="G20" s="70" t="n">
        <v>0</v>
      </c>
      <c r="H20" s="70" t="n">
        <f aca="false">E20</f>
        <v>76214.18</v>
      </c>
      <c r="I20" s="65" t="n">
        <v>2019</v>
      </c>
    </row>
    <row r="21" customFormat="false" ht="12.75" hidden="false" customHeight="false" outlineLevel="0" collapsed="false">
      <c r="A21" s="65" t="n">
        <f aca="false">A20+1</f>
        <v>10</v>
      </c>
      <c r="B21" s="68" t="s">
        <v>1012</v>
      </c>
      <c r="C21" s="65" t="n">
        <v>2</v>
      </c>
      <c r="D21" s="65" t="n">
        <v>1987</v>
      </c>
      <c r="E21" s="70" t="n">
        <v>76214.18</v>
      </c>
      <c r="F21" s="70" t="n">
        <v>0</v>
      </c>
      <c r="G21" s="70" t="n">
        <v>0</v>
      </c>
      <c r="H21" s="70" t="n">
        <f aca="false">E21</f>
        <v>76214.18</v>
      </c>
      <c r="I21" s="65" t="n">
        <v>2019</v>
      </c>
    </row>
    <row r="22" customFormat="false" ht="12.75" hidden="false" customHeight="false" outlineLevel="0" collapsed="false">
      <c r="A22" s="65" t="n">
        <f aca="false">A21+1</f>
        <v>11</v>
      </c>
      <c r="B22" s="68" t="s">
        <v>1013</v>
      </c>
      <c r="C22" s="65" t="n">
        <v>2</v>
      </c>
      <c r="D22" s="65" t="n">
        <v>1985</v>
      </c>
      <c r="E22" s="70" t="n">
        <v>71419.41</v>
      </c>
      <c r="F22" s="70" t="n">
        <v>0</v>
      </c>
      <c r="G22" s="70" t="n">
        <v>0</v>
      </c>
      <c r="H22" s="70" t="n">
        <f aca="false">E22</f>
        <v>71419.41</v>
      </c>
      <c r="I22" s="65" t="n">
        <v>2019</v>
      </c>
    </row>
    <row r="23" customFormat="false" ht="12.75" hidden="false" customHeight="false" outlineLevel="0" collapsed="false">
      <c r="A23" s="65" t="n">
        <f aca="false">A22+1</f>
        <v>12</v>
      </c>
      <c r="B23" s="68" t="s">
        <v>1014</v>
      </c>
      <c r="C23" s="65" t="n">
        <v>1</v>
      </c>
      <c r="D23" s="65" t="n">
        <v>1987</v>
      </c>
      <c r="E23" s="70" t="n">
        <v>56023.41</v>
      </c>
      <c r="F23" s="70" t="n">
        <v>0</v>
      </c>
      <c r="G23" s="70" t="n">
        <v>0</v>
      </c>
      <c r="H23" s="70" t="n">
        <f aca="false">E23</f>
        <v>56023.41</v>
      </c>
      <c r="I23" s="65" t="n">
        <v>2019</v>
      </c>
    </row>
    <row r="24" customFormat="false" ht="12.75" hidden="false" customHeight="false" outlineLevel="0" collapsed="false">
      <c r="A24" s="65" t="n">
        <f aca="false">A23+1</f>
        <v>13</v>
      </c>
      <c r="B24" s="68" t="s">
        <v>1015</v>
      </c>
      <c r="C24" s="65" t="n">
        <v>2</v>
      </c>
      <c r="D24" s="65" t="n">
        <v>1987</v>
      </c>
      <c r="E24" s="70" t="n">
        <v>76214.18</v>
      </c>
      <c r="F24" s="70" t="n">
        <v>0</v>
      </c>
      <c r="G24" s="70" t="n">
        <v>0</v>
      </c>
      <c r="H24" s="70" t="n">
        <f aca="false">E24</f>
        <v>76214.18</v>
      </c>
      <c r="I24" s="65" t="n">
        <v>2019</v>
      </c>
    </row>
    <row r="25" customFormat="false" ht="12.75" hidden="false" customHeight="false" outlineLevel="0" collapsed="false">
      <c r="A25" s="65" t="n">
        <f aca="false">A24+1</f>
        <v>14</v>
      </c>
      <c r="B25" s="68" t="s">
        <v>1016</v>
      </c>
      <c r="C25" s="65" t="n">
        <v>2</v>
      </c>
      <c r="D25" s="65" t="n">
        <v>1994</v>
      </c>
      <c r="E25" s="70" t="n">
        <v>71873.8</v>
      </c>
      <c r="F25" s="70" t="n">
        <v>0</v>
      </c>
      <c r="G25" s="70" t="n">
        <v>0</v>
      </c>
      <c r="H25" s="70" t="n">
        <f aca="false">E25</f>
        <v>71873.8</v>
      </c>
      <c r="I25" s="65" t="n">
        <v>2019</v>
      </c>
    </row>
    <row r="26" customFormat="false" ht="12.75" hidden="false" customHeight="true" outlineLevel="0" collapsed="false">
      <c r="A26" s="47" t="s">
        <v>1017</v>
      </c>
      <c r="B26" s="47"/>
      <c r="C26" s="49" t="n">
        <f aca="false">SUM(C12:C25)</f>
        <v>35</v>
      </c>
      <c r="D26" s="49"/>
      <c r="E26" s="54" t="n">
        <f aca="false">SUM(E12:E25)</f>
        <v>1083295.22</v>
      </c>
      <c r="F26" s="54"/>
      <c r="G26" s="151" t="n">
        <v>0</v>
      </c>
      <c r="H26" s="54" t="n">
        <f aca="false">SUM(H12:H25)</f>
        <v>1083295.22</v>
      </c>
      <c r="I26" s="49"/>
    </row>
    <row r="27" s="9" customFormat="true" ht="12.75" hidden="false" customHeight="false" outlineLevel="0" collapsed="false">
      <c r="A27" s="65" t="n">
        <v>1</v>
      </c>
      <c r="B27" s="68" t="s">
        <v>1003</v>
      </c>
      <c r="C27" s="65" t="n">
        <v>3</v>
      </c>
      <c r="D27" s="65" t="n">
        <v>1994</v>
      </c>
      <c r="E27" s="70" t="n">
        <v>4479310.68</v>
      </c>
      <c r="F27" s="70" t="n">
        <v>0</v>
      </c>
      <c r="G27" s="70" t="n">
        <v>0</v>
      </c>
      <c r="H27" s="70" t="n">
        <f aca="false">E27</f>
        <v>4479310.68</v>
      </c>
      <c r="I27" s="65" t="n">
        <v>2020</v>
      </c>
    </row>
    <row r="28" s="9" customFormat="true" ht="12.75" hidden="false" customHeight="false" outlineLevel="0" collapsed="false">
      <c r="A28" s="65" t="n">
        <f aca="false">A27+1</f>
        <v>2</v>
      </c>
      <c r="B28" s="68" t="s">
        <v>1004</v>
      </c>
      <c r="C28" s="65" t="n">
        <v>2</v>
      </c>
      <c r="D28" s="65" t="n">
        <v>1991</v>
      </c>
      <c r="E28" s="70" t="n">
        <v>3240998.67</v>
      </c>
      <c r="F28" s="70" t="n">
        <v>0</v>
      </c>
      <c r="G28" s="70" t="n">
        <v>0</v>
      </c>
      <c r="H28" s="70" t="n">
        <f aca="false">E28</f>
        <v>3240998.67</v>
      </c>
      <c r="I28" s="65" t="n">
        <v>2020</v>
      </c>
    </row>
    <row r="29" s="9" customFormat="true" ht="12.75" hidden="false" customHeight="false" outlineLevel="0" collapsed="false">
      <c r="A29" s="65" t="n">
        <f aca="false">A28+1</f>
        <v>3</v>
      </c>
      <c r="B29" s="68" t="s">
        <v>1005</v>
      </c>
      <c r="C29" s="65" t="n">
        <v>3</v>
      </c>
      <c r="D29" s="65" t="n">
        <v>1982</v>
      </c>
      <c r="E29" s="70" t="n">
        <v>4725684.28</v>
      </c>
      <c r="F29" s="70" t="n">
        <v>0</v>
      </c>
      <c r="G29" s="70" t="n">
        <v>0</v>
      </c>
      <c r="H29" s="70" t="n">
        <f aca="false">E29</f>
        <v>4725684.28</v>
      </c>
      <c r="I29" s="65" t="n">
        <v>2020</v>
      </c>
    </row>
    <row r="30" s="9" customFormat="true" ht="12.75" hidden="false" customHeight="false" outlineLevel="0" collapsed="false">
      <c r="A30" s="65" t="n">
        <f aca="false">A29+1</f>
        <v>4</v>
      </c>
      <c r="B30" s="68" t="s">
        <v>1006</v>
      </c>
      <c r="C30" s="65" t="n">
        <v>3</v>
      </c>
      <c r="D30" s="65" t="n">
        <v>1987</v>
      </c>
      <c r="E30" s="70" t="n">
        <v>4720434.88</v>
      </c>
      <c r="F30" s="70" t="n">
        <v>0</v>
      </c>
      <c r="G30" s="70" t="n">
        <v>0</v>
      </c>
      <c r="H30" s="70" t="n">
        <f aca="false">E30</f>
        <v>4720434.88</v>
      </c>
      <c r="I30" s="65" t="n">
        <v>2020</v>
      </c>
    </row>
    <row r="31" s="9" customFormat="true" ht="12.75" hidden="false" customHeight="false" outlineLevel="0" collapsed="false">
      <c r="A31" s="65" t="n">
        <f aca="false">A30+1</f>
        <v>5</v>
      </c>
      <c r="B31" s="68" t="s">
        <v>1007</v>
      </c>
      <c r="C31" s="65" t="n">
        <v>4</v>
      </c>
      <c r="D31" s="65" t="n">
        <v>1984</v>
      </c>
      <c r="E31" s="70" t="n">
        <v>5630700.81</v>
      </c>
      <c r="F31" s="70" t="n">
        <v>0</v>
      </c>
      <c r="G31" s="70" t="n">
        <v>0</v>
      </c>
      <c r="H31" s="70" t="n">
        <f aca="false">E31</f>
        <v>5630700.81</v>
      </c>
      <c r="I31" s="65" t="n">
        <v>2020</v>
      </c>
    </row>
    <row r="32" s="9" customFormat="true" ht="12.75" hidden="false" customHeight="false" outlineLevel="0" collapsed="false">
      <c r="A32" s="65" t="n">
        <f aca="false">A31+1</f>
        <v>6</v>
      </c>
      <c r="B32" s="68" t="s">
        <v>1008</v>
      </c>
      <c r="C32" s="65" t="n">
        <v>4</v>
      </c>
      <c r="D32" s="65" t="n">
        <v>1979</v>
      </c>
      <c r="E32" s="70" t="n">
        <v>6621554.01</v>
      </c>
      <c r="F32" s="70" t="n">
        <v>0</v>
      </c>
      <c r="G32" s="70" t="n">
        <v>0</v>
      </c>
      <c r="H32" s="70" t="n">
        <f aca="false">E32</f>
        <v>6621554.01</v>
      </c>
      <c r="I32" s="65" t="n">
        <v>2020</v>
      </c>
    </row>
    <row r="33" s="9" customFormat="true" ht="12.75" hidden="false" customHeight="false" outlineLevel="0" collapsed="false">
      <c r="A33" s="65" t="n">
        <v>7</v>
      </c>
      <c r="B33" s="68" t="s">
        <v>1009</v>
      </c>
      <c r="C33" s="65" t="n">
        <v>2</v>
      </c>
      <c r="D33" s="65" t="n">
        <v>1991</v>
      </c>
      <c r="E33" s="70" t="n">
        <v>4540820.91</v>
      </c>
      <c r="F33" s="70" t="n">
        <v>0</v>
      </c>
      <c r="G33" s="70" t="n">
        <v>0</v>
      </c>
      <c r="H33" s="70" t="n">
        <f aca="false">E33</f>
        <v>4540820.91</v>
      </c>
      <c r="I33" s="65" t="n">
        <v>2020</v>
      </c>
    </row>
    <row r="34" s="9" customFormat="true" ht="12.75" hidden="false" customHeight="false" outlineLevel="0" collapsed="false">
      <c r="A34" s="65" t="n">
        <v>8</v>
      </c>
      <c r="B34" s="68" t="s">
        <v>1010</v>
      </c>
      <c r="C34" s="65" t="n">
        <v>3</v>
      </c>
      <c r="D34" s="65" t="n">
        <v>1982</v>
      </c>
      <c r="E34" s="70" t="n">
        <v>4598791.75</v>
      </c>
      <c r="F34" s="70" t="n">
        <v>0</v>
      </c>
      <c r="G34" s="70" t="n">
        <v>0</v>
      </c>
      <c r="H34" s="70" t="n">
        <f aca="false">E34</f>
        <v>4598791.75</v>
      </c>
      <c r="I34" s="65" t="n">
        <v>2020</v>
      </c>
    </row>
    <row r="35" s="9" customFormat="true" ht="12.75" hidden="false" customHeight="false" outlineLevel="0" collapsed="false">
      <c r="A35" s="65" t="n">
        <v>9</v>
      </c>
      <c r="B35" s="68" t="s">
        <v>1011</v>
      </c>
      <c r="C35" s="65" t="n">
        <v>2</v>
      </c>
      <c r="D35" s="65" t="n">
        <v>1987</v>
      </c>
      <c r="E35" s="70" t="n">
        <v>4582043.58</v>
      </c>
      <c r="F35" s="70" t="n">
        <v>0</v>
      </c>
      <c r="G35" s="70" t="n">
        <v>0</v>
      </c>
      <c r="H35" s="70" t="n">
        <f aca="false">E35</f>
        <v>4582043.58</v>
      </c>
      <c r="I35" s="65" t="n">
        <v>2020</v>
      </c>
    </row>
    <row r="36" s="9" customFormat="true" ht="12.75" hidden="false" customHeight="false" outlineLevel="0" collapsed="false">
      <c r="A36" s="65" t="n">
        <v>10</v>
      </c>
      <c r="B36" s="68" t="s">
        <v>1012</v>
      </c>
      <c r="C36" s="65" t="n">
        <v>2</v>
      </c>
      <c r="D36" s="65" t="n">
        <v>1987</v>
      </c>
      <c r="E36" s="70" t="n">
        <v>4520395.94</v>
      </c>
      <c r="F36" s="70" t="n">
        <v>0</v>
      </c>
      <c r="G36" s="70" t="n">
        <v>0</v>
      </c>
      <c r="H36" s="70" t="n">
        <f aca="false">E36</f>
        <v>4520395.94</v>
      </c>
      <c r="I36" s="65" t="n">
        <v>2020</v>
      </c>
    </row>
    <row r="37" s="9" customFormat="true" ht="12.75" hidden="false" customHeight="false" outlineLevel="0" collapsed="false">
      <c r="A37" s="65" t="n">
        <v>11</v>
      </c>
      <c r="B37" s="68" t="s">
        <v>1013</v>
      </c>
      <c r="C37" s="65" t="n">
        <v>2</v>
      </c>
      <c r="D37" s="65" t="n">
        <v>1985</v>
      </c>
      <c r="E37" s="70" t="n">
        <v>3141993.39</v>
      </c>
      <c r="F37" s="70" t="n">
        <v>0</v>
      </c>
      <c r="G37" s="70" t="n">
        <v>0</v>
      </c>
      <c r="H37" s="70" t="n">
        <f aca="false">E37</f>
        <v>3141993.39</v>
      </c>
      <c r="I37" s="65" t="n">
        <v>2020</v>
      </c>
    </row>
    <row r="38" s="9" customFormat="true" ht="12.75" hidden="false" customHeight="false" outlineLevel="0" collapsed="false">
      <c r="A38" s="65" t="n">
        <v>12</v>
      </c>
      <c r="B38" s="68" t="s">
        <v>1014</v>
      </c>
      <c r="C38" s="65" t="n">
        <v>1</v>
      </c>
      <c r="D38" s="65" t="n">
        <v>1987</v>
      </c>
      <c r="E38" s="70" t="n">
        <v>2125250.85</v>
      </c>
      <c r="F38" s="70" t="n">
        <v>0</v>
      </c>
      <c r="G38" s="70" t="n">
        <v>0</v>
      </c>
      <c r="H38" s="70" t="n">
        <f aca="false">E38</f>
        <v>2125250.85</v>
      </c>
      <c r="I38" s="65" t="n">
        <v>2020</v>
      </c>
    </row>
    <row r="39" s="9" customFormat="true" ht="12.75" hidden="false" customHeight="false" outlineLevel="0" collapsed="false">
      <c r="A39" s="65" t="n">
        <v>13</v>
      </c>
      <c r="B39" s="68" t="s">
        <v>1015</v>
      </c>
      <c r="C39" s="65" t="n">
        <v>2</v>
      </c>
      <c r="D39" s="65" t="n">
        <v>1987</v>
      </c>
      <c r="E39" s="70" t="n">
        <v>4584131.74</v>
      </c>
      <c r="F39" s="70" t="n">
        <v>0</v>
      </c>
      <c r="G39" s="70" t="n">
        <v>0</v>
      </c>
      <c r="H39" s="70" t="n">
        <f aca="false">E39</f>
        <v>4584131.74</v>
      </c>
      <c r="I39" s="65" t="n">
        <v>2020</v>
      </c>
    </row>
    <row r="40" s="9" customFormat="true" ht="12.75" hidden="false" customHeight="false" outlineLevel="0" collapsed="false">
      <c r="A40" s="65" t="n">
        <v>14</v>
      </c>
      <c r="B40" s="68" t="s">
        <v>1016</v>
      </c>
      <c r="C40" s="65" t="n">
        <v>2</v>
      </c>
      <c r="D40" s="65" t="n">
        <v>1994</v>
      </c>
      <c r="E40" s="70" t="n">
        <v>3227937.34</v>
      </c>
      <c r="F40" s="70" t="n">
        <v>0</v>
      </c>
      <c r="G40" s="70" t="n">
        <v>0</v>
      </c>
      <c r="H40" s="70" t="n">
        <f aca="false">E40</f>
        <v>3227937.34</v>
      </c>
      <c r="I40" s="65" t="n">
        <v>2020</v>
      </c>
    </row>
    <row r="41" s="9" customFormat="true" ht="12.75" hidden="false" customHeight="false" outlineLevel="0" collapsed="false">
      <c r="A41" s="65" t="n">
        <v>15</v>
      </c>
      <c r="B41" s="68" t="s">
        <v>1018</v>
      </c>
      <c r="C41" s="65" t="n">
        <v>2</v>
      </c>
      <c r="D41" s="65" t="n">
        <v>1987</v>
      </c>
      <c r="E41" s="70" t="n">
        <v>4048703.21</v>
      </c>
      <c r="F41" s="70" t="n">
        <v>0</v>
      </c>
      <c r="G41" s="70" t="n">
        <v>0</v>
      </c>
      <c r="H41" s="70" t="n">
        <f aca="false">E41</f>
        <v>4048703.21</v>
      </c>
      <c r="I41" s="65" t="n">
        <v>2020</v>
      </c>
    </row>
    <row r="42" s="9" customFormat="true" ht="12.75" hidden="false" customHeight="false" outlineLevel="0" collapsed="false">
      <c r="A42" s="65" t="n">
        <v>16</v>
      </c>
      <c r="B42" s="68" t="s">
        <v>1019</v>
      </c>
      <c r="C42" s="65" t="n">
        <v>2</v>
      </c>
      <c r="D42" s="65" t="n">
        <v>1997</v>
      </c>
      <c r="E42" s="70" t="n">
        <v>5746634.45</v>
      </c>
      <c r="F42" s="70" t="n">
        <v>0</v>
      </c>
      <c r="G42" s="70" t="n">
        <v>0</v>
      </c>
      <c r="H42" s="70" t="n">
        <f aca="false">E42</f>
        <v>5746634.45</v>
      </c>
      <c r="I42" s="65" t="n">
        <v>2020</v>
      </c>
    </row>
    <row r="43" s="9" customFormat="true" ht="12.75" hidden="false" customHeight="false" outlineLevel="0" collapsed="false">
      <c r="A43" s="65" t="n">
        <v>17</v>
      </c>
      <c r="B43" s="68" t="s">
        <v>1020</v>
      </c>
      <c r="C43" s="65" t="n">
        <v>4</v>
      </c>
      <c r="D43" s="65" t="n">
        <v>1996</v>
      </c>
      <c r="E43" s="70" t="n">
        <v>9969509.59</v>
      </c>
      <c r="F43" s="70" t="n">
        <v>0</v>
      </c>
      <c r="G43" s="70" t="n">
        <v>0</v>
      </c>
      <c r="H43" s="70" t="n">
        <f aca="false">E43</f>
        <v>9969509.59</v>
      </c>
      <c r="I43" s="65" t="n">
        <v>2020</v>
      </c>
    </row>
    <row r="44" s="9" customFormat="true" ht="12.75" hidden="false" customHeight="false" outlineLevel="0" collapsed="false">
      <c r="A44" s="65" t="n">
        <v>18</v>
      </c>
      <c r="B44" s="68" t="s">
        <v>1021</v>
      </c>
      <c r="C44" s="65" t="n">
        <v>6</v>
      </c>
      <c r="D44" s="65" t="n">
        <v>1997</v>
      </c>
      <c r="E44" s="70" t="n">
        <v>146518.1</v>
      </c>
      <c r="F44" s="70" t="n">
        <v>0</v>
      </c>
      <c r="G44" s="70" t="n">
        <v>0</v>
      </c>
      <c r="H44" s="70" t="n">
        <f aca="false">E44</f>
        <v>146518.1</v>
      </c>
      <c r="I44" s="65" t="n">
        <v>2020</v>
      </c>
    </row>
    <row r="45" s="9" customFormat="true" ht="12.75" hidden="false" customHeight="false" outlineLevel="0" collapsed="false">
      <c r="A45" s="65" t="n">
        <v>19</v>
      </c>
      <c r="B45" s="68" t="s">
        <v>1022</v>
      </c>
      <c r="C45" s="65" t="n">
        <v>2</v>
      </c>
      <c r="D45" s="65" t="n">
        <v>1977</v>
      </c>
      <c r="E45" s="70" t="n">
        <v>74345.05</v>
      </c>
      <c r="F45" s="70" t="n">
        <v>0</v>
      </c>
      <c r="G45" s="70" t="n">
        <v>0</v>
      </c>
      <c r="H45" s="70" t="n">
        <f aca="false">E45</f>
        <v>74345.05</v>
      </c>
      <c r="I45" s="65" t="n">
        <v>2020</v>
      </c>
    </row>
    <row r="46" s="9" customFormat="true" ht="12.75" hidden="false" customHeight="false" outlineLevel="0" collapsed="false">
      <c r="A46" s="65" t="n">
        <v>20</v>
      </c>
      <c r="B46" s="152" t="s">
        <v>1023</v>
      </c>
      <c r="C46" s="153" t="n">
        <v>2</v>
      </c>
      <c r="D46" s="153" t="n">
        <v>1977</v>
      </c>
      <c r="E46" s="154" t="n">
        <v>75205.5</v>
      </c>
      <c r="F46" s="70" t="n">
        <v>0</v>
      </c>
      <c r="G46" s="70" t="n">
        <v>0</v>
      </c>
      <c r="H46" s="70" t="n">
        <f aca="false">E46</f>
        <v>75205.5</v>
      </c>
      <c r="I46" s="65" t="n">
        <v>2020</v>
      </c>
    </row>
    <row r="47" s="9" customFormat="true" ht="12.75" hidden="false" customHeight="false" outlineLevel="0" collapsed="false">
      <c r="A47" s="65" t="n">
        <v>21</v>
      </c>
      <c r="B47" s="68" t="s">
        <v>1024</v>
      </c>
      <c r="C47" s="65" t="n">
        <v>7</v>
      </c>
      <c r="D47" s="65" t="n">
        <v>1991</v>
      </c>
      <c r="E47" s="155" t="n">
        <v>158508.38</v>
      </c>
      <c r="F47" s="70" t="n">
        <v>0</v>
      </c>
      <c r="G47" s="70" t="n">
        <v>0</v>
      </c>
      <c r="H47" s="70" t="n">
        <f aca="false">E47</f>
        <v>158508.38</v>
      </c>
      <c r="I47" s="65" t="n">
        <v>2020</v>
      </c>
    </row>
    <row r="48" s="9" customFormat="true" ht="12.75" hidden="false" customHeight="false" outlineLevel="0" collapsed="false">
      <c r="A48" s="65" t="n">
        <v>22</v>
      </c>
      <c r="B48" s="68" t="s">
        <v>1025</v>
      </c>
      <c r="C48" s="65" t="n">
        <v>2</v>
      </c>
      <c r="D48" s="65" t="n">
        <v>1992</v>
      </c>
      <c r="E48" s="155" t="n">
        <v>74818.04</v>
      </c>
      <c r="F48" s="70" t="n">
        <v>0</v>
      </c>
      <c r="G48" s="70" t="n">
        <v>0</v>
      </c>
      <c r="H48" s="70" t="n">
        <f aca="false">E48</f>
        <v>74818.04</v>
      </c>
      <c r="I48" s="65" t="n">
        <v>2020</v>
      </c>
    </row>
    <row r="49" s="9" customFormat="true" ht="12.75" hidden="false" customHeight="false" outlineLevel="0" collapsed="false">
      <c r="A49" s="65" t="n">
        <v>23</v>
      </c>
      <c r="B49" s="68" t="s">
        <v>1026</v>
      </c>
      <c r="C49" s="65" t="n">
        <v>2</v>
      </c>
      <c r="D49" s="65" t="n">
        <v>1990</v>
      </c>
      <c r="E49" s="155" t="n">
        <v>75205.5</v>
      </c>
      <c r="F49" s="70" t="n">
        <v>0</v>
      </c>
      <c r="G49" s="70" t="n">
        <v>0</v>
      </c>
      <c r="H49" s="70" t="n">
        <f aca="false">E49</f>
        <v>75205.5</v>
      </c>
      <c r="I49" s="65" t="n">
        <v>2020</v>
      </c>
    </row>
    <row r="50" s="9" customFormat="true" ht="12.75" hidden="false" customHeight="false" outlineLevel="0" collapsed="false">
      <c r="A50" s="65" t="n">
        <v>24</v>
      </c>
      <c r="B50" s="68" t="s">
        <v>1027</v>
      </c>
      <c r="C50" s="65" t="n">
        <v>2</v>
      </c>
      <c r="D50" s="65" t="n">
        <v>1988</v>
      </c>
      <c r="E50" s="155" t="n">
        <v>79336.19</v>
      </c>
      <c r="F50" s="70" t="n">
        <v>0</v>
      </c>
      <c r="G50" s="70" t="n">
        <v>0</v>
      </c>
      <c r="H50" s="70" t="n">
        <f aca="false">E50</f>
        <v>79336.19</v>
      </c>
      <c r="I50" s="65" t="n">
        <v>2020</v>
      </c>
    </row>
    <row r="51" s="9" customFormat="true" ht="12.75" hidden="false" customHeight="false" outlineLevel="0" collapsed="false">
      <c r="A51" s="65" t="n">
        <v>25</v>
      </c>
      <c r="B51" s="68" t="s">
        <v>1028</v>
      </c>
      <c r="C51" s="65" t="n">
        <v>2</v>
      </c>
      <c r="D51" s="65" t="n">
        <v>1988</v>
      </c>
      <c r="E51" s="155" t="n">
        <v>79336.19</v>
      </c>
      <c r="F51" s="70" t="n">
        <v>0</v>
      </c>
      <c r="G51" s="70" t="n">
        <v>0</v>
      </c>
      <c r="H51" s="70" t="n">
        <f aca="false">E51</f>
        <v>79336.19</v>
      </c>
      <c r="I51" s="65" t="n">
        <v>2020</v>
      </c>
    </row>
    <row r="52" s="9" customFormat="true" ht="12.75" hidden="false" customHeight="false" outlineLevel="0" collapsed="false">
      <c r="A52" s="65" t="n">
        <v>26</v>
      </c>
      <c r="B52" s="68" t="s">
        <v>1029</v>
      </c>
      <c r="C52" s="65" t="n">
        <v>2</v>
      </c>
      <c r="D52" s="65" t="n">
        <v>1991</v>
      </c>
      <c r="E52" s="155" t="n">
        <v>77827.92</v>
      </c>
      <c r="F52" s="70" t="n">
        <v>0</v>
      </c>
      <c r="G52" s="70" t="n">
        <v>0</v>
      </c>
      <c r="H52" s="70" t="n">
        <f aca="false">E52</f>
        <v>77827.92</v>
      </c>
      <c r="I52" s="65" t="n">
        <v>2020</v>
      </c>
    </row>
    <row r="53" customFormat="false" ht="12.75" hidden="false" customHeight="true" outlineLevel="0" collapsed="false">
      <c r="A53" s="47" t="s">
        <v>1030</v>
      </c>
      <c r="B53" s="47"/>
      <c r="C53" s="49" t="n">
        <f aca="false">SUM(C27:C52)</f>
        <v>70</v>
      </c>
      <c r="D53" s="49"/>
      <c r="E53" s="54" t="n">
        <f aca="false">SUM(E27:E52)</f>
        <v>81345996.95</v>
      </c>
      <c r="F53" s="54"/>
      <c r="G53" s="151" t="n">
        <v>0</v>
      </c>
      <c r="H53" s="54" t="n">
        <f aca="false">SUM(H27:H52)</f>
        <v>81345996.95</v>
      </c>
      <c r="I53" s="49"/>
    </row>
    <row r="54" s="9" customFormat="true" ht="12.75" hidden="false" customHeight="false" outlineLevel="0" collapsed="false">
      <c r="A54" s="65" t="n">
        <v>1</v>
      </c>
      <c r="B54" s="68" t="s">
        <v>1027</v>
      </c>
      <c r="C54" s="65" t="n">
        <v>2</v>
      </c>
      <c r="D54" s="65" t="n">
        <v>1988</v>
      </c>
      <c r="E54" s="70" t="n">
        <v>4475273.09</v>
      </c>
      <c r="F54" s="70" t="n">
        <v>0</v>
      </c>
      <c r="G54" s="70" t="n">
        <v>0</v>
      </c>
      <c r="H54" s="70" t="n">
        <f aca="false">E54</f>
        <v>4475273.09</v>
      </c>
      <c r="I54" s="65" t="n">
        <v>2021</v>
      </c>
    </row>
    <row r="55" s="9" customFormat="true" ht="12.75" hidden="false" customHeight="false" outlineLevel="0" collapsed="false">
      <c r="A55" s="65" t="n">
        <v>2</v>
      </c>
      <c r="B55" s="68" t="s">
        <v>1028</v>
      </c>
      <c r="C55" s="65" t="n">
        <v>2</v>
      </c>
      <c r="D55" s="65" t="n">
        <v>1988</v>
      </c>
      <c r="E55" s="70" t="n">
        <v>4477270.37</v>
      </c>
      <c r="F55" s="70" t="n">
        <v>0</v>
      </c>
      <c r="G55" s="70" t="n">
        <v>0</v>
      </c>
      <c r="H55" s="70" t="n">
        <f aca="false">E55</f>
        <v>4477270.37</v>
      </c>
      <c r="I55" s="65" t="n">
        <v>2021</v>
      </c>
    </row>
    <row r="56" s="9" customFormat="true" ht="12.75" hidden="false" customHeight="false" outlineLevel="0" collapsed="false">
      <c r="A56" s="65" t="n">
        <v>3</v>
      </c>
      <c r="B56" s="68" t="s">
        <v>1029</v>
      </c>
      <c r="C56" s="65" t="n">
        <v>2</v>
      </c>
      <c r="D56" s="65" t="n">
        <v>1991</v>
      </c>
      <c r="E56" s="70" t="n">
        <v>3352537.43</v>
      </c>
      <c r="F56" s="70" t="n">
        <v>0</v>
      </c>
      <c r="G56" s="70" t="n">
        <v>0</v>
      </c>
      <c r="H56" s="70" t="n">
        <f aca="false">E56</f>
        <v>3352537.43</v>
      </c>
      <c r="I56" s="65" t="n">
        <v>2021</v>
      </c>
    </row>
    <row r="57" s="9" customFormat="true" ht="12.75" hidden="false" customHeight="false" outlineLevel="0" collapsed="false">
      <c r="A57" s="65" t="n">
        <v>4</v>
      </c>
      <c r="B57" s="68" t="s">
        <v>1031</v>
      </c>
      <c r="C57" s="65" t="n">
        <v>2</v>
      </c>
      <c r="D57" s="65" t="n">
        <v>1989</v>
      </c>
      <c r="E57" s="70" t="n">
        <v>3611019.96</v>
      </c>
      <c r="F57" s="70" t="n">
        <v>0</v>
      </c>
      <c r="G57" s="70" t="n">
        <v>0</v>
      </c>
      <c r="H57" s="70" t="n">
        <f aca="false">E57</f>
        <v>3611019.96</v>
      </c>
      <c r="I57" s="65" t="n">
        <v>2021</v>
      </c>
    </row>
    <row r="58" s="9" customFormat="true" ht="12.75" hidden="false" customHeight="false" outlineLevel="0" collapsed="false">
      <c r="A58" s="65" t="n">
        <v>5</v>
      </c>
      <c r="B58" s="68" t="s">
        <v>1032</v>
      </c>
      <c r="C58" s="65" t="n">
        <v>3</v>
      </c>
      <c r="D58" s="65" t="n">
        <v>1978</v>
      </c>
      <c r="E58" s="70" t="n">
        <v>8118326</v>
      </c>
      <c r="F58" s="70" t="n">
        <v>0</v>
      </c>
      <c r="G58" s="70" t="n">
        <v>0</v>
      </c>
      <c r="H58" s="70" t="n">
        <f aca="false">E58</f>
        <v>8118326</v>
      </c>
      <c r="I58" s="65" t="n">
        <v>2021</v>
      </c>
    </row>
    <row r="59" s="9" customFormat="true" ht="12.75" hidden="false" customHeight="false" outlineLevel="0" collapsed="false">
      <c r="A59" s="65" t="n">
        <v>6</v>
      </c>
      <c r="B59" s="68" t="s">
        <v>1033</v>
      </c>
      <c r="C59" s="65" t="n">
        <v>2</v>
      </c>
      <c r="D59" s="65" t="n">
        <v>1986</v>
      </c>
      <c r="E59" s="70" t="n">
        <v>5188679.56</v>
      </c>
      <c r="F59" s="70" t="n">
        <v>0</v>
      </c>
      <c r="G59" s="70" t="n">
        <v>0</v>
      </c>
      <c r="H59" s="70" t="n">
        <f aca="false">E59</f>
        <v>5188679.56</v>
      </c>
      <c r="I59" s="65" t="n">
        <v>2021</v>
      </c>
    </row>
    <row r="60" s="9" customFormat="true" ht="12.75" hidden="false" customHeight="false" outlineLevel="0" collapsed="false">
      <c r="A60" s="65" t="n">
        <v>7</v>
      </c>
      <c r="B60" s="68" t="s">
        <v>1034</v>
      </c>
      <c r="C60" s="65" t="n">
        <v>4</v>
      </c>
      <c r="D60" s="65" t="n">
        <v>1988</v>
      </c>
      <c r="E60" s="70" t="n">
        <v>12699284.29</v>
      </c>
      <c r="F60" s="70" t="n">
        <v>0</v>
      </c>
      <c r="G60" s="70" t="n">
        <v>0</v>
      </c>
      <c r="H60" s="70" t="n">
        <f aca="false">E60</f>
        <v>12699284.29</v>
      </c>
      <c r="I60" s="65" t="n">
        <v>2021</v>
      </c>
    </row>
    <row r="61" s="9" customFormat="true" ht="12.75" hidden="false" customHeight="false" outlineLevel="0" collapsed="false">
      <c r="A61" s="65" t="n">
        <v>8</v>
      </c>
      <c r="B61" s="68" t="s">
        <v>1035</v>
      </c>
      <c r="C61" s="65" t="n">
        <v>2</v>
      </c>
      <c r="D61" s="65" t="n">
        <v>1988</v>
      </c>
      <c r="E61" s="70" t="n">
        <v>5799888.23</v>
      </c>
      <c r="F61" s="70" t="n">
        <v>0</v>
      </c>
      <c r="G61" s="70" t="n">
        <v>0</v>
      </c>
      <c r="H61" s="70" t="n">
        <f aca="false">E61</f>
        <v>5799888.23</v>
      </c>
      <c r="I61" s="65" t="n">
        <v>2021</v>
      </c>
    </row>
    <row r="62" s="9" customFormat="true" ht="12.75" hidden="false" customHeight="false" outlineLevel="0" collapsed="false">
      <c r="A62" s="65" t="n">
        <v>9</v>
      </c>
      <c r="B62" s="68" t="s">
        <v>1022</v>
      </c>
      <c r="C62" s="65" t="n">
        <v>2</v>
      </c>
      <c r="D62" s="65" t="n">
        <v>1977</v>
      </c>
      <c r="E62" s="70" t="n">
        <v>3452944.27</v>
      </c>
      <c r="F62" s="70" t="n">
        <v>0</v>
      </c>
      <c r="G62" s="70" t="n">
        <v>0</v>
      </c>
      <c r="H62" s="70" t="n">
        <f aca="false">E62</f>
        <v>3452944.27</v>
      </c>
      <c r="I62" s="65" t="n">
        <v>2021</v>
      </c>
    </row>
    <row r="63" s="9" customFormat="true" ht="12.75" hidden="false" customHeight="false" outlineLevel="0" collapsed="false">
      <c r="A63" s="65" t="n">
        <v>10</v>
      </c>
      <c r="B63" s="152" t="s">
        <v>1023</v>
      </c>
      <c r="C63" s="153" t="n">
        <v>2</v>
      </c>
      <c r="D63" s="153" t="n">
        <v>1977</v>
      </c>
      <c r="E63" s="154" t="n">
        <v>5133096.02</v>
      </c>
      <c r="F63" s="70" t="n">
        <v>0</v>
      </c>
      <c r="G63" s="70" t="n">
        <v>0</v>
      </c>
      <c r="H63" s="70" t="n">
        <f aca="false">E63</f>
        <v>5133096.02</v>
      </c>
      <c r="I63" s="65" t="n">
        <v>2021</v>
      </c>
    </row>
    <row r="64" s="9" customFormat="true" ht="12.75" hidden="false" customHeight="false" outlineLevel="0" collapsed="false">
      <c r="A64" s="65" t="n">
        <v>11</v>
      </c>
      <c r="B64" s="68" t="s">
        <v>1024</v>
      </c>
      <c r="C64" s="65" t="n">
        <v>7</v>
      </c>
      <c r="D64" s="65" t="n">
        <v>1991</v>
      </c>
      <c r="E64" s="155" t="n">
        <v>11470279.18</v>
      </c>
      <c r="F64" s="70" t="n">
        <v>0</v>
      </c>
      <c r="G64" s="70" t="n">
        <v>0</v>
      </c>
      <c r="H64" s="70" t="n">
        <f aca="false">E64</f>
        <v>11470279.18</v>
      </c>
      <c r="I64" s="65" t="n">
        <v>2021</v>
      </c>
    </row>
    <row r="65" s="9" customFormat="true" ht="12.75" hidden="false" customHeight="false" outlineLevel="0" collapsed="false">
      <c r="A65" s="65" t="n">
        <v>12</v>
      </c>
      <c r="B65" s="68" t="s">
        <v>1025</v>
      </c>
      <c r="C65" s="65" t="n">
        <v>2</v>
      </c>
      <c r="D65" s="65" t="n">
        <v>1992</v>
      </c>
      <c r="E65" s="155" t="n">
        <v>3337759.71</v>
      </c>
      <c r="F65" s="70" t="n">
        <v>0</v>
      </c>
      <c r="G65" s="70" t="n">
        <v>0</v>
      </c>
      <c r="H65" s="70" t="n">
        <f aca="false">E65</f>
        <v>3337759.71</v>
      </c>
      <c r="I65" s="65" t="n">
        <v>2021</v>
      </c>
    </row>
    <row r="66" s="9" customFormat="true" ht="12.75" hidden="false" customHeight="false" outlineLevel="0" collapsed="false">
      <c r="A66" s="65" t="n">
        <v>13</v>
      </c>
      <c r="B66" s="68" t="s">
        <v>1026</v>
      </c>
      <c r="C66" s="65" t="n">
        <v>2</v>
      </c>
      <c r="D66" s="65" t="n">
        <v>1990</v>
      </c>
      <c r="E66" s="155" t="n">
        <v>5108504.8</v>
      </c>
      <c r="F66" s="70" t="n">
        <v>0</v>
      </c>
      <c r="G66" s="70" t="n">
        <v>0</v>
      </c>
      <c r="H66" s="70" t="n">
        <f aca="false">E66</f>
        <v>5108504.8</v>
      </c>
      <c r="I66" s="65" t="n">
        <v>2021</v>
      </c>
    </row>
    <row r="67" s="9" customFormat="true" ht="12.75" hidden="false" customHeight="false" outlineLevel="0" collapsed="false">
      <c r="A67" s="65" t="n">
        <v>14</v>
      </c>
      <c r="B67" s="68" t="s">
        <v>1036</v>
      </c>
      <c r="C67" s="65" t="n">
        <v>5</v>
      </c>
      <c r="D67" s="65" t="n">
        <v>1977</v>
      </c>
      <c r="E67" s="70" t="n">
        <v>23263081.6</v>
      </c>
      <c r="F67" s="70" t="n">
        <v>0</v>
      </c>
      <c r="G67" s="70" t="n">
        <v>0</v>
      </c>
      <c r="H67" s="70" t="n">
        <f aca="false">E67</f>
        <v>23263081.6</v>
      </c>
      <c r="I67" s="65" t="n">
        <v>2021</v>
      </c>
    </row>
    <row r="68" s="9" customFormat="true" ht="12.75" hidden="false" customHeight="false" outlineLevel="0" collapsed="false">
      <c r="A68" s="65" t="n">
        <v>15</v>
      </c>
      <c r="B68" s="68" t="s">
        <v>1037</v>
      </c>
      <c r="C68" s="65" t="n">
        <v>2</v>
      </c>
      <c r="D68" s="65" t="n">
        <v>1986</v>
      </c>
      <c r="E68" s="70" t="n">
        <v>6024955</v>
      </c>
      <c r="F68" s="70" t="n">
        <v>0</v>
      </c>
      <c r="G68" s="70" t="n">
        <v>0</v>
      </c>
      <c r="H68" s="70" t="n">
        <f aca="false">E68</f>
        <v>6024955</v>
      </c>
      <c r="I68" s="65" t="n">
        <v>2021</v>
      </c>
    </row>
    <row r="69" s="9" customFormat="true" ht="12.75" hidden="false" customHeight="false" outlineLevel="0" collapsed="false">
      <c r="A69" s="65" t="n">
        <v>16</v>
      </c>
      <c r="B69" s="68" t="s">
        <v>1038</v>
      </c>
      <c r="C69" s="65" t="n">
        <v>7</v>
      </c>
      <c r="D69" s="65" t="s">
        <v>409</v>
      </c>
      <c r="E69" s="70" t="n">
        <v>19626800</v>
      </c>
      <c r="F69" s="70" t="n">
        <v>0</v>
      </c>
      <c r="G69" s="70" t="n">
        <v>0</v>
      </c>
      <c r="H69" s="70" t="n">
        <f aca="false">E69</f>
        <v>19626800</v>
      </c>
      <c r="I69" s="65" t="n">
        <v>2021</v>
      </c>
    </row>
    <row r="70" s="9" customFormat="true" ht="12.75" hidden="false" customHeight="false" outlineLevel="0" collapsed="false">
      <c r="A70" s="65" t="n">
        <v>17</v>
      </c>
      <c r="B70" s="68" t="s">
        <v>1039</v>
      </c>
      <c r="C70" s="65" t="n">
        <v>7</v>
      </c>
      <c r="D70" s="65" t="s">
        <v>1040</v>
      </c>
      <c r="E70" s="70" t="n">
        <v>17663842</v>
      </c>
      <c r="F70" s="70" t="n">
        <v>0</v>
      </c>
      <c r="G70" s="70" t="n">
        <v>0</v>
      </c>
      <c r="H70" s="70" t="n">
        <v>17663842</v>
      </c>
      <c r="I70" s="65" t="n">
        <v>2021</v>
      </c>
    </row>
    <row r="71" customFormat="false" ht="12.75" hidden="false" customHeight="true" outlineLevel="0" collapsed="false">
      <c r="A71" s="47" t="s">
        <v>1041</v>
      </c>
      <c r="B71" s="47"/>
      <c r="C71" s="49" t="n">
        <f aca="false">SUM(C54:C70)</f>
        <v>55</v>
      </c>
      <c r="D71" s="49"/>
      <c r="E71" s="54" t="n">
        <f aca="false">SUM(E54:E70)</f>
        <v>142803541.51</v>
      </c>
      <c r="F71" s="54"/>
      <c r="G71" s="151" t="n">
        <v>0</v>
      </c>
      <c r="H71" s="54" t="n">
        <f aca="false">SUM(H54:H70)</f>
        <v>142803541.51</v>
      </c>
      <c r="I71" s="49"/>
    </row>
    <row r="72" customFormat="false" ht="12.75" hidden="false" customHeight="true" outlineLevel="0" collapsed="false">
      <c r="A72" s="90" t="s">
        <v>381</v>
      </c>
      <c r="B72" s="90"/>
      <c r="C72" s="65"/>
      <c r="D72" s="65"/>
      <c r="E72" s="70"/>
      <c r="F72" s="70"/>
      <c r="G72" s="70"/>
      <c r="H72" s="70"/>
      <c r="I72" s="70"/>
    </row>
    <row r="73" customFormat="false" ht="12.75" hidden="false" customHeight="false" outlineLevel="0" collapsed="false">
      <c r="A73" s="65" t="n">
        <v>1</v>
      </c>
      <c r="B73" s="68" t="s">
        <v>1042</v>
      </c>
      <c r="C73" s="65" t="n">
        <v>1</v>
      </c>
      <c r="D73" s="65" t="n">
        <v>1985</v>
      </c>
      <c r="E73" s="70" t="n">
        <v>47971.46</v>
      </c>
      <c r="F73" s="70" t="n">
        <v>0</v>
      </c>
      <c r="G73" s="70" t="n">
        <v>0</v>
      </c>
      <c r="H73" s="70" t="n">
        <f aca="false">E73</f>
        <v>47971.46</v>
      </c>
      <c r="I73" s="65" t="n">
        <v>2019</v>
      </c>
    </row>
    <row r="74" customFormat="false" ht="12.75" hidden="false" customHeight="false" outlineLevel="0" collapsed="false">
      <c r="A74" s="65" t="n">
        <v>2</v>
      </c>
      <c r="B74" s="68" t="s">
        <v>1043</v>
      </c>
      <c r="C74" s="65" t="n">
        <v>4</v>
      </c>
      <c r="D74" s="65" t="n">
        <v>1988</v>
      </c>
      <c r="E74" s="70" t="n">
        <v>91740.59</v>
      </c>
      <c r="F74" s="70" t="n">
        <v>0</v>
      </c>
      <c r="G74" s="70" t="n">
        <v>0</v>
      </c>
      <c r="H74" s="70" t="n">
        <f aca="false">E74</f>
        <v>91740.59</v>
      </c>
      <c r="I74" s="65" t="n">
        <v>2019</v>
      </c>
    </row>
    <row r="75" customFormat="false" ht="12.75" hidden="false" customHeight="false" outlineLevel="0" collapsed="false">
      <c r="A75" s="65" t="n">
        <v>3</v>
      </c>
      <c r="B75" s="68" t="s">
        <v>1044</v>
      </c>
      <c r="C75" s="65" t="n">
        <v>1</v>
      </c>
      <c r="D75" s="65" t="n">
        <v>1978</v>
      </c>
      <c r="E75" s="70" t="n">
        <v>47971.46</v>
      </c>
      <c r="F75" s="70" t="n">
        <v>0</v>
      </c>
      <c r="G75" s="70" t="n">
        <v>0</v>
      </c>
      <c r="H75" s="70" t="n">
        <f aca="false">E75</f>
        <v>47971.46</v>
      </c>
      <c r="I75" s="65" t="n">
        <v>2019</v>
      </c>
    </row>
    <row r="76" customFormat="false" ht="12.75" hidden="false" customHeight="false" outlineLevel="0" collapsed="false">
      <c r="A76" s="65" t="n">
        <v>4</v>
      </c>
      <c r="B76" s="68" t="s">
        <v>1045</v>
      </c>
      <c r="C76" s="65" t="n">
        <v>1</v>
      </c>
      <c r="D76" s="65" t="n">
        <v>1978</v>
      </c>
      <c r="E76" s="70" t="n">
        <v>47971.46</v>
      </c>
      <c r="F76" s="70" t="n">
        <v>0</v>
      </c>
      <c r="G76" s="70" t="n">
        <v>0</v>
      </c>
      <c r="H76" s="70" t="n">
        <f aca="false">E76</f>
        <v>47971.46</v>
      </c>
      <c r="I76" s="65" t="n">
        <v>2019</v>
      </c>
    </row>
    <row r="77" customFormat="false" ht="12.75" hidden="false" customHeight="false" outlineLevel="0" collapsed="false">
      <c r="A77" s="65" t="n">
        <v>5</v>
      </c>
      <c r="B77" s="68" t="s">
        <v>1046</v>
      </c>
      <c r="C77" s="65" t="n">
        <v>4</v>
      </c>
      <c r="D77" s="65" t="n">
        <v>1980</v>
      </c>
      <c r="E77" s="70" t="n">
        <v>91740.59</v>
      </c>
      <c r="F77" s="70" t="n">
        <v>0</v>
      </c>
      <c r="G77" s="70" t="n">
        <v>0</v>
      </c>
      <c r="H77" s="70" t="n">
        <f aca="false">E77</f>
        <v>91740.59</v>
      </c>
      <c r="I77" s="65" t="n">
        <v>2019</v>
      </c>
    </row>
    <row r="78" customFormat="false" ht="12.75" hidden="false" customHeight="false" outlineLevel="0" collapsed="false">
      <c r="A78" s="65" t="n">
        <v>6</v>
      </c>
      <c r="B78" s="68" t="s">
        <v>1047</v>
      </c>
      <c r="C78" s="65" t="n">
        <v>1</v>
      </c>
      <c r="D78" s="65" t="n">
        <v>1977</v>
      </c>
      <c r="E78" s="70" t="n">
        <v>47971.46</v>
      </c>
      <c r="F78" s="70" t="n">
        <v>0</v>
      </c>
      <c r="G78" s="70" t="n">
        <v>0</v>
      </c>
      <c r="H78" s="70" t="n">
        <f aca="false">E78</f>
        <v>47971.46</v>
      </c>
      <c r="I78" s="65" t="n">
        <v>2019</v>
      </c>
    </row>
    <row r="79" customFormat="false" ht="12.75" hidden="false" customHeight="false" outlineLevel="0" collapsed="false">
      <c r="A79" s="65" t="n">
        <v>7</v>
      </c>
      <c r="B79" s="68" t="s">
        <v>1048</v>
      </c>
      <c r="C79" s="65" t="n">
        <v>1</v>
      </c>
      <c r="D79" s="65" t="n">
        <v>1983</v>
      </c>
      <c r="E79" s="70" t="n">
        <v>47971.46</v>
      </c>
      <c r="F79" s="70" t="n">
        <v>0</v>
      </c>
      <c r="G79" s="70" t="n">
        <v>0</v>
      </c>
      <c r="H79" s="70" t="n">
        <f aca="false">E79</f>
        <v>47971.46</v>
      </c>
      <c r="I79" s="65" t="n">
        <v>2019</v>
      </c>
    </row>
    <row r="80" customFormat="false" ht="12.75" hidden="false" customHeight="false" outlineLevel="0" collapsed="false">
      <c r="A80" s="65" t="n">
        <v>8</v>
      </c>
      <c r="B80" s="68" t="s">
        <v>1049</v>
      </c>
      <c r="C80" s="65" t="n">
        <v>2</v>
      </c>
      <c r="D80" s="65" t="n">
        <v>1985</v>
      </c>
      <c r="E80" s="70" t="n">
        <v>62171.09</v>
      </c>
      <c r="F80" s="70" t="n">
        <v>0</v>
      </c>
      <c r="G80" s="70" t="n">
        <v>0</v>
      </c>
      <c r="H80" s="70" t="n">
        <f aca="false">E80</f>
        <v>62171.09</v>
      </c>
      <c r="I80" s="65" t="n">
        <v>2019</v>
      </c>
    </row>
    <row r="81" customFormat="false" ht="12.75" hidden="false" customHeight="false" outlineLevel="0" collapsed="false">
      <c r="A81" s="65" t="n">
        <v>9</v>
      </c>
      <c r="B81" s="68" t="s">
        <v>1050</v>
      </c>
      <c r="C81" s="65" t="n">
        <v>1</v>
      </c>
      <c r="D81" s="65" t="n">
        <v>1989</v>
      </c>
      <c r="E81" s="70" t="n">
        <v>47971.46</v>
      </c>
      <c r="F81" s="70" t="n">
        <v>0</v>
      </c>
      <c r="G81" s="70" t="n">
        <v>0</v>
      </c>
      <c r="H81" s="70" t="n">
        <f aca="false">E81</f>
        <v>47971.46</v>
      </c>
      <c r="I81" s="65" t="n">
        <v>2019</v>
      </c>
    </row>
    <row r="82" customFormat="false" ht="12.75" hidden="false" customHeight="false" outlineLevel="0" collapsed="false">
      <c r="A82" s="65" t="n">
        <v>10</v>
      </c>
      <c r="B82" s="68" t="s">
        <v>1051</v>
      </c>
      <c r="C82" s="65" t="n">
        <v>4</v>
      </c>
      <c r="D82" s="65" t="n">
        <v>1984</v>
      </c>
      <c r="E82" s="70" t="n">
        <v>91740.59</v>
      </c>
      <c r="F82" s="70" t="n">
        <v>0</v>
      </c>
      <c r="G82" s="70" t="n">
        <v>0</v>
      </c>
      <c r="H82" s="70" t="n">
        <f aca="false">E82</f>
        <v>91740.59</v>
      </c>
      <c r="I82" s="65" t="n">
        <v>2019</v>
      </c>
    </row>
    <row r="83" customFormat="false" ht="12.75" hidden="false" customHeight="false" outlineLevel="0" collapsed="false">
      <c r="A83" s="65" t="n">
        <v>11</v>
      </c>
      <c r="B83" s="68" t="s">
        <v>1052</v>
      </c>
      <c r="C83" s="65" t="n">
        <v>3</v>
      </c>
      <c r="D83" s="65" t="n">
        <v>1986</v>
      </c>
      <c r="E83" s="70" t="n">
        <v>77226.71</v>
      </c>
      <c r="F83" s="70" t="n">
        <v>0</v>
      </c>
      <c r="G83" s="70" t="n">
        <v>0</v>
      </c>
      <c r="H83" s="70" t="n">
        <f aca="false">E83</f>
        <v>77226.71</v>
      </c>
      <c r="I83" s="65" t="n">
        <v>2019</v>
      </c>
    </row>
    <row r="84" customFormat="false" ht="12.75" hidden="false" customHeight="true" outlineLevel="0" collapsed="false">
      <c r="A84" s="47" t="s">
        <v>398</v>
      </c>
      <c r="B84" s="47"/>
      <c r="C84" s="49" t="n">
        <f aca="false">SUM(C73:C83)</f>
        <v>23</v>
      </c>
      <c r="D84" s="49"/>
      <c r="E84" s="54" t="n">
        <f aca="false">SUM(E73:E83)</f>
        <v>702448.33</v>
      </c>
      <c r="F84" s="151"/>
      <c r="G84" s="151"/>
      <c r="H84" s="54" t="n">
        <f aca="false">E84</f>
        <v>702448.33</v>
      </c>
      <c r="I84" s="54"/>
    </row>
    <row r="85" s="9" customFormat="true" ht="12.75" hidden="false" customHeight="false" outlineLevel="0" collapsed="false">
      <c r="A85" s="65" t="n">
        <v>1</v>
      </c>
      <c r="B85" s="68" t="s">
        <v>1042</v>
      </c>
      <c r="C85" s="65" t="n">
        <v>1</v>
      </c>
      <c r="D85" s="65" t="n">
        <v>1985</v>
      </c>
      <c r="E85" s="70" t="n">
        <v>2035537.53</v>
      </c>
      <c r="F85" s="70" t="n">
        <v>0</v>
      </c>
      <c r="G85" s="70" t="n">
        <v>0</v>
      </c>
      <c r="H85" s="70" t="n">
        <v>2035537.53</v>
      </c>
      <c r="I85" s="65" t="n">
        <v>2020</v>
      </c>
    </row>
    <row r="86" s="9" customFormat="true" ht="12.75" hidden="false" customHeight="false" outlineLevel="0" collapsed="false">
      <c r="A86" s="65" t="n">
        <v>2</v>
      </c>
      <c r="B86" s="68" t="s">
        <v>1043</v>
      </c>
      <c r="C86" s="65" t="n">
        <v>4</v>
      </c>
      <c r="D86" s="65" t="n">
        <v>1988</v>
      </c>
      <c r="E86" s="70" t="n">
        <v>6155422.71</v>
      </c>
      <c r="F86" s="70" t="n">
        <v>0</v>
      </c>
      <c r="G86" s="70" t="n">
        <v>0</v>
      </c>
      <c r="H86" s="70" t="n">
        <v>6155422.71</v>
      </c>
      <c r="I86" s="65" t="n">
        <v>2020</v>
      </c>
    </row>
    <row r="87" s="9" customFormat="true" ht="12.75" hidden="false" customHeight="false" outlineLevel="0" collapsed="false">
      <c r="A87" s="65" t="n">
        <v>3</v>
      </c>
      <c r="B87" s="68" t="s">
        <v>1044</v>
      </c>
      <c r="C87" s="65" t="n">
        <v>1</v>
      </c>
      <c r="D87" s="65" t="n">
        <v>1978</v>
      </c>
      <c r="E87" s="70" t="n">
        <v>1494444.94</v>
      </c>
      <c r="F87" s="70" t="n">
        <v>0</v>
      </c>
      <c r="G87" s="70" t="n">
        <v>0</v>
      </c>
      <c r="H87" s="70" t="n">
        <v>1494444.94</v>
      </c>
      <c r="I87" s="65" t="n">
        <v>2020</v>
      </c>
    </row>
    <row r="88" s="9" customFormat="true" ht="12.75" hidden="false" customHeight="false" outlineLevel="0" collapsed="false">
      <c r="A88" s="65" t="n">
        <v>4</v>
      </c>
      <c r="B88" s="68" t="s">
        <v>1045</v>
      </c>
      <c r="C88" s="65" t="n">
        <v>1</v>
      </c>
      <c r="D88" s="65" t="n">
        <v>1978</v>
      </c>
      <c r="E88" s="70" t="n">
        <v>1441208.62</v>
      </c>
      <c r="F88" s="70" t="n">
        <v>0</v>
      </c>
      <c r="G88" s="70" t="n">
        <v>0</v>
      </c>
      <c r="H88" s="70" t="n">
        <v>1441208.62</v>
      </c>
      <c r="I88" s="65" t="n">
        <v>2020</v>
      </c>
    </row>
    <row r="89" s="9" customFormat="true" ht="12.75" hidden="false" customHeight="false" outlineLevel="0" collapsed="false">
      <c r="A89" s="65" t="n">
        <v>5</v>
      </c>
      <c r="B89" s="68" t="s">
        <v>1046</v>
      </c>
      <c r="C89" s="65" t="n">
        <v>4</v>
      </c>
      <c r="D89" s="65" t="n">
        <v>1980</v>
      </c>
      <c r="E89" s="70" t="n">
        <v>6264285.22</v>
      </c>
      <c r="F89" s="70" t="n">
        <v>0</v>
      </c>
      <c r="G89" s="70" t="n">
        <v>0</v>
      </c>
      <c r="H89" s="70" t="n">
        <v>6264285.22</v>
      </c>
      <c r="I89" s="65" t="n">
        <v>2020</v>
      </c>
    </row>
    <row r="90" s="9" customFormat="true" ht="12.75" hidden="false" customHeight="false" outlineLevel="0" collapsed="false">
      <c r="A90" s="65" t="n">
        <v>6</v>
      </c>
      <c r="B90" s="68" t="s">
        <v>1047</v>
      </c>
      <c r="C90" s="65" t="n">
        <v>1</v>
      </c>
      <c r="D90" s="65" t="n">
        <v>1977</v>
      </c>
      <c r="E90" s="70" t="n">
        <v>1760183.13</v>
      </c>
      <c r="F90" s="70" t="n">
        <v>0</v>
      </c>
      <c r="G90" s="70" t="n">
        <v>0</v>
      </c>
      <c r="H90" s="70" t="n">
        <v>1760183.13</v>
      </c>
      <c r="I90" s="65" t="n">
        <v>2020</v>
      </c>
    </row>
    <row r="91" s="9" customFormat="true" ht="12.75" hidden="false" customHeight="false" outlineLevel="0" collapsed="false">
      <c r="A91" s="65" t="n">
        <v>7</v>
      </c>
      <c r="B91" s="68" t="s">
        <v>1048</v>
      </c>
      <c r="C91" s="65" t="n">
        <v>1</v>
      </c>
      <c r="D91" s="65" t="n">
        <v>1983</v>
      </c>
      <c r="E91" s="70" t="n">
        <v>1982113.31</v>
      </c>
      <c r="F91" s="70" t="n">
        <v>0</v>
      </c>
      <c r="G91" s="70" t="n">
        <v>0</v>
      </c>
      <c r="H91" s="70" t="n">
        <v>1982113.31</v>
      </c>
      <c r="I91" s="65" t="n">
        <v>2020</v>
      </c>
    </row>
    <row r="92" s="9" customFormat="true" ht="12.75" hidden="false" customHeight="false" outlineLevel="0" collapsed="false">
      <c r="A92" s="65" t="n">
        <v>8</v>
      </c>
      <c r="B92" s="68" t="s">
        <v>1049</v>
      </c>
      <c r="C92" s="65" t="n">
        <v>2</v>
      </c>
      <c r="D92" s="65" t="n">
        <v>1985</v>
      </c>
      <c r="E92" s="70" t="n">
        <v>2948101.63</v>
      </c>
      <c r="F92" s="70" t="n">
        <v>0</v>
      </c>
      <c r="G92" s="70" t="n">
        <v>0</v>
      </c>
      <c r="H92" s="70" t="n">
        <v>2948101.63</v>
      </c>
      <c r="I92" s="65" t="n">
        <v>2020</v>
      </c>
    </row>
    <row r="93" s="9" customFormat="true" ht="12.75" hidden="false" customHeight="false" outlineLevel="0" collapsed="false">
      <c r="A93" s="65" t="n">
        <v>9</v>
      </c>
      <c r="B93" s="68" t="s">
        <v>1050</v>
      </c>
      <c r="C93" s="65" t="n">
        <v>1</v>
      </c>
      <c r="D93" s="65" t="n">
        <v>1989</v>
      </c>
      <c r="E93" s="70" t="n">
        <v>1612051.21</v>
      </c>
      <c r="F93" s="70" t="n">
        <v>0</v>
      </c>
      <c r="G93" s="70" t="n">
        <v>0</v>
      </c>
      <c r="H93" s="70" t="n">
        <v>1612051.21</v>
      </c>
      <c r="I93" s="65" t="n">
        <v>2020</v>
      </c>
    </row>
    <row r="94" s="9" customFormat="true" ht="12.75" hidden="false" customHeight="false" outlineLevel="0" collapsed="false">
      <c r="A94" s="65" t="n">
        <v>10</v>
      </c>
      <c r="B94" s="68" t="s">
        <v>1051</v>
      </c>
      <c r="C94" s="65" t="n">
        <v>4</v>
      </c>
      <c r="D94" s="65" t="n">
        <v>1984</v>
      </c>
      <c r="E94" s="70" t="n">
        <v>6236628.31</v>
      </c>
      <c r="F94" s="70" t="n">
        <v>0</v>
      </c>
      <c r="G94" s="70" t="n">
        <v>0</v>
      </c>
      <c r="H94" s="70" t="n">
        <v>6236628.31</v>
      </c>
      <c r="I94" s="65" t="n">
        <v>2020</v>
      </c>
    </row>
    <row r="95" s="9" customFormat="true" ht="12.75" hidden="false" customHeight="false" outlineLevel="0" collapsed="false">
      <c r="A95" s="65" t="n">
        <v>11</v>
      </c>
      <c r="B95" s="68" t="s">
        <v>1052</v>
      </c>
      <c r="C95" s="65" t="n">
        <v>3</v>
      </c>
      <c r="D95" s="65" t="n">
        <v>1986</v>
      </c>
      <c r="E95" s="70" t="n">
        <v>5142890</v>
      </c>
      <c r="F95" s="70" t="n">
        <v>0</v>
      </c>
      <c r="G95" s="70" t="n">
        <v>0</v>
      </c>
      <c r="H95" s="70" t="n">
        <v>5142890</v>
      </c>
      <c r="I95" s="65" t="n">
        <v>2020</v>
      </c>
    </row>
    <row r="96" s="9" customFormat="true" ht="12.75" hidden="false" customHeight="false" outlineLevel="0" collapsed="false">
      <c r="A96" s="65" t="n">
        <v>12</v>
      </c>
      <c r="B96" s="68" t="s">
        <v>1053</v>
      </c>
      <c r="C96" s="65" t="n">
        <v>1</v>
      </c>
      <c r="D96" s="65" t="n">
        <v>1978</v>
      </c>
      <c r="E96" s="70" t="n">
        <v>58318.33</v>
      </c>
      <c r="F96" s="70" t="n">
        <v>0</v>
      </c>
      <c r="G96" s="70" t="n">
        <v>0</v>
      </c>
      <c r="H96" s="70" t="n">
        <v>58318.33</v>
      </c>
      <c r="I96" s="65" t="n">
        <v>2020</v>
      </c>
    </row>
    <row r="97" s="9" customFormat="true" ht="12.75" hidden="false" customHeight="false" outlineLevel="0" collapsed="false">
      <c r="A97" s="65" t="n">
        <v>13</v>
      </c>
      <c r="B97" s="68" t="s">
        <v>1054</v>
      </c>
      <c r="C97" s="65" t="n">
        <v>1</v>
      </c>
      <c r="D97" s="65" t="n">
        <v>1986</v>
      </c>
      <c r="E97" s="70" t="n">
        <v>58318.33</v>
      </c>
      <c r="F97" s="70" t="n">
        <v>0</v>
      </c>
      <c r="G97" s="70" t="n">
        <v>0</v>
      </c>
      <c r="H97" s="70" t="n">
        <v>58318.33</v>
      </c>
      <c r="I97" s="65" t="n">
        <v>2020</v>
      </c>
    </row>
    <row r="98" customFormat="false" ht="12.75" hidden="false" customHeight="true" outlineLevel="0" collapsed="false">
      <c r="A98" s="47" t="s">
        <v>406</v>
      </c>
      <c r="B98" s="47"/>
      <c r="C98" s="49" t="n">
        <f aca="false">SUM(C85:C97)</f>
        <v>25</v>
      </c>
      <c r="D98" s="49"/>
      <c r="E98" s="54" t="n">
        <f aca="false">SUM(E85:E97)</f>
        <v>37189503.27</v>
      </c>
      <c r="F98" s="151"/>
      <c r="G98" s="151"/>
      <c r="H98" s="54" t="n">
        <f aca="false">SUM(H85:H97)</f>
        <v>37189503.27</v>
      </c>
      <c r="I98" s="54"/>
    </row>
    <row r="99" s="9" customFormat="true" ht="12.75" hidden="false" customHeight="false" outlineLevel="0" collapsed="false">
      <c r="A99" s="65" t="n">
        <v>1</v>
      </c>
      <c r="B99" s="68" t="s">
        <v>1055</v>
      </c>
      <c r="C99" s="65" t="n">
        <v>3</v>
      </c>
      <c r="D99" s="65" t="n">
        <v>1989</v>
      </c>
      <c r="E99" s="70" t="n">
        <v>7574709.61</v>
      </c>
      <c r="F99" s="70" t="n">
        <v>0</v>
      </c>
      <c r="G99" s="70" t="n">
        <v>0</v>
      </c>
      <c r="H99" s="70" t="n">
        <f aca="false">E99</f>
        <v>7574709.61</v>
      </c>
      <c r="I99" s="65" t="n">
        <v>2021</v>
      </c>
    </row>
    <row r="100" s="9" customFormat="true" ht="12.75" hidden="false" customHeight="false" outlineLevel="0" collapsed="false">
      <c r="A100" s="65" t="n">
        <v>2</v>
      </c>
      <c r="B100" s="68" t="s">
        <v>1053</v>
      </c>
      <c r="C100" s="65" t="n">
        <v>1</v>
      </c>
      <c r="D100" s="65" t="n">
        <v>1978</v>
      </c>
      <c r="E100" s="70" t="n">
        <v>1816912.58</v>
      </c>
      <c r="F100" s="70" t="n">
        <v>0</v>
      </c>
      <c r="G100" s="70" t="n">
        <v>0</v>
      </c>
      <c r="H100" s="70" t="n">
        <v>2735258</v>
      </c>
      <c r="I100" s="65" t="n">
        <v>2021</v>
      </c>
    </row>
    <row r="101" s="9" customFormat="true" ht="12.75" hidden="false" customHeight="false" outlineLevel="0" collapsed="false">
      <c r="A101" s="65" t="n">
        <v>3</v>
      </c>
      <c r="B101" s="68" t="s">
        <v>1056</v>
      </c>
      <c r="C101" s="65" t="n">
        <v>4</v>
      </c>
      <c r="D101" s="65" t="n">
        <v>1976</v>
      </c>
      <c r="E101" s="70" t="n">
        <v>10111929.87</v>
      </c>
      <c r="F101" s="70" t="n">
        <v>0</v>
      </c>
      <c r="G101" s="70" t="n">
        <v>0</v>
      </c>
      <c r="H101" s="70" t="n">
        <f aca="false">E101</f>
        <v>10111929.87</v>
      </c>
      <c r="I101" s="65" t="n">
        <v>2021</v>
      </c>
    </row>
    <row r="102" s="9" customFormat="true" ht="12.75" hidden="false" customHeight="false" outlineLevel="0" collapsed="false">
      <c r="A102" s="65" t="n">
        <v>4</v>
      </c>
      <c r="B102" s="68" t="s">
        <v>1054</v>
      </c>
      <c r="C102" s="65" t="n">
        <v>1</v>
      </c>
      <c r="D102" s="65" t="n">
        <v>1986</v>
      </c>
      <c r="E102" s="70" t="n">
        <v>1815923</v>
      </c>
      <c r="F102" s="70" t="n">
        <v>0</v>
      </c>
      <c r="G102" s="70" t="n">
        <v>0</v>
      </c>
      <c r="H102" s="70" t="n">
        <f aca="false">E102</f>
        <v>1815923</v>
      </c>
      <c r="I102" s="65" t="n">
        <v>2021</v>
      </c>
    </row>
    <row r="103" s="9" customFormat="true" ht="12.75" hidden="false" customHeight="false" outlineLevel="0" collapsed="false">
      <c r="A103" s="65" t="n">
        <v>5</v>
      </c>
      <c r="B103" s="68" t="s">
        <v>1057</v>
      </c>
      <c r="C103" s="65" t="n">
        <v>3</v>
      </c>
      <c r="D103" s="65" t="n">
        <v>1987</v>
      </c>
      <c r="E103" s="70" t="n">
        <v>7573425.71</v>
      </c>
      <c r="F103" s="70" t="n">
        <v>0</v>
      </c>
      <c r="G103" s="70" t="n">
        <v>0</v>
      </c>
      <c r="H103" s="70" t="n">
        <f aca="false">E103</f>
        <v>7573425.71</v>
      </c>
      <c r="I103" s="65" t="n">
        <v>2021</v>
      </c>
    </row>
    <row r="104" s="9" customFormat="true" ht="12.75" hidden="false" customHeight="false" outlineLevel="0" collapsed="false">
      <c r="A104" s="65" t="n">
        <v>6</v>
      </c>
      <c r="B104" s="68" t="s">
        <v>1058</v>
      </c>
      <c r="C104" s="65" t="n">
        <v>1</v>
      </c>
      <c r="D104" s="65" t="n">
        <v>1984</v>
      </c>
      <c r="E104" s="70" t="n">
        <v>2734127.28</v>
      </c>
      <c r="F104" s="70" t="n">
        <v>0</v>
      </c>
      <c r="G104" s="70" t="n">
        <v>0</v>
      </c>
      <c r="H104" s="70" t="n">
        <f aca="false">E104</f>
        <v>2734127.28</v>
      </c>
      <c r="I104" s="65" t="n">
        <v>2021</v>
      </c>
    </row>
    <row r="105" s="9" customFormat="true" ht="12.75" hidden="false" customHeight="false" outlineLevel="0" collapsed="false">
      <c r="A105" s="65" t="n">
        <v>7</v>
      </c>
      <c r="B105" s="68" t="s">
        <v>1059</v>
      </c>
      <c r="C105" s="65" t="n">
        <v>1</v>
      </c>
      <c r="D105" s="65" t="n">
        <v>1982</v>
      </c>
      <c r="E105" s="70" t="n">
        <v>2728210.31</v>
      </c>
      <c r="F105" s="70" t="n">
        <v>0</v>
      </c>
      <c r="G105" s="70" t="n">
        <v>0</v>
      </c>
      <c r="H105" s="70" t="n">
        <f aca="false">E105</f>
        <v>2728210.31</v>
      </c>
      <c r="I105" s="65" t="n">
        <v>2021</v>
      </c>
    </row>
    <row r="106" s="9" customFormat="true" ht="12.75" hidden="false" customHeight="false" outlineLevel="0" collapsed="false">
      <c r="A106" s="65" t="n">
        <v>8</v>
      </c>
      <c r="B106" s="68" t="s">
        <v>1060</v>
      </c>
      <c r="C106" s="65" t="n">
        <v>3</v>
      </c>
      <c r="D106" s="65" t="n">
        <v>1991</v>
      </c>
      <c r="E106" s="70" t="n">
        <v>7824343.33</v>
      </c>
      <c r="F106" s="70" t="n">
        <v>0</v>
      </c>
      <c r="G106" s="70" t="n">
        <v>0</v>
      </c>
      <c r="H106" s="70" t="n">
        <f aca="false">E106</f>
        <v>7824343.33</v>
      </c>
      <c r="I106" s="65" t="n">
        <v>2021</v>
      </c>
    </row>
    <row r="107" s="9" customFormat="true" ht="12.75" hidden="false" customHeight="false" outlineLevel="0" collapsed="false">
      <c r="A107" s="65" t="n">
        <v>9</v>
      </c>
      <c r="B107" s="68" t="s">
        <v>1061</v>
      </c>
      <c r="C107" s="65" t="n">
        <v>3</v>
      </c>
      <c r="D107" s="65" t="n">
        <v>1990</v>
      </c>
      <c r="E107" s="70" t="n">
        <v>7575673.81</v>
      </c>
      <c r="F107" s="70" t="n">
        <v>0</v>
      </c>
      <c r="G107" s="70" t="n">
        <v>0</v>
      </c>
      <c r="H107" s="70" t="n">
        <f aca="false">E107</f>
        <v>7575673.81</v>
      </c>
      <c r="I107" s="65" t="n">
        <v>2021</v>
      </c>
    </row>
    <row r="108" s="9" customFormat="true" ht="12.75" hidden="false" customHeight="false" outlineLevel="0" collapsed="false">
      <c r="A108" s="65" t="n">
        <v>10</v>
      </c>
      <c r="B108" s="68" t="s">
        <v>1062</v>
      </c>
      <c r="C108" s="65" t="n">
        <v>2</v>
      </c>
      <c r="D108" s="65" t="n">
        <v>1985</v>
      </c>
      <c r="E108" s="70" t="n">
        <v>5040889.58</v>
      </c>
      <c r="F108" s="70" t="n">
        <v>0</v>
      </c>
      <c r="G108" s="70" t="n">
        <v>0</v>
      </c>
      <c r="H108" s="70" t="n">
        <f aca="false">E108</f>
        <v>5040889.58</v>
      </c>
      <c r="I108" s="65" t="n">
        <v>2021</v>
      </c>
    </row>
    <row r="109" s="9" customFormat="true" ht="12.75" hidden="false" customHeight="false" outlineLevel="0" collapsed="false">
      <c r="A109" s="65" t="n">
        <v>11</v>
      </c>
      <c r="B109" s="68" t="s">
        <v>1063</v>
      </c>
      <c r="C109" s="65" t="n">
        <v>3</v>
      </c>
      <c r="D109" s="65" t="n">
        <v>1986</v>
      </c>
      <c r="E109" s="70" t="n">
        <v>7571859.9</v>
      </c>
      <c r="F109" s="70" t="n">
        <v>0</v>
      </c>
      <c r="G109" s="70" t="n">
        <v>0</v>
      </c>
      <c r="H109" s="70" t="n">
        <f aca="false">E109</f>
        <v>7571859.9</v>
      </c>
      <c r="I109" s="65" t="n">
        <v>2021</v>
      </c>
    </row>
    <row r="110" s="9" customFormat="true" ht="12.75" hidden="false" customHeight="false" outlineLevel="0" collapsed="false">
      <c r="A110" s="65" t="n">
        <v>12</v>
      </c>
      <c r="B110" s="68" t="s">
        <v>1064</v>
      </c>
      <c r="C110" s="65" t="n">
        <v>2</v>
      </c>
      <c r="D110" s="65" t="n">
        <v>1981</v>
      </c>
      <c r="E110" s="70" t="n">
        <v>5100509.72</v>
      </c>
      <c r="F110" s="70" t="n">
        <v>0</v>
      </c>
      <c r="G110" s="70" t="n">
        <v>0</v>
      </c>
      <c r="H110" s="70" t="n">
        <v>5180606</v>
      </c>
      <c r="I110" s="65" t="n">
        <v>2021</v>
      </c>
    </row>
    <row r="111" s="9" customFormat="true" ht="12.75" hidden="false" customHeight="false" outlineLevel="0" collapsed="false">
      <c r="A111" s="65" t="n">
        <v>13</v>
      </c>
      <c r="B111" s="68" t="s">
        <v>1065</v>
      </c>
      <c r="C111" s="65" t="n">
        <v>2</v>
      </c>
      <c r="D111" s="65" t="s">
        <v>1066</v>
      </c>
      <c r="E111" s="70" t="n">
        <v>5149008</v>
      </c>
      <c r="F111" s="70" t="n">
        <v>0</v>
      </c>
      <c r="G111" s="70" t="n">
        <v>0</v>
      </c>
      <c r="H111" s="70" t="n">
        <v>5149008</v>
      </c>
      <c r="I111" s="65" t="n">
        <v>2021</v>
      </c>
    </row>
    <row r="112" s="9" customFormat="true" ht="12.75" hidden="false" customHeight="false" outlineLevel="0" collapsed="false">
      <c r="A112" s="65" t="n">
        <v>14</v>
      </c>
      <c r="B112" s="68" t="s">
        <v>1067</v>
      </c>
      <c r="C112" s="65" t="n">
        <v>2</v>
      </c>
      <c r="D112" s="65" t="n">
        <v>1988</v>
      </c>
      <c r="E112" s="70" t="n">
        <v>5772345.62</v>
      </c>
      <c r="F112" s="70" t="n">
        <v>0</v>
      </c>
      <c r="G112" s="70" t="n">
        <v>0</v>
      </c>
      <c r="H112" s="70" t="n">
        <v>5772345.62</v>
      </c>
      <c r="I112" s="65" t="n">
        <v>2021</v>
      </c>
    </row>
    <row r="113" customFormat="false" ht="12.75" hidden="false" customHeight="true" outlineLevel="0" collapsed="false">
      <c r="A113" s="47" t="s">
        <v>413</v>
      </c>
      <c r="B113" s="47"/>
      <c r="C113" s="49" t="n">
        <f aca="false">SUM(C99:C112)</f>
        <v>31</v>
      </c>
      <c r="D113" s="49"/>
      <c r="E113" s="54" t="n">
        <f aca="false">SUM(E99:E112)</f>
        <v>78389868.32</v>
      </c>
      <c r="F113" s="151"/>
      <c r="G113" s="151"/>
      <c r="H113" s="54" t="n">
        <f aca="false">E113</f>
        <v>78389868.32</v>
      </c>
      <c r="I113" s="54"/>
    </row>
    <row r="114" customFormat="false" ht="12.75" hidden="false" customHeight="true" outlineLevel="0" collapsed="false">
      <c r="A114" s="90" t="s">
        <v>612</v>
      </c>
      <c r="B114" s="90"/>
      <c r="C114" s="65"/>
      <c r="D114" s="65"/>
      <c r="E114" s="70"/>
      <c r="F114" s="70"/>
      <c r="G114" s="70"/>
      <c r="H114" s="70"/>
      <c r="I114" s="70"/>
    </row>
    <row r="115" s="9" customFormat="true" ht="12.75" hidden="false" customHeight="false" outlineLevel="0" collapsed="false">
      <c r="A115" s="65" t="n">
        <v>1</v>
      </c>
      <c r="B115" s="68" t="s">
        <v>1068</v>
      </c>
      <c r="C115" s="65" t="n">
        <v>2</v>
      </c>
      <c r="D115" s="65" t="n">
        <v>1987</v>
      </c>
      <c r="E115" s="70" t="n">
        <v>3536017.84</v>
      </c>
      <c r="F115" s="70" t="n">
        <v>0</v>
      </c>
      <c r="G115" s="70" t="n">
        <v>0</v>
      </c>
      <c r="H115" s="70" t="n">
        <f aca="false">E115</f>
        <v>3536017.84</v>
      </c>
      <c r="I115" s="65" t="n">
        <v>2020</v>
      </c>
    </row>
    <row r="116" s="9" customFormat="true" ht="12.75" hidden="false" customHeight="false" outlineLevel="0" collapsed="false">
      <c r="A116" s="65" t="n">
        <v>2</v>
      </c>
      <c r="B116" s="68" t="s">
        <v>1069</v>
      </c>
      <c r="C116" s="65" t="n">
        <v>2</v>
      </c>
      <c r="D116" s="65" t="n">
        <v>1988</v>
      </c>
      <c r="E116" s="70" t="n">
        <v>4201389.07</v>
      </c>
      <c r="F116" s="70" t="n">
        <v>0</v>
      </c>
      <c r="G116" s="70" t="n">
        <v>0</v>
      </c>
      <c r="H116" s="70" t="n">
        <f aca="false">E116</f>
        <v>4201389.07</v>
      </c>
      <c r="I116" s="65" t="n">
        <v>2020</v>
      </c>
    </row>
    <row r="117" s="9" customFormat="true" ht="12.75" hidden="false" customHeight="false" outlineLevel="0" collapsed="false">
      <c r="A117" s="65" t="n">
        <v>3</v>
      </c>
      <c r="B117" s="68" t="s">
        <v>1070</v>
      </c>
      <c r="C117" s="65" t="n">
        <v>4</v>
      </c>
      <c r="D117" s="65" t="n">
        <v>1991</v>
      </c>
      <c r="E117" s="70" t="n">
        <v>8871850.58</v>
      </c>
      <c r="F117" s="70" t="n">
        <v>0</v>
      </c>
      <c r="G117" s="70" t="n">
        <v>0</v>
      </c>
      <c r="H117" s="70" t="n">
        <f aca="false">E117</f>
        <v>8871850.58</v>
      </c>
      <c r="I117" s="65" t="n">
        <v>2020</v>
      </c>
    </row>
    <row r="118" s="9" customFormat="true" ht="12.75" hidden="false" customHeight="false" outlineLevel="0" collapsed="false">
      <c r="A118" s="65" t="n">
        <v>4</v>
      </c>
      <c r="B118" s="68" t="s">
        <v>1071</v>
      </c>
      <c r="C118" s="65" t="n">
        <v>2</v>
      </c>
      <c r="D118" s="65" t="n">
        <v>1995</v>
      </c>
      <c r="E118" s="70" t="n">
        <v>4198616.7</v>
      </c>
      <c r="F118" s="70" t="n">
        <v>0</v>
      </c>
      <c r="G118" s="70" t="n">
        <v>0</v>
      </c>
      <c r="H118" s="70" t="n">
        <f aca="false">E118</f>
        <v>4198616.7</v>
      </c>
      <c r="I118" s="65" t="n">
        <v>2020</v>
      </c>
    </row>
    <row r="119" customFormat="false" ht="12.75" hidden="false" customHeight="true" outlineLevel="0" collapsed="false">
      <c r="A119" s="47" t="s">
        <v>662</v>
      </c>
      <c r="B119" s="47"/>
      <c r="C119" s="49" t="n">
        <f aca="false">SUM(C115:C118)</f>
        <v>10</v>
      </c>
      <c r="D119" s="49"/>
      <c r="E119" s="54" t="n">
        <f aca="false">SUM(E115:E118)</f>
        <v>20807874.19</v>
      </c>
      <c r="F119" s="151"/>
      <c r="G119" s="151"/>
      <c r="H119" s="54" t="n">
        <f aca="false">SUM(H115:H118)</f>
        <v>20807874.19</v>
      </c>
      <c r="I119" s="54"/>
    </row>
    <row r="120" customFormat="false" ht="12.75" hidden="false" customHeight="true" outlineLevel="0" collapsed="false">
      <c r="A120" s="90" t="s">
        <v>852</v>
      </c>
      <c r="B120" s="90"/>
      <c r="C120" s="65"/>
      <c r="D120" s="65"/>
      <c r="E120" s="70"/>
      <c r="F120" s="70"/>
      <c r="G120" s="70"/>
      <c r="H120" s="70"/>
      <c r="I120" s="70"/>
    </row>
    <row r="121" customFormat="false" ht="12.75" hidden="false" customHeight="false" outlineLevel="0" collapsed="false">
      <c r="A121" s="65" t="n">
        <v>1</v>
      </c>
      <c r="B121" s="68" t="s">
        <v>1072</v>
      </c>
      <c r="C121" s="65" t="n">
        <v>1</v>
      </c>
      <c r="D121" s="65" t="n">
        <v>1982</v>
      </c>
      <c r="E121" s="70" t="n">
        <v>1870620.65</v>
      </c>
      <c r="F121" s="70" t="n">
        <v>0</v>
      </c>
      <c r="G121" s="70" t="n">
        <v>0</v>
      </c>
      <c r="H121" s="70" t="n">
        <v>2793576</v>
      </c>
      <c r="I121" s="65" t="n">
        <v>2021</v>
      </c>
    </row>
    <row r="122" customFormat="false" ht="12.75" hidden="false" customHeight="true" outlineLevel="0" collapsed="false">
      <c r="A122" s="47" t="s">
        <v>898</v>
      </c>
      <c r="B122" s="47"/>
      <c r="C122" s="49" t="n">
        <f aca="false">SUM(C121:C121)</f>
        <v>1</v>
      </c>
      <c r="D122" s="49"/>
      <c r="E122" s="54" t="n">
        <f aca="false">SUM(E121:E121)</f>
        <v>1870620.65</v>
      </c>
      <c r="F122" s="151"/>
      <c r="G122" s="151"/>
      <c r="H122" s="54" t="n">
        <f aca="false">SUM(H121:H121)</f>
        <v>2793576</v>
      </c>
      <c r="I122" s="54"/>
    </row>
  </sheetData>
  <autoFilter ref="A6:I122"/>
  <mergeCells count="22">
    <mergeCell ref="A3:A5"/>
    <mergeCell ref="B3:B5"/>
    <mergeCell ref="C3:C4"/>
    <mergeCell ref="D3:D5"/>
    <mergeCell ref="E3:H3"/>
    <mergeCell ref="I3:I5"/>
    <mergeCell ref="A7:B7"/>
    <mergeCell ref="A8:B8"/>
    <mergeCell ref="A9:B9"/>
    <mergeCell ref="A10:B10"/>
    <mergeCell ref="A11:B11"/>
    <mergeCell ref="A26:B26"/>
    <mergeCell ref="A53:B53"/>
    <mergeCell ref="A71:B71"/>
    <mergeCell ref="A72:B72"/>
    <mergeCell ref="A84:B84"/>
    <mergeCell ref="A98:B98"/>
    <mergeCell ref="A113:B113"/>
    <mergeCell ref="A114:B114"/>
    <mergeCell ref="A119:B119"/>
    <mergeCell ref="A120:B120"/>
    <mergeCell ref="A122:B122"/>
  </mergeCells>
  <printOptions headings="false" gridLines="false" gridLinesSet="true" horizontalCentered="false" verticalCentered="false"/>
  <pageMargins left="0.206944444444444" right="0.265972222222222" top="0.216666666666667" bottom="0.1354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66CC"/>
    <pageSetUpPr fitToPage="true"/>
  </sheetPr>
  <dimension ref="A1:O7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1328125" defaultRowHeight="12.75" zeroHeight="false" outlineLevelRow="0" outlineLevelCol="0"/>
  <cols>
    <col collapsed="false" customWidth="true" hidden="false" outlineLevel="0" max="1" min="1" style="0" width="5.33"/>
    <col collapsed="false" customWidth="true" hidden="false" outlineLevel="0" max="2" min="2" style="0" width="62.83"/>
    <col collapsed="false" customWidth="true" hidden="false" outlineLevel="0" max="5" min="3" style="0" width="18.16"/>
    <col collapsed="false" customWidth="true" hidden="false" outlineLevel="0" max="6" min="6" style="0" width="11.65"/>
    <col collapsed="false" customWidth="true" hidden="false" outlineLevel="0" max="7" min="7" style="0" width="12.83"/>
    <col collapsed="false" customWidth="true" hidden="false" outlineLevel="0" max="8" min="8" style="0" width="10.66"/>
    <col collapsed="false" customWidth="true" hidden="false" outlineLevel="0" max="9" min="9" style="0" width="18.16"/>
    <col collapsed="false" customWidth="true" hidden="false" outlineLevel="0" max="10" min="10" style="0" width="13.33"/>
    <col collapsed="false" customWidth="true" hidden="false" outlineLevel="0" max="13" min="11" style="0" width="15.98"/>
  </cols>
  <sheetData>
    <row r="1" customFormat="false" ht="12.75" hidden="false" customHeight="true" outlineLevel="0" collapsed="false">
      <c r="A1" s="156" t="s">
        <v>1073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customFormat="false" ht="12.75" hidden="false" customHeight="false" outlineLevel="0" collapsed="false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customFormat="false" ht="36" hidden="false" customHeight="true" outlineLevel="0" collapsed="false">
      <c r="A3" s="65" t="s">
        <v>3</v>
      </c>
      <c r="B3" s="65" t="s">
        <v>931</v>
      </c>
      <c r="C3" s="157" t="s">
        <v>1074</v>
      </c>
      <c r="D3" s="157" t="s">
        <v>1075</v>
      </c>
      <c r="E3" s="157" t="s">
        <v>7</v>
      </c>
      <c r="F3" s="105" t="s">
        <v>1076</v>
      </c>
      <c r="G3" s="105" t="s">
        <v>1077</v>
      </c>
      <c r="H3" s="105" t="s">
        <v>1078</v>
      </c>
      <c r="I3" s="105" t="s">
        <v>932</v>
      </c>
      <c r="J3" s="105" t="s">
        <v>944</v>
      </c>
      <c r="K3" s="105" t="s">
        <v>940</v>
      </c>
      <c r="L3" s="105" t="s">
        <v>941</v>
      </c>
      <c r="M3" s="105" t="s">
        <v>16</v>
      </c>
    </row>
    <row r="4" customFormat="false" ht="12.75" hidden="false" customHeight="false" outlineLevel="0" collapsed="false">
      <c r="A4" s="65"/>
      <c r="B4" s="65"/>
      <c r="C4" s="157"/>
      <c r="D4" s="157"/>
      <c r="E4" s="157"/>
      <c r="F4" s="105"/>
      <c r="G4" s="105"/>
      <c r="H4" s="105"/>
      <c r="I4" s="105" t="s">
        <v>26</v>
      </c>
      <c r="J4" s="105" t="s">
        <v>26</v>
      </c>
      <c r="K4" s="105" t="s">
        <v>26</v>
      </c>
      <c r="L4" s="105" t="s">
        <v>26</v>
      </c>
      <c r="M4" s="105"/>
    </row>
    <row r="5" customFormat="false" ht="12.75" hidden="false" customHeight="false" outlineLevel="0" collapsed="false">
      <c r="A5" s="65" t="n">
        <v>1</v>
      </c>
      <c r="B5" s="65" t="n">
        <v>2</v>
      </c>
      <c r="C5" s="157" t="n">
        <v>3</v>
      </c>
      <c r="D5" s="157" t="n">
        <v>4</v>
      </c>
      <c r="E5" s="157" t="n">
        <v>5</v>
      </c>
      <c r="F5" s="105" t="n">
        <v>6</v>
      </c>
      <c r="G5" s="105" t="n">
        <v>7</v>
      </c>
      <c r="H5" s="105" t="n">
        <v>8</v>
      </c>
      <c r="I5" s="105" t="n">
        <v>9</v>
      </c>
      <c r="J5" s="105" t="n">
        <v>10</v>
      </c>
      <c r="K5" s="105" t="n">
        <v>11</v>
      </c>
      <c r="L5" s="105" t="n">
        <v>12</v>
      </c>
      <c r="M5" s="105" t="n">
        <v>13</v>
      </c>
    </row>
    <row r="6" customFormat="false" ht="12.75" hidden="false" customHeight="true" outlineLevel="0" collapsed="false">
      <c r="A6" s="125" t="s">
        <v>1079</v>
      </c>
      <c r="B6" s="125"/>
      <c r="C6" s="33"/>
      <c r="D6" s="33"/>
      <c r="E6" s="34"/>
      <c r="F6" s="34"/>
      <c r="G6" s="34"/>
      <c r="H6" s="34"/>
      <c r="I6" s="34" t="n">
        <f aca="false">I39+I69</f>
        <v>50468268.504654</v>
      </c>
      <c r="J6" s="34" t="n">
        <f aca="false">J39+J69</f>
        <v>48262686.4</v>
      </c>
      <c r="K6" s="34" t="n">
        <f aca="false">K39+K69</f>
        <v>1171956.5</v>
      </c>
      <c r="L6" s="34" t="n">
        <f aca="false">L39+L69</f>
        <v>1033625.604654</v>
      </c>
      <c r="M6" s="34"/>
    </row>
    <row r="7" customFormat="false" ht="12.75" hidden="false" customHeight="true" outlineLevel="0" collapsed="false">
      <c r="A7" s="90" t="s">
        <v>41</v>
      </c>
      <c r="B7" s="90"/>
      <c r="C7" s="65"/>
      <c r="D7" s="65"/>
      <c r="E7" s="105"/>
      <c r="F7" s="65"/>
      <c r="G7" s="105"/>
      <c r="H7" s="65"/>
      <c r="I7" s="105"/>
      <c r="J7" s="105"/>
      <c r="K7" s="70"/>
      <c r="L7" s="70"/>
      <c r="M7" s="70"/>
    </row>
    <row r="8" s="9" customFormat="true" ht="12.75" hidden="false" customHeight="false" outlineLevel="0" collapsed="false">
      <c r="A8" s="65" t="n">
        <v>1</v>
      </c>
      <c r="B8" s="68" t="s">
        <v>1080</v>
      </c>
      <c r="C8" s="65" t="n">
        <v>1966</v>
      </c>
      <c r="D8" s="65" t="s">
        <v>1081</v>
      </c>
      <c r="E8" s="70" t="s">
        <v>1082</v>
      </c>
      <c r="F8" s="65" t="n">
        <v>5</v>
      </c>
      <c r="G8" s="65" t="n">
        <v>4</v>
      </c>
      <c r="H8" s="65" t="n">
        <v>80</v>
      </c>
      <c r="I8" s="70" t="n">
        <f aca="false">J8+K8+L8</f>
        <v>1977896.36</v>
      </c>
      <c r="J8" s="70" t="n">
        <v>1884278.79</v>
      </c>
      <c r="K8" s="70" t="n">
        <v>53294</v>
      </c>
      <c r="L8" s="70" t="n">
        <v>40323.57</v>
      </c>
      <c r="M8" s="65" t="n">
        <v>2019</v>
      </c>
    </row>
    <row r="9" customFormat="false" ht="12.75" hidden="false" customHeight="false" outlineLevel="0" collapsed="false">
      <c r="A9" s="65" t="n">
        <v>2</v>
      </c>
      <c r="B9" s="68" t="s">
        <v>1083</v>
      </c>
      <c r="C9" s="65" t="n">
        <v>1967</v>
      </c>
      <c r="D9" s="65" t="s">
        <v>1081</v>
      </c>
      <c r="E9" s="70" t="s">
        <v>1082</v>
      </c>
      <c r="F9" s="65" t="n">
        <v>5</v>
      </c>
      <c r="G9" s="65" t="n">
        <v>4</v>
      </c>
      <c r="H9" s="65" t="n">
        <v>63</v>
      </c>
      <c r="I9" s="70" t="n">
        <f aca="false">K9</f>
        <v>51993.5</v>
      </c>
      <c r="J9" s="70"/>
      <c r="K9" s="70" t="n">
        <v>51993.5</v>
      </c>
      <c r="L9" s="70"/>
      <c r="M9" s="65" t="n">
        <v>2019</v>
      </c>
    </row>
    <row r="10" customFormat="false" ht="12.75" hidden="false" customHeight="false" outlineLevel="0" collapsed="false">
      <c r="A10" s="65" t="n">
        <v>3</v>
      </c>
      <c r="B10" s="68" t="s">
        <v>1084</v>
      </c>
      <c r="C10" s="65" t="n">
        <v>1966</v>
      </c>
      <c r="D10" s="65" t="s">
        <v>1081</v>
      </c>
      <c r="E10" s="70" t="s">
        <v>1082</v>
      </c>
      <c r="F10" s="65" t="n">
        <v>5</v>
      </c>
      <c r="G10" s="65" t="n">
        <v>4</v>
      </c>
      <c r="H10" s="65" t="n">
        <v>80</v>
      </c>
      <c r="I10" s="70" t="n">
        <f aca="false">K10</f>
        <v>53294</v>
      </c>
      <c r="J10" s="70"/>
      <c r="K10" s="70" t="n">
        <v>53294</v>
      </c>
      <c r="L10" s="70"/>
      <c r="M10" s="65" t="n">
        <v>2019</v>
      </c>
    </row>
    <row r="11" customFormat="false" ht="12.75" hidden="false" customHeight="false" outlineLevel="0" collapsed="false">
      <c r="A11" s="65" t="n">
        <v>4</v>
      </c>
      <c r="B11" s="68" t="s">
        <v>1085</v>
      </c>
      <c r="C11" s="65" t="n">
        <v>1966</v>
      </c>
      <c r="D11" s="65" t="s">
        <v>1081</v>
      </c>
      <c r="E11" s="70" t="s">
        <v>1082</v>
      </c>
      <c r="F11" s="65" t="n">
        <v>5</v>
      </c>
      <c r="G11" s="65" t="n">
        <v>4</v>
      </c>
      <c r="H11" s="65" t="n">
        <v>80</v>
      </c>
      <c r="I11" s="70" t="n">
        <f aca="false">K11</f>
        <v>53294</v>
      </c>
      <c r="J11" s="70"/>
      <c r="K11" s="70" t="n">
        <v>53294</v>
      </c>
      <c r="L11" s="70"/>
      <c r="M11" s="65" t="n">
        <v>2019</v>
      </c>
    </row>
    <row r="12" customFormat="false" ht="12.75" hidden="false" customHeight="false" outlineLevel="0" collapsed="false">
      <c r="A12" s="65" t="n">
        <v>5</v>
      </c>
      <c r="B12" s="68" t="s">
        <v>1086</v>
      </c>
      <c r="C12" s="65" t="n">
        <v>1966</v>
      </c>
      <c r="D12" s="65" t="s">
        <v>1081</v>
      </c>
      <c r="E12" s="70" t="s">
        <v>1082</v>
      </c>
      <c r="F12" s="65" t="n">
        <v>5</v>
      </c>
      <c r="G12" s="65" t="n">
        <v>4</v>
      </c>
      <c r="H12" s="65" t="n">
        <v>80</v>
      </c>
      <c r="I12" s="70" t="n">
        <f aca="false">K12</f>
        <v>53294</v>
      </c>
      <c r="J12" s="70"/>
      <c r="K12" s="70" t="n">
        <v>53294</v>
      </c>
      <c r="L12" s="70"/>
      <c r="M12" s="65" t="n">
        <v>2019</v>
      </c>
    </row>
    <row r="13" customFormat="false" ht="12.75" hidden="false" customHeight="false" outlineLevel="0" collapsed="false">
      <c r="A13" s="65" t="n">
        <v>6</v>
      </c>
      <c r="B13" s="68" t="s">
        <v>1087</v>
      </c>
      <c r="C13" s="65" t="n">
        <v>1966</v>
      </c>
      <c r="D13" s="65" t="s">
        <v>1088</v>
      </c>
      <c r="E13" s="70" t="s">
        <v>1082</v>
      </c>
      <c r="F13" s="65" t="n">
        <v>5</v>
      </c>
      <c r="G13" s="65" t="n">
        <v>4</v>
      </c>
      <c r="H13" s="65" t="n">
        <v>80</v>
      </c>
      <c r="I13" s="70" t="n">
        <f aca="false">K13</f>
        <v>53294</v>
      </c>
      <c r="J13" s="70"/>
      <c r="K13" s="70" t="n">
        <v>53294</v>
      </c>
      <c r="L13" s="70"/>
      <c r="M13" s="65" t="n">
        <v>2019</v>
      </c>
    </row>
    <row r="14" customFormat="false" ht="12.75" hidden="false" customHeight="false" outlineLevel="0" collapsed="false">
      <c r="A14" s="65" t="n">
        <v>7</v>
      </c>
      <c r="B14" s="68" t="s">
        <v>1089</v>
      </c>
      <c r="C14" s="65" t="n">
        <v>1966</v>
      </c>
      <c r="D14" s="65" t="s">
        <v>1081</v>
      </c>
      <c r="E14" s="70" t="s">
        <v>1082</v>
      </c>
      <c r="F14" s="65" t="n">
        <v>5</v>
      </c>
      <c r="G14" s="65" t="n">
        <v>4</v>
      </c>
      <c r="H14" s="65" t="n">
        <v>80</v>
      </c>
      <c r="I14" s="70" t="n">
        <f aca="false">K14</f>
        <v>53294</v>
      </c>
      <c r="J14" s="70"/>
      <c r="K14" s="70" t="n">
        <v>53294</v>
      </c>
      <c r="L14" s="70"/>
      <c r="M14" s="65" t="n">
        <v>2019</v>
      </c>
    </row>
    <row r="15" customFormat="false" ht="12.75" hidden="false" customHeight="false" outlineLevel="0" collapsed="false">
      <c r="A15" s="65" t="n">
        <v>8</v>
      </c>
      <c r="B15" s="68" t="s">
        <v>1090</v>
      </c>
      <c r="C15" s="65" t="n">
        <v>1958</v>
      </c>
      <c r="D15" s="65" t="s">
        <v>1081</v>
      </c>
      <c r="E15" s="70" t="s">
        <v>1091</v>
      </c>
      <c r="F15" s="65" t="n">
        <v>3</v>
      </c>
      <c r="G15" s="65" t="n">
        <v>2</v>
      </c>
      <c r="H15" s="65" t="n">
        <v>18</v>
      </c>
      <c r="I15" s="70" t="n">
        <f aca="false">K15</f>
        <v>25751</v>
      </c>
      <c r="J15" s="70"/>
      <c r="K15" s="70" t="n">
        <v>25751</v>
      </c>
      <c r="L15" s="70"/>
      <c r="M15" s="65" t="n">
        <v>2019</v>
      </c>
    </row>
    <row r="16" s="9" customFormat="true" ht="12.75" hidden="false" customHeight="false" outlineLevel="0" collapsed="false">
      <c r="A16" s="65" t="n">
        <v>9</v>
      </c>
      <c r="B16" s="68" t="s">
        <v>1092</v>
      </c>
      <c r="C16" s="65" t="n">
        <v>1949</v>
      </c>
      <c r="D16" s="65" t="s">
        <v>1088</v>
      </c>
      <c r="E16" s="70" t="s">
        <v>1091</v>
      </c>
      <c r="F16" s="65" t="n">
        <v>5</v>
      </c>
      <c r="G16" s="65" t="n">
        <v>4</v>
      </c>
      <c r="H16" s="65" t="n">
        <v>30</v>
      </c>
      <c r="I16" s="70" t="n">
        <f aca="false">K16</f>
        <v>32369</v>
      </c>
      <c r="J16" s="70"/>
      <c r="K16" s="70" t="n">
        <v>32369</v>
      </c>
      <c r="L16" s="70"/>
      <c r="M16" s="65" t="n">
        <v>2019</v>
      </c>
    </row>
    <row r="17" s="9" customFormat="true" ht="12.75" hidden="false" customHeight="false" outlineLevel="0" collapsed="false">
      <c r="A17" s="65" t="n">
        <v>10</v>
      </c>
      <c r="B17" s="68" t="s">
        <v>1093</v>
      </c>
      <c r="C17" s="65" t="n">
        <v>1974</v>
      </c>
      <c r="D17" s="65" t="s">
        <v>1081</v>
      </c>
      <c r="E17" s="70" t="s">
        <v>1082</v>
      </c>
      <c r="F17" s="65" t="n">
        <v>5</v>
      </c>
      <c r="G17" s="65" t="n">
        <v>4</v>
      </c>
      <c r="H17" s="65" t="n">
        <v>68</v>
      </c>
      <c r="I17" s="70" t="n">
        <v>52370</v>
      </c>
      <c r="J17" s="70"/>
      <c r="K17" s="70" t="n">
        <v>52370</v>
      </c>
      <c r="L17" s="70"/>
      <c r="M17" s="65" t="n">
        <v>2019</v>
      </c>
    </row>
    <row r="18" customFormat="false" ht="12.75" hidden="false" customHeight="false" outlineLevel="0" collapsed="false">
      <c r="A18" s="65" t="n">
        <v>11</v>
      </c>
      <c r="B18" s="68" t="s">
        <v>1094</v>
      </c>
      <c r="C18" s="65" t="n">
        <v>1962</v>
      </c>
      <c r="D18" s="65" t="s">
        <v>1081</v>
      </c>
      <c r="E18" s="70" t="s">
        <v>1091</v>
      </c>
      <c r="F18" s="65" t="n">
        <v>4</v>
      </c>
      <c r="G18" s="65" t="n">
        <v>2</v>
      </c>
      <c r="H18" s="65" t="n">
        <v>30</v>
      </c>
      <c r="I18" s="70" t="n">
        <v>32370</v>
      </c>
      <c r="J18" s="70"/>
      <c r="K18" s="70" t="n">
        <v>32370</v>
      </c>
      <c r="L18" s="70"/>
      <c r="M18" s="65" t="n">
        <v>2019</v>
      </c>
    </row>
    <row r="19" s="9" customFormat="true" ht="12.75" hidden="false" customHeight="false" outlineLevel="0" collapsed="false">
      <c r="A19" s="65" t="n">
        <v>12</v>
      </c>
      <c r="B19" s="90" t="s">
        <v>1095</v>
      </c>
      <c r="C19" s="65" t="n">
        <v>1972</v>
      </c>
      <c r="D19" s="65" t="s">
        <v>1088</v>
      </c>
      <c r="E19" s="70" t="s">
        <v>1091</v>
      </c>
      <c r="F19" s="65" t="n">
        <v>5</v>
      </c>
      <c r="G19" s="65" t="n">
        <v>3</v>
      </c>
      <c r="H19" s="65" t="n">
        <v>141</v>
      </c>
      <c r="I19" s="70" t="n">
        <v>75060</v>
      </c>
      <c r="J19" s="70"/>
      <c r="K19" s="70" t="n">
        <v>75060</v>
      </c>
      <c r="L19" s="70"/>
      <c r="M19" s="65" t="n">
        <v>2019</v>
      </c>
    </row>
    <row r="20" customFormat="false" ht="12.75" hidden="false" customHeight="false" outlineLevel="0" collapsed="false">
      <c r="A20" s="65" t="n">
        <v>13</v>
      </c>
      <c r="B20" s="68" t="s">
        <v>1096</v>
      </c>
      <c r="C20" s="65" t="n">
        <v>1952</v>
      </c>
      <c r="D20" s="65" t="s">
        <v>1081</v>
      </c>
      <c r="E20" s="70" t="s">
        <v>1097</v>
      </c>
      <c r="F20" s="65" t="n">
        <v>2</v>
      </c>
      <c r="G20" s="65" t="n">
        <v>2</v>
      </c>
      <c r="H20" s="65" t="n">
        <v>12</v>
      </c>
      <c r="I20" s="70" t="n">
        <v>19590</v>
      </c>
      <c r="J20" s="70"/>
      <c r="K20" s="70" t="n">
        <v>19590</v>
      </c>
      <c r="L20" s="70"/>
      <c r="M20" s="65" t="n">
        <v>2019</v>
      </c>
    </row>
    <row r="21" customFormat="false" ht="12.75" hidden="false" customHeight="false" outlineLevel="0" collapsed="false">
      <c r="A21" s="65" t="n">
        <v>14</v>
      </c>
      <c r="B21" s="68" t="s">
        <v>1098</v>
      </c>
      <c r="C21" s="65" t="n">
        <v>1952</v>
      </c>
      <c r="D21" s="65" t="s">
        <v>1081</v>
      </c>
      <c r="E21" s="70" t="s">
        <v>1091</v>
      </c>
      <c r="F21" s="65" t="n">
        <v>4</v>
      </c>
      <c r="G21" s="65" t="n">
        <v>2</v>
      </c>
      <c r="H21" s="65" t="n">
        <v>28</v>
      </c>
      <c r="I21" s="70" t="n">
        <v>32210</v>
      </c>
      <c r="J21" s="70"/>
      <c r="K21" s="70" t="n">
        <v>32210</v>
      </c>
      <c r="L21" s="70"/>
      <c r="M21" s="65" t="n">
        <v>2019</v>
      </c>
    </row>
    <row r="22" customFormat="false" ht="12.75" hidden="false" customHeight="false" outlineLevel="0" collapsed="false">
      <c r="A22" s="65" t="n">
        <v>15</v>
      </c>
      <c r="B22" s="68" t="s">
        <v>1099</v>
      </c>
      <c r="C22" s="65" t="n">
        <v>1960</v>
      </c>
      <c r="D22" s="65" t="s">
        <v>1081</v>
      </c>
      <c r="E22" s="70" t="s">
        <v>1091</v>
      </c>
      <c r="F22" s="65" t="n">
        <v>3</v>
      </c>
      <c r="G22" s="65" t="n">
        <v>2</v>
      </c>
      <c r="H22" s="65" t="n">
        <v>22</v>
      </c>
      <c r="I22" s="70" t="n">
        <f aca="false">K22</f>
        <v>10395</v>
      </c>
      <c r="J22" s="70"/>
      <c r="K22" s="70" t="n">
        <v>10395</v>
      </c>
      <c r="L22" s="70"/>
      <c r="M22" s="65" t="n">
        <v>2019</v>
      </c>
    </row>
    <row r="23" customFormat="false" ht="12.75" hidden="false" customHeight="false" outlineLevel="0" collapsed="false">
      <c r="A23" s="65" t="n">
        <v>16</v>
      </c>
      <c r="B23" s="68" t="s">
        <v>1100</v>
      </c>
      <c r="C23" s="65" t="n">
        <v>1941</v>
      </c>
      <c r="D23" s="65" t="s">
        <v>1088</v>
      </c>
      <c r="E23" s="70" t="s">
        <v>1091</v>
      </c>
      <c r="F23" s="65" t="n">
        <v>4</v>
      </c>
      <c r="G23" s="65" t="n">
        <v>4</v>
      </c>
      <c r="H23" s="65" t="n">
        <v>30</v>
      </c>
      <c r="I23" s="70" t="n">
        <f aca="false">K23</f>
        <v>32369</v>
      </c>
      <c r="J23" s="70"/>
      <c r="K23" s="70" t="n">
        <v>32369</v>
      </c>
      <c r="L23" s="70"/>
      <c r="M23" s="65" t="n">
        <v>2019</v>
      </c>
    </row>
    <row r="24" customFormat="false" ht="12.75" hidden="false" customHeight="false" outlineLevel="0" collapsed="false">
      <c r="A24" s="65" t="n">
        <v>17</v>
      </c>
      <c r="B24" s="68" t="s">
        <v>1101</v>
      </c>
      <c r="C24" s="65" t="n">
        <v>1961</v>
      </c>
      <c r="D24" s="65" t="s">
        <v>1081</v>
      </c>
      <c r="E24" s="70" t="s">
        <v>1091</v>
      </c>
      <c r="F24" s="65" t="n">
        <v>3</v>
      </c>
      <c r="G24" s="65" t="n">
        <v>2</v>
      </c>
      <c r="H24" s="65" t="n">
        <v>21</v>
      </c>
      <c r="I24" s="70" t="n">
        <f aca="false">K24</f>
        <v>25980.5</v>
      </c>
      <c r="J24" s="70"/>
      <c r="K24" s="70" t="n">
        <v>25980.5</v>
      </c>
      <c r="L24" s="70"/>
      <c r="M24" s="65" t="n">
        <v>2019</v>
      </c>
    </row>
    <row r="25" customFormat="false" ht="12.75" hidden="false" customHeight="false" outlineLevel="0" collapsed="false">
      <c r="A25" s="65" t="n">
        <v>18</v>
      </c>
      <c r="B25" s="68" t="s">
        <v>1102</v>
      </c>
      <c r="C25" s="65" t="n">
        <v>1950</v>
      </c>
      <c r="D25" s="65" t="s">
        <v>1088</v>
      </c>
      <c r="E25" s="70" t="s">
        <v>1091</v>
      </c>
      <c r="F25" s="65" t="n">
        <v>4</v>
      </c>
      <c r="G25" s="65" t="n">
        <v>4</v>
      </c>
      <c r="H25" s="65" t="n">
        <v>32</v>
      </c>
      <c r="I25" s="70" t="n">
        <f aca="false">K25</f>
        <v>15120</v>
      </c>
      <c r="J25" s="70"/>
      <c r="K25" s="70" t="n">
        <v>15120</v>
      </c>
      <c r="L25" s="70"/>
      <c r="M25" s="65" t="n">
        <v>2019</v>
      </c>
    </row>
    <row r="26" customFormat="false" ht="12.75" hidden="false" customHeight="false" outlineLevel="0" collapsed="false">
      <c r="A26" s="65" t="n">
        <v>19</v>
      </c>
      <c r="B26" s="68" t="s">
        <v>1103</v>
      </c>
      <c r="C26" s="65" t="n">
        <v>1949</v>
      </c>
      <c r="D26" s="65" t="s">
        <v>1088</v>
      </c>
      <c r="E26" s="70" t="s">
        <v>1097</v>
      </c>
      <c r="F26" s="65" t="n">
        <v>2</v>
      </c>
      <c r="G26" s="65" t="n">
        <v>1</v>
      </c>
      <c r="H26" s="65" t="n">
        <v>13</v>
      </c>
      <c r="I26" s="70" t="n">
        <f aca="false">K26</f>
        <v>19668.5</v>
      </c>
      <c r="J26" s="70"/>
      <c r="K26" s="70" t="n">
        <v>19668.5</v>
      </c>
      <c r="L26" s="70"/>
      <c r="M26" s="65" t="n">
        <v>2019</v>
      </c>
    </row>
    <row r="27" s="9" customFormat="true" ht="12.75" hidden="false" customHeight="false" outlineLevel="0" collapsed="false">
      <c r="A27" s="65" t="n">
        <v>20</v>
      </c>
      <c r="B27" s="68" t="s">
        <v>1104</v>
      </c>
      <c r="C27" s="65" t="n">
        <v>1959</v>
      </c>
      <c r="D27" s="65" t="s">
        <v>1081</v>
      </c>
      <c r="E27" s="70" t="s">
        <v>1091</v>
      </c>
      <c r="F27" s="65" t="n">
        <v>2</v>
      </c>
      <c r="G27" s="65" t="n">
        <v>2</v>
      </c>
      <c r="H27" s="65" t="n">
        <v>18</v>
      </c>
      <c r="I27" s="70" t="n">
        <f aca="false">K27</f>
        <v>25751</v>
      </c>
      <c r="J27" s="70"/>
      <c r="K27" s="70" t="n">
        <v>25751</v>
      </c>
      <c r="L27" s="70"/>
      <c r="M27" s="65" t="n">
        <v>2019</v>
      </c>
    </row>
    <row r="28" s="9" customFormat="true" ht="12.75" hidden="false" customHeight="false" outlineLevel="0" collapsed="false">
      <c r="A28" s="65" t="n">
        <v>21</v>
      </c>
      <c r="B28" s="68" t="s">
        <v>1105</v>
      </c>
      <c r="C28" s="65" t="n">
        <v>1952</v>
      </c>
      <c r="D28" s="70"/>
      <c r="E28" s="70" t="s">
        <v>1091</v>
      </c>
      <c r="F28" s="65" t="n">
        <v>2</v>
      </c>
      <c r="G28" s="65" t="n">
        <v>2</v>
      </c>
      <c r="H28" s="65" t="n">
        <v>12</v>
      </c>
      <c r="I28" s="70" t="n">
        <v>19590</v>
      </c>
      <c r="J28" s="70"/>
      <c r="K28" s="70" t="n">
        <v>19590</v>
      </c>
      <c r="L28" s="70"/>
      <c r="M28" s="65" t="n">
        <v>2019</v>
      </c>
    </row>
    <row r="29" s="9" customFormat="true" ht="12.75" hidden="false" customHeight="false" outlineLevel="0" collapsed="false">
      <c r="A29" s="65" t="n">
        <v>22</v>
      </c>
      <c r="B29" s="68" t="s">
        <v>1106</v>
      </c>
      <c r="C29" s="65" t="n">
        <v>1974</v>
      </c>
      <c r="D29" s="65" t="s">
        <v>1081</v>
      </c>
      <c r="E29" s="70" t="s">
        <v>1082</v>
      </c>
      <c r="F29" s="65" t="n">
        <v>5</v>
      </c>
      <c r="G29" s="65" t="n">
        <v>8</v>
      </c>
      <c r="H29" s="65" t="n">
        <v>115</v>
      </c>
      <c r="I29" s="70" t="n">
        <v>73070</v>
      </c>
      <c r="J29" s="70"/>
      <c r="K29" s="70" t="n">
        <v>73070</v>
      </c>
      <c r="L29" s="70"/>
      <c r="M29" s="65" t="n">
        <v>2019</v>
      </c>
    </row>
    <row r="30" s="9" customFormat="true" ht="12.75" hidden="false" customHeight="false" outlineLevel="0" collapsed="false">
      <c r="A30" s="65" t="n">
        <v>23</v>
      </c>
      <c r="B30" s="68" t="s">
        <v>1107</v>
      </c>
      <c r="C30" s="65" t="n">
        <v>1967</v>
      </c>
      <c r="D30" s="65" t="s">
        <v>1088</v>
      </c>
      <c r="E30" s="70" t="s">
        <v>1097</v>
      </c>
      <c r="F30" s="65" t="n">
        <v>5</v>
      </c>
      <c r="G30" s="65" t="n">
        <v>4</v>
      </c>
      <c r="H30" s="65" t="n">
        <v>70</v>
      </c>
      <c r="I30" s="70" t="n">
        <f aca="false">K30</f>
        <v>52529</v>
      </c>
      <c r="J30" s="70"/>
      <c r="K30" s="70" t="n">
        <v>52529</v>
      </c>
      <c r="L30" s="70"/>
      <c r="M30" s="65" t="n">
        <v>2019</v>
      </c>
    </row>
    <row r="31" s="9" customFormat="true" ht="12.75" hidden="false" customHeight="false" outlineLevel="0" collapsed="false">
      <c r="A31" s="65" t="n">
        <v>24</v>
      </c>
      <c r="B31" s="68" t="s">
        <v>1108</v>
      </c>
      <c r="C31" s="65" t="n">
        <v>1965</v>
      </c>
      <c r="D31" s="65" t="s">
        <v>1088</v>
      </c>
      <c r="E31" s="70" t="s">
        <v>1091</v>
      </c>
      <c r="F31" s="65" t="n">
        <v>5</v>
      </c>
      <c r="G31" s="65" t="n">
        <v>4</v>
      </c>
      <c r="H31" s="65" t="n">
        <v>80</v>
      </c>
      <c r="I31" s="70" t="n">
        <f aca="false">K31</f>
        <v>53294</v>
      </c>
      <c r="J31" s="70"/>
      <c r="K31" s="70" t="n">
        <v>53294</v>
      </c>
      <c r="L31" s="70"/>
      <c r="M31" s="65" t="n">
        <v>2019</v>
      </c>
    </row>
    <row r="32" s="9" customFormat="true" ht="12.75" hidden="false" customHeight="false" outlineLevel="0" collapsed="false">
      <c r="A32" s="65" t="n">
        <v>25</v>
      </c>
      <c r="B32" s="90" t="s">
        <v>1109</v>
      </c>
      <c r="C32" s="65" t="n">
        <v>1934</v>
      </c>
      <c r="D32" s="65" t="s">
        <v>1088</v>
      </c>
      <c r="E32" s="70" t="s">
        <v>1091</v>
      </c>
      <c r="F32" s="65" t="n">
        <v>4</v>
      </c>
      <c r="G32" s="65" t="n">
        <v>3</v>
      </c>
      <c r="H32" s="65" t="n">
        <v>24</v>
      </c>
      <c r="I32" s="70" t="n">
        <f aca="false">K32</f>
        <v>26210</v>
      </c>
      <c r="J32" s="70"/>
      <c r="K32" s="70" t="n">
        <v>26210</v>
      </c>
      <c r="L32" s="70"/>
      <c r="M32" s="65" t="n">
        <v>2019</v>
      </c>
    </row>
    <row r="33" customFormat="false" ht="12.75" hidden="false" customHeight="false" outlineLevel="0" collapsed="false">
      <c r="A33" s="65" t="n">
        <v>26</v>
      </c>
      <c r="B33" s="68" t="s">
        <v>1110</v>
      </c>
      <c r="C33" s="65" t="n">
        <v>1974</v>
      </c>
      <c r="D33" s="65" t="s">
        <v>1081</v>
      </c>
      <c r="E33" s="70" t="s">
        <v>1097</v>
      </c>
      <c r="F33" s="65" t="n">
        <v>5</v>
      </c>
      <c r="G33" s="65" t="n">
        <v>4</v>
      </c>
      <c r="H33" s="65" t="n">
        <v>70</v>
      </c>
      <c r="I33" s="70" t="n">
        <f aca="false">K33</f>
        <v>52529</v>
      </c>
      <c r="J33" s="70"/>
      <c r="K33" s="70" t="n">
        <v>52529</v>
      </c>
      <c r="L33" s="70"/>
      <c r="M33" s="65" t="n">
        <v>2019</v>
      </c>
    </row>
    <row r="34" customFormat="false" ht="12.75" hidden="false" customHeight="false" outlineLevel="0" collapsed="false">
      <c r="A34" s="65" t="n">
        <v>27</v>
      </c>
      <c r="B34" s="68" t="s">
        <v>1111</v>
      </c>
      <c r="C34" s="65" t="n">
        <v>1936</v>
      </c>
      <c r="D34" s="65" t="s">
        <v>1081</v>
      </c>
      <c r="E34" s="70" t="s">
        <v>1091</v>
      </c>
      <c r="F34" s="65" t="n">
        <v>4</v>
      </c>
      <c r="G34" s="65" t="n">
        <v>7</v>
      </c>
      <c r="H34" s="65" t="n">
        <v>54</v>
      </c>
      <c r="I34" s="70" t="n">
        <f aca="false">K34</f>
        <v>45605</v>
      </c>
      <c r="J34" s="70"/>
      <c r="K34" s="70" t="n">
        <v>45605</v>
      </c>
      <c r="L34" s="70"/>
      <c r="M34" s="65" t="n">
        <v>2019</v>
      </c>
    </row>
    <row r="35" customFormat="false" ht="12.75" hidden="false" customHeight="false" outlineLevel="0" collapsed="false">
      <c r="A35" s="65" t="n">
        <v>28</v>
      </c>
      <c r="B35" s="68" t="s">
        <v>1112</v>
      </c>
      <c r="C35" s="65" t="n">
        <v>1968</v>
      </c>
      <c r="D35" s="65" t="s">
        <v>1088</v>
      </c>
      <c r="E35" s="70" t="s">
        <v>1097</v>
      </c>
      <c r="F35" s="65" t="n">
        <v>2</v>
      </c>
      <c r="G35" s="65" t="n">
        <v>3</v>
      </c>
      <c r="H35" s="65" t="n">
        <v>12</v>
      </c>
      <c r="I35" s="70" t="n">
        <f aca="false">K35</f>
        <v>19592</v>
      </c>
      <c r="J35" s="70"/>
      <c r="K35" s="70" t="n">
        <v>19592</v>
      </c>
      <c r="L35" s="70"/>
      <c r="M35" s="65" t="n">
        <v>2019</v>
      </c>
    </row>
    <row r="36" customFormat="false" ht="12.75" hidden="false" customHeight="false" outlineLevel="0" collapsed="false">
      <c r="A36" s="65" t="n">
        <v>29</v>
      </c>
      <c r="B36" s="68" t="s">
        <v>1113</v>
      </c>
      <c r="C36" s="65" t="n">
        <v>1972</v>
      </c>
      <c r="D36" s="65" t="s">
        <v>1088</v>
      </c>
      <c r="E36" s="70" t="s">
        <v>1097</v>
      </c>
      <c r="F36" s="65" t="n">
        <v>2</v>
      </c>
      <c r="G36" s="65" t="n">
        <v>2</v>
      </c>
      <c r="H36" s="65" t="n">
        <v>12</v>
      </c>
      <c r="I36" s="70" t="n">
        <f aca="false">K36</f>
        <v>19592</v>
      </c>
      <c r="J36" s="70"/>
      <c r="K36" s="70" t="n">
        <v>19592</v>
      </c>
      <c r="L36" s="70"/>
      <c r="M36" s="65" t="n">
        <v>2019</v>
      </c>
    </row>
    <row r="37" customFormat="false" ht="12.75" hidden="false" customHeight="false" outlineLevel="0" collapsed="false">
      <c r="A37" s="65" t="n">
        <v>30</v>
      </c>
      <c r="B37" s="68" t="s">
        <v>1114</v>
      </c>
      <c r="C37" s="65" t="n">
        <v>1972</v>
      </c>
      <c r="D37" s="65" t="s">
        <v>1088</v>
      </c>
      <c r="E37" s="70" t="s">
        <v>1097</v>
      </c>
      <c r="F37" s="65" t="n">
        <v>2</v>
      </c>
      <c r="G37" s="65" t="n">
        <v>2</v>
      </c>
      <c r="H37" s="65" t="n">
        <v>12</v>
      </c>
      <c r="I37" s="70" t="n">
        <f aca="false">K37</f>
        <v>19592</v>
      </c>
      <c r="J37" s="70"/>
      <c r="K37" s="70" t="n">
        <v>19592</v>
      </c>
      <c r="L37" s="70"/>
      <c r="M37" s="65" t="n">
        <v>2019</v>
      </c>
    </row>
    <row r="38" customFormat="false" ht="12.75" hidden="false" customHeight="false" outlineLevel="0" collapsed="false">
      <c r="A38" s="65" t="n">
        <v>31</v>
      </c>
      <c r="B38" s="68" t="s">
        <v>1115</v>
      </c>
      <c r="C38" s="65" t="n">
        <v>1972</v>
      </c>
      <c r="D38" s="65" t="s">
        <v>1088</v>
      </c>
      <c r="E38" s="70" t="s">
        <v>1097</v>
      </c>
      <c r="F38" s="65" t="n">
        <v>2</v>
      </c>
      <c r="G38" s="65" t="n">
        <v>2</v>
      </c>
      <c r="H38" s="65" t="n">
        <v>12</v>
      </c>
      <c r="I38" s="70" t="n">
        <f aca="false">K38</f>
        <v>19592</v>
      </c>
      <c r="J38" s="70"/>
      <c r="K38" s="70" t="n">
        <v>19592</v>
      </c>
      <c r="L38" s="70"/>
      <c r="M38" s="65" t="n">
        <v>2019</v>
      </c>
    </row>
    <row r="39" customFormat="false" ht="12.75" hidden="false" customHeight="true" outlineLevel="0" collapsed="false">
      <c r="A39" s="47" t="s">
        <v>1017</v>
      </c>
      <c r="B39" s="47"/>
      <c r="C39" s="49" t="n">
        <v>31</v>
      </c>
      <c r="D39" s="49"/>
      <c r="E39" s="54"/>
      <c r="F39" s="54"/>
      <c r="G39" s="54"/>
      <c r="H39" s="54"/>
      <c r="I39" s="54" t="n">
        <f aca="false">SUM(I8:I38)</f>
        <v>3096558.86</v>
      </c>
      <c r="J39" s="54" t="n">
        <f aca="false">SUM(J8:J38)</f>
        <v>1884278.79</v>
      </c>
      <c r="K39" s="54" t="n">
        <f aca="false">SUM(K8:K38)</f>
        <v>1171956.5</v>
      </c>
      <c r="L39" s="54" t="n">
        <f aca="false">SUM(L8:L38)</f>
        <v>40323.57</v>
      </c>
      <c r="M39" s="54"/>
    </row>
    <row r="40" customFormat="false" ht="12.75" hidden="false" customHeight="true" outlineLevel="0" collapsed="false">
      <c r="A40" s="90" t="s">
        <v>41</v>
      </c>
      <c r="B40" s="90"/>
      <c r="C40" s="65"/>
      <c r="D40" s="65"/>
      <c r="E40" s="105"/>
      <c r="F40" s="65"/>
      <c r="G40" s="105"/>
      <c r="H40" s="65"/>
      <c r="I40" s="105"/>
      <c r="J40" s="105"/>
      <c r="K40" s="70"/>
      <c r="L40" s="70"/>
      <c r="M40" s="70"/>
    </row>
    <row r="41" s="9" customFormat="true" ht="12.75" hidden="false" customHeight="false" outlineLevel="0" collapsed="false">
      <c r="A41" s="65" t="n">
        <v>1</v>
      </c>
      <c r="B41" s="68" t="s">
        <v>1083</v>
      </c>
      <c r="C41" s="65" t="n">
        <v>1967</v>
      </c>
      <c r="D41" s="65" t="s">
        <v>1081</v>
      </c>
      <c r="E41" s="70" t="s">
        <v>1082</v>
      </c>
      <c r="F41" s="65" t="n">
        <v>5</v>
      </c>
      <c r="G41" s="65" t="n">
        <v>4</v>
      </c>
      <c r="H41" s="65" t="n">
        <v>63</v>
      </c>
      <c r="I41" s="70" t="n">
        <f aca="false">J41+L41</f>
        <v>1889130</v>
      </c>
      <c r="J41" s="70" t="n">
        <v>1849550</v>
      </c>
      <c r="K41" s="70"/>
      <c r="L41" s="70" t="n">
        <v>39580</v>
      </c>
      <c r="M41" s="65" t="n">
        <v>2020</v>
      </c>
    </row>
    <row r="42" s="9" customFormat="true" ht="12.75" hidden="false" customHeight="false" outlineLevel="0" collapsed="false">
      <c r="A42" s="65" t="n">
        <v>2</v>
      </c>
      <c r="B42" s="68" t="s">
        <v>1084</v>
      </c>
      <c r="C42" s="65" t="n">
        <v>1966</v>
      </c>
      <c r="D42" s="65" t="s">
        <v>1081</v>
      </c>
      <c r="E42" s="70" t="s">
        <v>1082</v>
      </c>
      <c r="F42" s="65" t="n">
        <v>5</v>
      </c>
      <c r="G42" s="65" t="n">
        <v>4</v>
      </c>
      <c r="H42" s="65" t="n">
        <v>80</v>
      </c>
      <c r="I42" s="70" t="n">
        <f aca="false">J42+L42</f>
        <v>4543192.827914</v>
      </c>
      <c r="J42" s="70" t="n">
        <v>4448005.51</v>
      </c>
      <c r="K42" s="70"/>
      <c r="L42" s="70" t="n">
        <v>95187.317914</v>
      </c>
      <c r="M42" s="65" t="n">
        <v>2020</v>
      </c>
      <c r="N42" s="158"/>
    </row>
    <row r="43" s="9" customFormat="true" ht="12.75" hidden="false" customHeight="false" outlineLevel="0" collapsed="false">
      <c r="A43" s="65" t="n">
        <v>3</v>
      </c>
      <c r="B43" s="68" t="s">
        <v>1085</v>
      </c>
      <c r="C43" s="65" t="n">
        <v>1966</v>
      </c>
      <c r="D43" s="65" t="s">
        <v>1081</v>
      </c>
      <c r="E43" s="70" t="s">
        <v>1082</v>
      </c>
      <c r="F43" s="65" t="n">
        <v>5</v>
      </c>
      <c r="G43" s="65" t="n">
        <v>4</v>
      </c>
      <c r="H43" s="65" t="n">
        <v>80</v>
      </c>
      <c r="I43" s="70" t="n">
        <f aca="false">J43+L43</f>
        <v>4561226.482462</v>
      </c>
      <c r="J43" s="70" t="n">
        <v>4465661.33</v>
      </c>
      <c r="K43" s="70"/>
      <c r="L43" s="70" t="n">
        <v>95565.152462</v>
      </c>
      <c r="M43" s="65" t="n">
        <v>2020</v>
      </c>
      <c r="N43" s="158"/>
    </row>
    <row r="44" s="9" customFormat="true" ht="12.75" hidden="false" customHeight="false" outlineLevel="0" collapsed="false">
      <c r="A44" s="65" t="n">
        <v>4</v>
      </c>
      <c r="B44" s="68" t="s">
        <v>1086</v>
      </c>
      <c r="C44" s="65" t="n">
        <v>1966</v>
      </c>
      <c r="D44" s="65" t="s">
        <v>1081</v>
      </c>
      <c r="E44" s="70" t="s">
        <v>1082</v>
      </c>
      <c r="F44" s="65" t="n">
        <v>5</v>
      </c>
      <c r="G44" s="65" t="n">
        <v>4</v>
      </c>
      <c r="H44" s="65" t="n">
        <v>80</v>
      </c>
      <c r="I44" s="70" t="n">
        <f aca="false">J44+L44</f>
        <v>4567667.073372</v>
      </c>
      <c r="J44" s="70" t="n">
        <v>4471966.98</v>
      </c>
      <c r="K44" s="70"/>
      <c r="L44" s="70" t="n">
        <v>95700.093372</v>
      </c>
      <c r="M44" s="65" t="n">
        <v>2020</v>
      </c>
      <c r="N44" s="158"/>
    </row>
    <row r="45" s="162" customFormat="true" ht="12.75" hidden="false" customHeight="false" outlineLevel="0" collapsed="false">
      <c r="A45" s="159" t="n">
        <v>5</v>
      </c>
      <c r="B45" s="160" t="s">
        <v>1087</v>
      </c>
      <c r="C45" s="159" t="n">
        <v>1966</v>
      </c>
      <c r="D45" s="159" t="s">
        <v>1088</v>
      </c>
      <c r="E45" s="161" t="s">
        <v>1082</v>
      </c>
      <c r="F45" s="159" t="n">
        <v>5</v>
      </c>
      <c r="G45" s="159" t="n">
        <v>4</v>
      </c>
      <c r="H45" s="159" t="n">
        <v>80</v>
      </c>
      <c r="I45" s="161" t="n">
        <f aca="false">J45+L45</f>
        <v>4572819.5461</v>
      </c>
      <c r="J45" s="70" t="n">
        <v>4477011.5</v>
      </c>
      <c r="K45" s="161"/>
      <c r="L45" s="70" t="n">
        <v>95808.0461</v>
      </c>
      <c r="M45" s="159" t="n">
        <v>2020</v>
      </c>
    </row>
    <row r="46" s="162" customFormat="true" ht="12.75" hidden="false" customHeight="false" outlineLevel="0" collapsed="false">
      <c r="A46" s="159" t="n">
        <v>6</v>
      </c>
      <c r="B46" s="160" t="s">
        <v>1089</v>
      </c>
      <c r="C46" s="159" t="n">
        <v>1966</v>
      </c>
      <c r="D46" s="159" t="s">
        <v>1081</v>
      </c>
      <c r="E46" s="161" t="s">
        <v>1082</v>
      </c>
      <c r="F46" s="159" t="n">
        <v>5</v>
      </c>
      <c r="G46" s="159" t="n">
        <v>4</v>
      </c>
      <c r="H46" s="159" t="n">
        <v>80</v>
      </c>
      <c r="I46" s="161" t="n">
        <f aca="false">J46+L46</f>
        <v>2039787</v>
      </c>
      <c r="J46" s="161" t="n">
        <v>1997050</v>
      </c>
      <c r="K46" s="161"/>
      <c r="L46" s="161" t="n">
        <v>42737</v>
      </c>
      <c r="M46" s="159" t="n">
        <v>2020</v>
      </c>
    </row>
    <row r="47" s="162" customFormat="true" ht="12.75" hidden="false" customHeight="false" outlineLevel="0" collapsed="false">
      <c r="A47" s="159" t="n">
        <v>7</v>
      </c>
      <c r="B47" s="160" t="s">
        <v>1093</v>
      </c>
      <c r="C47" s="159" t="n">
        <v>1974</v>
      </c>
      <c r="D47" s="159" t="s">
        <v>1081</v>
      </c>
      <c r="E47" s="161" t="s">
        <v>1082</v>
      </c>
      <c r="F47" s="159" t="n">
        <v>5</v>
      </c>
      <c r="G47" s="159" t="n">
        <v>4</v>
      </c>
      <c r="H47" s="159" t="n">
        <v>68</v>
      </c>
      <c r="I47" s="161" t="n">
        <f aca="false">J47+L47</f>
        <v>1595945</v>
      </c>
      <c r="J47" s="161" t="n">
        <v>1562507</v>
      </c>
      <c r="K47" s="161"/>
      <c r="L47" s="161" t="n">
        <v>33438</v>
      </c>
      <c r="M47" s="159" t="n">
        <v>2020</v>
      </c>
    </row>
    <row r="48" s="162" customFormat="true" ht="12.75" hidden="false" customHeight="false" outlineLevel="0" collapsed="false">
      <c r="A48" s="159" t="n">
        <v>8</v>
      </c>
      <c r="B48" s="160" t="s">
        <v>1094</v>
      </c>
      <c r="C48" s="159" t="n">
        <v>1962</v>
      </c>
      <c r="D48" s="159" t="s">
        <v>1081</v>
      </c>
      <c r="E48" s="161" t="s">
        <v>1091</v>
      </c>
      <c r="F48" s="159" t="n">
        <v>4</v>
      </c>
      <c r="G48" s="159" t="n">
        <v>2</v>
      </c>
      <c r="H48" s="159" t="n">
        <v>30</v>
      </c>
      <c r="I48" s="161" t="n">
        <f aca="false">J48+L48</f>
        <v>685969</v>
      </c>
      <c r="J48" s="161" t="n">
        <v>671597</v>
      </c>
      <c r="K48" s="161"/>
      <c r="L48" s="161" t="n">
        <v>14372</v>
      </c>
      <c r="M48" s="159" t="n">
        <v>2020</v>
      </c>
    </row>
    <row r="49" s="166" customFormat="true" ht="15.75" hidden="false" customHeight="true" outlineLevel="0" collapsed="false">
      <c r="A49" s="163" t="n">
        <v>9</v>
      </c>
      <c r="B49" s="164" t="s">
        <v>1090</v>
      </c>
      <c r="C49" s="163" t="n">
        <v>1958</v>
      </c>
      <c r="D49" s="163" t="s">
        <v>1081</v>
      </c>
      <c r="E49" s="165" t="s">
        <v>1091</v>
      </c>
      <c r="F49" s="163" t="n">
        <v>3</v>
      </c>
      <c r="G49" s="163" t="n">
        <v>2</v>
      </c>
      <c r="H49" s="163" t="n">
        <v>18</v>
      </c>
      <c r="I49" s="165" t="n">
        <f aca="false">J49+L49</f>
        <v>547562</v>
      </c>
      <c r="J49" s="165" t="n">
        <v>536090</v>
      </c>
      <c r="K49" s="165"/>
      <c r="L49" s="165" t="n">
        <v>11472</v>
      </c>
      <c r="M49" s="163" t="n">
        <v>2020</v>
      </c>
    </row>
    <row r="50" s="162" customFormat="true" ht="12.75" hidden="false" customHeight="false" outlineLevel="0" collapsed="false">
      <c r="A50" s="159" t="n">
        <v>10</v>
      </c>
      <c r="B50" s="160" t="s">
        <v>1092</v>
      </c>
      <c r="C50" s="159" t="n">
        <v>1949</v>
      </c>
      <c r="D50" s="159" t="s">
        <v>1088</v>
      </c>
      <c r="E50" s="161" t="s">
        <v>1091</v>
      </c>
      <c r="F50" s="159" t="n">
        <v>5</v>
      </c>
      <c r="G50" s="159" t="n">
        <v>4</v>
      </c>
      <c r="H50" s="159" t="n">
        <v>30</v>
      </c>
      <c r="I50" s="161" t="n">
        <f aca="false">J50+L50</f>
        <v>814889</v>
      </c>
      <c r="J50" s="161" t="n">
        <v>797816</v>
      </c>
      <c r="K50" s="161"/>
      <c r="L50" s="161" t="n">
        <v>17073</v>
      </c>
      <c r="M50" s="159" t="n">
        <v>2020</v>
      </c>
    </row>
    <row r="51" s="162" customFormat="true" ht="12.75" hidden="false" customHeight="false" outlineLevel="0" collapsed="false">
      <c r="A51" s="159" t="n">
        <v>11</v>
      </c>
      <c r="B51" s="160" t="s">
        <v>1096</v>
      </c>
      <c r="C51" s="159" t="n">
        <v>1952</v>
      </c>
      <c r="D51" s="159" t="s">
        <v>1081</v>
      </c>
      <c r="E51" s="161" t="s">
        <v>1097</v>
      </c>
      <c r="F51" s="159" t="n">
        <v>2</v>
      </c>
      <c r="G51" s="159" t="n">
        <v>2</v>
      </c>
      <c r="H51" s="159" t="n">
        <v>12</v>
      </c>
      <c r="I51" s="161" t="n">
        <f aca="false">J51+L51</f>
        <v>362068</v>
      </c>
      <c r="J51" s="161" t="n">
        <v>354482</v>
      </c>
      <c r="K51" s="161"/>
      <c r="L51" s="161" t="n">
        <v>7586</v>
      </c>
      <c r="M51" s="159" t="n">
        <v>2020</v>
      </c>
    </row>
    <row r="52" s="162" customFormat="true" ht="12.75" hidden="false" customHeight="false" outlineLevel="0" collapsed="false">
      <c r="A52" s="159" t="n">
        <v>12</v>
      </c>
      <c r="B52" s="160" t="s">
        <v>1098</v>
      </c>
      <c r="C52" s="159" t="n">
        <v>1952</v>
      </c>
      <c r="D52" s="159" t="s">
        <v>1081</v>
      </c>
      <c r="E52" s="161" t="s">
        <v>1091</v>
      </c>
      <c r="F52" s="159" t="n">
        <v>4</v>
      </c>
      <c r="G52" s="159" t="n">
        <v>2</v>
      </c>
      <c r="H52" s="159" t="n">
        <v>28</v>
      </c>
      <c r="I52" s="161" t="n">
        <f aca="false">J52+L52</f>
        <v>662524</v>
      </c>
      <c r="J52" s="161" t="n">
        <v>648643</v>
      </c>
      <c r="K52" s="161"/>
      <c r="L52" s="161" t="n">
        <v>13881</v>
      </c>
      <c r="M52" s="159" t="n">
        <v>2020</v>
      </c>
    </row>
    <row r="53" s="162" customFormat="true" ht="12.75" hidden="false" customHeight="false" outlineLevel="0" collapsed="false">
      <c r="A53" s="159" t="n">
        <v>13</v>
      </c>
      <c r="B53" s="160" t="s">
        <v>1099</v>
      </c>
      <c r="C53" s="159" t="n">
        <v>1960</v>
      </c>
      <c r="D53" s="159" t="s">
        <v>1081</v>
      </c>
      <c r="E53" s="161" t="s">
        <v>1091</v>
      </c>
      <c r="F53" s="159" t="n">
        <v>3</v>
      </c>
      <c r="G53" s="159" t="n">
        <v>2</v>
      </c>
      <c r="H53" s="159" t="n">
        <v>22</v>
      </c>
      <c r="I53" s="161" t="n">
        <f aca="false">J53+L53</f>
        <v>683161</v>
      </c>
      <c r="J53" s="161" t="n">
        <v>668848</v>
      </c>
      <c r="K53" s="161"/>
      <c r="L53" s="161" t="n">
        <v>14313</v>
      </c>
      <c r="M53" s="159" t="n">
        <v>2020</v>
      </c>
    </row>
    <row r="54" s="162" customFormat="true" ht="12.75" hidden="false" customHeight="false" outlineLevel="0" collapsed="false">
      <c r="A54" s="159" t="n">
        <v>14</v>
      </c>
      <c r="B54" s="160" t="s">
        <v>1100</v>
      </c>
      <c r="C54" s="159" t="n">
        <v>1941</v>
      </c>
      <c r="D54" s="159" t="s">
        <v>1088</v>
      </c>
      <c r="E54" s="161" t="s">
        <v>1091</v>
      </c>
      <c r="F54" s="159" t="n">
        <v>4</v>
      </c>
      <c r="G54" s="159" t="n">
        <v>4</v>
      </c>
      <c r="H54" s="159" t="n">
        <v>30</v>
      </c>
      <c r="I54" s="161" t="n">
        <f aca="false">J54+L54</f>
        <v>764497</v>
      </c>
      <c r="J54" s="161" t="n">
        <v>748480</v>
      </c>
      <c r="K54" s="161"/>
      <c r="L54" s="161" t="n">
        <v>16017</v>
      </c>
      <c r="M54" s="159" t="n">
        <v>2020</v>
      </c>
    </row>
    <row r="55" s="162" customFormat="true" ht="12.75" hidden="false" customHeight="false" outlineLevel="0" collapsed="false">
      <c r="A55" s="159" t="n">
        <v>15</v>
      </c>
      <c r="B55" s="160" t="s">
        <v>1101</v>
      </c>
      <c r="C55" s="159" t="n">
        <v>1961</v>
      </c>
      <c r="D55" s="159" t="s">
        <v>1081</v>
      </c>
      <c r="E55" s="161" t="s">
        <v>1091</v>
      </c>
      <c r="F55" s="159" t="n">
        <v>3</v>
      </c>
      <c r="G55" s="159" t="n">
        <v>2</v>
      </c>
      <c r="H55" s="159" t="n">
        <v>21</v>
      </c>
      <c r="I55" s="161" t="n">
        <f aca="false">J55+L55</f>
        <v>641599</v>
      </c>
      <c r="J55" s="161" t="n">
        <v>628156</v>
      </c>
      <c r="K55" s="161"/>
      <c r="L55" s="161" t="n">
        <v>13443</v>
      </c>
      <c r="M55" s="159" t="n">
        <v>2020</v>
      </c>
    </row>
    <row r="56" s="162" customFormat="true" ht="12.75" hidden="false" customHeight="false" outlineLevel="0" collapsed="false">
      <c r="A56" s="159" t="n">
        <v>16</v>
      </c>
      <c r="B56" s="160" t="s">
        <v>1102</v>
      </c>
      <c r="C56" s="159" t="n">
        <v>1950</v>
      </c>
      <c r="D56" s="159" t="s">
        <v>1088</v>
      </c>
      <c r="E56" s="161" t="s">
        <v>1091</v>
      </c>
      <c r="F56" s="159" t="n">
        <v>4</v>
      </c>
      <c r="G56" s="159" t="n">
        <v>4</v>
      </c>
      <c r="H56" s="159" t="n">
        <v>32</v>
      </c>
      <c r="I56" s="161" t="n">
        <f aca="false">J56+L56</f>
        <v>787577</v>
      </c>
      <c r="J56" s="161" t="n">
        <v>771076</v>
      </c>
      <c r="K56" s="161"/>
      <c r="L56" s="161" t="n">
        <v>16501</v>
      </c>
      <c r="M56" s="159" t="n">
        <v>2020</v>
      </c>
    </row>
    <row r="57" s="162" customFormat="true" ht="12.75" hidden="false" customHeight="false" outlineLevel="0" collapsed="false">
      <c r="A57" s="159" t="n">
        <v>17</v>
      </c>
      <c r="B57" s="160" t="s">
        <v>1103</v>
      </c>
      <c r="C57" s="159" t="n">
        <v>1949</v>
      </c>
      <c r="D57" s="159" t="s">
        <v>1088</v>
      </c>
      <c r="E57" s="161" t="s">
        <v>1097</v>
      </c>
      <c r="F57" s="159" t="n">
        <v>2</v>
      </c>
      <c r="G57" s="159" t="n">
        <v>1</v>
      </c>
      <c r="H57" s="159" t="n">
        <v>13</v>
      </c>
      <c r="I57" s="161" t="n">
        <f aca="false">J57+L57</f>
        <v>119196</v>
      </c>
      <c r="J57" s="161" t="n">
        <v>116699</v>
      </c>
      <c r="K57" s="161"/>
      <c r="L57" s="161" t="n">
        <v>2497</v>
      </c>
      <c r="M57" s="159" t="n">
        <v>2020</v>
      </c>
    </row>
    <row r="58" s="162" customFormat="true" ht="12.75" hidden="false" customHeight="false" outlineLevel="0" collapsed="false">
      <c r="A58" s="159" t="n">
        <v>18</v>
      </c>
      <c r="B58" s="160" t="s">
        <v>1104</v>
      </c>
      <c r="C58" s="159" t="n">
        <v>1959</v>
      </c>
      <c r="D58" s="159" t="s">
        <v>1081</v>
      </c>
      <c r="E58" s="161" t="s">
        <v>1091</v>
      </c>
      <c r="F58" s="159" t="n">
        <v>2</v>
      </c>
      <c r="G58" s="159" t="n">
        <v>2</v>
      </c>
      <c r="H58" s="159" t="n">
        <v>18</v>
      </c>
      <c r="I58" s="161" t="n">
        <f aca="false">J58+L58</f>
        <v>481955</v>
      </c>
      <c r="J58" s="161" t="n">
        <v>471857</v>
      </c>
      <c r="K58" s="161"/>
      <c r="L58" s="161" t="n">
        <v>10098</v>
      </c>
      <c r="M58" s="159" t="n">
        <v>2020</v>
      </c>
    </row>
    <row r="59" s="162" customFormat="true" ht="12.75" hidden="false" customHeight="false" outlineLevel="0" collapsed="false">
      <c r="A59" s="159" t="n">
        <v>19</v>
      </c>
      <c r="B59" s="160" t="s">
        <v>1105</v>
      </c>
      <c r="C59" s="159" t="n">
        <v>1952</v>
      </c>
      <c r="D59" s="161"/>
      <c r="E59" s="161" t="s">
        <v>1091</v>
      </c>
      <c r="F59" s="159" t="n">
        <v>2</v>
      </c>
      <c r="G59" s="159" t="n">
        <v>2</v>
      </c>
      <c r="H59" s="159" t="n">
        <v>12</v>
      </c>
      <c r="I59" s="161" t="n">
        <f aca="false">J59+L59</f>
        <v>380737</v>
      </c>
      <c r="J59" s="161" t="n">
        <v>372760</v>
      </c>
      <c r="K59" s="161"/>
      <c r="L59" s="161" t="n">
        <v>7977</v>
      </c>
      <c r="M59" s="159" t="n">
        <v>2020</v>
      </c>
    </row>
    <row r="60" s="162" customFormat="true" ht="12.75" hidden="false" customHeight="false" outlineLevel="0" collapsed="false">
      <c r="A60" s="159" t="n">
        <v>20</v>
      </c>
      <c r="B60" s="160" t="s">
        <v>1106</v>
      </c>
      <c r="C60" s="159" t="n">
        <v>1974</v>
      </c>
      <c r="D60" s="159" t="s">
        <v>1081</v>
      </c>
      <c r="E60" s="161" t="s">
        <v>1082</v>
      </c>
      <c r="F60" s="159" t="n">
        <v>5</v>
      </c>
      <c r="G60" s="159" t="n">
        <v>8</v>
      </c>
      <c r="H60" s="159" t="n">
        <v>115</v>
      </c>
      <c r="I60" s="161" t="n">
        <f aca="false">J60+L60</f>
        <v>2699089</v>
      </c>
      <c r="J60" s="161" t="n">
        <v>2642539</v>
      </c>
      <c r="K60" s="161"/>
      <c r="L60" s="161" t="n">
        <v>56550</v>
      </c>
      <c r="M60" s="159" t="n">
        <v>2020</v>
      </c>
    </row>
    <row r="61" s="162" customFormat="true" ht="12.75" hidden="false" customHeight="false" outlineLevel="0" collapsed="false">
      <c r="A61" s="159" t="n">
        <v>21</v>
      </c>
      <c r="B61" s="160" t="s">
        <v>1107</v>
      </c>
      <c r="C61" s="159" t="n">
        <v>1967</v>
      </c>
      <c r="D61" s="159" t="s">
        <v>1088</v>
      </c>
      <c r="E61" s="161" t="s">
        <v>1097</v>
      </c>
      <c r="F61" s="159" t="n">
        <v>5</v>
      </c>
      <c r="G61" s="159" t="n">
        <v>4</v>
      </c>
      <c r="H61" s="159" t="n">
        <v>70</v>
      </c>
      <c r="I61" s="161" t="n">
        <f aca="false">J61+L61</f>
        <v>1426873</v>
      </c>
      <c r="J61" s="161" t="n">
        <v>1396978</v>
      </c>
      <c r="K61" s="161"/>
      <c r="L61" s="161" t="n">
        <v>29895</v>
      </c>
      <c r="M61" s="159" t="n">
        <v>2020</v>
      </c>
    </row>
    <row r="62" s="162" customFormat="true" ht="12.75" hidden="false" customHeight="false" outlineLevel="0" collapsed="false">
      <c r="A62" s="159" t="n">
        <v>22</v>
      </c>
      <c r="B62" s="160" t="s">
        <v>1108</v>
      </c>
      <c r="C62" s="159" t="n">
        <v>1965</v>
      </c>
      <c r="D62" s="159" t="s">
        <v>1088</v>
      </c>
      <c r="E62" s="161" t="s">
        <v>1091</v>
      </c>
      <c r="F62" s="159" t="n">
        <v>5</v>
      </c>
      <c r="G62" s="159" t="n">
        <v>4</v>
      </c>
      <c r="H62" s="159" t="n">
        <v>80</v>
      </c>
      <c r="I62" s="161" t="n">
        <f aca="false">J62+L62</f>
        <v>1842290</v>
      </c>
      <c r="J62" s="161" t="n">
        <v>1803691</v>
      </c>
      <c r="K62" s="161"/>
      <c r="L62" s="161" t="n">
        <v>38599</v>
      </c>
      <c r="M62" s="159" t="n">
        <v>2020</v>
      </c>
    </row>
    <row r="63" s="162" customFormat="true" ht="12.75" hidden="false" customHeight="false" outlineLevel="0" collapsed="false">
      <c r="A63" s="159" t="n">
        <v>23</v>
      </c>
      <c r="B63" s="160" t="s">
        <v>1110</v>
      </c>
      <c r="C63" s="159" t="n">
        <v>1974</v>
      </c>
      <c r="D63" s="159" t="s">
        <v>1081</v>
      </c>
      <c r="E63" s="161" t="s">
        <v>1097</v>
      </c>
      <c r="F63" s="159" t="n">
        <v>5</v>
      </c>
      <c r="G63" s="159" t="n">
        <v>4</v>
      </c>
      <c r="H63" s="159" t="n">
        <v>70</v>
      </c>
      <c r="I63" s="161" t="n">
        <f aca="false">J63+L63</f>
        <v>4987593.600704</v>
      </c>
      <c r="J63" s="70" t="n">
        <v>4883095.36</v>
      </c>
      <c r="K63" s="161"/>
      <c r="L63" s="70" t="n">
        <v>104498.240704</v>
      </c>
      <c r="M63" s="159" t="n">
        <v>2020</v>
      </c>
    </row>
    <row r="64" s="9" customFormat="true" ht="12.75" hidden="false" customHeight="false" outlineLevel="0" collapsed="false">
      <c r="A64" s="65" t="n">
        <v>24</v>
      </c>
      <c r="B64" s="68" t="s">
        <v>1111</v>
      </c>
      <c r="C64" s="65" t="n">
        <v>1936</v>
      </c>
      <c r="D64" s="65" t="s">
        <v>1081</v>
      </c>
      <c r="E64" s="70" t="s">
        <v>1091</v>
      </c>
      <c r="F64" s="65" t="n">
        <v>4</v>
      </c>
      <c r="G64" s="65" t="n">
        <v>7</v>
      </c>
      <c r="H64" s="65" t="n">
        <v>54</v>
      </c>
      <c r="I64" s="70" t="n">
        <f aca="false">J64+L64</f>
        <v>5212718.914102</v>
      </c>
      <c r="J64" s="70" t="n">
        <v>5103503.93</v>
      </c>
      <c r="K64" s="70"/>
      <c r="L64" s="70" t="n">
        <v>109214.984102</v>
      </c>
      <c r="M64" s="65" t="n">
        <v>2020</v>
      </c>
      <c r="N64" s="158"/>
      <c r="O64" s="6"/>
    </row>
    <row r="65" s="9" customFormat="true" ht="12.75" hidden="false" customHeight="false" outlineLevel="0" collapsed="false">
      <c r="A65" s="65" t="n">
        <v>25</v>
      </c>
      <c r="B65" s="68" t="s">
        <v>1112</v>
      </c>
      <c r="C65" s="65" t="n">
        <v>1968</v>
      </c>
      <c r="D65" s="65" t="s">
        <v>1088</v>
      </c>
      <c r="E65" s="70" t="s">
        <v>1097</v>
      </c>
      <c r="F65" s="65" t="n">
        <v>2</v>
      </c>
      <c r="G65" s="65" t="n">
        <v>3</v>
      </c>
      <c r="H65" s="65" t="n">
        <v>12</v>
      </c>
      <c r="I65" s="70" t="n">
        <f aca="false">J65+L65</f>
        <v>120512.8</v>
      </c>
      <c r="J65" s="70" t="n">
        <v>117688</v>
      </c>
      <c r="K65" s="70"/>
      <c r="L65" s="70" t="n">
        <v>2824.8</v>
      </c>
      <c r="M65" s="65" t="n">
        <v>2020</v>
      </c>
    </row>
    <row r="66" s="9" customFormat="true" ht="12.75" hidden="false" customHeight="false" outlineLevel="0" collapsed="false">
      <c r="A66" s="65" t="n">
        <v>26</v>
      </c>
      <c r="B66" s="68" t="s">
        <v>1113</v>
      </c>
      <c r="C66" s="65" t="n">
        <v>1972</v>
      </c>
      <c r="D66" s="65" t="s">
        <v>1088</v>
      </c>
      <c r="E66" s="70" t="s">
        <v>1097</v>
      </c>
      <c r="F66" s="65" t="n">
        <v>2</v>
      </c>
      <c r="G66" s="65" t="n">
        <v>2</v>
      </c>
      <c r="H66" s="65" t="n">
        <v>12</v>
      </c>
      <c r="I66" s="70" t="n">
        <f aca="false">J66+L66</f>
        <v>120512.8</v>
      </c>
      <c r="J66" s="70" t="n">
        <v>117688</v>
      </c>
      <c r="K66" s="70"/>
      <c r="L66" s="70" t="n">
        <v>2824.8</v>
      </c>
      <c r="M66" s="65" t="n">
        <v>2020</v>
      </c>
    </row>
    <row r="67" s="9" customFormat="true" ht="12.75" hidden="false" customHeight="false" outlineLevel="0" collapsed="false">
      <c r="A67" s="65" t="n">
        <v>27</v>
      </c>
      <c r="B67" s="68" t="s">
        <v>1114</v>
      </c>
      <c r="C67" s="65" t="n">
        <v>1972</v>
      </c>
      <c r="D67" s="65" t="s">
        <v>1088</v>
      </c>
      <c r="E67" s="70" t="s">
        <v>1097</v>
      </c>
      <c r="F67" s="65" t="n">
        <v>2</v>
      </c>
      <c r="G67" s="65" t="n">
        <v>2</v>
      </c>
      <c r="H67" s="65" t="n">
        <v>12</v>
      </c>
      <c r="I67" s="70" t="n">
        <f aca="false">J67+L67</f>
        <v>120512.8</v>
      </c>
      <c r="J67" s="70" t="n">
        <v>117688</v>
      </c>
      <c r="K67" s="70"/>
      <c r="L67" s="70" t="n">
        <v>2824.8</v>
      </c>
      <c r="M67" s="65" t="n">
        <v>2020</v>
      </c>
    </row>
    <row r="68" s="9" customFormat="true" ht="12.75" hidden="false" customHeight="false" outlineLevel="0" collapsed="false">
      <c r="A68" s="65" t="n">
        <v>28</v>
      </c>
      <c r="B68" s="68" t="s">
        <v>1115</v>
      </c>
      <c r="C68" s="65" t="n">
        <v>1972</v>
      </c>
      <c r="D68" s="65" t="s">
        <v>1088</v>
      </c>
      <c r="E68" s="70" t="s">
        <v>1097</v>
      </c>
      <c r="F68" s="65" t="n">
        <v>2</v>
      </c>
      <c r="G68" s="65" t="n">
        <v>2</v>
      </c>
      <c r="H68" s="65" t="n">
        <v>12</v>
      </c>
      <c r="I68" s="70" t="n">
        <f aca="false">J68+L68</f>
        <v>140104.8</v>
      </c>
      <c r="J68" s="70" t="n">
        <v>137280</v>
      </c>
      <c r="K68" s="70"/>
      <c r="L68" s="70" t="n">
        <v>2824.8</v>
      </c>
      <c r="M68" s="65" t="n">
        <v>2020</v>
      </c>
    </row>
    <row r="69" customFormat="false" ht="12.75" hidden="false" customHeight="true" outlineLevel="0" collapsed="false">
      <c r="A69" s="47" t="s">
        <v>1030</v>
      </c>
      <c r="B69" s="47"/>
      <c r="C69" s="49" t="n">
        <v>28</v>
      </c>
      <c r="D69" s="49"/>
      <c r="E69" s="54"/>
      <c r="F69" s="54"/>
      <c r="G69" s="54"/>
      <c r="H69" s="54"/>
      <c r="I69" s="54" t="n">
        <f aca="false">SUM(I41:I68)</f>
        <v>47371709.644654</v>
      </c>
      <c r="J69" s="54" t="n">
        <f aca="false">SUM(J41:J68)</f>
        <v>46378407.61</v>
      </c>
      <c r="K69" s="54" t="n">
        <f aca="false">SUM(K41:K68)</f>
        <v>0</v>
      </c>
      <c r="L69" s="54" t="n">
        <f aca="false">SUM(L41:L68)</f>
        <v>993302.034654</v>
      </c>
      <c r="M69" s="54"/>
    </row>
    <row r="72" customFormat="false" ht="12.75" hidden="false" customHeight="false" outlineLevel="0" collapsed="false">
      <c r="F72" s="167"/>
      <c r="G72" s="167"/>
      <c r="I72" s="168"/>
    </row>
    <row r="73" customFormat="false" ht="12.75" hidden="false" customHeight="false" outlineLevel="0" collapsed="false">
      <c r="F73" s="167"/>
      <c r="G73" s="167"/>
      <c r="I73" s="168"/>
    </row>
  </sheetData>
  <autoFilter ref="A5:M69"/>
  <mergeCells count="16">
    <mergeCell ref="A1:M2"/>
    <mergeCell ref="A3:A4"/>
    <mergeCell ref="B3:B4"/>
    <mergeCell ref="C3:C4"/>
    <mergeCell ref="D3:D4"/>
    <mergeCell ref="E3:E4"/>
    <mergeCell ref="F3:F4"/>
    <mergeCell ref="G3:G4"/>
    <mergeCell ref="H3:H4"/>
    <mergeCell ref="A6:B6"/>
    <mergeCell ref="A7:B7"/>
    <mergeCell ref="A39:B39"/>
    <mergeCell ref="A40:B40"/>
    <mergeCell ref="A69:B69"/>
    <mergeCell ref="F72:G72"/>
    <mergeCell ref="F73:G73"/>
  </mergeCells>
  <printOptions headings="false" gridLines="false" gridLinesSet="true" horizontalCentered="false" verticalCentered="false"/>
  <pageMargins left="0.520138888888889" right="0.250694444444444" top="0.232638888888889" bottom="0.2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66CC"/>
    <pageSetUpPr fitToPage="false"/>
  </sheetPr>
  <dimension ref="A1:R75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1328125" defaultRowHeight="12.75" zeroHeight="false" outlineLevelRow="0" outlineLevelCol="0"/>
  <cols>
    <col collapsed="false" customWidth="true" hidden="false" outlineLevel="0" max="1" min="1" style="0" width="5.33"/>
    <col collapsed="false" customWidth="true" hidden="false" outlineLevel="0" max="2" min="2" style="0" width="66.49"/>
    <col collapsed="false" customWidth="true" hidden="false" outlineLevel="0" max="3" min="3" style="0" width="13.5"/>
    <col collapsed="false" customWidth="true" hidden="false" outlineLevel="0" max="4" min="4" style="0" width="9.33"/>
    <col collapsed="false" customWidth="true" hidden="false" outlineLevel="0" max="5" min="5" style="0" width="12.83"/>
    <col collapsed="false" customWidth="true" hidden="false" outlineLevel="0" max="7" min="6" style="0" width="9.5"/>
    <col collapsed="false" customWidth="true" hidden="false" outlineLevel="0" max="8" min="8" style="0" width="11.48"/>
    <col collapsed="false" customWidth="true" hidden="false" outlineLevel="0" max="10" min="9" style="0" width="9.33"/>
    <col collapsed="false" customWidth="true" hidden="false" outlineLevel="0" max="11" min="11" style="0" width="11.82"/>
    <col collapsed="false" customWidth="true" hidden="false" outlineLevel="0" max="12" min="12" style="0" width="12.5"/>
    <col collapsed="false" customWidth="true" hidden="false" outlineLevel="0" max="13" min="13" style="0" width="10"/>
    <col collapsed="false" customWidth="true" hidden="false" outlineLevel="0" max="14" min="14" style="0" width="14.66"/>
    <col collapsed="false" customWidth="true" hidden="false" outlineLevel="0" max="16" min="15" style="0" width="9.66"/>
    <col collapsed="false" customWidth="true" hidden="false" outlineLevel="0" max="17" min="17" style="0" width="13.83"/>
    <col collapsed="false" customWidth="true" hidden="false" outlineLevel="0" max="18" min="18" style="0" width="9.5"/>
  </cols>
  <sheetData>
    <row r="1" customFormat="false" ht="12.75" hidden="false" customHeight="true" outlineLevel="0" collapsed="false">
      <c r="A1" s="111" t="s">
        <v>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</row>
    <row r="2" customFormat="false" ht="34.5" hidden="false" customHeight="true" outlineLevel="0" collapsed="false">
      <c r="A2" s="68" t="s">
        <v>1116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customFormat="false" ht="12.75" hidden="false" customHeight="true" outlineLevel="0" collapsed="false">
      <c r="A3" s="65" t="s">
        <v>3</v>
      </c>
      <c r="B3" s="65" t="s">
        <v>1117</v>
      </c>
      <c r="C3" s="65" t="s">
        <v>5</v>
      </c>
      <c r="D3" s="65"/>
      <c r="E3" s="150" t="s">
        <v>7</v>
      </c>
      <c r="F3" s="150" t="s">
        <v>8</v>
      </c>
      <c r="G3" s="169" t="s">
        <v>9</v>
      </c>
      <c r="H3" s="150" t="s">
        <v>10</v>
      </c>
      <c r="I3" s="65" t="s">
        <v>11</v>
      </c>
      <c r="J3" s="65"/>
      <c r="K3" s="65" t="s">
        <v>11</v>
      </c>
      <c r="L3" s="65"/>
      <c r="M3" s="150" t="s">
        <v>12</v>
      </c>
      <c r="N3" s="65" t="s">
        <v>13</v>
      </c>
      <c r="O3" s="65"/>
      <c r="P3" s="65"/>
      <c r="Q3" s="65"/>
      <c r="R3" s="150" t="s">
        <v>16</v>
      </c>
    </row>
    <row r="4" customFormat="false" ht="102" hidden="false" customHeight="true" outlineLevel="0" collapsed="false">
      <c r="A4" s="65"/>
      <c r="B4" s="65"/>
      <c r="C4" s="169" t="s">
        <v>17</v>
      </c>
      <c r="D4" s="150" t="s">
        <v>18</v>
      </c>
      <c r="E4" s="150"/>
      <c r="F4" s="150"/>
      <c r="G4" s="169"/>
      <c r="H4" s="150"/>
      <c r="I4" s="150" t="s">
        <v>19</v>
      </c>
      <c r="J4" s="150" t="s">
        <v>20</v>
      </c>
      <c r="K4" s="150" t="s">
        <v>19</v>
      </c>
      <c r="L4" s="150" t="s">
        <v>20</v>
      </c>
      <c r="M4" s="150"/>
      <c r="N4" s="149" t="s">
        <v>19</v>
      </c>
      <c r="O4" s="150" t="s">
        <v>21</v>
      </c>
      <c r="P4" s="150" t="s">
        <v>22</v>
      </c>
      <c r="Q4" s="170" t="s">
        <v>23</v>
      </c>
      <c r="R4" s="150"/>
    </row>
    <row r="5" customFormat="false" ht="12.75" hidden="false" customHeight="false" outlineLevel="0" collapsed="false">
      <c r="A5" s="65"/>
      <c r="B5" s="65"/>
      <c r="C5" s="169"/>
      <c r="D5" s="150"/>
      <c r="E5" s="150"/>
      <c r="F5" s="150"/>
      <c r="G5" s="169"/>
      <c r="H5" s="65" t="s">
        <v>24</v>
      </c>
      <c r="I5" s="65" t="s">
        <v>24</v>
      </c>
      <c r="J5" s="65" t="s">
        <v>24</v>
      </c>
      <c r="K5" s="65" t="s">
        <v>24</v>
      </c>
      <c r="L5" s="65" t="s">
        <v>24</v>
      </c>
      <c r="M5" s="65" t="s">
        <v>25</v>
      </c>
      <c r="N5" s="70" t="s">
        <v>26</v>
      </c>
      <c r="O5" s="65" t="s">
        <v>26</v>
      </c>
      <c r="P5" s="65" t="s">
        <v>26</v>
      </c>
      <c r="Q5" s="171" t="s">
        <v>26</v>
      </c>
      <c r="R5" s="150"/>
    </row>
    <row r="6" customFormat="false" ht="12.8" hidden="false" customHeight="false" outlineLevel="0" collapsed="false">
      <c r="A6" s="28" t="s">
        <v>28</v>
      </c>
      <c r="B6" s="28" t="s">
        <v>950</v>
      </c>
      <c r="C6" s="172" t="s">
        <v>29</v>
      </c>
      <c r="D6" s="28" t="s">
        <v>30</v>
      </c>
      <c r="E6" s="28" t="s">
        <v>1118</v>
      </c>
      <c r="F6" s="28" t="s">
        <v>1119</v>
      </c>
      <c r="G6" s="172" t="s">
        <v>1120</v>
      </c>
      <c r="H6" s="28" t="s">
        <v>1121</v>
      </c>
      <c r="I6" s="28" t="s">
        <v>1122</v>
      </c>
      <c r="J6" s="28" t="s">
        <v>1123</v>
      </c>
      <c r="K6" s="28" t="n">
        <v>11</v>
      </c>
      <c r="L6" s="28" t="n">
        <v>12</v>
      </c>
      <c r="M6" s="28" t="n">
        <v>13</v>
      </c>
      <c r="N6" s="173" t="n">
        <v>14</v>
      </c>
      <c r="O6" s="28" t="n">
        <v>15</v>
      </c>
      <c r="P6" s="28" t="n">
        <v>16</v>
      </c>
      <c r="Q6" s="174" t="n">
        <v>17</v>
      </c>
      <c r="R6" s="28" t="n">
        <v>18</v>
      </c>
    </row>
    <row r="7" customFormat="false" ht="12.75" hidden="false" customHeight="true" outlineLevel="0" collapsed="false">
      <c r="A7" s="31" t="s">
        <v>31</v>
      </c>
      <c r="B7" s="31"/>
      <c r="C7" s="32"/>
      <c r="D7" s="33"/>
      <c r="E7" s="31"/>
      <c r="F7" s="33"/>
      <c r="G7" s="32"/>
      <c r="H7" s="34"/>
      <c r="I7" s="34"/>
      <c r="J7" s="34"/>
      <c r="K7" s="34"/>
      <c r="L7" s="34"/>
      <c r="M7" s="33"/>
      <c r="N7" s="34"/>
      <c r="O7" s="33"/>
      <c r="P7" s="33"/>
      <c r="Q7" s="175"/>
      <c r="R7" s="33"/>
    </row>
    <row r="8" customFormat="false" ht="12.75" hidden="false" customHeight="true" outlineLevel="0" collapsed="false">
      <c r="A8" s="47" t="s">
        <v>1124</v>
      </c>
      <c r="B8" s="47"/>
      <c r="C8" s="48" t="n">
        <f aca="false">C248+C261+C279+C316+C366+C382+C433+C509+C579+C645+C666+C726+C748+C752</f>
        <v>703</v>
      </c>
      <c r="D8" s="48"/>
      <c r="E8" s="48"/>
      <c r="F8" s="48"/>
      <c r="G8" s="48"/>
      <c r="H8" s="53" t="n">
        <f aca="false">H248+H261+H279+H316+H366+H382+H433+H509+H579+H645+H666+H726+H748+H752</f>
        <v>312662.01</v>
      </c>
      <c r="I8" s="53" t="n">
        <f aca="false">I248+I261+I279+I316+I366+I382+I433+I509+I579+I645+I666+I726+I748+I752</f>
        <v>0</v>
      </c>
      <c r="J8" s="53" t="n">
        <f aca="false">J248+J261+J279+J316+J366+J382+J433+J509+J579+J645+J666+J726+J748+J752</f>
        <v>0</v>
      </c>
      <c r="K8" s="53" t="n">
        <f aca="false">K248+K261+K279+K316+K366+K382+K433+K509+K579+K645+K666+K726+K748+K752</f>
        <v>270078.64</v>
      </c>
      <c r="L8" s="53" t="n">
        <f aca="false">L248+L261+L279+L316+L366+L382+L433+L509+L579+L645+L666+L726+L748+L752</f>
        <v>193103.29</v>
      </c>
      <c r="M8" s="53" t="n">
        <f aca="false">M248+M261+M279+M316+M366+M382+M433+M509+M579+M645+M666+M726+M748+M752</f>
        <v>7882</v>
      </c>
      <c r="N8" s="53" t="n">
        <f aca="false">N248+N261+N279+N316+N366+N382+N433+N509+N579+N645+N666+N726+N748+N752</f>
        <v>20248826.8898</v>
      </c>
      <c r="O8" s="53"/>
      <c r="P8" s="53"/>
      <c r="Q8" s="53" t="n">
        <f aca="false">Q248+Q261+Q279+Q316+Q366+Q382+Q433+Q509+Q579+Q645+Q666+Q726+Q748+Q752</f>
        <v>20248826.8898</v>
      </c>
      <c r="R8" s="49"/>
    </row>
    <row r="9" customFormat="false" ht="12.75" hidden="false" customHeight="false" outlineLevel="0" collapsed="false">
      <c r="A9" s="176"/>
      <c r="B9" s="177" t="s">
        <v>41</v>
      </c>
      <c r="C9" s="178"/>
      <c r="D9" s="176"/>
      <c r="E9" s="179"/>
      <c r="F9" s="176"/>
      <c r="G9" s="178"/>
      <c r="H9" s="176"/>
      <c r="I9" s="176"/>
      <c r="J9" s="176"/>
      <c r="K9" s="176"/>
      <c r="L9" s="180"/>
      <c r="M9" s="176"/>
      <c r="N9" s="181"/>
      <c r="O9" s="181"/>
      <c r="P9" s="181"/>
      <c r="Q9" s="182"/>
      <c r="R9" s="176"/>
    </row>
    <row r="10" s="9" customFormat="true" ht="12.75" hidden="false" customHeight="false" outlineLevel="0" collapsed="false">
      <c r="A10" s="176" t="n">
        <v>1</v>
      </c>
      <c r="B10" s="179" t="s">
        <v>1125</v>
      </c>
      <c r="C10" s="178" t="n">
        <v>1932</v>
      </c>
      <c r="D10" s="176" t="n">
        <v>1965</v>
      </c>
      <c r="E10" s="179" t="s">
        <v>54</v>
      </c>
      <c r="F10" s="176" t="n">
        <v>2</v>
      </c>
      <c r="G10" s="178" t="n">
        <v>1</v>
      </c>
      <c r="H10" s="176" t="n">
        <v>278.4</v>
      </c>
      <c r="I10" s="176"/>
      <c r="J10" s="176"/>
      <c r="K10" s="176" t="n">
        <v>158.4</v>
      </c>
      <c r="L10" s="176" t="n">
        <v>278.2</v>
      </c>
      <c r="M10" s="176" t="n">
        <v>6</v>
      </c>
      <c r="N10" s="181" t="n">
        <v>18020</v>
      </c>
      <c r="O10" s="181" t="n">
        <v>0</v>
      </c>
      <c r="P10" s="181" t="n">
        <v>0</v>
      </c>
      <c r="Q10" s="183" t="n">
        <v>18020</v>
      </c>
      <c r="R10" s="176" t="n">
        <v>2019</v>
      </c>
    </row>
    <row r="11" s="9" customFormat="true" ht="12.75" hidden="false" customHeight="false" outlineLevel="0" collapsed="false">
      <c r="A11" s="176" t="n">
        <f aca="false">A10+1</f>
        <v>2</v>
      </c>
      <c r="B11" s="179" t="s">
        <v>1126</v>
      </c>
      <c r="C11" s="178" t="n">
        <v>1938</v>
      </c>
      <c r="D11" s="176" t="n">
        <v>1970</v>
      </c>
      <c r="E11" s="179" t="s">
        <v>54</v>
      </c>
      <c r="F11" s="176" t="n">
        <v>2</v>
      </c>
      <c r="G11" s="178" t="n">
        <v>2</v>
      </c>
      <c r="H11" s="176" t="n">
        <v>665.5</v>
      </c>
      <c r="I11" s="176"/>
      <c r="J11" s="176"/>
      <c r="K11" s="176" t="n">
        <v>584.4</v>
      </c>
      <c r="L11" s="176" t="n">
        <v>584.2</v>
      </c>
      <c r="M11" s="176" t="n">
        <v>9</v>
      </c>
      <c r="N11" s="181" t="n">
        <v>43100</v>
      </c>
      <c r="O11" s="181" t="n">
        <v>0</v>
      </c>
      <c r="P11" s="181" t="n">
        <v>0</v>
      </c>
      <c r="Q11" s="183" t="n">
        <v>43100</v>
      </c>
      <c r="R11" s="176" t="n">
        <v>2019</v>
      </c>
    </row>
    <row r="12" s="9" customFormat="true" ht="12.75" hidden="false" customHeight="false" outlineLevel="0" collapsed="false">
      <c r="A12" s="176" t="n">
        <f aca="false">A11+1</f>
        <v>3</v>
      </c>
      <c r="B12" s="179" t="s">
        <v>1127</v>
      </c>
      <c r="C12" s="178" t="n">
        <v>1926</v>
      </c>
      <c r="D12" s="176" t="n">
        <v>1972</v>
      </c>
      <c r="E12" s="179" t="s">
        <v>54</v>
      </c>
      <c r="F12" s="176" t="n">
        <v>2</v>
      </c>
      <c r="G12" s="178" t="n">
        <v>3</v>
      </c>
      <c r="H12" s="176" t="n">
        <v>882.12</v>
      </c>
      <c r="I12" s="176"/>
      <c r="J12" s="176"/>
      <c r="K12" s="176" t="n">
        <v>735.1</v>
      </c>
      <c r="L12" s="176" t="n">
        <v>629.7</v>
      </c>
      <c r="M12" s="176" t="n">
        <v>15</v>
      </c>
      <c r="N12" s="181" t="n">
        <v>57100</v>
      </c>
      <c r="O12" s="181" t="n">
        <v>0</v>
      </c>
      <c r="P12" s="181" t="n">
        <v>0</v>
      </c>
      <c r="Q12" s="183" t="n">
        <v>57100</v>
      </c>
      <c r="R12" s="176" t="n">
        <v>2019</v>
      </c>
    </row>
    <row r="13" s="9" customFormat="true" ht="12.75" hidden="false" customHeight="false" outlineLevel="0" collapsed="false">
      <c r="A13" s="176" t="n">
        <f aca="false">A12+1</f>
        <v>4</v>
      </c>
      <c r="B13" s="179" t="s">
        <v>1128</v>
      </c>
      <c r="C13" s="178" t="n">
        <v>1946</v>
      </c>
      <c r="D13" s="176" t="n">
        <v>1972</v>
      </c>
      <c r="E13" s="179" t="s">
        <v>54</v>
      </c>
      <c r="F13" s="176" t="n">
        <v>2</v>
      </c>
      <c r="G13" s="178" t="n">
        <v>2</v>
      </c>
      <c r="H13" s="176" t="n">
        <v>428.4</v>
      </c>
      <c r="I13" s="176"/>
      <c r="J13" s="176"/>
      <c r="K13" s="176" t="n">
        <v>357</v>
      </c>
      <c r="L13" s="176" t="n">
        <v>330.6</v>
      </c>
      <c r="M13" s="176" t="n">
        <v>10</v>
      </c>
      <c r="N13" s="181" t="n">
        <v>27750</v>
      </c>
      <c r="O13" s="181" t="n">
        <v>0</v>
      </c>
      <c r="P13" s="181" t="n">
        <v>0</v>
      </c>
      <c r="Q13" s="183" t="n">
        <v>27750</v>
      </c>
      <c r="R13" s="176" t="n">
        <v>2019</v>
      </c>
    </row>
    <row r="14" s="9" customFormat="true" ht="12.75" hidden="false" customHeight="false" outlineLevel="0" collapsed="false">
      <c r="A14" s="176" t="n">
        <f aca="false">A13+1</f>
        <v>5</v>
      </c>
      <c r="B14" s="179" t="s">
        <v>1129</v>
      </c>
      <c r="C14" s="178" t="n">
        <v>1938</v>
      </c>
      <c r="D14" s="176"/>
      <c r="E14" s="179" t="s">
        <v>54</v>
      </c>
      <c r="F14" s="176" t="n">
        <v>2</v>
      </c>
      <c r="G14" s="178" t="n">
        <v>2</v>
      </c>
      <c r="H14" s="176" t="n">
        <v>461</v>
      </c>
      <c r="I14" s="176"/>
      <c r="J14" s="176"/>
      <c r="K14" s="176" t="n">
        <v>111.7</v>
      </c>
      <c r="L14" s="176" t="n">
        <v>169.6</v>
      </c>
      <c r="M14" s="184" t="n">
        <v>7</v>
      </c>
      <c r="N14" s="181" t="n">
        <v>29850</v>
      </c>
      <c r="O14" s="181" t="n">
        <v>0</v>
      </c>
      <c r="P14" s="181" t="n">
        <v>0</v>
      </c>
      <c r="Q14" s="183" t="n">
        <v>29850</v>
      </c>
      <c r="R14" s="176" t="n">
        <v>2019</v>
      </c>
    </row>
    <row r="15" s="9" customFormat="true" ht="12.75" hidden="false" customHeight="false" outlineLevel="0" collapsed="false">
      <c r="A15" s="176" t="n">
        <f aca="false">A14+1</f>
        <v>6</v>
      </c>
      <c r="B15" s="179" t="s">
        <v>1130</v>
      </c>
      <c r="C15" s="178" t="n">
        <v>1948</v>
      </c>
      <c r="D15" s="176" t="n">
        <v>1970</v>
      </c>
      <c r="E15" s="179" t="s">
        <v>54</v>
      </c>
      <c r="F15" s="176" t="n">
        <v>2</v>
      </c>
      <c r="G15" s="178" t="s">
        <v>1131</v>
      </c>
      <c r="H15" s="176" t="n">
        <v>393</v>
      </c>
      <c r="I15" s="176"/>
      <c r="J15" s="176"/>
      <c r="K15" s="176" t="n">
        <v>391.5</v>
      </c>
      <c r="L15" s="176" t="n">
        <v>346.2</v>
      </c>
      <c r="M15" s="176" t="n">
        <v>8</v>
      </c>
      <c r="N15" s="181" t="n">
        <v>25450</v>
      </c>
      <c r="O15" s="181" t="n">
        <v>0</v>
      </c>
      <c r="P15" s="181" t="n">
        <v>0</v>
      </c>
      <c r="Q15" s="183" t="n">
        <v>25450</v>
      </c>
      <c r="R15" s="176" t="n">
        <v>2019</v>
      </c>
    </row>
    <row r="16" s="9" customFormat="true" ht="12.75" hidden="false" customHeight="false" outlineLevel="0" collapsed="false">
      <c r="A16" s="176" t="n">
        <f aca="false">A15+1</f>
        <v>7</v>
      </c>
      <c r="B16" s="179" t="s">
        <v>1132</v>
      </c>
      <c r="C16" s="178" t="n">
        <v>1962</v>
      </c>
      <c r="D16" s="176"/>
      <c r="E16" s="179" t="s">
        <v>54</v>
      </c>
      <c r="F16" s="176" t="n">
        <v>2</v>
      </c>
      <c r="G16" s="178" t="n">
        <v>1</v>
      </c>
      <c r="H16" s="176" t="n">
        <v>337.3</v>
      </c>
      <c r="I16" s="176"/>
      <c r="J16" s="176"/>
      <c r="K16" s="176" t="n">
        <v>218.7</v>
      </c>
      <c r="L16" s="176" t="n">
        <v>236.6</v>
      </c>
      <c r="M16" s="176" t="n">
        <v>8</v>
      </c>
      <c r="N16" s="181" t="n">
        <v>21850</v>
      </c>
      <c r="O16" s="181" t="n">
        <v>0</v>
      </c>
      <c r="P16" s="181" t="n">
        <v>0</v>
      </c>
      <c r="Q16" s="183" t="n">
        <v>21850</v>
      </c>
      <c r="R16" s="176" t="n">
        <v>2019</v>
      </c>
    </row>
    <row r="17" s="9" customFormat="true" ht="12.75" hidden="false" customHeight="false" outlineLevel="0" collapsed="false">
      <c r="A17" s="176" t="n">
        <f aca="false">A16+1</f>
        <v>8</v>
      </c>
      <c r="B17" s="179" t="s">
        <v>1133</v>
      </c>
      <c r="C17" s="178" t="n">
        <v>1959</v>
      </c>
      <c r="D17" s="176"/>
      <c r="E17" s="179" t="s">
        <v>54</v>
      </c>
      <c r="F17" s="176" t="n">
        <v>2</v>
      </c>
      <c r="G17" s="178" t="n">
        <v>2</v>
      </c>
      <c r="H17" s="176" t="n">
        <v>540.1</v>
      </c>
      <c r="I17" s="176"/>
      <c r="J17" s="176"/>
      <c r="K17" s="176" t="n">
        <v>358</v>
      </c>
      <c r="L17" s="176" t="n">
        <v>375.5</v>
      </c>
      <c r="M17" s="176" t="n">
        <v>16</v>
      </c>
      <c r="N17" s="181" t="n">
        <v>34960</v>
      </c>
      <c r="O17" s="181" t="n">
        <v>0</v>
      </c>
      <c r="P17" s="181" t="n">
        <v>0</v>
      </c>
      <c r="Q17" s="183" t="n">
        <v>34960</v>
      </c>
      <c r="R17" s="176" t="n">
        <v>2019</v>
      </c>
    </row>
    <row r="18" s="9" customFormat="true" ht="12.75" hidden="false" customHeight="false" outlineLevel="0" collapsed="false">
      <c r="A18" s="176" t="n">
        <f aca="false">A17+1</f>
        <v>9</v>
      </c>
      <c r="B18" s="179" t="s">
        <v>1134</v>
      </c>
      <c r="C18" s="178" t="n">
        <v>1959</v>
      </c>
      <c r="D18" s="176" t="n">
        <v>1957</v>
      </c>
      <c r="E18" s="179" t="s">
        <v>54</v>
      </c>
      <c r="F18" s="176" t="n">
        <v>2</v>
      </c>
      <c r="G18" s="178" t="n">
        <v>2</v>
      </c>
      <c r="H18" s="176" t="n">
        <v>538.5</v>
      </c>
      <c r="I18" s="176"/>
      <c r="J18" s="176"/>
      <c r="K18" s="176" t="n">
        <v>348.8</v>
      </c>
      <c r="L18" s="176" t="n">
        <v>538.5</v>
      </c>
      <c r="M18" s="176" t="n">
        <v>16</v>
      </c>
      <c r="N18" s="181" t="n">
        <v>34850</v>
      </c>
      <c r="O18" s="181" t="n">
        <v>0</v>
      </c>
      <c r="P18" s="181" t="n">
        <v>0</v>
      </c>
      <c r="Q18" s="183" t="n">
        <v>34850</v>
      </c>
      <c r="R18" s="176" t="n">
        <v>2019</v>
      </c>
    </row>
    <row r="19" s="9" customFormat="true" ht="12.75" hidden="false" customHeight="false" outlineLevel="0" collapsed="false">
      <c r="A19" s="176" t="n">
        <f aca="false">A18+1</f>
        <v>10</v>
      </c>
      <c r="B19" s="179" t="s">
        <v>1135</v>
      </c>
      <c r="C19" s="178" t="n">
        <v>1958</v>
      </c>
      <c r="D19" s="176"/>
      <c r="E19" s="179" t="s">
        <v>54</v>
      </c>
      <c r="F19" s="176" t="n">
        <v>2</v>
      </c>
      <c r="G19" s="178" t="n">
        <v>2</v>
      </c>
      <c r="H19" s="176" t="n">
        <v>526</v>
      </c>
      <c r="I19" s="176"/>
      <c r="J19" s="176"/>
      <c r="K19" s="176" t="n">
        <v>348</v>
      </c>
      <c r="L19" s="176" t="n">
        <v>454.4</v>
      </c>
      <c r="M19" s="176" t="n">
        <v>16</v>
      </c>
      <c r="N19" s="181" t="n">
        <v>34050</v>
      </c>
      <c r="O19" s="181" t="n">
        <v>0</v>
      </c>
      <c r="P19" s="181" t="n">
        <v>0</v>
      </c>
      <c r="Q19" s="183" t="n">
        <v>34050</v>
      </c>
      <c r="R19" s="176" t="n">
        <v>2019</v>
      </c>
    </row>
    <row r="20" s="9" customFormat="true" ht="12.75" hidden="false" customHeight="false" outlineLevel="0" collapsed="false">
      <c r="A20" s="176" t="n">
        <f aca="false">A19+1</f>
        <v>11</v>
      </c>
      <c r="B20" s="179" t="s">
        <v>1136</v>
      </c>
      <c r="C20" s="178" t="n">
        <v>1959</v>
      </c>
      <c r="D20" s="176" t="n">
        <v>1974</v>
      </c>
      <c r="E20" s="179" t="s">
        <v>54</v>
      </c>
      <c r="F20" s="176" t="n">
        <v>2</v>
      </c>
      <c r="G20" s="178" t="n">
        <v>2</v>
      </c>
      <c r="H20" s="176" t="n">
        <v>541.4</v>
      </c>
      <c r="I20" s="176"/>
      <c r="J20" s="176"/>
      <c r="K20" s="176" t="n">
        <v>353</v>
      </c>
      <c r="L20" s="176" t="n">
        <v>436.8</v>
      </c>
      <c r="M20" s="176" t="n">
        <v>16</v>
      </c>
      <c r="N20" s="181" t="n">
        <v>35050</v>
      </c>
      <c r="O20" s="181" t="n">
        <v>0</v>
      </c>
      <c r="P20" s="181" t="n">
        <v>0</v>
      </c>
      <c r="Q20" s="183" t="n">
        <v>35050</v>
      </c>
      <c r="R20" s="176" t="n">
        <v>2019</v>
      </c>
    </row>
    <row r="21" s="9" customFormat="true" ht="12.75" hidden="false" customHeight="false" outlineLevel="0" collapsed="false">
      <c r="A21" s="176" t="n">
        <f aca="false">A20+1</f>
        <v>12</v>
      </c>
      <c r="B21" s="179" t="s">
        <v>1137</v>
      </c>
      <c r="C21" s="178" t="n">
        <v>1958</v>
      </c>
      <c r="D21" s="176" t="n">
        <v>1965</v>
      </c>
      <c r="E21" s="179" t="s">
        <v>54</v>
      </c>
      <c r="F21" s="176" t="n">
        <v>2</v>
      </c>
      <c r="G21" s="178" t="n">
        <v>2</v>
      </c>
      <c r="H21" s="176" t="n">
        <v>519.5</v>
      </c>
      <c r="I21" s="176"/>
      <c r="J21" s="176"/>
      <c r="K21" s="176" t="n">
        <v>350</v>
      </c>
      <c r="L21" s="176" t="n">
        <v>482.8</v>
      </c>
      <c r="M21" s="176" t="n">
        <v>16</v>
      </c>
      <c r="N21" s="181" t="n">
        <v>33620</v>
      </c>
      <c r="O21" s="181" t="n">
        <v>0</v>
      </c>
      <c r="P21" s="181" t="n">
        <v>0</v>
      </c>
      <c r="Q21" s="183" t="n">
        <v>33620</v>
      </c>
      <c r="R21" s="176" t="n">
        <v>2019</v>
      </c>
    </row>
    <row r="22" s="9" customFormat="true" ht="12.75" hidden="false" customHeight="false" outlineLevel="0" collapsed="false">
      <c r="A22" s="176" t="n">
        <f aca="false">A21+1</f>
        <v>13</v>
      </c>
      <c r="B22" s="179" t="s">
        <v>1138</v>
      </c>
      <c r="C22" s="178" t="n">
        <v>1959</v>
      </c>
      <c r="D22" s="176"/>
      <c r="E22" s="179" t="s">
        <v>54</v>
      </c>
      <c r="F22" s="176" t="n">
        <v>2</v>
      </c>
      <c r="G22" s="178" t="n">
        <v>2</v>
      </c>
      <c r="H22" s="176" t="n">
        <v>533.6</v>
      </c>
      <c r="I22" s="176"/>
      <c r="J22" s="176"/>
      <c r="K22" s="176" t="n">
        <v>350</v>
      </c>
      <c r="L22" s="176" t="n">
        <v>496.9</v>
      </c>
      <c r="M22" s="176" t="n">
        <v>16</v>
      </c>
      <c r="N22" s="181" t="n">
        <v>34550</v>
      </c>
      <c r="O22" s="181" t="n">
        <v>0</v>
      </c>
      <c r="P22" s="181" t="n">
        <v>0</v>
      </c>
      <c r="Q22" s="183" t="n">
        <v>34550</v>
      </c>
      <c r="R22" s="176" t="n">
        <v>2019</v>
      </c>
    </row>
    <row r="23" s="9" customFormat="true" ht="12.75" hidden="false" customHeight="false" outlineLevel="0" collapsed="false">
      <c r="A23" s="176" t="n">
        <f aca="false">A22+1</f>
        <v>14</v>
      </c>
      <c r="B23" s="179" t="s">
        <v>1139</v>
      </c>
      <c r="C23" s="178" t="n">
        <v>1941</v>
      </c>
      <c r="D23" s="176" t="n">
        <v>1968</v>
      </c>
      <c r="E23" s="179" t="s">
        <v>54</v>
      </c>
      <c r="F23" s="176" t="n">
        <v>2</v>
      </c>
      <c r="G23" s="178" t="n">
        <v>3</v>
      </c>
      <c r="H23" s="176" t="n">
        <v>836</v>
      </c>
      <c r="I23" s="176"/>
      <c r="J23" s="176"/>
      <c r="K23" s="176" t="n">
        <v>748.7</v>
      </c>
      <c r="L23" s="176" t="n">
        <v>1029.5</v>
      </c>
      <c r="M23" s="176" t="n">
        <v>33</v>
      </c>
      <c r="N23" s="181" t="n">
        <v>54100</v>
      </c>
      <c r="O23" s="181" t="n">
        <v>0</v>
      </c>
      <c r="P23" s="181" t="n">
        <v>0</v>
      </c>
      <c r="Q23" s="183" t="n">
        <v>54100</v>
      </c>
      <c r="R23" s="176" t="n">
        <v>2019</v>
      </c>
    </row>
    <row r="24" s="9" customFormat="true" ht="12.75" hidden="false" customHeight="false" outlineLevel="0" collapsed="false">
      <c r="A24" s="176" t="n">
        <f aca="false">A23+1</f>
        <v>15</v>
      </c>
      <c r="B24" s="179" t="s">
        <v>1140</v>
      </c>
      <c r="C24" s="178" t="n">
        <v>1950</v>
      </c>
      <c r="D24" s="176" t="n">
        <v>1966</v>
      </c>
      <c r="E24" s="179" t="s">
        <v>54</v>
      </c>
      <c r="F24" s="176" t="n">
        <v>2</v>
      </c>
      <c r="G24" s="178" t="n">
        <v>2</v>
      </c>
      <c r="H24" s="176" t="n">
        <v>452.2</v>
      </c>
      <c r="I24" s="176"/>
      <c r="J24" s="176"/>
      <c r="K24" s="176" t="n">
        <v>265</v>
      </c>
      <c r="L24" s="176" t="n">
        <v>313.8</v>
      </c>
      <c r="M24" s="176" t="n">
        <v>8</v>
      </c>
      <c r="N24" s="181" t="n">
        <v>29265</v>
      </c>
      <c r="O24" s="181" t="n">
        <v>0</v>
      </c>
      <c r="P24" s="181" t="n">
        <v>0</v>
      </c>
      <c r="Q24" s="183" t="n">
        <v>29265</v>
      </c>
      <c r="R24" s="176" t="n">
        <v>2019</v>
      </c>
    </row>
    <row r="25" s="9" customFormat="true" ht="12.75" hidden="false" customHeight="false" outlineLevel="0" collapsed="false">
      <c r="A25" s="176" t="n">
        <f aca="false">A24+1</f>
        <v>16</v>
      </c>
      <c r="B25" s="179" t="s">
        <v>1141</v>
      </c>
      <c r="C25" s="178" t="n">
        <v>1971</v>
      </c>
      <c r="D25" s="176"/>
      <c r="E25" s="179" t="s">
        <v>54</v>
      </c>
      <c r="F25" s="176" t="n">
        <v>2</v>
      </c>
      <c r="G25" s="178" t="n">
        <v>1</v>
      </c>
      <c r="H25" s="176" t="n">
        <v>404.4</v>
      </c>
      <c r="I25" s="176"/>
      <c r="J25" s="176"/>
      <c r="K25" s="176" t="n">
        <v>337</v>
      </c>
      <c r="L25" s="176" t="n">
        <v>331.1</v>
      </c>
      <c r="M25" s="176" t="n">
        <v>8</v>
      </c>
      <c r="N25" s="181" t="n">
        <v>26180</v>
      </c>
      <c r="O25" s="181" t="n">
        <v>0</v>
      </c>
      <c r="P25" s="181" t="n">
        <v>0</v>
      </c>
      <c r="Q25" s="183" t="n">
        <v>26180</v>
      </c>
      <c r="R25" s="176" t="n">
        <v>2019</v>
      </c>
    </row>
    <row r="26" s="9" customFormat="true" ht="12.75" hidden="false" customHeight="false" outlineLevel="0" collapsed="false">
      <c r="A26" s="176" t="n">
        <f aca="false">A25+1</f>
        <v>17</v>
      </c>
      <c r="B26" s="179" t="s">
        <v>1142</v>
      </c>
      <c r="C26" s="178" t="n">
        <v>1949</v>
      </c>
      <c r="D26" s="176"/>
      <c r="E26" s="179" t="s">
        <v>54</v>
      </c>
      <c r="F26" s="176" t="n">
        <v>2</v>
      </c>
      <c r="G26" s="178" t="n">
        <v>2</v>
      </c>
      <c r="H26" s="176" t="n">
        <v>748.4</v>
      </c>
      <c r="I26" s="176"/>
      <c r="J26" s="176"/>
      <c r="K26" s="176" t="n">
        <v>747.9</v>
      </c>
      <c r="L26" s="176" t="n">
        <v>596.7</v>
      </c>
      <c r="M26" s="176" t="n">
        <v>17</v>
      </c>
      <c r="N26" s="181" t="n">
        <v>48450</v>
      </c>
      <c r="O26" s="181" t="n">
        <v>0</v>
      </c>
      <c r="P26" s="181" t="n">
        <v>0</v>
      </c>
      <c r="Q26" s="183" t="n">
        <v>48450</v>
      </c>
      <c r="R26" s="176" t="n">
        <v>2019</v>
      </c>
    </row>
    <row r="27" s="9" customFormat="true" ht="12.75" hidden="false" customHeight="false" outlineLevel="0" collapsed="false">
      <c r="A27" s="176" t="n">
        <f aca="false">A26+1</f>
        <v>18</v>
      </c>
      <c r="B27" s="179" t="s">
        <v>1143</v>
      </c>
      <c r="C27" s="178" t="n">
        <v>1950</v>
      </c>
      <c r="D27" s="176"/>
      <c r="E27" s="179" t="s">
        <v>54</v>
      </c>
      <c r="F27" s="176" t="n">
        <v>2</v>
      </c>
      <c r="G27" s="178" t="n">
        <v>1</v>
      </c>
      <c r="H27" s="176" t="n">
        <v>420.4</v>
      </c>
      <c r="I27" s="176"/>
      <c r="J27" s="176"/>
      <c r="K27" s="176" t="n">
        <v>265.5</v>
      </c>
      <c r="L27" s="176" t="n">
        <v>203.7</v>
      </c>
      <c r="M27" s="176" t="n">
        <v>21</v>
      </c>
      <c r="N27" s="181" t="n">
        <v>27210</v>
      </c>
      <c r="O27" s="181" t="n">
        <v>0</v>
      </c>
      <c r="P27" s="181" t="n">
        <v>0</v>
      </c>
      <c r="Q27" s="183" t="n">
        <v>27210</v>
      </c>
      <c r="R27" s="176" t="n">
        <v>2019</v>
      </c>
    </row>
    <row r="28" s="9" customFormat="true" ht="12.75" hidden="false" customHeight="false" outlineLevel="0" collapsed="false">
      <c r="A28" s="176" t="n">
        <f aca="false">A27+1</f>
        <v>19</v>
      </c>
      <c r="B28" s="179" t="s">
        <v>1144</v>
      </c>
      <c r="C28" s="178" t="n">
        <v>1955</v>
      </c>
      <c r="D28" s="176" t="n">
        <v>1969</v>
      </c>
      <c r="E28" s="179" t="s">
        <v>54</v>
      </c>
      <c r="F28" s="176" t="n">
        <v>2</v>
      </c>
      <c r="G28" s="178" t="n">
        <v>2</v>
      </c>
      <c r="H28" s="176" t="n">
        <v>679</v>
      </c>
      <c r="I28" s="176"/>
      <c r="J28" s="176"/>
      <c r="K28" s="176" t="n">
        <v>408</v>
      </c>
      <c r="L28" s="176" t="n">
        <v>315.7</v>
      </c>
      <c r="M28" s="176" t="n">
        <v>19</v>
      </c>
      <c r="N28" s="181" t="n">
        <v>43950</v>
      </c>
      <c r="O28" s="181" t="n">
        <v>0</v>
      </c>
      <c r="P28" s="181" t="n">
        <v>0</v>
      </c>
      <c r="Q28" s="183" t="n">
        <v>43950</v>
      </c>
      <c r="R28" s="176" t="n">
        <v>2019</v>
      </c>
    </row>
    <row r="29" s="9" customFormat="true" ht="12.75" hidden="false" customHeight="false" outlineLevel="0" collapsed="false">
      <c r="A29" s="176" t="n">
        <f aca="false">A28+1</f>
        <v>20</v>
      </c>
      <c r="B29" s="179" t="s">
        <v>1145</v>
      </c>
      <c r="C29" s="178" t="n">
        <v>1959</v>
      </c>
      <c r="D29" s="176"/>
      <c r="E29" s="179" t="s">
        <v>54</v>
      </c>
      <c r="F29" s="176" t="n">
        <v>2</v>
      </c>
      <c r="G29" s="178" t="n">
        <v>2</v>
      </c>
      <c r="H29" s="176" t="n">
        <v>495.5</v>
      </c>
      <c r="I29" s="176"/>
      <c r="J29" s="176"/>
      <c r="K29" s="176" t="n">
        <v>495.8</v>
      </c>
      <c r="L29" s="176" t="n">
        <v>364.6</v>
      </c>
      <c r="M29" s="176" t="n">
        <v>17</v>
      </c>
      <c r="N29" s="181" t="n">
        <v>32070</v>
      </c>
      <c r="O29" s="181" t="n">
        <v>0</v>
      </c>
      <c r="P29" s="181" t="n">
        <v>0</v>
      </c>
      <c r="Q29" s="183" t="n">
        <v>32070</v>
      </c>
      <c r="R29" s="176" t="n">
        <v>2019</v>
      </c>
    </row>
    <row r="30" s="9" customFormat="true" ht="12.75" hidden="false" customHeight="false" outlineLevel="0" collapsed="false">
      <c r="A30" s="176" t="n">
        <f aca="false">A29+1</f>
        <v>21</v>
      </c>
      <c r="B30" s="179" t="s">
        <v>1146</v>
      </c>
      <c r="C30" s="178" t="n">
        <v>1960</v>
      </c>
      <c r="D30" s="176"/>
      <c r="E30" s="179" t="s">
        <v>54</v>
      </c>
      <c r="F30" s="176" t="n">
        <v>2</v>
      </c>
      <c r="G30" s="178" t="n">
        <v>1</v>
      </c>
      <c r="H30" s="176" t="n">
        <v>400</v>
      </c>
      <c r="I30" s="176"/>
      <c r="J30" s="176"/>
      <c r="K30" s="176" t="n">
        <v>253</v>
      </c>
      <c r="L30" s="176" t="n">
        <v>293.2</v>
      </c>
      <c r="M30" s="176" t="n">
        <v>8</v>
      </c>
      <c r="N30" s="181" t="n">
        <v>25900</v>
      </c>
      <c r="O30" s="181" t="n">
        <v>0</v>
      </c>
      <c r="P30" s="181" t="n">
        <v>0</v>
      </c>
      <c r="Q30" s="183" t="n">
        <v>25900</v>
      </c>
      <c r="R30" s="176" t="n">
        <v>2019</v>
      </c>
    </row>
    <row r="31" s="9" customFormat="true" ht="12.75" hidden="false" customHeight="false" outlineLevel="0" collapsed="false">
      <c r="A31" s="176" t="n">
        <f aca="false">A30+1</f>
        <v>22</v>
      </c>
      <c r="B31" s="179" t="s">
        <v>1147</v>
      </c>
      <c r="C31" s="178" t="n">
        <v>1951</v>
      </c>
      <c r="D31" s="176" t="n">
        <v>1964</v>
      </c>
      <c r="E31" s="179" t="s">
        <v>54</v>
      </c>
      <c r="F31" s="176" t="n">
        <v>2</v>
      </c>
      <c r="G31" s="178" t="n">
        <v>2</v>
      </c>
      <c r="H31" s="176" t="n">
        <v>370.7</v>
      </c>
      <c r="I31" s="176"/>
      <c r="J31" s="176"/>
      <c r="K31" s="176" t="n">
        <v>213</v>
      </c>
      <c r="L31" s="176" t="n">
        <v>278.8</v>
      </c>
      <c r="M31" s="176" t="n">
        <v>10</v>
      </c>
      <c r="N31" s="181" t="n">
        <v>24000</v>
      </c>
      <c r="O31" s="181" t="n">
        <v>0</v>
      </c>
      <c r="P31" s="181" t="n">
        <v>0</v>
      </c>
      <c r="Q31" s="183" t="n">
        <v>24000</v>
      </c>
      <c r="R31" s="176" t="n">
        <v>2019</v>
      </c>
    </row>
    <row r="32" s="9" customFormat="true" ht="12.75" hidden="false" customHeight="false" outlineLevel="0" collapsed="false">
      <c r="A32" s="176" t="n">
        <f aca="false">A31+1</f>
        <v>23</v>
      </c>
      <c r="B32" s="179" t="s">
        <v>1148</v>
      </c>
      <c r="C32" s="178" t="n">
        <v>1960</v>
      </c>
      <c r="D32" s="176"/>
      <c r="E32" s="179" t="s">
        <v>54</v>
      </c>
      <c r="F32" s="176" t="n">
        <v>2</v>
      </c>
      <c r="G32" s="178" t="n">
        <v>2</v>
      </c>
      <c r="H32" s="176" t="n">
        <v>484.6</v>
      </c>
      <c r="I32" s="176"/>
      <c r="J32" s="176"/>
      <c r="K32" s="176" t="n">
        <v>329</v>
      </c>
      <c r="L32" s="176" t="n">
        <v>420.6</v>
      </c>
      <c r="M32" s="176" t="n">
        <v>16</v>
      </c>
      <c r="N32" s="181" t="n">
        <v>31370</v>
      </c>
      <c r="O32" s="181" t="n">
        <v>0</v>
      </c>
      <c r="P32" s="181" t="n">
        <v>0</v>
      </c>
      <c r="Q32" s="183" t="n">
        <v>31370</v>
      </c>
      <c r="R32" s="176" t="n">
        <v>2019</v>
      </c>
    </row>
    <row r="33" s="9" customFormat="true" ht="12.75" hidden="false" customHeight="false" outlineLevel="0" collapsed="false">
      <c r="A33" s="176" t="n">
        <f aca="false">A32+1</f>
        <v>24</v>
      </c>
      <c r="B33" s="179" t="s">
        <v>1149</v>
      </c>
      <c r="C33" s="178" t="n">
        <v>1956</v>
      </c>
      <c r="D33" s="176"/>
      <c r="E33" s="179" t="s">
        <v>54</v>
      </c>
      <c r="F33" s="176" t="n">
        <v>2</v>
      </c>
      <c r="G33" s="178" t="n">
        <v>2</v>
      </c>
      <c r="H33" s="176" t="n">
        <v>491.9</v>
      </c>
      <c r="I33" s="176"/>
      <c r="J33" s="176"/>
      <c r="K33" s="176" t="n">
        <v>325</v>
      </c>
      <c r="L33" s="176" t="n">
        <v>192.91</v>
      </c>
      <c r="M33" s="176" t="n">
        <v>10</v>
      </c>
      <c r="N33" s="181" t="n">
        <v>31850</v>
      </c>
      <c r="O33" s="181" t="n">
        <v>0</v>
      </c>
      <c r="P33" s="181" t="n">
        <v>0</v>
      </c>
      <c r="Q33" s="183" t="n">
        <v>31850</v>
      </c>
      <c r="R33" s="176" t="n">
        <v>2019</v>
      </c>
    </row>
    <row r="34" s="9" customFormat="true" ht="12.75" hidden="false" customHeight="false" outlineLevel="0" collapsed="false">
      <c r="A34" s="176" t="n">
        <f aca="false">A33+1</f>
        <v>25</v>
      </c>
      <c r="B34" s="179" t="s">
        <v>1150</v>
      </c>
      <c r="C34" s="178" t="n">
        <v>1954</v>
      </c>
      <c r="D34" s="176"/>
      <c r="E34" s="179" t="s">
        <v>54</v>
      </c>
      <c r="F34" s="176" t="n">
        <v>2</v>
      </c>
      <c r="G34" s="178" t="n">
        <v>2</v>
      </c>
      <c r="H34" s="176" t="n">
        <v>584</v>
      </c>
      <c r="I34" s="176"/>
      <c r="J34" s="176"/>
      <c r="K34" s="176" t="n">
        <v>536</v>
      </c>
      <c r="L34" s="176" t="n">
        <v>355.2</v>
      </c>
      <c r="M34" s="176" t="n">
        <v>11</v>
      </c>
      <c r="N34" s="181" t="n">
        <v>37800</v>
      </c>
      <c r="O34" s="181" t="n">
        <v>0</v>
      </c>
      <c r="P34" s="181" t="n">
        <v>0</v>
      </c>
      <c r="Q34" s="183" t="n">
        <v>37800</v>
      </c>
      <c r="R34" s="176" t="n">
        <v>2019</v>
      </c>
    </row>
    <row r="35" s="9" customFormat="true" ht="12.75" hidden="false" customHeight="false" outlineLevel="0" collapsed="false">
      <c r="A35" s="176" t="n">
        <f aca="false">A34+1</f>
        <v>26</v>
      </c>
      <c r="B35" s="179" t="s">
        <v>1151</v>
      </c>
      <c r="C35" s="178" t="n">
        <v>1956</v>
      </c>
      <c r="D35" s="176"/>
      <c r="E35" s="179" t="s">
        <v>54</v>
      </c>
      <c r="F35" s="176" t="n">
        <v>2</v>
      </c>
      <c r="G35" s="178" t="n">
        <v>2</v>
      </c>
      <c r="H35" s="176" t="n">
        <v>489.8</v>
      </c>
      <c r="I35" s="176"/>
      <c r="J35" s="176"/>
      <c r="K35" s="176" t="n">
        <v>323</v>
      </c>
      <c r="L35" s="176" t="n">
        <v>349.23</v>
      </c>
      <c r="M35" s="176" t="n">
        <v>13</v>
      </c>
      <c r="N35" s="181" t="n">
        <v>31700</v>
      </c>
      <c r="O35" s="181" t="n">
        <v>0</v>
      </c>
      <c r="P35" s="181" t="n">
        <v>0</v>
      </c>
      <c r="Q35" s="183" t="n">
        <v>31700</v>
      </c>
      <c r="R35" s="176" t="n">
        <v>2019</v>
      </c>
    </row>
    <row r="36" s="9" customFormat="true" ht="12.75" hidden="false" customHeight="false" outlineLevel="0" collapsed="false">
      <c r="A36" s="176" t="n">
        <f aca="false">A35+1</f>
        <v>27</v>
      </c>
      <c r="B36" s="179" t="s">
        <v>1152</v>
      </c>
      <c r="C36" s="178" t="n">
        <v>1959</v>
      </c>
      <c r="D36" s="176"/>
      <c r="E36" s="179" t="s">
        <v>54</v>
      </c>
      <c r="F36" s="176" t="n">
        <v>2</v>
      </c>
      <c r="G36" s="178" t="n">
        <v>2</v>
      </c>
      <c r="H36" s="176" t="n">
        <v>489.8</v>
      </c>
      <c r="I36" s="176"/>
      <c r="J36" s="176"/>
      <c r="K36" s="176" t="n">
        <v>315</v>
      </c>
      <c r="L36" s="176" t="n">
        <v>380</v>
      </c>
      <c r="M36" s="176" t="n">
        <v>12</v>
      </c>
      <c r="N36" s="181" t="n">
        <v>31700</v>
      </c>
      <c r="O36" s="181" t="n">
        <v>0</v>
      </c>
      <c r="P36" s="181" t="n">
        <v>0</v>
      </c>
      <c r="Q36" s="183" t="n">
        <v>31700</v>
      </c>
      <c r="R36" s="176" t="n">
        <v>2019</v>
      </c>
    </row>
    <row r="37" s="9" customFormat="true" ht="12.75" hidden="false" customHeight="false" outlineLevel="0" collapsed="false">
      <c r="A37" s="176" t="n">
        <f aca="false">A36+1</f>
        <v>28</v>
      </c>
      <c r="B37" s="179" t="s">
        <v>1153</v>
      </c>
      <c r="C37" s="178" t="n">
        <v>1961</v>
      </c>
      <c r="D37" s="176"/>
      <c r="E37" s="179" t="s">
        <v>54</v>
      </c>
      <c r="F37" s="176" t="n">
        <v>2</v>
      </c>
      <c r="G37" s="178" t="n">
        <v>2</v>
      </c>
      <c r="H37" s="176" t="n">
        <v>492.3</v>
      </c>
      <c r="I37" s="176"/>
      <c r="J37" s="176"/>
      <c r="K37" s="176" t="n">
        <v>362</v>
      </c>
      <c r="L37" s="176" t="n">
        <v>395.2</v>
      </c>
      <c r="M37" s="176" t="n">
        <v>16</v>
      </c>
      <c r="N37" s="181" t="n">
        <v>31860</v>
      </c>
      <c r="O37" s="181" t="n">
        <v>0</v>
      </c>
      <c r="P37" s="181" t="n">
        <v>0</v>
      </c>
      <c r="Q37" s="183" t="n">
        <v>31860</v>
      </c>
      <c r="R37" s="176" t="n">
        <v>2019</v>
      </c>
    </row>
    <row r="38" s="9" customFormat="true" ht="12.75" hidden="false" customHeight="false" outlineLevel="0" collapsed="false">
      <c r="A38" s="176" t="n">
        <f aca="false">A37+1</f>
        <v>29</v>
      </c>
      <c r="B38" s="179" t="s">
        <v>1154</v>
      </c>
      <c r="C38" s="178" t="n">
        <v>1932</v>
      </c>
      <c r="D38" s="176"/>
      <c r="E38" s="179" t="s">
        <v>54</v>
      </c>
      <c r="F38" s="176" t="n">
        <v>2</v>
      </c>
      <c r="G38" s="178" t="n">
        <v>2</v>
      </c>
      <c r="H38" s="176" t="n">
        <v>467.5</v>
      </c>
      <c r="I38" s="176"/>
      <c r="J38" s="176"/>
      <c r="K38" s="176" t="n">
        <v>304</v>
      </c>
      <c r="L38" s="176" t="n">
        <v>165.1</v>
      </c>
      <c r="M38" s="176" t="n">
        <v>10</v>
      </c>
      <c r="N38" s="181" t="n">
        <v>30260</v>
      </c>
      <c r="O38" s="181" t="n">
        <v>0</v>
      </c>
      <c r="P38" s="181" t="n">
        <v>0</v>
      </c>
      <c r="Q38" s="183" t="n">
        <v>30260</v>
      </c>
      <c r="R38" s="176" t="n">
        <v>2019</v>
      </c>
    </row>
    <row r="39" s="9" customFormat="true" ht="12.75" hidden="false" customHeight="false" outlineLevel="0" collapsed="false">
      <c r="A39" s="176" t="n">
        <f aca="false">A38+1</f>
        <v>30</v>
      </c>
      <c r="B39" s="179" t="s">
        <v>1155</v>
      </c>
      <c r="C39" s="178" t="n">
        <v>1933</v>
      </c>
      <c r="D39" s="176"/>
      <c r="E39" s="179" t="s">
        <v>54</v>
      </c>
      <c r="F39" s="176" t="n">
        <v>2</v>
      </c>
      <c r="G39" s="178" t="n">
        <v>2</v>
      </c>
      <c r="H39" s="176" t="n">
        <v>456.2</v>
      </c>
      <c r="I39" s="176"/>
      <c r="J39" s="176"/>
      <c r="K39" s="176" t="n">
        <v>295.5</v>
      </c>
      <c r="L39" s="176" t="n">
        <v>178.3</v>
      </c>
      <c r="M39" s="176" t="n">
        <v>11</v>
      </c>
      <c r="N39" s="181" t="n">
        <v>29550</v>
      </c>
      <c r="O39" s="181" t="n">
        <v>0</v>
      </c>
      <c r="P39" s="181" t="n">
        <v>0</v>
      </c>
      <c r="Q39" s="183" t="n">
        <v>29550</v>
      </c>
      <c r="R39" s="176" t="n">
        <v>2019</v>
      </c>
    </row>
    <row r="40" s="9" customFormat="true" ht="12.75" hidden="false" customHeight="false" outlineLevel="0" collapsed="false">
      <c r="A40" s="176" t="n">
        <f aca="false">A39+1</f>
        <v>31</v>
      </c>
      <c r="B40" s="179" t="s">
        <v>1156</v>
      </c>
      <c r="C40" s="178" t="n">
        <v>1917</v>
      </c>
      <c r="D40" s="176"/>
      <c r="E40" s="179" t="s">
        <v>54</v>
      </c>
      <c r="F40" s="176" t="n">
        <v>2</v>
      </c>
      <c r="G40" s="178" t="n">
        <v>3</v>
      </c>
      <c r="H40" s="176" t="n">
        <v>575.5</v>
      </c>
      <c r="I40" s="176"/>
      <c r="J40" s="176"/>
      <c r="K40" s="176" t="n">
        <v>514.2</v>
      </c>
      <c r="L40" s="176" t="n">
        <v>513.5</v>
      </c>
      <c r="M40" s="176" t="n">
        <v>10</v>
      </c>
      <c r="N40" s="181" t="n">
        <v>37250</v>
      </c>
      <c r="O40" s="181" t="n">
        <v>0</v>
      </c>
      <c r="P40" s="181" t="n">
        <v>0</v>
      </c>
      <c r="Q40" s="183" t="n">
        <v>37250</v>
      </c>
      <c r="R40" s="176" t="n">
        <v>2019</v>
      </c>
    </row>
    <row r="41" s="9" customFormat="true" ht="12.75" hidden="false" customHeight="false" outlineLevel="0" collapsed="false">
      <c r="A41" s="176" t="n">
        <f aca="false">A40+1</f>
        <v>32</v>
      </c>
      <c r="B41" s="179" t="s">
        <v>1157</v>
      </c>
      <c r="C41" s="178" t="n">
        <v>1927</v>
      </c>
      <c r="D41" s="176"/>
      <c r="E41" s="179" t="s">
        <v>54</v>
      </c>
      <c r="F41" s="176" t="n">
        <v>2</v>
      </c>
      <c r="G41" s="178" t="n">
        <v>1</v>
      </c>
      <c r="H41" s="176" t="n">
        <v>355.6</v>
      </c>
      <c r="I41" s="176"/>
      <c r="J41" s="176"/>
      <c r="K41" s="176" t="n">
        <v>214.1</v>
      </c>
      <c r="L41" s="176" t="n">
        <v>240.2</v>
      </c>
      <c r="M41" s="176" t="n">
        <v>8</v>
      </c>
      <c r="N41" s="181" t="n">
        <v>23020</v>
      </c>
      <c r="O41" s="181" t="n">
        <v>0</v>
      </c>
      <c r="P41" s="181" t="n">
        <v>0</v>
      </c>
      <c r="Q41" s="183" t="n">
        <v>23020</v>
      </c>
      <c r="R41" s="176" t="n">
        <v>2019</v>
      </c>
    </row>
    <row r="42" s="9" customFormat="true" ht="12.75" hidden="false" customHeight="false" outlineLevel="0" collapsed="false">
      <c r="A42" s="176" t="n">
        <f aca="false">A41+1</f>
        <v>33</v>
      </c>
      <c r="B42" s="179" t="s">
        <v>1158</v>
      </c>
      <c r="C42" s="178" t="n">
        <v>1947</v>
      </c>
      <c r="D42" s="176" t="n">
        <v>1975</v>
      </c>
      <c r="E42" s="179" t="s">
        <v>54</v>
      </c>
      <c r="F42" s="176" t="n">
        <v>2</v>
      </c>
      <c r="G42" s="178" t="n">
        <v>2</v>
      </c>
      <c r="H42" s="176" t="n">
        <v>423.4</v>
      </c>
      <c r="I42" s="176"/>
      <c r="J42" s="176"/>
      <c r="K42" s="176" t="n">
        <v>236.6</v>
      </c>
      <c r="L42" s="176" t="n">
        <v>74.5</v>
      </c>
      <c r="M42" s="176" t="n">
        <v>10</v>
      </c>
      <c r="N42" s="181" t="n">
        <v>27400</v>
      </c>
      <c r="O42" s="181" t="n">
        <v>0</v>
      </c>
      <c r="P42" s="181" t="n">
        <v>0</v>
      </c>
      <c r="Q42" s="183" t="n">
        <v>27400</v>
      </c>
      <c r="R42" s="176" t="n">
        <v>2019</v>
      </c>
    </row>
    <row r="43" s="9" customFormat="true" ht="12.75" hidden="false" customHeight="false" outlineLevel="0" collapsed="false">
      <c r="A43" s="176" t="n">
        <f aca="false">A42+1</f>
        <v>34</v>
      </c>
      <c r="B43" s="179" t="s">
        <v>1159</v>
      </c>
      <c r="C43" s="178" t="n">
        <v>1947</v>
      </c>
      <c r="D43" s="176" t="n">
        <v>1974</v>
      </c>
      <c r="E43" s="179" t="s">
        <v>54</v>
      </c>
      <c r="F43" s="176" t="n">
        <v>2</v>
      </c>
      <c r="G43" s="178" t="n">
        <v>1</v>
      </c>
      <c r="H43" s="176" t="n">
        <v>469.5</v>
      </c>
      <c r="I43" s="176"/>
      <c r="J43" s="176"/>
      <c r="K43" s="176" t="n">
        <v>325.3</v>
      </c>
      <c r="L43" s="176" t="n">
        <v>276.9</v>
      </c>
      <c r="M43" s="176" t="n">
        <v>8</v>
      </c>
      <c r="N43" s="181" t="n">
        <v>30400</v>
      </c>
      <c r="O43" s="181" t="n">
        <v>0</v>
      </c>
      <c r="P43" s="181" t="n">
        <v>0</v>
      </c>
      <c r="Q43" s="183" t="n">
        <v>30400</v>
      </c>
      <c r="R43" s="176" t="n">
        <v>2019</v>
      </c>
    </row>
    <row r="44" s="9" customFormat="true" ht="12.75" hidden="false" customHeight="false" outlineLevel="0" collapsed="false">
      <c r="A44" s="176" t="n">
        <f aca="false">A43+1</f>
        <v>35</v>
      </c>
      <c r="B44" s="179" t="s">
        <v>1160</v>
      </c>
      <c r="C44" s="178" t="n">
        <v>1935</v>
      </c>
      <c r="D44" s="176"/>
      <c r="E44" s="179" t="s">
        <v>54</v>
      </c>
      <c r="F44" s="176" t="n">
        <v>2</v>
      </c>
      <c r="G44" s="178" t="n">
        <v>2</v>
      </c>
      <c r="H44" s="176" t="n">
        <v>610.5</v>
      </c>
      <c r="I44" s="176"/>
      <c r="J44" s="176"/>
      <c r="K44" s="176" t="n">
        <v>600.8</v>
      </c>
      <c r="L44" s="176" t="n">
        <v>599.7</v>
      </c>
      <c r="M44" s="176" t="n">
        <v>16</v>
      </c>
      <c r="N44" s="181" t="n">
        <v>39500</v>
      </c>
      <c r="O44" s="181" t="n">
        <v>0</v>
      </c>
      <c r="P44" s="181" t="n">
        <v>0</v>
      </c>
      <c r="Q44" s="183" t="n">
        <v>39500</v>
      </c>
      <c r="R44" s="176" t="n">
        <v>2019</v>
      </c>
    </row>
    <row r="45" s="9" customFormat="true" ht="12.75" hidden="false" customHeight="false" outlineLevel="0" collapsed="false">
      <c r="A45" s="176" t="n">
        <f aca="false">A44+1</f>
        <v>36</v>
      </c>
      <c r="B45" s="179" t="s">
        <v>1161</v>
      </c>
      <c r="C45" s="178" t="n">
        <v>1959</v>
      </c>
      <c r="D45" s="176"/>
      <c r="E45" s="179" t="s">
        <v>54</v>
      </c>
      <c r="F45" s="176" t="n">
        <v>2</v>
      </c>
      <c r="G45" s="178" t="n">
        <v>3</v>
      </c>
      <c r="H45" s="176" t="n">
        <v>553.1</v>
      </c>
      <c r="I45" s="176"/>
      <c r="J45" s="176"/>
      <c r="K45" s="176" t="n">
        <v>490.1</v>
      </c>
      <c r="L45" s="176" t="n">
        <v>255.4</v>
      </c>
      <c r="M45" s="176" t="n">
        <v>12</v>
      </c>
      <c r="N45" s="181" t="n">
        <v>35800</v>
      </c>
      <c r="O45" s="181" t="n">
        <v>0</v>
      </c>
      <c r="P45" s="181" t="n">
        <v>0</v>
      </c>
      <c r="Q45" s="183" t="n">
        <v>35800</v>
      </c>
      <c r="R45" s="176" t="n">
        <v>2019</v>
      </c>
    </row>
    <row r="46" s="9" customFormat="true" ht="12.75" hidden="false" customHeight="false" outlineLevel="0" collapsed="false">
      <c r="A46" s="176" t="n">
        <f aca="false">A45+1</f>
        <v>37</v>
      </c>
      <c r="B46" s="179" t="s">
        <v>1162</v>
      </c>
      <c r="C46" s="178" t="n">
        <v>1971</v>
      </c>
      <c r="D46" s="176"/>
      <c r="E46" s="179" t="s">
        <v>54</v>
      </c>
      <c r="F46" s="176" t="n">
        <v>2</v>
      </c>
      <c r="G46" s="178" t="n">
        <v>3</v>
      </c>
      <c r="H46" s="176" t="n">
        <v>558</v>
      </c>
      <c r="I46" s="176"/>
      <c r="J46" s="176"/>
      <c r="K46" s="176" t="n">
        <v>494.6</v>
      </c>
      <c r="L46" s="176" t="n">
        <v>188.2</v>
      </c>
      <c r="M46" s="176" t="n">
        <v>13</v>
      </c>
      <c r="N46" s="181" t="n">
        <v>36120</v>
      </c>
      <c r="O46" s="181" t="n">
        <v>0</v>
      </c>
      <c r="P46" s="181" t="n">
        <v>0</v>
      </c>
      <c r="Q46" s="183" t="n">
        <v>36120</v>
      </c>
      <c r="R46" s="176" t="n">
        <v>2019</v>
      </c>
    </row>
    <row r="47" s="9" customFormat="true" ht="12.75" hidden="false" customHeight="false" outlineLevel="0" collapsed="false">
      <c r="A47" s="176" t="n">
        <f aca="false">A46+1</f>
        <v>38</v>
      </c>
      <c r="B47" s="179" t="s">
        <v>1163</v>
      </c>
      <c r="C47" s="178" t="n">
        <v>1971</v>
      </c>
      <c r="D47" s="176"/>
      <c r="E47" s="179" t="s">
        <v>54</v>
      </c>
      <c r="F47" s="176" t="n">
        <v>2</v>
      </c>
      <c r="G47" s="178" t="n">
        <v>3</v>
      </c>
      <c r="H47" s="176" t="n">
        <v>539.1</v>
      </c>
      <c r="I47" s="176"/>
      <c r="J47" s="176"/>
      <c r="K47" s="176" t="n">
        <v>493</v>
      </c>
      <c r="L47" s="176" t="n">
        <v>284.2</v>
      </c>
      <c r="M47" s="176" t="n">
        <v>12</v>
      </c>
      <c r="N47" s="181" t="n">
        <v>34900</v>
      </c>
      <c r="O47" s="181" t="n">
        <v>0</v>
      </c>
      <c r="P47" s="181" t="n">
        <v>0</v>
      </c>
      <c r="Q47" s="183" t="n">
        <v>34900</v>
      </c>
      <c r="R47" s="176" t="n">
        <v>2019</v>
      </c>
    </row>
    <row r="48" s="9" customFormat="true" ht="12.75" hidden="false" customHeight="false" outlineLevel="0" collapsed="false">
      <c r="A48" s="176" t="n">
        <f aca="false">A47+1</f>
        <v>39</v>
      </c>
      <c r="B48" s="179" t="s">
        <v>1164</v>
      </c>
      <c r="C48" s="178" t="n">
        <v>1925</v>
      </c>
      <c r="D48" s="176"/>
      <c r="E48" s="179" t="s">
        <v>54</v>
      </c>
      <c r="F48" s="176" t="n">
        <v>2</v>
      </c>
      <c r="G48" s="178" t="n">
        <v>2</v>
      </c>
      <c r="H48" s="176" t="n">
        <v>820.51</v>
      </c>
      <c r="I48" s="176"/>
      <c r="J48" s="176"/>
      <c r="K48" s="176" t="n">
        <v>378.01</v>
      </c>
      <c r="L48" s="176" t="n">
        <v>375.5</v>
      </c>
      <c r="M48" s="176" t="n">
        <v>14</v>
      </c>
      <c r="N48" s="181" t="n">
        <v>53100</v>
      </c>
      <c r="O48" s="181" t="n">
        <v>0</v>
      </c>
      <c r="P48" s="181" t="n">
        <v>0</v>
      </c>
      <c r="Q48" s="183" t="n">
        <v>53100</v>
      </c>
      <c r="R48" s="176" t="n">
        <v>2019</v>
      </c>
    </row>
    <row r="49" s="9" customFormat="true" ht="12.75" hidden="false" customHeight="false" outlineLevel="0" collapsed="false">
      <c r="A49" s="176" t="n">
        <f aca="false">A48+1</f>
        <v>40</v>
      </c>
      <c r="B49" s="179" t="s">
        <v>1165</v>
      </c>
      <c r="C49" s="178" t="n">
        <v>1927</v>
      </c>
      <c r="D49" s="176" t="n">
        <v>1963</v>
      </c>
      <c r="E49" s="179" t="s">
        <v>54</v>
      </c>
      <c r="F49" s="176" t="n">
        <v>2</v>
      </c>
      <c r="G49" s="178" t="n">
        <v>2</v>
      </c>
      <c r="H49" s="176" t="n">
        <v>845.4</v>
      </c>
      <c r="I49" s="176"/>
      <c r="J49" s="176"/>
      <c r="K49" s="176" t="n">
        <v>731.2</v>
      </c>
      <c r="L49" s="176" t="n">
        <v>521.4</v>
      </c>
      <c r="M49" s="176" t="n">
        <v>8</v>
      </c>
      <c r="N49" s="181" t="n">
        <v>54720</v>
      </c>
      <c r="O49" s="181" t="n">
        <v>0</v>
      </c>
      <c r="P49" s="181" t="n">
        <v>0</v>
      </c>
      <c r="Q49" s="183" t="n">
        <v>54720</v>
      </c>
      <c r="R49" s="176" t="n">
        <v>2019</v>
      </c>
    </row>
    <row r="50" s="9" customFormat="true" ht="12.75" hidden="false" customHeight="false" outlineLevel="0" collapsed="false">
      <c r="A50" s="176" t="n">
        <f aca="false">A49+1</f>
        <v>41</v>
      </c>
      <c r="B50" s="179" t="s">
        <v>1166</v>
      </c>
      <c r="C50" s="178" t="n">
        <v>1947</v>
      </c>
      <c r="D50" s="176"/>
      <c r="E50" s="179" t="s">
        <v>54</v>
      </c>
      <c r="F50" s="176" t="n">
        <v>2</v>
      </c>
      <c r="G50" s="178" t="n">
        <v>3</v>
      </c>
      <c r="H50" s="176" t="n">
        <v>575.9</v>
      </c>
      <c r="I50" s="176"/>
      <c r="J50" s="176"/>
      <c r="K50" s="176" t="n">
        <v>370</v>
      </c>
      <c r="L50" s="176" t="n">
        <v>446.5</v>
      </c>
      <c r="M50" s="176" t="n">
        <v>12</v>
      </c>
      <c r="N50" s="181" t="n">
        <v>37270</v>
      </c>
      <c r="O50" s="181" t="n">
        <v>0</v>
      </c>
      <c r="P50" s="181" t="n">
        <v>0</v>
      </c>
      <c r="Q50" s="183" t="n">
        <v>37270</v>
      </c>
      <c r="R50" s="176" t="n">
        <v>2019</v>
      </c>
    </row>
    <row r="51" s="9" customFormat="true" ht="12.75" hidden="false" customHeight="false" outlineLevel="0" collapsed="false">
      <c r="A51" s="176" t="n">
        <f aca="false">A50+1</f>
        <v>42</v>
      </c>
      <c r="B51" s="179" t="s">
        <v>1167</v>
      </c>
      <c r="C51" s="178" t="n">
        <v>1932</v>
      </c>
      <c r="D51" s="176"/>
      <c r="E51" s="179" t="s">
        <v>54</v>
      </c>
      <c r="F51" s="176" t="n">
        <v>2</v>
      </c>
      <c r="G51" s="178" t="n">
        <v>3</v>
      </c>
      <c r="H51" s="176" t="n">
        <v>572</v>
      </c>
      <c r="I51" s="176"/>
      <c r="J51" s="176"/>
      <c r="K51" s="176" t="n">
        <v>370.9</v>
      </c>
      <c r="L51" s="176" t="n">
        <v>372.9</v>
      </c>
      <c r="M51" s="176" t="n">
        <v>12</v>
      </c>
      <c r="N51" s="181" t="n">
        <v>37020</v>
      </c>
      <c r="O51" s="181" t="n">
        <v>0</v>
      </c>
      <c r="P51" s="181" t="n">
        <v>0</v>
      </c>
      <c r="Q51" s="183" t="n">
        <v>37020</v>
      </c>
      <c r="R51" s="176" t="n">
        <v>2019</v>
      </c>
    </row>
    <row r="52" s="9" customFormat="true" ht="12.75" hidden="false" customHeight="true" outlineLevel="0" collapsed="false">
      <c r="A52" s="176" t="n">
        <f aca="false">A51+1</f>
        <v>43</v>
      </c>
      <c r="B52" s="179" t="s">
        <v>1168</v>
      </c>
      <c r="C52" s="178" t="n">
        <v>1937</v>
      </c>
      <c r="D52" s="176" t="n">
        <v>1965</v>
      </c>
      <c r="E52" s="179" t="s">
        <v>116</v>
      </c>
      <c r="F52" s="176" t="n">
        <v>2</v>
      </c>
      <c r="G52" s="178" t="n">
        <v>1</v>
      </c>
      <c r="H52" s="176" t="n">
        <v>309.72</v>
      </c>
      <c r="I52" s="176"/>
      <c r="J52" s="176"/>
      <c r="K52" s="176" t="n">
        <v>258.1</v>
      </c>
      <c r="L52" s="176" t="n">
        <v>216.3</v>
      </c>
      <c r="M52" s="176" t="n">
        <v>6</v>
      </c>
      <c r="N52" s="181" t="n">
        <v>20050</v>
      </c>
      <c r="O52" s="181" t="n">
        <v>0</v>
      </c>
      <c r="P52" s="181" t="n">
        <v>0</v>
      </c>
      <c r="Q52" s="183" t="n">
        <v>20050</v>
      </c>
      <c r="R52" s="176" t="n">
        <v>2019</v>
      </c>
    </row>
    <row r="53" s="9" customFormat="true" ht="12.75" hidden="false" customHeight="false" outlineLevel="0" collapsed="false">
      <c r="A53" s="176" t="n">
        <f aca="false">A52+1</f>
        <v>44</v>
      </c>
      <c r="B53" s="179" t="s">
        <v>1169</v>
      </c>
      <c r="C53" s="178" t="n">
        <v>1929</v>
      </c>
      <c r="D53" s="176" t="n">
        <v>1970</v>
      </c>
      <c r="E53" s="179" t="s">
        <v>54</v>
      </c>
      <c r="F53" s="176" t="n">
        <v>2</v>
      </c>
      <c r="G53" s="178" t="n">
        <v>2</v>
      </c>
      <c r="H53" s="176" t="n">
        <v>284.6</v>
      </c>
      <c r="I53" s="176"/>
      <c r="J53" s="176"/>
      <c r="K53" s="176" t="n">
        <v>181.6</v>
      </c>
      <c r="L53" s="176" t="n">
        <v>284.6</v>
      </c>
      <c r="M53" s="176" t="n">
        <v>5</v>
      </c>
      <c r="N53" s="181" t="n">
        <v>18420</v>
      </c>
      <c r="O53" s="181" t="n">
        <v>0</v>
      </c>
      <c r="P53" s="181" t="n">
        <v>0</v>
      </c>
      <c r="Q53" s="183" t="n">
        <v>18420</v>
      </c>
      <c r="R53" s="176" t="n">
        <v>2019</v>
      </c>
    </row>
    <row r="54" s="9" customFormat="true" ht="12.75" hidden="false" customHeight="false" outlineLevel="0" collapsed="false">
      <c r="A54" s="176" t="n">
        <f aca="false">A53+1</f>
        <v>45</v>
      </c>
      <c r="B54" s="179" t="s">
        <v>1170</v>
      </c>
      <c r="C54" s="178" t="n">
        <v>1929</v>
      </c>
      <c r="D54" s="176" t="n">
        <v>1966</v>
      </c>
      <c r="E54" s="179" t="s">
        <v>54</v>
      </c>
      <c r="F54" s="176" t="n">
        <v>2</v>
      </c>
      <c r="G54" s="178" t="n">
        <v>2</v>
      </c>
      <c r="H54" s="176" t="n">
        <v>284.5</v>
      </c>
      <c r="I54" s="176"/>
      <c r="J54" s="176"/>
      <c r="K54" s="176" t="n">
        <v>193</v>
      </c>
      <c r="L54" s="176" t="n">
        <v>284.5</v>
      </c>
      <c r="M54" s="176" t="n">
        <v>5</v>
      </c>
      <c r="N54" s="181" t="n">
        <v>18420</v>
      </c>
      <c r="O54" s="181" t="n">
        <v>0</v>
      </c>
      <c r="P54" s="181" t="n">
        <v>0</v>
      </c>
      <c r="Q54" s="183" t="n">
        <v>18420</v>
      </c>
      <c r="R54" s="176" t="n">
        <v>2019</v>
      </c>
    </row>
    <row r="55" s="9" customFormat="true" ht="12.75" hidden="false" customHeight="false" outlineLevel="0" collapsed="false">
      <c r="A55" s="176" t="n">
        <f aca="false">A54+1</f>
        <v>46</v>
      </c>
      <c r="B55" s="179" t="s">
        <v>1171</v>
      </c>
      <c r="C55" s="178" t="n">
        <v>1946</v>
      </c>
      <c r="D55" s="176" t="n">
        <v>1969</v>
      </c>
      <c r="E55" s="179" t="s">
        <v>54</v>
      </c>
      <c r="F55" s="176" t="n">
        <v>2</v>
      </c>
      <c r="G55" s="178" t="n">
        <v>2</v>
      </c>
      <c r="H55" s="176" t="n">
        <v>391.4</v>
      </c>
      <c r="I55" s="176"/>
      <c r="J55" s="176"/>
      <c r="K55" s="176" t="n">
        <v>253.8</v>
      </c>
      <c r="L55" s="176" t="n">
        <v>302.5</v>
      </c>
      <c r="M55" s="176" t="n">
        <v>8</v>
      </c>
      <c r="N55" s="181" t="n">
        <v>25330</v>
      </c>
      <c r="O55" s="181" t="n">
        <v>0</v>
      </c>
      <c r="P55" s="181" t="n">
        <v>0</v>
      </c>
      <c r="Q55" s="183" t="n">
        <v>25330</v>
      </c>
      <c r="R55" s="176" t="n">
        <v>2019</v>
      </c>
    </row>
    <row r="56" s="9" customFormat="true" ht="12.75" hidden="false" customHeight="false" outlineLevel="0" collapsed="false">
      <c r="A56" s="176" t="n">
        <f aca="false">A55+1</f>
        <v>47</v>
      </c>
      <c r="B56" s="179" t="s">
        <v>1172</v>
      </c>
      <c r="C56" s="178" t="n">
        <v>1950</v>
      </c>
      <c r="D56" s="176"/>
      <c r="E56" s="179" t="s">
        <v>54</v>
      </c>
      <c r="F56" s="176" t="n">
        <v>2</v>
      </c>
      <c r="G56" s="178" t="n">
        <v>2</v>
      </c>
      <c r="H56" s="176" t="n">
        <v>380</v>
      </c>
      <c r="I56" s="176"/>
      <c r="J56" s="176"/>
      <c r="K56" s="176" t="n">
        <v>239.8</v>
      </c>
      <c r="L56" s="176" t="n">
        <v>299.3</v>
      </c>
      <c r="M56" s="176" t="n">
        <v>8</v>
      </c>
      <c r="N56" s="181" t="n">
        <v>24600</v>
      </c>
      <c r="O56" s="181" t="n">
        <v>0</v>
      </c>
      <c r="P56" s="181" t="n">
        <v>0</v>
      </c>
      <c r="Q56" s="183" t="n">
        <v>24600</v>
      </c>
      <c r="R56" s="176" t="n">
        <v>2019</v>
      </c>
    </row>
    <row r="57" s="9" customFormat="true" ht="12.75" hidden="false" customHeight="false" outlineLevel="0" collapsed="false">
      <c r="A57" s="176" t="n">
        <f aca="false">A56+1</f>
        <v>48</v>
      </c>
      <c r="B57" s="179" t="s">
        <v>1173</v>
      </c>
      <c r="C57" s="178" t="n">
        <v>1950</v>
      </c>
      <c r="D57" s="176"/>
      <c r="E57" s="179" t="s">
        <v>54</v>
      </c>
      <c r="F57" s="176" t="n">
        <v>2</v>
      </c>
      <c r="G57" s="178" t="n">
        <v>2</v>
      </c>
      <c r="H57" s="176" t="n">
        <v>463.2</v>
      </c>
      <c r="I57" s="176"/>
      <c r="J57" s="176"/>
      <c r="K57" s="176" t="n">
        <v>386</v>
      </c>
      <c r="L57" s="176" t="n">
        <v>301.5</v>
      </c>
      <c r="M57" s="176" t="n">
        <v>8</v>
      </c>
      <c r="N57" s="181" t="n">
        <v>29980</v>
      </c>
      <c r="O57" s="181" t="n">
        <v>0</v>
      </c>
      <c r="P57" s="181" t="n">
        <v>0</v>
      </c>
      <c r="Q57" s="183" t="n">
        <v>29980</v>
      </c>
      <c r="R57" s="176" t="n">
        <v>2019</v>
      </c>
    </row>
    <row r="58" s="9" customFormat="true" ht="12.75" hidden="false" customHeight="false" outlineLevel="0" collapsed="false">
      <c r="A58" s="176" t="n">
        <f aca="false">A57+1</f>
        <v>49</v>
      </c>
      <c r="B58" s="179" t="s">
        <v>1174</v>
      </c>
      <c r="C58" s="178" t="n">
        <v>1952</v>
      </c>
      <c r="D58" s="176"/>
      <c r="E58" s="179" t="s">
        <v>54</v>
      </c>
      <c r="F58" s="176" t="n">
        <v>2</v>
      </c>
      <c r="G58" s="178" t="n">
        <v>2</v>
      </c>
      <c r="H58" s="176" t="n">
        <v>468</v>
      </c>
      <c r="I58" s="176"/>
      <c r="J58" s="176"/>
      <c r="K58" s="176" t="n">
        <v>388.9</v>
      </c>
      <c r="L58" s="176" t="n">
        <v>346.1</v>
      </c>
      <c r="M58" s="176" t="n">
        <v>8</v>
      </c>
      <c r="N58" s="181" t="n">
        <v>30290</v>
      </c>
      <c r="O58" s="181" t="n">
        <v>0</v>
      </c>
      <c r="P58" s="181" t="n">
        <v>0</v>
      </c>
      <c r="Q58" s="183" t="n">
        <v>30290</v>
      </c>
      <c r="R58" s="176" t="n">
        <v>2019</v>
      </c>
    </row>
    <row r="59" s="9" customFormat="true" ht="12.75" hidden="false" customHeight="false" outlineLevel="0" collapsed="false">
      <c r="A59" s="176" t="n">
        <f aca="false">A58+1</f>
        <v>50</v>
      </c>
      <c r="B59" s="179" t="s">
        <v>1175</v>
      </c>
      <c r="C59" s="178" t="n">
        <v>1958</v>
      </c>
      <c r="D59" s="176" t="n">
        <v>1967</v>
      </c>
      <c r="E59" s="179" t="s">
        <v>54</v>
      </c>
      <c r="F59" s="176" t="n">
        <v>2</v>
      </c>
      <c r="G59" s="178" t="n">
        <v>1</v>
      </c>
      <c r="H59" s="176" t="n">
        <v>397.2</v>
      </c>
      <c r="I59" s="176"/>
      <c r="J59" s="176"/>
      <c r="K59" s="176" t="n">
        <v>265</v>
      </c>
      <c r="L59" s="176" t="n">
        <v>203.7</v>
      </c>
      <c r="M59" s="176" t="n">
        <v>8</v>
      </c>
      <c r="N59" s="181" t="n">
        <v>25700</v>
      </c>
      <c r="O59" s="181" t="n">
        <v>0</v>
      </c>
      <c r="P59" s="181" t="n">
        <v>0</v>
      </c>
      <c r="Q59" s="183" t="n">
        <v>25700</v>
      </c>
      <c r="R59" s="176" t="n">
        <v>2019</v>
      </c>
    </row>
    <row r="60" s="9" customFormat="true" ht="12.75" hidden="false" customHeight="false" outlineLevel="0" collapsed="false">
      <c r="A60" s="176" t="n">
        <f aca="false">A59+1</f>
        <v>51</v>
      </c>
      <c r="B60" s="179" t="s">
        <v>1176</v>
      </c>
      <c r="C60" s="178" t="n">
        <v>1956</v>
      </c>
      <c r="D60" s="176"/>
      <c r="E60" s="179" t="s">
        <v>54</v>
      </c>
      <c r="F60" s="176" t="n">
        <v>2</v>
      </c>
      <c r="G60" s="178" t="n">
        <v>1</v>
      </c>
      <c r="H60" s="176" t="n">
        <v>389.3</v>
      </c>
      <c r="I60" s="176"/>
      <c r="J60" s="176"/>
      <c r="K60" s="176" t="n">
        <v>243</v>
      </c>
      <c r="L60" s="176" t="n">
        <v>284.1</v>
      </c>
      <c r="M60" s="176" t="n">
        <v>8</v>
      </c>
      <c r="N60" s="181" t="n">
        <v>25200</v>
      </c>
      <c r="O60" s="181" t="n">
        <v>0</v>
      </c>
      <c r="P60" s="181" t="n">
        <v>0</v>
      </c>
      <c r="Q60" s="183" t="n">
        <v>25200</v>
      </c>
      <c r="R60" s="176" t="n">
        <v>2019</v>
      </c>
    </row>
    <row r="61" s="9" customFormat="true" ht="12.75" hidden="false" customHeight="false" outlineLevel="0" collapsed="false">
      <c r="A61" s="176" t="n">
        <f aca="false">A60+1</f>
        <v>52</v>
      </c>
      <c r="B61" s="179" t="s">
        <v>1177</v>
      </c>
      <c r="C61" s="178" t="n">
        <v>1953</v>
      </c>
      <c r="D61" s="176" t="n">
        <v>1989</v>
      </c>
      <c r="E61" s="179" t="s">
        <v>54</v>
      </c>
      <c r="F61" s="176" t="n">
        <v>2</v>
      </c>
      <c r="G61" s="178" t="n">
        <v>2</v>
      </c>
      <c r="H61" s="176" t="n">
        <v>470.4</v>
      </c>
      <c r="I61" s="176"/>
      <c r="J61" s="176"/>
      <c r="K61" s="176" t="n">
        <v>392</v>
      </c>
      <c r="L61" s="176" t="n">
        <v>295</v>
      </c>
      <c r="M61" s="176" t="n">
        <v>8</v>
      </c>
      <c r="N61" s="181" t="n">
        <v>30450</v>
      </c>
      <c r="O61" s="181" t="n">
        <v>0</v>
      </c>
      <c r="P61" s="181" t="n">
        <v>0</v>
      </c>
      <c r="Q61" s="183" t="n">
        <v>30450</v>
      </c>
      <c r="R61" s="176" t="n">
        <v>2019</v>
      </c>
    </row>
    <row r="62" s="9" customFormat="true" ht="12.75" hidden="false" customHeight="false" outlineLevel="0" collapsed="false">
      <c r="A62" s="176" t="n">
        <f aca="false">A61+1</f>
        <v>53</v>
      </c>
      <c r="B62" s="179" t="s">
        <v>1178</v>
      </c>
      <c r="C62" s="178" t="n">
        <v>1958</v>
      </c>
      <c r="D62" s="176"/>
      <c r="E62" s="179" t="s">
        <v>54</v>
      </c>
      <c r="F62" s="176" t="n">
        <v>2</v>
      </c>
      <c r="G62" s="178" t="n">
        <v>1</v>
      </c>
      <c r="H62" s="176" t="n">
        <v>413.3</v>
      </c>
      <c r="I62" s="176"/>
      <c r="J62" s="176"/>
      <c r="K62" s="176" t="n">
        <v>271</v>
      </c>
      <c r="L62" s="176" t="n">
        <v>377.36</v>
      </c>
      <c r="M62" s="176" t="n">
        <v>9</v>
      </c>
      <c r="N62" s="181" t="n">
        <v>26750</v>
      </c>
      <c r="O62" s="181" t="n">
        <v>0</v>
      </c>
      <c r="P62" s="181" t="n">
        <v>0</v>
      </c>
      <c r="Q62" s="183" t="n">
        <v>26750</v>
      </c>
      <c r="R62" s="176" t="n">
        <v>2019</v>
      </c>
    </row>
    <row r="63" s="9" customFormat="true" ht="12.75" hidden="false" customHeight="false" outlineLevel="0" collapsed="false">
      <c r="A63" s="176" t="n">
        <f aca="false">A62+1</f>
        <v>54</v>
      </c>
      <c r="B63" s="179" t="s">
        <v>1179</v>
      </c>
      <c r="C63" s="178" t="n">
        <v>1954</v>
      </c>
      <c r="D63" s="176" t="n">
        <v>1978</v>
      </c>
      <c r="E63" s="179" t="s">
        <v>54</v>
      </c>
      <c r="F63" s="176" t="n">
        <v>2</v>
      </c>
      <c r="G63" s="178" t="n">
        <v>2</v>
      </c>
      <c r="H63" s="176" t="n">
        <v>386.6</v>
      </c>
      <c r="I63" s="176"/>
      <c r="J63" s="176"/>
      <c r="K63" s="176" t="n">
        <v>221</v>
      </c>
      <c r="L63" s="176" t="n">
        <v>179.1</v>
      </c>
      <c r="M63" s="176" t="n">
        <v>9</v>
      </c>
      <c r="N63" s="181" t="n">
        <v>25020</v>
      </c>
      <c r="O63" s="181" t="n">
        <v>0</v>
      </c>
      <c r="P63" s="181" t="n">
        <v>0</v>
      </c>
      <c r="Q63" s="183" t="n">
        <v>25020</v>
      </c>
      <c r="R63" s="176" t="n">
        <v>2019</v>
      </c>
    </row>
    <row r="64" s="9" customFormat="true" ht="12.75" hidden="false" customHeight="false" outlineLevel="0" collapsed="false">
      <c r="A64" s="176" t="n">
        <f aca="false">A63+1</f>
        <v>55</v>
      </c>
      <c r="B64" s="179" t="s">
        <v>1180</v>
      </c>
      <c r="C64" s="178" t="n">
        <v>1954</v>
      </c>
      <c r="D64" s="176"/>
      <c r="E64" s="179" t="s">
        <v>54</v>
      </c>
      <c r="F64" s="176" t="n">
        <v>2</v>
      </c>
      <c r="G64" s="178" t="n">
        <v>2</v>
      </c>
      <c r="H64" s="176" t="n">
        <v>389.8</v>
      </c>
      <c r="I64" s="176"/>
      <c r="J64" s="176"/>
      <c r="K64" s="176" t="n">
        <v>221</v>
      </c>
      <c r="L64" s="176" t="n">
        <v>338</v>
      </c>
      <c r="M64" s="176" t="n">
        <v>11</v>
      </c>
      <c r="N64" s="181" t="n">
        <v>25230</v>
      </c>
      <c r="O64" s="181" t="n">
        <v>0</v>
      </c>
      <c r="P64" s="181" t="n">
        <v>0</v>
      </c>
      <c r="Q64" s="183" t="n">
        <v>25230</v>
      </c>
      <c r="R64" s="176" t="n">
        <v>2019</v>
      </c>
    </row>
    <row r="65" s="9" customFormat="true" ht="12.75" hidden="false" customHeight="false" outlineLevel="0" collapsed="false">
      <c r="A65" s="176" t="n">
        <f aca="false">A64+1</f>
        <v>56</v>
      </c>
      <c r="B65" s="179" t="s">
        <v>1181</v>
      </c>
      <c r="C65" s="178" t="n">
        <v>1955</v>
      </c>
      <c r="D65" s="176"/>
      <c r="E65" s="179" t="s">
        <v>54</v>
      </c>
      <c r="F65" s="176" t="n">
        <v>2</v>
      </c>
      <c r="G65" s="178" t="n">
        <v>2</v>
      </c>
      <c r="H65" s="176" t="n">
        <v>521</v>
      </c>
      <c r="I65" s="176"/>
      <c r="J65" s="176"/>
      <c r="K65" s="176" t="n">
        <v>160</v>
      </c>
      <c r="L65" s="176" t="n">
        <v>121.2</v>
      </c>
      <c r="M65" s="176" t="n">
        <v>9</v>
      </c>
      <c r="N65" s="181" t="n">
        <v>33720</v>
      </c>
      <c r="O65" s="181" t="n">
        <v>0</v>
      </c>
      <c r="P65" s="181" t="n">
        <v>0</v>
      </c>
      <c r="Q65" s="183" t="n">
        <v>33720</v>
      </c>
      <c r="R65" s="176" t="n">
        <v>2019</v>
      </c>
    </row>
    <row r="66" s="9" customFormat="true" ht="12.75" hidden="false" customHeight="false" outlineLevel="0" collapsed="false">
      <c r="A66" s="176" t="n">
        <f aca="false">A65+1</f>
        <v>57</v>
      </c>
      <c r="B66" s="179" t="s">
        <v>1182</v>
      </c>
      <c r="C66" s="178" t="n">
        <v>1954</v>
      </c>
      <c r="D66" s="176" t="n">
        <v>1970</v>
      </c>
      <c r="E66" s="179" t="s">
        <v>54</v>
      </c>
      <c r="F66" s="176" t="n">
        <v>2</v>
      </c>
      <c r="G66" s="178" t="n">
        <v>2</v>
      </c>
      <c r="H66" s="176" t="n">
        <v>380.4</v>
      </c>
      <c r="I66" s="176"/>
      <c r="J66" s="176"/>
      <c r="K66" s="176" t="n">
        <v>219</v>
      </c>
      <c r="L66" s="176" t="n">
        <v>285.4</v>
      </c>
      <c r="M66" s="176" t="n">
        <v>8</v>
      </c>
      <c r="N66" s="181" t="n">
        <v>24620</v>
      </c>
      <c r="O66" s="181" t="n">
        <v>0</v>
      </c>
      <c r="P66" s="181" t="n">
        <v>0</v>
      </c>
      <c r="Q66" s="183" t="n">
        <v>24620</v>
      </c>
      <c r="R66" s="176" t="n">
        <v>2019</v>
      </c>
    </row>
    <row r="67" s="9" customFormat="true" ht="12.75" hidden="false" customHeight="false" outlineLevel="0" collapsed="false">
      <c r="A67" s="176" t="n">
        <f aca="false">A66+1</f>
        <v>58</v>
      </c>
      <c r="B67" s="179" t="s">
        <v>1183</v>
      </c>
      <c r="C67" s="178" t="n">
        <v>1958</v>
      </c>
      <c r="D67" s="176"/>
      <c r="E67" s="179" t="s">
        <v>54</v>
      </c>
      <c r="F67" s="176" t="n">
        <v>2</v>
      </c>
      <c r="G67" s="178" t="n">
        <v>2</v>
      </c>
      <c r="H67" s="176" t="n">
        <v>409.5</v>
      </c>
      <c r="I67" s="176"/>
      <c r="J67" s="176"/>
      <c r="K67" s="176" t="n">
        <v>272</v>
      </c>
      <c r="L67" s="176" t="n">
        <v>253.1</v>
      </c>
      <c r="M67" s="176" t="n">
        <v>8</v>
      </c>
      <c r="N67" s="181" t="n">
        <v>26500</v>
      </c>
      <c r="O67" s="181" t="n">
        <v>0</v>
      </c>
      <c r="P67" s="181" t="n">
        <v>0</v>
      </c>
      <c r="Q67" s="183" t="n">
        <v>26500</v>
      </c>
      <c r="R67" s="176" t="n">
        <v>2019</v>
      </c>
    </row>
    <row r="68" s="9" customFormat="true" ht="12.75" hidden="false" customHeight="false" outlineLevel="0" collapsed="false">
      <c r="A68" s="176" t="n">
        <f aca="false">A67+1</f>
        <v>59</v>
      </c>
      <c r="B68" s="179" t="s">
        <v>1184</v>
      </c>
      <c r="C68" s="178" t="n">
        <v>1952</v>
      </c>
      <c r="D68" s="176" t="n">
        <v>1978</v>
      </c>
      <c r="E68" s="179" t="s">
        <v>54</v>
      </c>
      <c r="F68" s="176" t="n">
        <v>2</v>
      </c>
      <c r="G68" s="178" t="n">
        <v>1</v>
      </c>
      <c r="H68" s="176" t="n">
        <v>896.94</v>
      </c>
      <c r="I68" s="176"/>
      <c r="J68" s="176"/>
      <c r="K68" s="176" t="n">
        <v>5127</v>
      </c>
      <c r="L68" s="176" t="n">
        <v>391.5</v>
      </c>
      <c r="M68" s="176" t="n">
        <v>11</v>
      </c>
      <c r="N68" s="181" t="n">
        <v>58050</v>
      </c>
      <c r="O68" s="181" t="n">
        <v>0</v>
      </c>
      <c r="P68" s="181" t="n">
        <v>0</v>
      </c>
      <c r="Q68" s="183" t="n">
        <v>58050</v>
      </c>
      <c r="R68" s="176" t="n">
        <v>2019</v>
      </c>
    </row>
    <row r="69" s="9" customFormat="true" ht="12.75" hidden="false" customHeight="false" outlineLevel="0" collapsed="false">
      <c r="A69" s="176" t="n">
        <f aca="false">A68+1</f>
        <v>60</v>
      </c>
      <c r="B69" s="179" t="s">
        <v>1185</v>
      </c>
      <c r="C69" s="178" t="n">
        <v>1950</v>
      </c>
      <c r="D69" s="176" t="n">
        <v>1977</v>
      </c>
      <c r="E69" s="179" t="s">
        <v>54</v>
      </c>
      <c r="F69" s="176" t="n">
        <v>2</v>
      </c>
      <c r="G69" s="178" t="n">
        <v>2</v>
      </c>
      <c r="H69" s="176" t="n">
        <v>339.8</v>
      </c>
      <c r="I69" s="176"/>
      <c r="J69" s="176"/>
      <c r="K69" s="176" t="n">
        <v>210.1</v>
      </c>
      <c r="L69" s="176" t="n">
        <v>119.5</v>
      </c>
      <c r="M69" s="176" t="n">
        <v>8</v>
      </c>
      <c r="N69" s="181" t="n">
        <v>22000</v>
      </c>
      <c r="O69" s="181" t="n">
        <v>0</v>
      </c>
      <c r="P69" s="181" t="n">
        <v>0</v>
      </c>
      <c r="Q69" s="183" t="n">
        <v>22000</v>
      </c>
      <c r="R69" s="176" t="n">
        <v>2019</v>
      </c>
    </row>
    <row r="70" s="9" customFormat="true" ht="12.75" hidden="false" customHeight="false" outlineLevel="0" collapsed="false">
      <c r="A70" s="176" t="n">
        <f aca="false">A69+1</f>
        <v>61</v>
      </c>
      <c r="B70" s="179" t="s">
        <v>1186</v>
      </c>
      <c r="C70" s="178" t="n">
        <v>1956</v>
      </c>
      <c r="D70" s="176"/>
      <c r="E70" s="179" t="s">
        <v>54</v>
      </c>
      <c r="F70" s="176" t="n">
        <v>2</v>
      </c>
      <c r="G70" s="178" t="n">
        <v>1</v>
      </c>
      <c r="H70" s="176" t="n">
        <v>656</v>
      </c>
      <c r="I70" s="176"/>
      <c r="J70" s="176"/>
      <c r="K70" s="176" t="n">
        <v>368.8</v>
      </c>
      <c r="L70" s="176" t="n">
        <v>584.3</v>
      </c>
      <c r="M70" s="176" t="n">
        <v>22</v>
      </c>
      <c r="N70" s="181" t="n">
        <v>42460</v>
      </c>
      <c r="O70" s="181" t="n">
        <v>0</v>
      </c>
      <c r="P70" s="181" t="n">
        <v>0</v>
      </c>
      <c r="Q70" s="183" t="n">
        <v>42460</v>
      </c>
      <c r="R70" s="176" t="n">
        <v>2019</v>
      </c>
    </row>
    <row r="71" s="9" customFormat="true" ht="12.75" hidden="false" customHeight="false" outlineLevel="0" collapsed="false">
      <c r="A71" s="176" t="n">
        <f aca="false">A70+1</f>
        <v>62</v>
      </c>
      <c r="B71" s="179" t="s">
        <v>1187</v>
      </c>
      <c r="C71" s="178" t="n">
        <v>1957</v>
      </c>
      <c r="D71" s="176"/>
      <c r="E71" s="179" t="s">
        <v>54</v>
      </c>
      <c r="F71" s="176" t="n">
        <v>2</v>
      </c>
      <c r="G71" s="178" t="n">
        <v>2</v>
      </c>
      <c r="H71" s="176" t="n">
        <v>649.1</v>
      </c>
      <c r="I71" s="176"/>
      <c r="J71" s="176"/>
      <c r="K71" s="176" t="n">
        <v>406.4</v>
      </c>
      <c r="L71" s="176" t="n">
        <v>565.6</v>
      </c>
      <c r="M71" s="176" t="n">
        <v>16</v>
      </c>
      <c r="N71" s="181" t="n">
        <v>42000</v>
      </c>
      <c r="O71" s="181" t="n">
        <v>0</v>
      </c>
      <c r="P71" s="181" t="n">
        <v>0</v>
      </c>
      <c r="Q71" s="183" t="n">
        <v>42000</v>
      </c>
      <c r="R71" s="176" t="n">
        <v>2019</v>
      </c>
    </row>
    <row r="72" s="9" customFormat="true" ht="12.75" hidden="false" customHeight="false" outlineLevel="0" collapsed="false">
      <c r="A72" s="176" t="n">
        <f aca="false">A71+1</f>
        <v>63</v>
      </c>
      <c r="B72" s="179" t="s">
        <v>1188</v>
      </c>
      <c r="C72" s="178" t="n">
        <v>1959</v>
      </c>
      <c r="D72" s="176" t="n">
        <v>1970</v>
      </c>
      <c r="E72" s="179" t="s">
        <v>54</v>
      </c>
      <c r="F72" s="176" t="n">
        <v>2</v>
      </c>
      <c r="G72" s="178" t="n">
        <v>2</v>
      </c>
      <c r="H72" s="176" t="n">
        <v>624.8</v>
      </c>
      <c r="I72" s="176"/>
      <c r="J72" s="176"/>
      <c r="K72" s="176" t="n">
        <v>624.4</v>
      </c>
      <c r="L72" s="176" t="n">
        <v>544.9</v>
      </c>
      <c r="M72" s="176" t="n">
        <v>20</v>
      </c>
      <c r="N72" s="181" t="n">
        <v>40435</v>
      </c>
      <c r="O72" s="181" t="n">
        <v>0</v>
      </c>
      <c r="P72" s="181" t="n">
        <v>0</v>
      </c>
      <c r="Q72" s="183" t="n">
        <v>40435</v>
      </c>
      <c r="R72" s="176" t="n">
        <v>2019</v>
      </c>
    </row>
    <row r="73" s="9" customFormat="true" ht="12.75" hidden="false" customHeight="false" outlineLevel="0" collapsed="false">
      <c r="A73" s="176" t="n">
        <f aca="false">A72+1</f>
        <v>64</v>
      </c>
      <c r="B73" s="179" t="s">
        <v>1189</v>
      </c>
      <c r="C73" s="178" t="n">
        <v>1959</v>
      </c>
      <c r="D73" s="176"/>
      <c r="E73" s="179" t="s">
        <v>54</v>
      </c>
      <c r="F73" s="176" t="n">
        <v>2</v>
      </c>
      <c r="G73" s="178" t="n">
        <v>2</v>
      </c>
      <c r="H73" s="176" t="n">
        <v>786</v>
      </c>
      <c r="I73" s="176"/>
      <c r="J73" s="176"/>
      <c r="K73" s="176" t="n">
        <v>785.6</v>
      </c>
      <c r="L73" s="176" t="n">
        <v>525</v>
      </c>
      <c r="M73" s="176" t="n">
        <v>18</v>
      </c>
      <c r="N73" s="181" t="n">
        <v>50870</v>
      </c>
      <c r="O73" s="181" t="n">
        <v>0</v>
      </c>
      <c r="P73" s="181" t="n">
        <v>0</v>
      </c>
      <c r="Q73" s="183" t="n">
        <v>50870</v>
      </c>
      <c r="R73" s="176" t="n">
        <v>2019</v>
      </c>
    </row>
    <row r="74" s="9" customFormat="true" ht="12.75" hidden="false" customHeight="false" outlineLevel="0" collapsed="false">
      <c r="A74" s="176" t="n">
        <f aca="false">A73+1</f>
        <v>65</v>
      </c>
      <c r="B74" s="179" t="s">
        <v>1190</v>
      </c>
      <c r="C74" s="178" t="n">
        <v>1960</v>
      </c>
      <c r="D74" s="176"/>
      <c r="E74" s="179" t="s">
        <v>54</v>
      </c>
      <c r="F74" s="176" t="n">
        <v>2</v>
      </c>
      <c r="G74" s="178" t="n">
        <v>2</v>
      </c>
      <c r="H74" s="176" t="n">
        <v>274.5</v>
      </c>
      <c r="I74" s="176"/>
      <c r="J74" s="176"/>
      <c r="K74" s="176" t="n">
        <v>193</v>
      </c>
      <c r="L74" s="176" t="n">
        <v>138.2</v>
      </c>
      <c r="M74" s="176" t="n">
        <v>8</v>
      </c>
      <c r="N74" s="181" t="n">
        <v>17770</v>
      </c>
      <c r="O74" s="181" t="n">
        <v>0</v>
      </c>
      <c r="P74" s="181" t="n">
        <v>0</v>
      </c>
      <c r="Q74" s="183" t="n">
        <v>17770</v>
      </c>
      <c r="R74" s="176" t="n">
        <v>2019</v>
      </c>
    </row>
    <row r="75" s="9" customFormat="true" ht="12.75" hidden="false" customHeight="false" outlineLevel="0" collapsed="false">
      <c r="A75" s="176" t="n">
        <f aca="false">A74+1</f>
        <v>66</v>
      </c>
      <c r="B75" s="179" t="s">
        <v>1191</v>
      </c>
      <c r="C75" s="178" t="n">
        <v>1950</v>
      </c>
      <c r="D75" s="176"/>
      <c r="E75" s="179" t="s">
        <v>54</v>
      </c>
      <c r="F75" s="176" t="n">
        <v>2</v>
      </c>
      <c r="G75" s="178" t="n">
        <v>2</v>
      </c>
      <c r="H75" s="176" t="n">
        <v>468.9</v>
      </c>
      <c r="I75" s="176"/>
      <c r="J75" s="176"/>
      <c r="K75" s="176" t="n">
        <v>309.9</v>
      </c>
      <c r="L75" s="176" t="n">
        <v>287.6</v>
      </c>
      <c r="M75" s="176" t="n">
        <v>9</v>
      </c>
      <c r="N75" s="181" t="n">
        <v>30350</v>
      </c>
      <c r="O75" s="181" t="n">
        <v>0</v>
      </c>
      <c r="P75" s="181" t="n">
        <v>0</v>
      </c>
      <c r="Q75" s="183" t="n">
        <v>30350</v>
      </c>
      <c r="R75" s="176" t="n">
        <v>2019</v>
      </c>
    </row>
    <row r="76" s="9" customFormat="true" ht="12.75" hidden="false" customHeight="false" outlineLevel="0" collapsed="false">
      <c r="A76" s="176" t="n">
        <f aca="false">A75+1</f>
        <v>67</v>
      </c>
      <c r="B76" s="179" t="s">
        <v>1192</v>
      </c>
      <c r="C76" s="178" t="n">
        <v>1930</v>
      </c>
      <c r="D76" s="176"/>
      <c r="E76" s="179" t="s">
        <v>54</v>
      </c>
      <c r="F76" s="176" t="n">
        <v>2</v>
      </c>
      <c r="G76" s="178" t="n">
        <v>2</v>
      </c>
      <c r="H76" s="176" t="n">
        <v>467.3</v>
      </c>
      <c r="I76" s="176"/>
      <c r="J76" s="176"/>
      <c r="K76" s="176" t="n">
        <v>309</v>
      </c>
      <c r="L76" s="176" t="n">
        <v>226.5</v>
      </c>
      <c r="M76" s="176" t="n">
        <v>12</v>
      </c>
      <c r="N76" s="181" t="n">
        <v>30250</v>
      </c>
      <c r="O76" s="181" t="n">
        <v>0</v>
      </c>
      <c r="P76" s="181" t="n">
        <v>0</v>
      </c>
      <c r="Q76" s="183" t="n">
        <v>30250</v>
      </c>
      <c r="R76" s="176" t="n">
        <v>2019</v>
      </c>
    </row>
    <row r="77" s="9" customFormat="true" ht="12.75" hidden="false" customHeight="false" outlineLevel="0" collapsed="false">
      <c r="A77" s="176" t="n">
        <f aca="false">A76+1</f>
        <v>68</v>
      </c>
      <c r="B77" s="179" t="s">
        <v>1193</v>
      </c>
      <c r="C77" s="178" t="n">
        <v>1950</v>
      </c>
      <c r="D77" s="176" t="n">
        <v>1970</v>
      </c>
      <c r="E77" s="179" t="s">
        <v>54</v>
      </c>
      <c r="F77" s="176" t="n">
        <v>2</v>
      </c>
      <c r="G77" s="178" t="n">
        <v>2</v>
      </c>
      <c r="H77" s="176" t="n">
        <v>356.8</v>
      </c>
      <c r="I77" s="176"/>
      <c r="J77" s="176"/>
      <c r="K77" s="176" t="n">
        <v>206</v>
      </c>
      <c r="L77" s="176" t="n">
        <v>319.6</v>
      </c>
      <c r="M77" s="176" t="n">
        <v>8</v>
      </c>
      <c r="N77" s="181" t="n">
        <v>23100</v>
      </c>
      <c r="O77" s="181" t="n">
        <v>0</v>
      </c>
      <c r="P77" s="181" t="n">
        <v>0</v>
      </c>
      <c r="Q77" s="183" t="n">
        <v>23100</v>
      </c>
      <c r="R77" s="176" t="n">
        <v>2019</v>
      </c>
    </row>
    <row r="78" s="9" customFormat="true" ht="12.75" hidden="false" customHeight="false" outlineLevel="0" collapsed="false">
      <c r="A78" s="176" t="n">
        <f aca="false">A77+1</f>
        <v>69</v>
      </c>
      <c r="B78" s="179" t="s">
        <v>1194</v>
      </c>
      <c r="C78" s="178" t="n">
        <v>1949</v>
      </c>
      <c r="D78" s="176" t="n">
        <v>1977</v>
      </c>
      <c r="E78" s="179" t="s">
        <v>54</v>
      </c>
      <c r="F78" s="176" t="n">
        <v>2</v>
      </c>
      <c r="G78" s="178" t="n">
        <v>1</v>
      </c>
      <c r="H78" s="176" t="n">
        <v>489.9</v>
      </c>
      <c r="I78" s="176"/>
      <c r="J78" s="176"/>
      <c r="K78" s="176" t="n">
        <v>320</v>
      </c>
      <c r="L78" s="176" t="n">
        <v>300.3</v>
      </c>
      <c r="M78" s="176" t="n">
        <v>8</v>
      </c>
      <c r="N78" s="181" t="n">
        <v>31700</v>
      </c>
      <c r="O78" s="181" t="n">
        <v>0</v>
      </c>
      <c r="P78" s="181" t="n">
        <v>0</v>
      </c>
      <c r="Q78" s="183" t="n">
        <v>31700</v>
      </c>
      <c r="R78" s="176" t="n">
        <v>2019</v>
      </c>
    </row>
    <row r="79" s="9" customFormat="true" ht="12.75" hidden="false" customHeight="false" outlineLevel="0" collapsed="false">
      <c r="A79" s="176" t="n">
        <f aca="false">A78+1</f>
        <v>70</v>
      </c>
      <c r="B79" s="179" t="s">
        <v>1195</v>
      </c>
      <c r="C79" s="178" t="n">
        <v>1940</v>
      </c>
      <c r="D79" s="176" t="n">
        <v>1977</v>
      </c>
      <c r="E79" s="179" t="s">
        <v>54</v>
      </c>
      <c r="F79" s="176" t="n">
        <v>2</v>
      </c>
      <c r="G79" s="178" t="n">
        <v>2</v>
      </c>
      <c r="H79" s="176" t="n">
        <v>493</v>
      </c>
      <c r="I79" s="176"/>
      <c r="J79" s="176"/>
      <c r="K79" s="176" t="n">
        <v>324</v>
      </c>
      <c r="L79" s="176" t="n">
        <v>368.4</v>
      </c>
      <c r="M79" s="176" t="n">
        <v>12</v>
      </c>
      <c r="N79" s="181" t="n">
        <v>31900</v>
      </c>
      <c r="O79" s="181" t="n">
        <v>0</v>
      </c>
      <c r="P79" s="181" t="n">
        <v>0</v>
      </c>
      <c r="Q79" s="183" t="n">
        <v>31900</v>
      </c>
      <c r="R79" s="176" t="n">
        <v>2019</v>
      </c>
    </row>
    <row r="80" s="9" customFormat="true" ht="12.75" hidden="false" customHeight="false" outlineLevel="0" collapsed="false">
      <c r="A80" s="176" t="n">
        <f aca="false">A79+1</f>
        <v>71</v>
      </c>
      <c r="B80" s="179" t="s">
        <v>1196</v>
      </c>
      <c r="C80" s="178" t="n">
        <v>1949</v>
      </c>
      <c r="D80" s="176" t="n">
        <v>1966</v>
      </c>
      <c r="E80" s="179" t="s">
        <v>54</v>
      </c>
      <c r="F80" s="176" t="n">
        <v>2</v>
      </c>
      <c r="G80" s="178" t="n">
        <v>2</v>
      </c>
      <c r="H80" s="176" t="n">
        <v>502.4</v>
      </c>
      <c r="I80" s="176"/>
      <c r="J80" s="176"/>
      <c r="K80" s="176" t="n">
        <v>318</v>
      </c>
      <c r="L80" s="176" t="n">
        <v>264.1</v>
      </c>
      <c r="M80" s="176" t="n">
        <v>8</v>
      </c>
      <c r="N80" s="181" t="n">
        <v>32520</v>
      </c>
      <c r="O80" s="181" t="n">
        <v>0</v>
      </c>
      <c r="P80" s="181" t="n">
        <v>0</v>
      </c>
      <c r="Q80" s="183" t="n">
        <v>32520</v>
      </c>
      <c r="R80" s="176" t="n">
        <v>2019</v>
      </c>
    </row>
    <row r="81" s="9" customFormat="true" ht="12.75" hidden="false" customHeight="false" outlineLevel="0" collapsed="false">
      <c r="A81" s="176" t="n">
        <f aca="false">A80+1</f>
        <v>72</v>
      </c>
      <c r="B81" s="179" t="s">
        <v>1197</v>
      </c>
      <c r="C81" s="178" t="n">
        <v>1958</v>
      </c>
      <c r="D81" s="176" t="n">
        <v>1973</v>
      </c>
      <c r="E81" s="179" t="s">
        <v>54</v>
      </c>
      <c r="F81" s="176" t="n">
        <v>2</v>
      </c>
      <c r="G81" s="178" t="n">
        <v>2</v>
      </c>
      <c r="H81" s="176" t="n">
        <v>402.8</v>
      </c>
      <c r="I81" s="176"/>
      <c r="J81" s="176"/>
      <c r="K81" s="176" t="n">
        <v>265</v>
      </c>
      <c r="L81" s="176" t="n">
        <v>215.7</v>
      </c>
      <c r="M81" s="176" t="n">
        <v>8</v>
      </c>
      <c r="N81" s="181" t="n">
        <v>26070</v>
      </c>
      <c r="O81" s="181" t="n">
        <v>0</v>
      </c>
      <c r="P81" s="181" t="n">
        <v>0</v>
      </c>
      <c r="Q81" s="183" t="n">
        <v>26070</v>
      </c>
      <c r="R81" s="176" t="n">
        <v>2019</v>
      </c>
    </row>
    <row r="82" s="9" customFormat="true" ht="12.75" hidden="false" customHeight="false" outlineLevel="0" collapsed="false">
      <c r="A82" s="176" t="n">
        <f aca="false">A81+1</f>
        <v>73</v>
      </c>
      <c r="B82" s="179" t="s">
        <v>1198</v>
      </c>
      <c r="C82" s="178" t="n">
        <v>1958</v>
      </c>
      <c r="D82" s="176"/>
      <c r="E82" s="179" t="s">
        <v>54</v>
      </c>
      <c r="F82" s="176" t="n">
        <v>2</v>
      </c>
      <c r="G82" s="178" t="n">
        <v>1</v>
      </c>
      <c r="H82" s="176" t="n">
        <v>408</v>
      </c>
      <c r="I82" s="176"/>
      <c r="J82" s="176"/>
      <c r="K82" s="176" t="n">
        <v>270</v>
      </c>
      <c r="L82" s="176" t="n">
        <v>110.3</v>
      </c>
      <c r="M82" s="176" t="n">
        <v>8</v>
      </c>
      <c r="N82" s="181" t="n">
        <v>26410</v>
      </c>
      <c r="O82" s="181" t="n">
        <v>0</v>
      </c>
      <c r="P82" s="181" t="n">
        <v>0</v>
      </c>
      <c r="Q82" s="183" t="n">
        <v>26410</v>
      </c>
      <c r="R82" s="176" t="n">
        <v>2019</v>
      </c>
    </row>
    <row r="83" s="9" customFormat="true" ht="12.75" hidden="false" customHeight="false" outlineLevel="0" collapsed="false">
      <c r="A83" s="176" t="n">
        <f aca="false">A82+1</f>
        <v>74</v>
      </c>
      <c r="B83" s="179" t="s">
        <v>1199</v>
      </c>
      <c r="C83" s="178" t="n">
        <v>1946</v>
      </c>
      <c r="D83" s="176"/>
      <c r="E83" s="179" t="s">
        <v>54</v>
      </c>
      <c r="F83" s="176" t="n">
        <v>2</v>
      </c>
      <c r="G83" s="178" t="n">
        <v>2</v>
      </c>
      <c r="H83" s="176" t="n">
        <v>584.9</v>
      </c>
      <c r="I83" s="176"/>
      <c r="J83" s="176"/>
      <c r="K83" s="176" t="n">
        <v>373</v>
      </c>
      <c r="L83" s="176" t="n">
        <v>182</v>
      </c>
      <c r="M83" s="176" t="n">
        <v>17</v>
      </c>
      <c r="N83" s="181" t="n">
        <v>37860</v>
      </c>
      <c r="O83" s="181" t="n">
        <v>0</v>
      </c>
      <c r="P83" s="181" t="n">
        <v>0</v>
      </c>
      <c r="Q83" s="183" t="n">
        <v>37860</v>
      </c>
      <c r="R83" s="176" t="n">
        <v>2019</v>
      </c>
    </row>
    <row r="84" s="9" customFormat="true" ht="12.75" hidden="false" customHeight="false" outlineLevel="0" collapsed="false">
      <c r="A84" s="176" t="n">
        <f aca="false">A83+1</f>
        <v>75</v>
      </c>
      <c r="B84" s="179" t="s">
        <v>1200</v>
      </c>
      <c r="C84" s="178" t="n">
        <v>1960</v>
      </c>
      <c r="D84" s="176"/>
      <c r="E84" s="179" t="s">
        <v>54</v>
      </c>
      <c r="F84" s="176" t="n">
        <v>2</v>
      </c>
      <c r="G84" s="178" t="n">
        <v>2</v>
      </c>
      <c r="H84" s="176" t="n">
        <v>641.09</v>
      </c>
      <c r="I84" s="176"/>
      <c r="J84" s="176"/>
      <c r="K84" s="176" t="n">
        <v>376</v>
      </c>
      <c r="L84" s="176" t="n">
        <v>201.3</v>
      </c>
      <c r="M84" s="176" t="n">
        <v>16</v>
      </c>
      <c r="N84" s="181" t="n">
        <v>41500</v>
      </c>
      <c r="O84" s="181" t="n">
        <v>0</v>
      </c>
      <c r="P84" s="181" t="n">
        <v>0</v>
      </c>
      <c r="Q84" s="183" t="n">
        <v>41500</v>
      </c>
      <c r="R84" s="176" t="n">
        <v>2019</v>
      </c>
    </row>
    <row r="85" s="9" customFormat="true" ht="12.75" hidden="false" customHeight="false" outlineLevel="0" collapsed="false">
      <c r="A85" s="176" t="n">
        <f aca="false">A84+1</f>
        <v>76</v>
      </c>
      <c r="B85" s="179" t="s">
        <v>1201</v>
      </c>
      <c r="C85" s="178" t="n">
        <v>1930</v>
      </c>
      <c r="D85" s="176"/>
      <c r="E85" s="179" t="s">
        <v>54</v>
      </c>
      <c r="F85" s="176" t="n">
        <v>2</v>
      </c>
      <c r="G85" s="178" t="n">
        <v>2</v>
      </c>
      <c r="H85" s="176" t="n">
        <v>1050</v>
      </c>
      <c r="I85" s="176"/>
      <c r="J85" s="176"/>
      <c r="K85" s="176" t="n">
        <v>983.5</v>
      </c>
      <c r="L85" s="176" t="n">
        <v>622.13</v>
      </c>
      <c r="M85" s="176" t="n">
        <v>30</v>
      </c>
      <c r="N85" s="181" t="n">
        <v>67950</v>
      </c>
      <c r="O85" s="181" t="n">
        <v>0</v>
      </c>
      <c r="P85" s="181" t="n">
        <v>0</v>
      </c>
      <c r="Q85" s="183" t="n">
        <v>67950</v>
      </c>
      <c r="R85" s="176" t="n">
        <v>2019</v>
      </c>
    </row>
    <row r="86" s="9" customFormat="true" ht="12.75" hidden="false" customHeight="false" outlineLevel="0" collapsed="false">
      <c r="A86" s="176" t="n">
        <f aca="false">A85+1</f>
        <v>77</v>
      </c>
      <c r="B86" s="179" t="s">
        <v>1202</v>
      </c>
      <c r="C86" s="178" t="n">
        <v>1956</v>
      </c>
      <c r="D86" s="176"/>
      <c r="E86" s="179" t="s">
        <v>54</v>
      </c>
      <c r="F86" s="176" t="n">
        <v>2</v>
      </c>
      <c r="G86" s="178" t="n">
        <v>2</v>
      </c>
      <c r="H86" s="176" t="n">
        <v>454.4</v>
      </c>
      <c r="I86" s="176"/>
      <c r="J86" s="176"/>
      <c r="K86" s="176" t="n">
        <v>282</v>
      </c>
      <c r="L86" s="176" t="n">
        <v>454.4</v>
      </c>
      <c r="M86" s="176" t="n">
        <v>8</v>
      </c>
      <c r="N86" s="181" t="n">
        <v>29400</v>
      </c>
      <c r="O86" s="181" t="n">
        <v>0</v>
      </c>
      <c r="P86" s="181" t="n">
        <v>0</v>
      </c>
      <c r="Q86" s="183" t="n">
        <v>29400</v>
      </c>
      <c r="R86" s="176" t="n">
        <v>2019</v>
      </c>
    </row>
    <row r="87" s="9" customFormat="true" ht="12.75" hidden="false" customHeight="false" outlineLevel="0" collapsed="false">
      <c r="A87" s="176" t="n">
        <f aca="false">A86+1</f>
        <v>78</v>
      </c>
      <c r="B87" s="179" t="s">
        <v>1203</v>
      </c>
      <c r="C87" s="178" t="n">
        <v>1934</v>
      </c>
      <c r="D87" s="176"/>
      <c r="E87" s="179" t="s">
        <v>54</v>
      </c>
      <c r="F87" s="176" t="n">
        <v>2</v>
      </c>
      <c r="G87" s="178" t="n">
        <v>1</v>
      </c>
      <c r="H87" s="176" t="n">
        <v>910.2</v>
      </c>
      <c r="I87" s="176"/>
      <c r="J87" s="176"/>
      <c r="K87" s="176" t="n">
        <v>758.5</v>
      </c>
      <c r="L87" s="176" t="n">
        <v>569.7</v>
      </c>
      <c r="M87" s="176" t="n">
        <v>15</v>
      </c>
      <c r="N87" s="181" t="n">
        <v>58900</v>
      </c>
      <c r="O87" s="181" t="n">
        <v>0</v>
      </c>
      <c r="P87" s="181" t="n">
        <v>0</v>
      </c>
      <c r="Q87" s="183" t="n">
        <v>58900</v>
      </c>
      <c r="R87" s="176" t="n">
        <v>2019</v>
      </c>
    </row>
    <row r="88" s="9" customFormat="true" ht="12.75" hidden="false" customHeight="false" outlineLevel="0" collapsed="false">
      <c r="A88" s="176" t="n">
        <f aca="false">A87+1</f>
        <v>79</v>
      </c>
      <c r="B88" s="179" t="s">
        <v>1204</v>
      </c>
      <c r="C88" s="178" t="n">
        <v>1941</v>
      </c>
      <c r="D88" s="176"/>
      <c r="E88" s="179" t="s">
        <v>54</v>
      </c>
      <c r="F88" s="176" t="n">
        <v>2</v>
      </c>
      <c r="G88" s="178" t="n">
        <v>2</v>
      </c>
      <c r="H88" s="176" t="n">
        <v>379</v>
      </c>
      <c r="I88" s="176"/>
      <c r="J88" s="176"/>
      <c r="K88" s="176" t="n">
        <v>267.4</v>
      </c>
      <c r="L88" s="176" t="n">
        <v>283.8</v>
      </c>
      <c r="M88" s="176" t="n">
        <v>8</v>
      </c>
      <c r="N88" s="181" t="n">
        <v>24530</v>
      </c>
      <c r="O88" s="181" t="n">
        <v>0</v>
      </c>
      <c r="P88" s="181" t="n">
        <v>0</v>
      </c>
      <c r="Q88" s="183" t="n">
        <v>24530</v>
      </c>
      <c r="R88" s="176" t="n">
        <v>2019</v>
      </c>
    </row>
    <row r="89" s="9" customFormat="true" ht="12.75" hidden="false" customHeight="false" outlineLevel="0" collapsed="false">
      <c r="A89" s="176" t="n">
        <f aca="false">A88+1</f>
        <v>80</v>
      </c>
      <c r="B89" s="179" t="s">
        <v>1205</v>
      </c>
      <c r="C89" s="178" t="n">
        <v>1941</v>
      </c>
      <c r="D89" s="176"/>
      <c r="E89" s="179" t="s">
        <v>54</v>
      </c>
      <c r="F89" s="176" t="n">
        <v>2</v>
      </c>
      <c r="G89" s="178" t="n">
        <v>2</v>
      </c>
      <c r="H89" s="176" t="n">
        <v>551</v>
      </c>
      <c r="I89" s="176"/>
      <c r="J89" s="176"/>
      <c r="K89" s="176" t="n">
        <v>479.6</v>
      </c>
      <c r="L89" s="176" t="n">
        <v>429</v>
      </c>
      <c r="M89" s="176" t="n">
        <v>12</v>
      </c>
      <c r="N89" s="181" t="n">
        <v>36660</v>
      </c>
      <c r="O89" s="181" t="n">
        <v>0</v>
      </c>
      <c r="P89" s="181" t="n">
        <v>0</v>
      </c>
      <c r="Q89" s="183" t="n">
        <v>36660</v>
      </c>
      <c r="R89" s="176" t="n">
        <v>2019</v>
      </c>
    </row>
    <row r="90" s="9" customFormat="true" ht="12.75" hidden="false" customHeight="false" outlineLevel="0" collapsed="false">
      <c r="A90" s="176" t="n">
        <f aca="false">A89+1</f>
        <v>81</v>
      </c>
      <c r="B90" s="179" t="s">
        <v>1206</v>
      </c>
      <c r="C90" s="178" t="n">
        <v>1948</v>
      </c>
      <c r="D90" s="176"/>
      <c r="E90" s="179" t="s">
        <v>54</v>
      </c>
      <c r="F90" s="176" t="n">
        <v>2</v>
      </c>
      <c r="G90" s="178" t="n">
        <v>2</v>
      </c>
      <c r="H90" s="176" t="n">
        <v>543.7</v>
      </c>
      <c r="I90" s="176"/>
      <c r="J90" s="176"/>
      <c r="K90" s="176" t="n">
        <v>315.4</v>
      </c>
      <c r="L90" s="176" t="n">
        <v>236.3</v>
      </c>
      <c r="M90" s="176" t="n">
        <v>15</v>
      </c>
      <c r="N90" s="181" t="n">
        <v>35200</v>
      </c>
      <c r="O90" s="181" t="n">
        <v>0</v>
      </c>
      <c r="P90" s="181" t="n">
        <v>0</v>
      </c>
      <c r="Q90" s="183" t="n">
        <v>35200</v>
      </c>
      <c r="R90" s="176" t="n">
        <v>2019</v>
      </c>
    </row>
    <row r="91" s="9" customFormat="true" ht="12.75" hidden="false" customHeight="false" outlineLevel="0" collapsed="false">
      <c r="A91" s="176" t="n">
        <f aca="false">A90+1</f>
        <v>82</v>
      </c>
      <c r="B91" s="179" t="s">
        <v>1207</v>
      </c>
      <c r="C91" s="178" t="n">
        <v>1949</v>
      </c>
      <c r="D91" s="176"/>
      <c r="E91" s="179" t="s">
        <v>54</v>
      </c>
      <c r="F91" s="176" t="n">
        <v>2</v>
      </c>
      <c r="G91" s="178" t="n">
        <v>1</v>
      </c>
      <c r="H91" s="176" t="n">
        <v>253.8</v>
      </c>
      <c r="I91" s="176"/>
      <c r="J91" s="176"/>
      <c r="K91" s="176" t="n">
        <v>211.5</v>
      </c>
      <c r="L91" s="176" t="n">
        <v>155.6</v>
      </c>
      <c r="M91" s="176" t="n">
        <v>8</v>
      </c>
      <c r="N91" s="181" t="n">
        <v>16425</v>
      </c>
      <c r="O91" s="181" t="n">
        <v>0</v>
      </c>
      <c r="P91" s="181" t="n">
        <v>0</v>
      </c>
      <c r="Q91" s="183" t="n">
        <v>16425</v>
      </c>
      <c r="R91" s="176" t="n">
        <v>2019</v>
      </c>
    </row>
    <row r="92" s="9" customFormat="true" ht="12.75" hidden="false" customHeight="false" outlineLevel="0" collapsed="false">
      <c r="A92" s="176" t="n">
        <f aca="false">A91+1</f>
        <v>83</v>
      </c>
      <c r="B92" s="179" t="s">
        <v>1208</v>
      </c>
      <c r="C92" s="178" t="n">
        <v>1959</v>
      </c>
      <c r="D92" s="176"/>
      <c r="E92" s="179" t="s">
        <v>54</v>
      </c>
      <c r="F92" s="176" t="n">
        <v>2</v>
      </c>
      <c r="G92" s="178" t="n">
        <v>2</v>
      </c>
      <c r="H92" s="176" t="n">
        <v>649.56</v>
      </c>
      <c r="I92" s="176"/>
      <c r="J92" s="176"/>
      <c r="K92" s="176" t="n">
        <v>535</v>
      </c>
      <c r="L92" s="176" t="n">
        <v>438.2</v>
      </c>
      <c r="M92" s="176" t="n">
        <v>16</v>
      </c>
      <c r="N92" s="181" t="n">
        <v>42040</v>
      </c>
      <c r="O92" s="181" t="n">
        <v>0</v>
      </c>
      <c r="P92" s="181" t="n">
        <v>0</v>
      </c>
      <c r="Q92" s="183" t="n">
        <v>42040</v>
      </c>
      <c r="R92" s="176" t="n">
        <v>2019</v>
      </c>
    </row>
    <row r="93" s="9" customFormat="true" ht="12.75" hidden="false" customHeight="false" outlineLevel="0" collapsed="false">
      <c r="A93" s="176" t="n">
        <f aca="false">A92+1</f>
        <v>84</v>
      </c>
      <c r="B93" s="179" t="s">
        <v>1209</v>
      </c>
      <c r="C93" s="178" t="n">
        <v>1958</v>
      </c>
      <c r="D93" s="176"/>
      <c r="E93" s="179" t="s">
        <v>54</v>
      </c>
      <c r="F93" s="176" t="n">
        <v>2</v>
      </c>
      <c r="G93" s="178" t="n">
        <v>1</v>
      </c>
      <c r="H93" s="176" t="n">
        <v>319.32</v>
      </c>
      <c r="I93" s="176"/>
      <c r="J93" s="176"/>
      <c r="K93" s="176" t="n">
        <v>262</v>
      </c>
      <c r="L93" s="176" t="n">
        <v>265.9</v>
      </c>
      <c r="M93" s="176" t="n">
        <v>8</v>
      </c>
      <c r="N93" s="181" t="n">
        <v>20700</v>
      </c>
      <c r="O93" s="181" t="n">
        <v>0</v>
      </c>
      <c r="P93" s="181" t="n">
        <v>0</v>
      </c>
      <c r="Q93" s="183" t="n">
        <v>20700</v>
      </c>
      <c r="R93" s="176" t="n">
        <v>2019</v>
      </c>
    </row>
    <row r="94" s="9" customFormat="true" ht="12.75" hidden="false" customHeight="false" outlineLevel="0" collapsed="false">
      <c r="A94" s="176" t="n">
        <f aca="false">A93+1</f>
        <v>85</v>
      </c>
      <c r="B94" s="179" t="s">
        <v>1210</v>
      </c>
      <c r="C94" s="178" t="n">
        <v>1959</v>
      </c>
      <c r="D94" s="176"/>
      <c r="E94" s="179" t="s">
        <v>54</v>
      </c>
      <c r="F94" s="176" t="n">
        <v>2</v>
      </c>
      <c r="G94" s="178" t="n">
        <v>2</v>
      </c>
      <c r="H94" s="176" t="n">
        <v>626.88</v>
      </c>
      <c r="I94" s="176"/>
      <c r="J94" s="176"/>
      <c r="K94" s="176" t="n">
        <v>522.4</v>
      </c>
      <c r="L94" s="176" t="n">
        <v>394</v>
      </c>
      <c r="M94" s="176" t="n">
        <v>16</v>
      </c>
      <c r="N94" s="181" t="n">
        <v>40570</v>
      </c>
      <c r="O94" s="181" t="n">
        <v>0</v>
      </c>
      <c r="P94" s="181" t="n">
        <v>0</v>
      </c>
      <c r="Q94" s="183" t="n">
        <v>40570</v>
      </c>
      <c r="R94" s="176" t="n">
        <v>2019</v>
      </c>
    </row>
    <row r="95" s="9" customFormat="true" ht="12.75" hidden="false" customHeight="false" outlineLevel="0" collapsed="false">
      <c r="A95" s="176" t="n">
        <f aca="false">A94+1</f>
        <v>86</v>
      </c>
      <c r="B95" s="179" t="s">
        <v>1211</v>
      </c>
      <c r="C95" s="178" t="n">
        <v>1947</v>
      </c>
      <c r="D95" s="176"/>
      <c r="E95" s="179" t="s">
        <v>54</v>
      </c>
      <c r="F95" s="176" t="n">
        <v>2</v>
      </c>
      <c r="G95" s="178" t="n">
        <v>1</v>
      </c>
      <c r="H95" s="176" t="n">
        <v>430.7</v>
      </c>
      <c r="I95" s="176"/>
      <c r="J95" s="176"/>
      <c r="K95" s="176" t="n">
        <v>253</v>
      </c>
      <c r="L95" s="176" t="n">
        <v>215.3</v>
      </c>
      <c r="M95" s="176" t="n">
        <v>16</v>
      </c>
      <c r="N95" s="181" t="n">
        <v>27880</v>
      </c>
      <c r="O95" s="181" t="n">
        <v>0</v>
      </c>
      <c r="P95" s="181" t="n">
        <v>0</v>
      </c>
      <c r="Q95" s="183" t="n">
        <v>27880</v>
      </c>
      <c r="R95" s="176" t="n">
        <v>2019</v>
      </c>
    </row>
    <row r="96" s="9" customFormat="true" ht="12.75" hidden="false" customHeight="false" outlineLevel="0" collapsed="false">
      <c r="A96" s="176" t="n">
        <f aca="false">A95+1</f>
        <v>87</v>
      </c>
      <c r="B96" s="179" t="s">
        <v>1212</v>
      </c>
      <c r="C96" s="178" t="n">
        <v>1955</v>
      </c>
      <c r="D96" s="176"/>
      <c r="E96" s="179" t="s">
        <v>54</v>
      </c>
      <c r="F96" s="176" t="n">
        <v>2</v>
      </c>
      <c r="G96" s="178" t="n">
        <v>2</v>
      </c>
      <c r="H96" s="176" t="n">
        <v>367.2</v>
      </c>
      <c r="I96" s="176"/>
      <c r="J96" s="176"/>
      <c r="K96" s="176" t="n">
        <v>211</v>
      </c>
      <c r="L96" s="176" t="n">
        <v>229.9</v>
      </c>
      <c r="M96" s="176" t="n">
        <v>8</v>
      </c>
      <c r="N96" s="181" t="n">
        <v>23770</v>
      </c>
      <c r="O96" s="181" t="n">
        <v>0</v>
      </c>
      <c r="P96" s="181" t="n">
        <v>0</v>
      </c>
      <c r="Q96" s="183" t="n">
        <v>23770</v>
      </c>
      <c r="R96" s="176" t="n">
        <v>2019</v>
      </c>
    </row>
    <row r="97" s="9" customFormat="true" ht="12.75" hidden="false" customHeight="false" outlineLevel="0" collapsed="false">
      <c r="A97" s="176" t="n">
        <f aca="false">A96+1</f>
        <v>88</v>
      </c>
      <c r="B97" s="179" t="s">
        <v>1213</v>
      </c>
      <c r="C97" s="178" t="n">
        <v>1947</v>
      </c>
      <c r="D97" s="176"/>
      <c r="E97" s="179" t="s">
        <v>54</v>
      </c>
      <c r="F97" s="176" t="n">
        <v>2</v>
      </c>
      <c r="G97" s="178" t="n">
        <v>1</v>
      </c>
      <c r="H97" s="176" t="n">
        <v>430</v>
      </c>
      <c r="I97" s="176"/>
      <c r="J97" s="176"/>
      <c r="K97" s="176" t="n">
        <v>268</v>
      </c>
      <c r="L97" s="176" t="n">
        <v>277.1</v>
      </c>
      <c r="M97" s="176" t="n">
        <v>8</v>
      </c>
      <c r="N97" s="181" t="n">
        <v>27830</v>
      </c>
      <c r="O97" s="181" t="n">
        <v>0</v>
      </c>
      <c r="P97" s="181" t="n">
        <v>0</v>
      </c>
      <c r="Q97" s="183" t="n">
        <v>27830</v>
      </c>
      <c r="R97" s="176" t="n">
        <v>2019</v>
      </c>
    </row>
    <row r="98" s="9" customFormat="true" ht="12.75" hidden="false" customHeight="false" outlineLevel="0" collapsed="false">
      <c r="A98" s="176" t="n">
        <f aca="false">A97+1</f>
        <v>89</v>
      </c>
      <c r="B98" s="179" t="s">
        <v>1214</v>
      </c>
      <c r="C98" s="178" t="n">
        <v>1951</v>
      </c>
      <c r="D98" s="176"/>
      <c r="E98" s="179" t="s">
        <v>54</v>
      </c>
      <c r="F98" s="176" t="n">
        <v>2</v>
      </c>
      <c r="G98" s="178" t="n">
        <v>2</v>
      </c>
      <c r="H98" s="176" t="n">
        <v>418</v>
      </c>
      <c r="I98" s="176"/>
      <c r="J98" s="176"/>
      <c r="K98" s="176" t="n">
        <v>383</v>
      </c>
      <c r="L98" s="176" t="n">
        <v>335.6</v>
      </c>
      <c r="M98" s="176" t="n">
        <v>8</v>
      </c>
      <c r="N98" s="181" t="n">
        <v>27050</v>
      </c>
      <c r="O98" s="181" t="n">
        <v>0</v>
      </c>
      <c r="P98" s="181" t="n">
        <v>0</v>
      </c>
      <c r="Q98" s="183" t="n">
        <v>27050</v>
      </c>
      <c r="R98" s="176" t="n">
        <v>2019</v>
      </c>
    </row>
    <row r="99" s="9" customFormat="true" ht="12.75" hidden="false" customHeight="false" outlineLevel="0" collapsed="false">
      <c r="A99" s="176" t="n">
        <f aca="false">A98+1</f>
        <v>90</v>
      </c>
      <c r="B99" s="179" t="s">
        <v>1215</v>
      </c>
      <c r="C99" s="178" t="n">
        <v>1954</v>
      </c>
      <c r="D99" s="176"/>
      <c r="E99" s="179" t="s">
        <v>54</v>
      </c>
      <c r="F99" s="176" t="n">
        <v>2</v>
      </c>
      <c r="G99" s="178" t="n">
        <v>3</v>
      </c>
      <c r="H99" s="176" t="n">
        <v>484.4</v>
      </c>
      <c r="I99" s="176"/>
      <c r="J99" s="176"/>
      <c r="K99" s="176" t="n">
        <v>252.1</v>
      </c>
      <c r="L99" s="176" t="n">
        <v>182</v>
      </c>
      <c r="M99" s="176" t="n">
        <v>13</v>
      </c>
      <c r="N99" s="181" t="n">
        <v>31350</v>
      </c>
      <c r="O99" s="181" t="n">
        <v>0</v>
      </c>
      <c r="P99" s="181" t="n">
        <v>0</v>
      </c>
      <c r="Q99" s="183" t="n">
        <v>31350</v>
      </c>
      <c r="R99" s="176" t="n">
        <v>2019</v>
      </c>
    </row>
    <row r="100" s="9" customFormat="true" ht="12.75" hidden="false" customHeight="false" outlineLevel="0" collapsed="false">
      <c r="A100" s="176" t="n">
        <f aca="false">A99+1</f>
        <v>91</v>
      </c>
      <c r="B100" s="179" t="s">
        <v>1216</v>
      </c>
      <c r="C100" s="178" t="n">
        <v>1954</v>
      </c>
      <c r="D100" s="176"/>
      <c r="E100" s="179" t="s">
        <v>54</v>
      </c>
      <c r="F100" s="176" t="n">
        <v>2</v>
      </c>
      <c r="G100" s="178" t="n">
        <v>2</v>
      </c>
      <c r="H100" s="176" t="n">
        <v>541</v>
      </c>
      <c r="I100" s="176"/>
      <c r="J100" s="176"/>
      <c r="K100" s="176" t="n">
        <v>485.7</v>
      </c>
      <c r="L100" s="176" t="n">
        <v>221.7</v>
      </c>
      <c r="M100" s="176" t="n">
        <v>12</v>
      </c>
      <c r="N100" s="181" t="n">
        <v>35020</v>
      </c>
      <c r="O100" s="181" t="n">
        <v>0</v>
      </c>
      <c r="P100" s="181" t="n">
        <v>0</v>
      </c>
      <c r="Q100" s="183" t="n">
        <v>35020</v>
      </c>
      <c r="R100" s="176" t="n">
        <v>2019</v>
      </c>
    </row>
    <row r="101" s="9" customFormat="true" ht="12.75" hidden="false" customHeight="false" outlineLevel="0" collapsed="false">
      <c r="A101" s="176" t="n">
        <f aca="false">A100+1</f>
        <v>92</v>
      </c>
      <c r="B101" s="179" t="s">
        <v>1217</v>
      </c>
      <c r="C101" s="178" t="n">
        <v>1930</v>
      </c>
      <c r="D101" s="176"/>
      <c r="E101" s="179" t="s">
        <v>54</v>
      </c>
      <c r="F101" s="176" t="n">
        <v>2</v>
      </c>
      <c r="G101" s="178" t="n">
        <v>2</v>
      </c>
      <c r="H101" s="176" t="n">
        <v>505.2</v>
      </c>
      <c r="I101" s="176"/>
      <c r="J101" s="176"/>
      <c r="K101" s="176" t="n">
        <v>421</v>
      </c>
      <c r="L101" s="176" t="n">
        <v>284.5</v>
      </c>
      <c r="M101" s="176" t="n">
        <v>11</v>
      </c>
      <c r="N101" s="181" t="n">
        <v>32700</v>
      </c>
      <c r="O101" s="181" t="n">
        <v>0</v>
      </c>
      <c r="P101" s="181" t="n">
        <v>0</v>
      </c>
      <c r="Q101" s="183" t="n">
        <v>32700</v>
      </c>
      <c r="R101" s="176" t="n">
        <v>2019</v>
      </c>
    </row>
    <row r="102" s="9" customFormat="true" ht="12.75" hidden="false" customHeight="false" outlineLevel="0" collapsed="false">
      <c r="A102" s="176" t="n">
        <f aca="false">A101+1</f>
        <v>93</v>
      </c>
      <c r="B102" s="179" t="s">
        <v>1218</v>
      </c>
      <c r="C102" s="178" t="n">
        <v>1947</v>
      </c>
      <c r="D102" s="176"/>
      <c r="E102" s="179" t="s">
        <v>54</v>
      </c>
      <c r="F102" s="176" t="n">
        <v>2</v>
      </c>
      <c r="G102" s="178" t="n">
        <v>1</v>
      </c>
      <c r="H102" s="176" t="n">
        <v>760.14</v>
      </c>
      <c r="I102" s="176"/>
      <c r="J102" s="176"/>
      <c r="K102" s="176" t="n">
        <v>436.44</v>
      </c>
      <c r="L102" s="176" t="n">
        <v>332.7</v>
      </c>
      <c r="M102" s="176" t="n">
        <v>8</v>
      </c>
      <c r="N102" s="181" t="n">
        <v>49200</v>
      </c>
      <c r="O102" s="181" t="n">
        <v>0</v>
      </c>
      <c r="P102" s="181" t="n">
        <v>0</v>
      </c>
      <c r="Q102" s="183" t="n">
        <v>49200</v>
      </c>
      <c r="R102" s="176" t="n">
        <v>2019</v>
      </c>
    </row>
    <row r="103" s="9" customFormat="true" ht="12.75" hidden="false" customHeight="false" outlineLevel="0" collapsed="false">
      <c r="A103" s="176" t="n">
        <f aca="false">A102+1</f>
        <v>94</v>
      </c>
      <c r="B103" s="179" t="s">
        <v>1219</v>
      </c>
      <c r="C103" s="178" t="n">
        <v>1946</v>
      </c>
      <c r="D103" s="176"/>
      <c r="E103" s="179" t="s">
        <v>54</v>
      </c>
      <c r="F103" s="176" t="n">
        <v>2</v>
      </c>
      <c r="G103" s="178" t="n">
        <v>1</v>
      </c>
      <c r="H103" s="176" t="n">
        <v>432</v>
      </c>
      <c r="I103" s="176"/>
      <c r="J103" s="176"/>
      <c r="K103" s="176" t="n">
        <v>292.3</v>
      </c>
      <c r="L103" s="176" t="n">
        <v>205.6</v>
      </c>
      <c r="M103" s="176" t="n">
        <v>8</v>
      </c>
      <c r="N103" s="181" t="n">
        <v>28000</v>
      </c>
      <c r="O103" s="181" t="n">
        <v>0</v>
      </c>
      <c r="P103" s="181" t="n">
        <v>0</v>
      </c>
      <c r="Q103" s="183" t="n">
        <v>28000</v>
      </c>
      <c r="R103" s="176" t="n">
        <v>2019</v>
      </c>
    </row>
    <row r="104" s="9" customFormat="true" ht="12.75" hidden="false" customHeight="false" outlineLevel="0" collapsed="false">
      <c r="A104" s="176" t="n">
        <f aca="false">A103+1</f>
        <v>95</v>
      </c>
      <c r="B104" s="179" t="s">
        <v>1220</v>
      </c>
      <c r="C104" s="178" t="n">
        <v>1947</v>
      </c>
      <c r="D104" s="176"/>
      <c r="E104" s="179" t="s">
        <v>54</v>
      </c>
      <c r="F104" s="176" t="n">
        <v>2</v>
      </c>
      <c r="G104" s="178" t="n">
        <v>1</v>
      </c>
      <c r="H104" s="176" t="n">
        <v>421.8</v>
      </c>
      <c r="I104" s="176"/>
      <c r="J104" s="176"/>
      <c r="K104" s="176" t="n">
        <v>267</v>
      </c>
      <c r="L104" s="176" t="n">
        <v>331.18</v>
      </c>
      <c r="M104" s="176" t="n">
        <v>9</v>
      </c>
      <c r="N104" s="181" t="n">
        <v>27300</v>
      </c>
      <c r="O104" s="181" t="n">
        <v>0</v>
      </c>
      <c r="P104" s="181" t="n">
        <v>0</v>
      </c>
      <c r="Q104" s="183" t="n">
        <v>27300</v>
      </c>
      <c r="R104" s="176" t="n">
        <v>2019</v>
      </c>
    </row>
    <row r="105" s="9" customFormat="true" ht="12.75" hidden="false" customHeight="false" outlineLevel="0" collapsed="false">
      <c r="A105" s="176" t="n">
        <f aca="false">A104+1</f>
        <v>96</v>
      </c>
      <c r="B105" s="179" t="s">
        <v>1221</v>
      </c>
      <c r="C105" s="178" t="n">
        <v>1947</v>
      </c>
      <c r="D105" s="176"/>
      <c r="E105" s="179" t="s">
        <v>54</v>
      </c>
      <c r="F105" s="176" t="n">
        <v>2</v>
      </c>
      <c r="G105" s="178" t="n">
        <v>1</v>
      </c>
      <c r="H105" s="176" t="n">
        <v>751</v>
      </c>
      <c r="I105" s="176"/>
      <c r="J105" s="176"/>
      <c r="K105" s="176" t="n">
        <v>428.2</v>
      </c>
      <c r="L105" s="176" t="n">
        <v>263.9</v>
      </c>
      <c r="M105" s="176" t="n">
        <v>8</v>
      </c>
      <c r="N105" s="181" t="n">
        <v>48600</v>
      </c>
      <c r="O105" s="181" t="n">
        <v>0</v>
      </c>
      <c r="P105" s="181" t="n">
        <v>0</v>
      </c>
      <c r="Q105" s="183" t="n">
        <v>48600</v>
      </c>
      <c r="R105" s="176" t="n">
        <v>2019</v>
      </c>
    </row>
    <row r="106" s="9" customFormat="true" ht="12.75" hidden="false" customHeight="false" outlineLevel="0" collapsed="false">
      <c r="A106" s="176" t="n">
        <f aca="false">A105+1</f>
        <v>97</v>
      </c>
      <c r="B106" s="179" t="s">
        <v>1222</v>
      </c>
      <c r="C106" s="178" t="n">
        <v>1955</v>
      </c>
      <c r="D106" s="176"/>
      <c r="E106" s="179" t="s">
        <v>54</v>
      </c>
      <c r="F106" s="176" t="n">
        <v>2</v>
      </c>
      <c r="G106" s="178" t="n">
        <v>2</v>
      </c>
      <c r="H106" s="176" t="n">
        <v>672</v>
      </c>
      <c r="I106" s="176"/>
      <c r="J106" s="176"/>
      <c r="K106" s="176" t="n">
        <v>431.9</v>
      </c>
      <c r="L106" s="176" t="n">
        <v>581</v>
      </c>
      <c r="M106" s="176" t="n">
        <v>17</v>
      </c>
      <c r="N106" s="181" t="n">
        <v>43500</v>
      </c>
      <c r="O106" s="181" t="n">
        <v>0</v>
      </c>
      <c r="P106" s="181" t="n">
        <v>0</v>
      </c>
      <c r="Q106" s="183" t="n">
        <v>43500</v>
      </c>
      <c r="R106" s="176" t="n">
        <v>2019</v>
      </c>
    </row>
    <row r="107" s="9" customFormat="true" ht="12.75" hidden="false" customHeight="false" outlineLevel="0" collapsed="false">
      <c r="A107" s="176" t="n">
        <f aca="false">A106+1</f>
        <v>98</v>
      </c>
      <c r="B107" s="179" t="s">
        <v>1223</v>
      </c>
      <c r="C107" s="178" t="n">
        <v>1955</v>
      </c>
      <c r="D107" s="176"/>
      <c r="E107" s="179" t="s">
        <v>54</v>
      </c>
      <c r="F107" s="176" t="n">
        <v>2</v>
      </c>
      <c r="G107" s="178" t="n">
        <v>2</v>
      </c>
      <c r="H107" s="176" t="n">
        <v>664.9</v>
      </c>
      <c r="I107" s="176"/>
      <c r="J107" s="176"/>
      <c r="K107" s="176" t="n">
        <v>382.6</v>
      </c>
      <c r="L107" s="176" t="n">
        <v>611</v>
      </c>
      <c r="M107" s="176" t="n">
        <v>20</v>
      </c>
      <c r="N107" s="181" t="n">
        <v>43030</v>
      </c>
      <c r="O107" s="181" t="n">
        <v>0</v>
      </c>
      <c r="P107" s="181" t="n">
        <v>0</v>
      </c>
      <c r="Q107" s="183" t="n">
        <v>43030</v>
      </c>
      <c r="R107" s="176" t="n">
        <v>2019</v>
      </c>
    </row>
    <row r="108" s="9" customFormat="true" ht="12.75" hidden="false" customHeight="false" outlineLevel="0" collapsed="false">
      <c r="A108" s="176" t="n">
        <f aca="false">A107+1</f>
        <v>99</v>
      </c>
      <c r="B108" s="179" t="s">
        <v>1224</v>
      </c>
      <c r="C108" s="178" t="n">
        <v>1958</v>
      </c>
      <c r="D108" s="176"/>
      <c r="E108" s="179" t="s">
        <v>54</v>
      </c>
      <c r="F108" s="176" t="n">
        <v>2</v>
      </c>
      <c r="G108" s="178" t="n">
        <v>2</v>
      </c>
      <c r="H108" s="176" t="n">
        <v>393.84</v>
      </c>
      <c r="I108" s="176"/>
      <c r="J108" s="176"/>
      <c r="K108" s="176" t="n">
        <v>328.2</v>
      </c>
      <c r="L108" s="176" t="n">
        <v>283.5</v>
      </c>
      <c r="M108" s="176" t="n">
        <v>16</v>
      </c>
      <c r="N108" s="181" t="n">
        <v>25500</v>
      </c>
      <c r="O108" s="181" t="n">
        <v>0</v>
      </c>
      <c r="P108" s="181" t="n">
        <v>0</v>
      </c>
      <c r="Q108" s="183" t="n">
        <v>25500</v>
      </c>
      <c r="R108" s="176" t="n">
        <v>2019</v>
      </c>
    </row>
    <row r="109" s="9" customFormat="true" ht="12.75" hidden="false" customHeight="false" outlineLevel="0" collapsed="false">
      <c r="A109" s="176" t="n">
        <f aca="false">A108+1</f>
        <v>100</v>
      </c>
      <c r="B109" s="179" t="s">
        <v>1225</v>
      </c>
      <c r="C109" s="178" t="n">
        <v>1959</v>
      </c>
      <c r="D109" s="176"/>
      <c r="E109" s="179" t="s">
        <v>54</v>
      </c>
      <c r="F109" s="176" t="n">
        <v>2</v>
      </c>
      <c r="G109" s="178" t="n">
        <v>2</v>
      </c>
      <c r="H109" s="176" t="n">
        <v>652.08</v>
      </c>
      <c r="I109" s="176"/>
      <c r="J109" s="176"/>
      <c r="K109" s="176" t="n">
        <v>543.4</v>
      </c>
      <c r="L109" s="176" t="n">
        <v>357.6</v>
      </c>
      <c r="M109" s="176" t="n">
        <v>16</v>
      </c>
      <c r="N109" s="181" t="n">
        <v>42200</v>
      </c>
      <c r="O109" s="181" t="n">
        <v>0</v>
      </c>
      <c r="P109" s="181" t="n">
        <v>0</v>
      </c>
      <c r="Q109" s="183" t="n">
        <v>42200</v>
      </c>
      <c r="R109" s="176" t="n">
        <v>2019</v>
      </c>
    </row>
    <row r="110" s="9" customFormat="true" ht="12.75" hidden="false" customHeight="false" outlineLevel="0" collapsed="false">
      <c r="A110" s="176" t="n">
        <f aca="false">A109+1</f>
        <v>101</v>
      </c>
      <c r="B110" s="179" t="s">
        <v>1226</v>
      </c>
      <c r="C110" s="178" t="n">
        <v>1917</v>
      </c>
      <c r="D110" s="176"/>
      <c r="E110" s="179" t="s">
        <v>54</v>
      </c>
      <c r="F110" s="176" t="n">
        <v>2</v>
      </c>
      <c r="G110" s="178" t="n">
        <v>2</v>
      </c>
      <c r="H110" s="176" t="n">
        <v>823.9</v>
      </c>
      <c r="I110" s="176"/>
      <c r="J110" s="176"/>
      <c r="K110" s="176" t="n">
        <v>530</v>
      </c>
      <c r="L110" s="176" t="n">
        <v>598.6</v>
      </c>
      <c r="M110" s="176" t="n">
        <v>20</v>
      </c>
      <c r="N110" s="181" t="n">
        <v>53320</v>
      </c>
      <c r="O110" s="181" t="n">
        <v>0</v>
      </c>
      <c r="P110" s="181" t="n">
        <v>0</v>
      </c>
      <c r="Q110" s="183" t="n">
        <v>53320</v>
      </c>
      <c r="R110" s="176" t="n">
        <v>2019</v>
      </c>
    </row>
    <row r="111" s="9" customFormat="true" ht="12.75" hidden="false" customHeight="false" outlineLevel="0" collapsed="false">
      <c r="A111" s="176" t="n">
        <f aca="false">A110+1</f>
        <v>102</v>
      </c>
      <c r="B111" s="179" t="s">
        <v>1227</v>
      </c>
      <c r="C111" s="178" t="n">
        <v>1935</v>
      </c>
      <c r="D111" s="176"/>
      <c r="E111" s="179" t="s">
        <v>54</v>
      </c>
      <c r="F111" s="176" t="n">
        <v>2</v>
      </c>
      <c r="G111" s="178" t="n">
        <v>2</v>
      </c>
      <c r="H111" s="176" t="n">
        <v>549.3</v>
      </c>
      <c r="I111" s="176"/>
      <c r="J111" s="176"/>
      <c r="K111" s="176" t="n">
        <v>524</v>
      </c>
      <c r="L111" s="176" t="n">
        <v>358.5</v>
      </c>
      <c r="M111" s="176" t="n">
        <v>16</v>
      </c>
      <c r="N111" s="181" t="n">
        <v>35550</v>
      </c>
      <c r="O111" s="181" t="n">
        <v>0</v>
      </c>
      <c r="P111" s="181" t="n">
        <v>0</v>
      </c>
      <c r="Q111" s="183" t="n">
        <v>35550</v>
      </c>
      <c r="R111" s="176" t="n">
        <v>2019</v>
      </c>
    </row>
    <row r="112" s="9" customFormat="true" ht="12.75" hidden="false" customHeight="false" outlineLevel="0" collapsed="false">
      <c r="A112" s="176" t="n">
        <f aca="false">A111+1</f>
        <v>103</v>
      </c>
      <c r="B112" s="179" t="s">
        <v>1228</v>
      </c>
      <c r="C112" s="178" t="n">
        <v>1960</v>
      </c>
      <c r="D112" s="176"/>
      <c r="E112" s="179" t="s">
        <v>54</v>
      </c>
      <c r="F112" s="176" t="n">
        <v>2</v>
      </c>
      <c r="G112" s="178" t="n">
        <v>2</v>
      </c>
      <c r="H112" s="176" t="n">
        <v>478.7</v>
      </c>
      <c r="I112" s="176"/>
      <c r="J112" s="176"/>
      <c r="K112" s="176" t="n">
        <v>324</v>
      </c>
      <c r="L112" s="176" t="n">
        <v>406.4</v>
      </c>
      <c r="M112" s="176" t="n">
        <v>16</v>
      </c>
      <c r="N112" s="181" t="n">
        <v>30980</v>
      </c>
      <c r="O112" s="181" t="n">
        <v>0</v>
      </c>
      <c r="P112" s="181" t="n">
        <v>0</v>
      </c>
      <c r="Q112" s="183" t="n">
        <v>30980</v>
      </c>
      <c r="R112" s="176" t="n">
        <v>2019</v>
      </c>
    </row>
    <row r="113" s="9" customFormat="true" ht="12.75" hidden="false" customHeight="false" outlineLevel="0" collapsed="false">
      <c r="A113" s="176" t="n">
        <f aca="false">A112+1</f>
        <v>104</v>
      </c>
      <c r="B113" s="179" t="s">
        <v>1229</v>
      </c>
      <c r="C113" s="178" t="n">
        <v>1961</v>
      </c>
      <c r="D113" s="176"/>
      <c r="E113" s="179" t="s">
        <v>54</v>
      </c>
      <c r="F113" s="176" t="n">
        <v>2</v>
      </c>
      <c r="G113" s="178" t="n">
        <v>2</v>
      </c>
      <c r="H113" s="176" t="n">
        <v>497.5</v>
      </c>
      <c r="I113" s="176"/>
      <c r="J113" s="176"/>
      <c r="K113" s="176" t="n">
        <v>344</v>
      </c>
      <c r="L113" s="176" t="n">
        <v>399.1</v>
      </c>
      <c r="M113" s="176" t="n">
        <v>16</v>
      </c>
      <c r="N113" s="181" t="n">
        <v>32200</v>
      </c>
      <c r="O113" s="181" t="n">
        <v>0</v>
      </c>
      <c r="P113" s="181" t="n">
        <v>0</v>
      </c>
      <c r="Q113" s="183" t="n">
        <v>32200</v>
      </c>
      <c r="R113" s="176" t="n">
        <v>2019</v>
      </c>
    </row>
    <row r="114" s="9" customFormat="true" ht="12.75" hidden="false" customHeight="false" outlineLevel="0" collapsed="false">
      <c r="A114" s="176" t="n">
        <f aca="false">A113+1</f>
        <v>105</v>
      </c>
      <c r="B114" s="179" t="s">
        <v>1230</v>
      </c>
      <c r="C114" s="178" t="n">
        <v>1961</v>
      </c>
      <c r="D114" s="176"/>
      <c r="E114" s="179" t="s">
        <v>54</v>
      </c>
      <c r="F114" s="176" t="n">
        <v>2</v>
      </c>
      <c r="G114" s="178" t="n">
        <v>2</v>
      </c>
      <c r="H114" s="176" t="n">
        <v>542</v>
      </c>
      <c r="I114" s="176"/>
      <c r="J114" s="176"/>
      <c r="K114" s="176" t="n">
        <v>497</v>
      </c>
      <c r="L114" s="176" t="n">
        <v>461.8</v>
      </c>
      <c r="M114" s="176" t="n">
        <v>17</v>
      </c>
      <c r="N114" s="181" t="n">
        <v>35080</v>
      </c>
      <c r="O114" s="181" t="n">
        <v>0</v>
      </c>
      <c r="P114" s="181" t="n">
        <v>0</v>
      </c>
      <c r="Q114" s="183" t="n">
        <v>35080</v>
      </c>
      <c r="R114" s="176" t="n">
        <v>2019</v>
      </c>
    </row>
    <row r="115" s="9" customFormat="true" ht="12.75" hidden="false" customHeight="false" outlineLevel="0" collapsed="false">
      <c r="A115" s="176" t="n">
        <f aca="false">A114+1</f>
        <v>106</v>
      </c>
      <c r="B115" s="179" t="s">
        <v>1231</v>
      </c>
      <c r="C115" s="178" t="n">
        <v>1958</v>
      </c>
      <c r="D115" s="176"/>
      <c r="E115" s="179" t="s">
        <v>54</v>
      </c>
      <c r="F115" s="176" t="n">
        <v>2</v>
      </c>
      <c r="G115" s="178" t="n">
        <v>2</v>
      </c>
      <c r="H115" s="176" t="n">
        <v>515.9</v>
      </c>
      <c r="I115" s="176"/>
      <c r="J115" s="176"/>
      <c r="K115" s="176" t="n">
        <v>344</v>
      </c>
      <c r="L115" s="176" t="n">
        <v>415.7</v>
      </c>
      <c r="M115" s="176" t="n">
        <v>16</v>
      </c>
      <c r="N115" s="181" t="n">
        <v>33400</v>
      </c>
      <c r="O115" s="181" t="n">
        <v>0</v>
      </c>
      <c r="P115" s="181" t="n">
        <v>0</v>
      </c>
      <c r="Q115" s="183" t="n">
        <v>33400</v>
      </c>
      <c r="R115" s="176" t="n">
        <v>2019</v>
      </c>
    </row>
    <row r="116" s="9" customFormat="true" ht="12.75" hidden="false" customHeight="false" outlineLevel="0" collapsed="false">
      <c r="A116" s="176" t="n">
        <f aca="false">A115+1</f>
        <v>107</v>
      </c>
      <c r="B116" s="179" t="s">
        <v>1232</v>
      </c>
      <c r="C116" s="178" t="n">
        <v>1958</v>
      </c>
      <c r="D116" s="176"/>
      <c r="E116" s="179" t="s">
        <v>54</v>
      </c>
      <c r="F116" s="176" t="n">
        <v>2</v>
      </c>
      <c r="G116" s="178" t="n">
        <v>2</v>
      </c>
      <c r="H116" s="176" t="n">
        <v>620</v>
      </c>
      <c r="I116" s="176"/>
      <c r="J116" s="176"/>
      <c r="K116" s="176" t="n">
        <v>517.7</v>
      </c>
      <c r="L116" s="176" t="n">
        <v>351.6</v>
      </c>
      <c r="M116" s="176" t="n">
        <v>17</v>
      </c>
      <c r="N116" s="181" t="n">
        <v>40125</v>
      </c>
      <c r="O116" s="181" t="n">
        <v>0</v>
      </c>
      <c r="P116" s="181" t="n">
        <v>0</v>
      </c>
      <c r="Q116" s="183" t="n">
        <v>40125</v>
      </c>
      <c r="R116" s="176" t="n">
        <v>2019</v>
      </c>
    </row>
    <row r="117" s="9" customFormat="true" ht="12.75" hidden="false" customHeight="false" outlineLevel="0" collapsed="false">
      <c r="A117" s="176" t="n">
        <f aca="false">A116+1</f>
        <v>108</v>
      </c>
      <c r="B117" s="179" t="s">
        <v>1233</v>
      </c>
      <c r="C117" s="178" t="n">
        <v>1958</v>
      </c>
      <c r="D117" s="176"/>
      <c r="E117" s="179" t="s">
        <v>54</v>
      </c>
      <c r="F117" s="176" t="n">
        <v>2</v>
      </c>
      <c r="G117" s="178" t="n">
        <v>2</v>
      </c>
      <c r="H117" s="176" t="n">
        <v>627.6</v>
      </c>
      <c r="I117" s="176"/>
      <c r="J117" s="176"/>
      <c r="K117" s="176" t="n">
        <v>523</v>
      </c>
      <c r="L117" s="176" t="n">
        <v>523.4</v>
      </c>
      <c r="M117" s="176" t="n">
        <v>16</v>
      </c>
      <c r="N117" s="181" t="n">
        <v>40620</v>
      </c>
      <c r="O117" s="181" t="n">
        <v>0</v>
      </c>
      <c r="P117" s="181" t="n">
        <v>0</v>
      </c>
      <c r="Q117" s="183" t="n">
        <v>40620</v>
      </c>
      <c r="R117" s="176" t="n">
        <v>2019</v>
      </c>
    </row>
    <row r="118" s="9" customFormat="true" ht="12.75" hidden="false" customHeight="false" outlineLevel="0" collapsed="false">
      <c r="A118" s="176" t="n">
        <f aca="false">A117+1</f>
        <v>109</v>
      </c>
      <c r="B118" s="179" t="s">
        <v>1234</v>
      </c>
      <c r="C118" s="178" t="n">
        <v>1959</v>
      </c>
      <c r="D118" s="176"/>
      <c r="E118" s="179" t="s">
        <v>54</v>
      </c>
      <c r="F118" s="176" t="n">
        <v>1</v>
      </c>
      <c r="G118" s="178" t="n">
        <v>3</v>
      </c>
      <c r="H118" s="176" t="n">
        <v>264.8</v>
      </c>
      <c r="I118" s="176"/>
      <c r="J118" s="176"/>
      <c r="K118" s="176" t="n">
        <v>177.9</v>
      </c>
      <c r="L118" s="176" t="n">
        <v>176.4</v>
      </c>
      <c r="M118" s="176" t="n">
        <v>6</v>
      </c>
      <c r="N118" s="181" t="n">
        <v>17150</v>
      </c>
      <c r="O118" s="181" t="n">
        <v>0</v>
      </c>
      <c r="P118" s="181" t="n">
        <v>0</v>
      </c>
      <c r="Q118" s="183" t="n">
        <v>17150</v>
      </c>
      <c r="R118" s="176" t="n">
        <v>2019</v>
      </c>
    </row>
    <row r="119" s="9" customFormat="true" ht="12.75" hidden="false" customHeight="false" outlineLevel="0" collapsed="false">
      <c r="A119" s="176" t="n">
        <f aca="false">A118+1</f>
        <v>110</v>
      </c>
      <c r="B119" s="179" t="s">
        <v>1235</v>
      </c>
      <c r="C119" s="178" t="n">
        <v>1960</v>
      </c>
      <c r="D119" s="176"/>
      <c r="E119" s="179" t="s">
        <v>54</v>
      </c>
      <c r="F119" s="176" t="n">
        <v>2</v>
      </c>
      <c r="G119" s="178" t="n">
        <v>2</v>
      </c>
      <c r="H119" s="176" t="n">
        <v>522.3</v>
      </c>
      <c r="I119" s="176"/>
      <c r="J119" s="176"/>
      <c r="K119" s="176" t="n">
        <v>342</v>
      </c>
      <c r="L119" s="176" t="n">
        <v>355.9</v>
      </c>
      <c r="M119" s="176" t="n">
        <v>16</v>
      </c>
      <c r="N119" s="181" t="n">
        <v>33800</v>
      </c>
      <c r="O119" s="181" t="n">
        <v>0</v>
      </c>
      <c r="P119" s="181" t="n">
        <v>0</v>
      </c>
      <c r="Q119" s="183" t="n">
        <v>33800</v>
      </c>
      <c r="R119" s="176" t="n">
        <v>2019</v>
      </c>
    </row>
    <row r="120" s="9" customFormat="true" ht="12.75" hidden="false" customHeight="false" outlineLevel="0" collapsed="false">
      <c r="A120" s="176" t="n">
        <f aca="false">A119+1</f>
        <v>111</v>
      </c>
      <c r="B120" s="179" t="s">
        <v>1236</v>
      </c>
      <c r="C120" s="178" t="n">
        <v>1935</v>
      </c>
      <c r="D120" s="176" t="n">
        <v>1971</v>
      </c>
      <c r="E120" s="179" t="s">
        <v>54</v>
      </c>
      <c r="F120" s="176" t="n">
        <v>2</v>
      </c>
      <c r="G120" s="178" t="n">
        <v>2</v>
      </c>
      <c r="H120" s="176" t="n">
        <v>393.8</v>
      </c>
      <c r="I120" s="176"/>
      <c r="J120" s="176"/>
      <c r="K120" s="176" t="n">
        <v>279.3</v>
      </c>
      <c r="L120" s="176" t="n">
        <v>248.9</v>
      </c>
      <c r="M120" s="176" t="n">
        <v>11</v>
      </c>
      <c r="N120" s="181" t="n">
        <v>25450</v>
      </c>
      <c r="O120" s="181" t="n">
        <v>0</v>
      </c>
      <c r="P120" s="181" t="n">
        <v>0</v>
      </c>
      <c r="Q120" s="183" t="n">
        <v>25450</v>
      </c>
      <c r="R120" s="176" t="n">
        <v>2019</v>
      </c>
    </row>
    <row r="121" s="9" customFormat="true" ht="12.75" hidden="false" customHeight="false" outlineLevel="0" collapsed="false">
      <c r="A121" s="176" t="n">
        <f aca="false">A120+1</f>
        <v>112</v>
      </c>
      <c r="B121" s="179" t="s">
        <v>1237</v>
      </c>
      <c r="C121" s="178" t="n">
        <v>1947</v>
      </c>
      <c r="D121" s="176"/>
      <c r="E121" s="179" t="s">
        <v>54</v>
      </c>
      <c r="F121" s="176" t="n">
        <v>2</v>
      </c>
      <c r="G121" s="178" t="n">
        <v>3</v>
      </c>
      <c r="H121" s="176" t="n">
        <v>536.6</v>
      </c>
      <c r="I121" s="176"/>
      <c r="J121" s="176"/>
      <c r="K121" s="176" t="n">
        <v>377</v>
      </c>
      <c r="L121" s="176" t="n">
        <v>223.33</v>
      </c>
      <c r="M121" s="176" t="n">
        <v>13</v>
      </c>
      <c r="N121" s="181" t="n">
        <v>34750</v>
      </c>
      <c r="O121" s="181" t="n">
        <v>0</v>
      </c>
      <c r="P121" s="181" t="n">
        <v>0</v>
      </c>
      <c r="Q121" s="183" t="n">
        <v>34750</v>
      </c>
      <c r="R121" s="176" t="n">
        <v>2019</v>
      </c>
    </row>
    <row r="122" s="9" customFormat="true" ht="12.75" hidden="false" customHeight="false" outlineLevel="0" collapsed="false">
      <c r="A122" s="176" t="n">
        <f aca="false">A121+1</f>
        <v>113</v>
      </c>
      <c r="B122" s="179" t="s">
        <v>1238</v>
      </c>
      <c r="C122" s="178" t="n">
        <v>1961</v>
      </c>
      <c r="D122" s="176"/>
      <c r="E122" s="179" t="s">
        <v>54</v>
      </c>
      <c r="F122" s="176" t="n">
        <v>2</v>
      </c>
      <c r="G122" s="178" t="n">
        <v>2</v>
      </c>
      <c r="H122" s="176" t="n">
        <v>497.88</v>
      </c>
      <c r="I122" s="176"/>
      <c r="J122" s="176"/>
      <c r="K122" s="176" t="n">
        <v>416</v>
      </c>
      <c r="L122" s="176" t="n">
        <v>311.5</v>
      </c>
      <c r="M122" s="176" t="n">
        <v>8</v>
      </c>
      <c r="N122" s="181" t="n">
        <v>32250</v>
      </c>
      <c r="O122" s="181" t="n">
        <v>0</v>
      </c>
      <c r="P122" s="181" t="n">
        <v>0</v>
      </c>
      <c r="Q122" s="183" t="n">
        <v>32250</v>
      </c>
      <c r="R122" s="176" t="n">
        <v>2019</v>
      </c>
    </row>
    <row r="123" s="9" customFormat="true" ht="12.75" hidden="false" customHeight="false" outlineLevel="0" collapsed="false">
      <c r="A123" s="176" t="n">
        <f aca="false">A122+1</f>
        <v>114</v>
      </c>
      <c r="B123" s="179" t="s">
        <v>1239</v>
      </c>
      <c r="C123" s="178" t="n">
        <v>1961</v>
      </c>
      <c r="D123" s="176"/>
      <c r="E123" s="179" t="s">
        <v>54</v>
      </c>
      <c r="F123" s="176" t="n">
        <v>2</v>
      </c>
      <c r="G123" s="178" t="n">
        <v>1</v>
      </c>
      <c r="H123" s="176" t="n">
        <v>489.8</v>
      </c>
      <c r="I123" s="176"/>
      <c r="J123" s="176"/>
      <c r="K123" s="176" t="n">
        <v>352</v>
      </c>
      <c r="L123" s="176" t="n">
        <v>355.2</v>
      </c>
      <c r="M123" s="176" t="n">
        <v>16</v>
      </c>
      <c r="N123" s="181" t="n">
        <v>31700</v>
      </c>
      <c r="O123" s="181" t="n">
        <v>0</v>
      </c>
      <c r="P123" s="181" t="n">
        <v>0</v>
      </c>
      <c r="Q123" s="183" t="n">
        <v>31700</v>
      </c>
      <c r="R123" s="176" t="n">
        <v>2019</v>
      </c>
    </row>
    <row r="124" s="9" customFormat="true" ht="12.75" hidden="false" customHeight="false" outlineLevel="0" collapsed="false">
      <c r="A124" s="176" t="n">
        <f aca="false">A123+1</f>
        <v>115</v>
      </c>
      <c r="B124" s="179" t="s">
        <v>1240</v>
      </c>
      <c r="C124" s="178" t="n">
        <v>1960</v>
      </c>
      <c r="D124" s="176"/>
      <c r="E124" s="179" t="s">
        <v>54</v>
      </c>
      <c r="F124" s="176" t="n">
        <v>2</v>
      </c>
      <c r="G124" s="178" t="n">
        <v>2</v>
      </c>
      <c r="H124" s="176" t="n">
        <v>535</v>
      </c>
      <c r="I124" s="176"/>
      <c r="J124" s="176"/>
      <c r="K124" s="176" t="n">
        <v>496</v>
      </c>
      <c r="L124" s="176" t="n">
        <v>458</v>
      </c>
      <c r="M124" s="176" t="n">
        <v>16</v>
      </c>
      <c r="N124" s="181" t="n">
        <v>34650</v>
      </c>
      <c r="O124" s="181" t="n">
        <v>0</v>
      </c>
      <c r="P124" s="181" t="n">
        <v>0</v>
      </c>
      <c r="Q124" s="183" t="n">
        <v>34650</v>
      </c>
      <c r="R124" s="176" t="n">
        <v>2019</v>
      </c>
    </row>
    <row r="125" s="9" customFormat="true" ht="12.75" hidden="false" customHeight="false" outlineLevel="0" collapsed="false">
      <c r="A125" s="176" t="n">
        <f aca="false">A124+1</f>
        <v>116</v>
      </c>
      <c r="B125" s="179" t="s">
        <v>1241</v>
      </c>
      <c r="C125" s="178" t="n">
        <v>1960</v>
      </c>
      <c r="D125" s="176"/>
      <c r="E125" s="179" t="s">
        <v>54</v>
      </c>
      <c r="F125" s="176" t="n">
        <v>2</v>
      </c>
      <c r="G125" s="178" t="n">
        <v>1</v>
      </c>
      <c r="H125" s="176" t="n">
        <v>538.5</v>
      </c>
      <c r="I125" s="176"/>
      <c r="J125" s="176"/>
      <c r="K125" s="176" t="n">
        <v>348</v>
      </c>
      <c r="L125" s="176" t="n">
        <v>471.7</v>
      </c>
      <c r="M125" s="176" t="n">
        <v>8</v>
      </c>
      <c r="N125" s="181" t="n">
        <v>34850</v>
      </c>
      <c r="O125" s="181" t="n">
        <v>0</v>
      </c>
      <c r="P125" s="181" t="n">
        <v>0</v>
      </c>
      <c r="Q125" s="183" t="n">
        <v>34850</v>
      </c>
      <c r="R125" s="176" t="n">
        <v>2019</v>
      </c>
    </row>
    <row r="126" s="9" customFormat="true" ht="12.75" hidden="false" customHeight="false" outlineLevel="0" collapsed="false">
      <c r="A126" s="176" t="n">
        <f aca="false">A125+1</f>
        <v>117</v>
      </c>
      <c r="B126" s="179" t="s">
        <v>1242</v>
      </c>
      <c r="C126" s="178" t="n">
        <v>1960</v>
      </c>
      <c r="D126" s="176" t="n">
        <v>1973</v>
      </c>
      <c r="E126" s="179" t="s">
        <v>54</v>
      </c>
      <c r="F126" s="176" t="n">
        <v>2</v>
      </c>
      <c r="G126" s="178" t="n">
        <v>2</v>
      </c>
      <c r="H126" s="176" t="n">
        <v>459.16</v>
      </c>
      <c r="I126" s="176"/>
      <c r="J126" s="176"/>
      <c r="K126" s="176" t="n">
        <v>316</v>
      </c>
      <c r="L126" s="176" t="n">
        <v>258</v>
      </c>
      <c r="M126" s="176" t="n">
        <v>17</v>
      </c>
      <c r="N126" s="181" t="n">
        <v>29720</v>
      </c>
      <c r="O126" s="181" t="n">
        <v>0</v>
      </c>
      <c r="P126" s="181" t="n">
        <v>0</v>
      </c>
      <c r="Q126" s="183" t="n">
        <v>29720</v>
      </c>
      <c r="R126" s="176" t="n">
        <v>2019</v>
      </c>
    </row>
    <row r="127" s="9" customFormat="true" ht="12.75" hidden="false" customHeight="false" outlineLevel="0" collapsed="false">
      <c r="A127" s="176" t="n">
        <f aca="false">A126+1</f>
        <v>118</v>
      </c>
      <c r="B127" s="179" t="s">
        <v>1243</v>
      </c>
      <c r="C127" s="178" t="n">
        <v>1933</v>
      </c>
      <c r="D127" s="176"/>
      <c r="E127" s="179" t="s">
        <v>54</v>
      </c>
      <c r="F127" s="176" t="n">
        <v>2</v>
      </c>
      <c r="G127" s="178" t="n">
        <v>3</v>
      </c>
      <c r="H127" s="176" t="n">
        <v>831.1</v>
      </c>
      <c r="I127" s="176"/>
      <c r="J127" s="176"/>
      <c r="K127" s="176" t="n">
        <v>578.8</v>
      </c>
      <c r="L127" s="176" t="n">
        <v>412.88</v>
      </c>
      <c r="M127" s="176" t="n">
        <v>17</v>
      </c>
      <c r="N127" s="181" t="n">
        <v>53800</v>
      </c>
      <c r="O127" s="181" t="n">
        <v>0</v>
      </c>
      <c r="P127" s="181" t="n">
        <v>0</v>
      </c>
      <c r="Q127" s="183" t="n">
        <v>53800</v>
      </c>
      <c r="R127" s="176" t="n">
        <v>2019</v>
      </c>
    </row>
    <row r="128" s="9" customFormat="true" ht="12.75" hidden="false" customHeight="false" outlineLevel="0" collapsed="false">
      <c r="A128" s="176" t="n">
        <f aca="false">A127+1</f>
        <v>119</v>
      </c>
      <c r="B128" s="179" t="s">
        <v>1244</v>
      </c>
      <c r="C128" s="178" t="n">
        <v>1933</v>
      </c>
      <c r="D128" s="176"/>
      <c r="E128" s="179" t="s">
        <v>54</v>
      </c>
      <c r="F128" s="176" t="n">
        <v>2</v>
      </c>
      <c r="G128" s="178" t="n">
        <v>2</v>
      </c>
      <c r="H128" s="176" t="n">
        <v>606.7</v>
      </c>
      <c r="I128" s="176"/>
      <c r="J128" s="176"/>
      <c r="K128" s="176" t="n">
        <v>464.7</v>
      </c>
      <c r="L128" s="176" t="n">
        <v>455.89</v>
      </c>
      <c r="M128" s="176" t="n">
        <v>11</v>
      </c>
      <c r="N128" s="181" t="n">
        <v>39270</v>
      </c>
      <c r="O128" s="181" t="n">
        <v>0</v>
      </c>
      <c r="P128" s="181" t="n">
        <v>0</v>
      </c>
      <c r="Q128" s="183" t="n">
        <v>39270</v>
      </c>
      <c r="R128" s="176" t="n">
        <v>2019</v>
      </c>
    </row>
    <row r="129" s="9" customFormat="true" ht="12.75" hidden="false" customHeight="false" outlineLevel="0" collapsed="false">
      <c r="A129" s="176" t="n">
        <f aca="false">A128+1</f>
        <v>120</v>
      </c>
      <c r="B129" s="179" t="s">
        <v>1245</v>
      </c>
      <c r="C129" s="178" t="n">
        <v>1932</v>
      </c>
      <c r="D129" s="176"/>
      <c r="E129" s="179" t="s">
        <v>54</v>
      </c>
      <c r="F129" s="176" t="n">
        <v>2</v>
      </c>
      <c r="G129" s="178" t="n">
        <v>2</v>
      </c>
      <c r="H129" s="176" t="n">
        <v>599.5</v>
      </c>
      <c r="I129" s="176"/>
      <c r="J129" s="176"/>
      <c r="K129" s="176" t="n">
        <v>340</v>
      </c>
      <c r="L129" s="176" t="n">
        <v>508.6</v>
      </c>
      <c r="M129" s="176" t="n">
        <v>21</v>
      </c>
      <c r="N129" s="181" t="n">
        <v>38800</v>
      </c>
      <c r="O129" s="181" t="n">
        <v>0</v>
      </c>
      <c r="P129" s="181" t="n">
        <v>0</v>
      </c>
      <c r="Q129" s="183" t="n">
        <v>38800</v>
      </c>
      <c r="R129" s="176" t="n">
        <v>2019</v>
      </c>
    </row>
    <row r="130" s="9" customFormat="true" ht="12.75" hidden="false" customHeight="false" outlineLevel="0" collapsed="false">
      <c r="A130" s="176" t="n">
        <f aca="false">A129+1</f>
        <v>121</v>
      </c>
      <c r="B130" s="179" t="s">
        <v>1246</v>
      </c>
      <c r="C130" s="178" t="n">
        <v>1958</v>
      </c>
      <c r="D130" s="176" t="n">
        <v>1970</v>
      </c>
      <c r="E130" s="179" t="s">
        <v>54</v>
      </c>
      <c r="F130" s="176" t="n">
        <v>2</v>
      </c>
      <c r="G130" s="178" t="n">
        <v>2</v>
      </c>
      <c r="H130" s="176" t="n">
        <v>403.6</v>
      </c>
      <c r="I130" s="176"/>
      <c r="J130" s="176"/>
      <c r="K130" s="176" t="n">
        <v>275</v>
      </c>
      <c r="L130" s="176" t="n">
        <v>146.6</v>
      </c>
      <c r="M130" s="176" t="n">
        <v>8</v>
      </c>
      <c r="N130" s="181" t="n">
        <v>26120</v>
      </c>
      <c r="O130" s="181" t="n">
        <v>0</v>
      </c>
      <c r="P130" s="181" t="n">
        <v>0</v>
      </c>
      <c r="Q130" s="183" t="n">
        <v>26120</v>
      </c>
      <c r="R130" s="176" t="n">
        <v>2019</v>
      </c>
    </row>
    <row r="131" s="9" customFormat="true" ht="12.75" hidden="false" customHeight="false" outlineLevel="0" collapsed="false">
      <c r="A131" s="176" t="n">
        <f aca="false">A130+1</f>
        <v>122</v>
      </c>
      <c r="B131" s="179" t="s">
        <v>1247</v>
      </c>
      <c r="C131" s="178" t="n">
        <v>1958</v>
      </c>
      <c r="D131" s="176" t="n">
        <v>1969</v>
      </c>
      <c r="E131" s="179" t="s">
        <v>54</v>
      </c>
      <c r="F131" s="176" t="n">
        <v>2</v>
      </c>
      <c r="G131" s="178" t="n">
        <v>2</v>
      </c>
      <c r="H131" s="176" t="n">
        <v>517.6</v>
      </c>
      <c r="I131" s="176"/>
      <c r="J131" s="176"/>
      <c r="K131" s="176" t="n">
        <v>353</v>
      </c>
      <c r="L131" s="176" t="n">
        <v>521.9</v>
      </c>
      <c r="M131" s="176" t="n">
        <v>16</v>
      </c>
      <c r="N131" s="181" t="n">
        <v>33500</v>
      </c>
      <c r="O131" s="181" t="n">
        <v>0</v>
      </c>
      <c r="P131" s="181" t="n">
        <v>0</v>
      </c>
      <c r="Q131" s="183" t="n">
        <v>33500</v>
      </c>
      <c r="R131" s="176" t="n">
        <v>2019</v>
      </c>
    </row>
    <row r="132" s="9" customFormat="true" ht="12.75" hidden="false" customHeight="false" outlineLevel="0" collapsed="false">
      <c r="A132" s="176" t="n">
        <f aca="false">A131+1</f>
        <v>123</v>
      </c>
      <c r="B132" s="179" t="s">
        <v>1248</v>
      </c>
      <c r="C132" s="178" t="n">
        <v>1959</v>
      </c>
      <c r="D132" s="176"/>
      <c r="E132" s="179" t="s">
        <v>54</v>
      </c>
      <c r="F132" s="176" t="n">
        <v>2</v>
      </c>
      <c r="G132" s="178" t="n">
        <v>2</v>
      </c>
      <c r="H132" s="176" t="n">
        <v>534</v>
      </c>
      <c r="I132" s="176"/>
      <c r="J132" s="176"/>
      <c r="K132" s="176" t="n">
        <v>355</v>
      </c>
      <c r="L132" s="176" t="n">
        <v>455.4</v>
      </c>
      <c r="M132" s="176" t="n">
        <v>20</v>
      </c>
      <c r="N132" s="181" t="n">
        <v>34560</v>
      </c>
      <c r="O132" s="181" t="n">
        <v>0</v>
      </c>
      <c r="P132" s="181" t="n">
        <v>0</v>
      </c>
      <c r="Q132" s="183" t="n">
        <v>34560</v>
      </c>
      <c r="R132" s="176" t="n">
        <v>2019</v>
      </c>
    </row>
    <row r="133" s="9" customFormat="true" ht="12.75" hidden="false" customHeight="false" outlineLevel="0" collapsed="false">
      <c r="A133" s="176" t="n">
        <f aca="false">A132+1</f>
        <v>124</v>
      </c>
      <c r="B133" s="179" t="s">
        <v>1249</v>
      </c>
      <c r="C133" s="178" t="n">
        <v>1932</v>
      </c>
      <c r="D133" s="176" t="n">
        <v>1982</v>
      </c>
      <c r="E133" s="179" t="s">
        <v>54</v>
      </c>
      <c r="F133" s="176" t="n">
        <v>2</v>
      </c>
      <c r="G133" s="178" t="n">
        <v>1</v>
      </c>
      <c r="H133" s="176" t="n">
        <v>364.8</v>
      </c>
      <c r="I133" s="176"/>
      <c r="J133" s="176"/>
      <c r="K133" s="176" t="n">
        <v>304</v>
      </c>
      <c r="L133" s="176" t="n">
        <v>250.9</v>
      </c>
      <c r="M133" s="176" t="n">
        <v>8</v>
      </c>
      <c r="N133" s="181" t="n">
        <v>23600</v>
      </c>
      <c r="O133" s="181" t="n">
        <v>0</v>
      </c>
      <c r="P133" s="181" t="n">
        <v>0</v>
      </c>
      <c r="Q133" s="183" t="n">
        <v>23600</v>
      </c>
      <c r="R133" s="176" t="n">
        <v>2019</v>
      </c>
    </row>
    <row r="134" s="9" customFormat="true" ht="12.75" hidden="false" customHeight="false" outlineLevel="0" collapsed="false">
      <c r="A134" s="176" t="n">
        <f aca="false">A133+1</f>
        <v>125</v>
      </c>
      <c r="B134" s="179" t="s">
        <v>1250</v>
      </c>
      <c r="C134" s="178" t="n">
        <v>1958</v>
      </c>
      <c r="D134" s="176" t="n">
        <v>1974</v>
      </c>
      <c r="E134" s="179" t="s">
        <v>54</v>
      </c>
      <c r="F134" s="176" t="n">
        <v>2</v>
      </c>
      <c r="G134" s="178" t="n">
        <v>2</v>
      </c>
      <c r="H134" s="176" t="n">
        <v>475.8</v>
      </c>
      <c r="I134" s="176"/>
      <c r="J134" s="176"/>
      <c r="K134" s="176" t="n">
        <v>315</v>
      </c>
      <c r="L134" s="176" t="n">
        <v>221</v>
      </c>
      <c r="M134" s="176" t="n">
        <v>13</v>
      </c>
      <c r="N134" s="181" t="n">
        <v>30800</v>
      </c>
      <c r="O134" s="181" t="n">
        <v>0</v>
      </c>
      <c r="P134" s="181" t="n">
        <v>0</v>
      </c>
      <c r="Q134" s="183" t="n">
        <v>30800</v>
      </c>
      <c r="R134" s="176" t="n">
        <v>2019</v>
      </c>
    </row>
    <row r="135" s="9" customFormat="true" ht="12.75" hidden="false" customHeight="false" outlineLevel="0" collapsed="false">
      <c r="A135" s="176" t="n">
        <f aca="false">A134+1</f>
        <v>126</v>
      </c>
      <c r="B135" s="179" t="s">
        <v>1251</v>
      </c>
      <c r="C135" s="178" t="n">
        <v>1970</v>
      </c>
      <c r="D135" s="176"/>
      <c r="E135" s="179" t="s">
        <v>54</v>
      </c>
      <c r="F135" s="176" t="n">
        <v>2</v>
      </c>
      <c r="G135" s="178" t="n">
        <v>3</v>
      </c>
      <c r="H135" s="176" t="n">
        <v>609.6</v>
      </c>
      <c r="I135" s="176"/>
      <c r="J135" s="176"/>
      <c r="K135" s="176" t="n">
        <v>508</v>
      </c>
      <c r="L135" s="176" t="n">
        <v>385.7</v>
      </c>
      <c r="M135" s="176" t="n">
        <v>12</v>
      </c>
      <c r="N135" s="181" t="n">
        <v>39450</v>
      </c>
      <c r="O135" s="181" t="n">
        <v>0</v>
      </c>
      <c r="P135" s="181" t="n">
        <v>0</v>
      </c>
      <c r="Q135" s="183" t="n">
        <v>39450</v>
      </c>
      <c r="R135" s="176" t="n">
        <v>2019</v>
      </c>
    </row>
    <row r="136" s="9" customFormat="true" ht="12.75" hidden="false" customHeight="false" outlineLevel="0" collapsed="false">
      <c r="A136" s="176" t="n">
        <f aca="false">A135+1</f>
        <v>127</v>
      </c>
      <c r="B136" s="179" t="s">
        <v>1252</v>
      </c>
      <c r="C136" s="178" t="n">
        <v>1932</v>
      </c>
      <c r="D136" s="176"/>
      <c r="E136" s="179" t="s">
        <v>54</v>
      </c>
      <c r="F136" s="176" t="n">
        <v>2</v>
      </c>
      <c r="G136" s="178" t="n">
        <v>2</v>
      </c>
      <c r="H136" s="176" t="n">
        <v>466.1</v>
      </c>
      <c r="I136" s="176"/>
      <c r="J136" s="176"/>
      <c r="K136" s="176" t="n">
        <v>300.4</v>
      </c>
      <c r="L136" s="176" t="n">
        <v>414.5</v>
      </c>
      <c r="M136" s="176" t="n">
        <v>9</v>
      </c>
      <c r="N136" s="181" t="n">
        <v>30170</v>
      </c>
      <c r="O136" s="181" t="n">
        <v>0</v>
      </c>
      <c r="P136" s="181" t="n">
        <v>0</v>
      </c>
      <c r="Q136" s="183" t="n">
        <v>30170</v>
      </c>
      <c r="R136" s="176" t="n">
        <v>2019</v>
      </c>
    </row>
    <row r="137" s="9" customFormat="true" ht="12.75" hidden="false" customHeight="false" outlineLevel="0" collapsed="false">
      <c r="A137" s="176" t="n">
        <f aca="false">A136+1</f>
        <v>128</v>
      </c>
      <c r="B137" s="179" t="s">
        <v>1253</v>
      </c>
      <c r="C137" s="178" t="n">
        <v>1932</v>
      </c>
      <c r="D137" s="176"/>
      <c r="E137" s="179" t="s">
        <v>54</v>
      </c>
      <c r="F137" s="176" t="n">
        <v>2</v>
      </c>
      <c r="G137" s="178" t="n">
        <v>2</v>
      </c>
      <c r="H137" s="176" t="n">
        <v>545.8</v>
      </c>
      <c r="I137" s="176"/>
      <c r="J137" s="176"/>
      <c r="K137" s="176" t="n">
        <v>342.3</v>
      </c>
      <c r="L137" s="176" t="n">
        <v>465.01</v>
      </c>
      <c r="M137" s="176" t="n">
        <v>16</v>
      </c>
      <c r="N137" s="181" t="n">
        <v>35350</v>
      </c>
      <c r="O137" s="181" t="n">
        <v>0</v>
      </c>
      <c r="P137" s="181" t="n">
        <v>0</v>
      </c>
      <c r="Q137" s="183" t="n">
        <v>35350</v>
      </c>
      <c r="R137" s="176" t="n">
        <v>2019</v>
      </c>
    </row>
    <row r="138" s="9" customFormat="true" ht="12.75" hidden="false" customHeight="false" outlineLevel="0" collapsed="false">
      <c r="A138" s="176" t="n">
        <f aca="false">A137+1</f>
        <v>129</v>
      </c>
      <c r="B138" s="179" t="s">
        <v>1254</v>
      </c>
      <c r="C138" s="178" t="n">
        <v>1934</v>
      </c>
      <c r="D138" s="176"/>
      <c r="E138" s="179" t="s">
        <v>54</v>
      </c>
      <c r="F138" s="176" t="n">
        <v>2</v>
      </c>
      <c r="G138" s="178" t="n">
        <v>2</v>
      </c>
      <c r="H138" s="176" t="n">
        <v>463.97</v>
      </c>
      <c r="I138" s="176"/>
      <c r="J138" s="176"/>
      <c r="K138" s="176" t="n">
        <v>339</v>
      </c>
      <c r="L138" s="176" t="n">
        <v>291.3</v>
      </c>
      <c r="M138" s="176" t="n">
        <v>8</v>
      </c>
      <c r="N138" s="181" t="n">
        <v>30030</v>
      </c>
      <c r="O138" s="181" t="n">
        <v>0</v>
      </c>
      <c r="P138" s="181" t="n">
        <v>0</v>
      </c>
      <c r="Q138" s="183" t="n">
        <v>30030</v>
      </c>
      <c r="R138" s="176" t="n">
        <v>2019</v>
      </c>
    </row>
    <row r="139" s="9" customFormat="true" ht="12.75" hidden="false" customHeight="false" outlineLevel="0" collapsed="false">
      <c r="A139" s="176" t="n">
        <f aca="false">A138+1</f>
        <v>130</v>
      </c>
      <c r="B139" s="179" t="s">
        <v>1255</v>
      </c>
      <c r="C139" s="178" t="n">
        <v>1930</v>
      </c>
      <c r="D139" s="176"/>
      <c r="E139" s="179" t="s">
        <v>54</v>
      </c>
      <c r="F139" s="176" t="n">
        <v>2</v>
      </c>
      <c r="G139" s="178" t="n">
        <v>2</v>
      </c>
      <c r="H139" s="176" t="n">
        <v>612</v>
      </c>
      <c r="I139" s="176"/>
      <c r="J139" s="176"/>
      <c r="K139" s="176" t="n">
        <v>475.7</v>
      </c>
      <c r="L139" s="176" t="n">
        <v>199.4</v>
      </c>
      <c r="M139" s="176" t="n">
        <v>12</v>
      </c>
      <c r="N139" s="181" t="n">
        <v>39600</v>
      </c>
      <c r="O139" s="181" t="n">
        <v>0</v>
      </c>
      <c r="P139" s="181" t="n">
        <v>0</v>
      </c>
      <c r="Q139" s="183" t="n">
        <v>39600</v>
      </c>
      <c r="R139" s="176" t="n">
        <v>2019</v>
      </c>
    </row>
    <row r="140" s="9" customFormat="true" ht="12.75" hidden="false" customHeight="false" outlineLevel="0" collapsed="false">
      <c r="A140" s="176" t="n">
        <f aca="false">A139+1</f>
        <v>131</v>
      </c>
      <c r="B140" s="179" t="s">
        <v>1256</v>
      </c>
      <c r="C140" s="178" t="n">
        <v>1938</v>
      </c>
      <c r="D140" s="176"/>
      <c r="E140" s="179" t="s">
        <v>54</v>
      </c>
      <c r="F140" s="176" t="n">
        <v>2</v>
      </c>
      <c r="G140" s="178" t="n">
        <v>2</v>
      </c>
      <c r="H140" s="176" t="n">
        <v>672.1</v>
      </c>
      <c r="I140" s="176"/>
      <c r="J140" s="176"/>
      <c r="K140" s="176" t="n">
        <v>383</v>
      </c>
      <c r="L140" s="176" t="n">
        <v>571</v>
      </c>
      <c r="M140" s="176" t="n">
        <v>16</v>
      </c>
      <c r="N140" s="181" t="n">
        <v>43500</v>
      </c>
      <c r="O140" s="181" t="n">
        <v>0</v>
      </c>
      <c r="P140" s="181" t="n">
        <v>0</v>
      </c>
      <c r="Q140" s="183" t="n">
        <v>43500</v>
      </c>
      <c r="R140" s="176" t="n">
        <v>2019</v>
      </c>
    </row>
    <row r="141" s="9" customFormat="true" ht="12.75" hidden="false" customHeight="false" outlineLevel="0" collapsed="false">
      <c r="A141" s="176" t="n">
        <f aca="false">A140+1</f>
        <v>132</v>
      </c>
      <c r="B141" s="179" t="s">
        <v>1257</v>
      </c>
      <c r="C141" s="178" t="n">
        <v>1910</v>
      </c>
      <c r="D141" s="176"/>
      <c r="E141" s="179" t="s">
        <v>54</v>
      </c>
      <c r="F141" s="176" t="n">
        <v>2</v>
      </c>
      <c r="G141" s="178" t="n">
        <v>1</v>
      </c>
      <c r="H141" s="176" t="n">
        <v>314.2</v>
      </c>
      <c r="I141" s="176"/>
      <c r="J141" s="176"/>
      <c r="K141" s="176" t="n">
        <v>174</v>
      </c>
      <c r="L141" s="176" t="n">
        <v>300.6</v>
      </c>
      <c r="M141" s="176" t="n">
        <v>33</v>
      </c>
      <c r="N141" s="181" t="n">
        <v>20340</v>
      </c>
      <c r="O141" s="181" t="n">
        <v>0</v>
      </c>
      <c r="P141" s="181" t="n">
        <v>0</v>
      </c>
      <c r="Q141" s="183" t="n">
        <v>20340</v>
      </c>
      <c r="R141" s="176" t="n">
        <v>2019</v>
      </c>
    </row>
    <row r="142" s="9" customFormat="true" ht="12.75" hidden="false" customHeight="false" outlineLevel="0" collapsed="false">
      <c r="A142" s="176" t="n">
        <f aca="false">A141+1</f>
        <v>133</v>
      </c>
      <c r="B142" s="179" t="s">
        <v>1258</v>
      </c>
      <c r="C142" s="178" t="n">
        <v>1960</v>
      </c>
      <c r="D142" s="176"/>
      <c r="E142" s="179" t="s">
        <v>54</v>
      </c>
      <c r="F142" s="176" t="n">
        <v>2</v>
      </c>
      <c r="G142" s="178" t="n">
        <v>2</v>
      </c>
      <c r="H142" s="176" t="n">
        <v>491</v>
      </c>
      <c r="I142" s="176"/>
      <c r="J142" s="176"/>
      <c r="K142" s="176" t="n">
        <v>269.4</v>
      </c>
      <c r="L142" s="176" t="n">
        <v>403.1</v>
      </c>
      <c r="M142" s="176" t="n">
        <v>12</v>
      </c>
      <c r="N142" s="181" t="n">
        <v>31780</v>
      </c>
      <c r="O142" s="181" t="n">
        <v>0</v>
      </c>
      <c r="P142" s="181" t="n">
        <v>0</v>
      </c>
      <c r="Q142" s="183" t="n">
        <v>31780</v>
      </c>
      <c r="R142" s="176" t="n">
        <v>2019</v>
      </c>
    </row>
    <row r="143" s="9" customFormat="true" ht="12.75" hidden="false" customHeight="false" outlineLevel="0" collapsed="false">
      <c r="A143" s="176" t="n">
        <f aca="false">A142+1</f>
        <v>134</v>
      </c>
      <c r="B143" s="179" t="s">
        <v>1259</v>
      </c>
      <c r="C143" s="178" t="n">
        <v>1930</v>
      </c>
      <c r="D143" s="176"/>
      <c r="E143" s="179" t="s">
        <v>54</v>
      </c>
      <c r="F143" s="176" t="n">
        <v>2</v>
      </c>
      <c r="G143" s="178" t="n">
        <v>2</v>
      </c>
      <c r="H143" s="176" t="n">
        <v>463</v>
      </c>
      <c r="I143" s="176"/>
      <c r="J143" s="176"/>
      <c r="K143" s="176" t="n">
        <v>303</v>
      </c>
      <c r="L143" s="176" t="n">
        <v>290.8</v>
      </c>
      <c r="M143" s="176" t="n">
        <v>12</v>
      </c>
      <c r="N143" s="181" t="n">
        <v>35370</v>
      </c>
      <c r="O143" s="181" t="n">
        <v>0</v>
      </c>
      <c r="P143" s="181" t="n">
        <v>0</v>
      </c>
      <c r="Q143" s="183" t="n">
        <v>35370</v>
      </c>
      <c r="R143" s="176" t="n">
        <v>2019</v>
      </c>
    </row>
    <row r="144" s="9" customFormat="true" ht="12.75" hidden="false" customHeight="false" outlineLevel="0" collapsed="false">
      <c r="A144" s="176" t="n">
        <f aca="false">A143+1</f>
        <v>135</v>
      </c>
      <c r="B144" s="179" t="s">
        <v>1260</v>
      </c>
      <c r="C144" s="178" t="n">
        <v>1960</v>
      </c>
      <c r="D144" s="176"/>
      <c r="E144" s="179" t="s">
        <v>54</v>
      </c>
      <c r="F144" s="176" t="n">
        <v>2</v>
      </c>
      <c r="G144" s="178" t="n">
        <v>2</v>
      </c>
      <c r="H144" s="176" t="n">
        <v>474</v>
      </c>
      <c r="I144" s="176"/>
      <c r="J144" s="176"/>
      <c r="K144" s="176" t="n">
        <v>341</v>
      </c>
      <c r="L144" s="176" t="n">
        <v>262.5</v>
      </c>
      <c r="M144" s="176" t="n">
        <v>15</v>
      </c>
      <c r="N144" s="181" t="n">
        <v>30680</v>
      </c>
      <c r="O144" s="181" t="n">
        <v>0</v>
      </c>
      <c r="P144" s="181" t="n">
        <v>0</v>
      </c>
      <c r="Q144" s="183" t="n">
        <v>30680</v>
      </c>
      <c r="R144" s="176" t="n">
        <v>2019</v>
      </c>
    </row>
    <row r="145" s="9" customFormat="true" ht="12.75" hidden="false" customHeight="false" outlineLevel="0" collapsed="false">
      <c r="A145" s="176" t="n">
        <f aca="false">A144+1</f>
        <v>136</v>
      </c>
      <c r="B145" s="179" t="s">
        <v>1261</v>
      </c>
      <c r="C145" s="178" t="n">
        <v>1947</v>
      </c>
      <c r="D145" s="176"/>
      <c r="E145" s="179" t="s">
        <v>54</v>
      </c>
      <c r="F145" s="176" t="n">
        <v>2</v>
      </c>
      <c r="G145" s="178" t="n">
        <v>1</v>
      </c>
      <c r="H145" s="176" t="n">
        <v>418.5</v>
      </c>
      <c r="I145" s="176"/>
      <c r="J145" s="176"/>
      <c r="K145" s="176" t="n">
        <v>260</v>
      </c>
      <c r="L145" s="176" t="n">
        <v>258.8</v>
      </c>
      <c r="M145" s="176" t="n">
        <v>9</v>
      </c>
      <c r="N145" s="181" t="n">
        <v>27100</v>
      </c>
      <c r="O145" s="181" t="n">
        <v>0</v>
      </c>
      <c r="P145" s="181" t="n">
        <v>0</v>
      </c>
      <c r="Q145" s="183" t="n">
        <v>27100</v>
      </c>
      <c r="R145" s="176" t="n">
        <v>2019</v>
      </c>
    </row>
    <row r="146" s="9" customFormat="true" ht="12.75" hidden="false" customHeight="false" outlineLevel="0" collapsed="false">
      <c r="A146" s="176" t="n">
        <f aca="false">A145+1</f>
        <v>137</v>
      </c>
      <c r="B146" s="179" t="s">
        <v>1262</v>
      </c>
      <c r="C146" s="178" t="n">
        <v>1946</v>
      </c>
      <c r="D146" s="176"/>
      <c r="E146" s="179" t="s">
        <v>54</v>
      </c>
      <c r="F146" s="176" t="n">
        <v>2</v>
      </c>
      <c r="G146" s="178" t="n">
        <v>2</v>
      </c>
      <c r="H146" s="176" t="n">
        <v>489</v>
      </c>
      <c r="I146" s="176"/>
      <c r="J146" s="176"/>
      <c r="K146" s="176" t="n">
        <v>334</v>
      </c>
      <c r="L146" s="176" t="n">
        <v>365.8</v>
      </c>
      <c r="M146" s="176" t="n">
        <v>8</v>
      </c>
      <c r="N146" s="181" t="n">
        <v>31650</v>
      </c>
      <c r="O146" s="181" t="n">
        <v>0</v>
      </c>
      <c r="P146" s="181" t="n">
        <v>0</v>
      </c>
      <c r="Q146" s="183" t="n">
        <v>31650</v>
      </c>
      <c r="R146" s="176" t="n">
        <v>2019</v>
      </c>
    </row>
    <row r="147" s="9" customFormat="true" ht="12.75" hidden="false" customHeight="false" outlineLevel="0" collapsed="false">
      <c r="A147" s="176" t="n">
        <f aca="false">A146+1</f>
        <v>138</v>
      </c>
      <c r="B147" s="179" t="s">
        <v>1263</v>
      </c>
      <c r="C147" s="178" t="n">
        <v>1949</v>
      </c>
      <c r="D147" s="176"/>
      <c r="E147" s="179" t="s">
        <v>54</v>
      </c>
      <c r="F147" s="176" t="n">
        <v>2</v>
      </c>
      <c r="G147" s="178" t="n">
        <v>2</v>
      </c>
      <c r="H147" s="176" t="n">
        <v>498.6</v>
      </c>
      <c r="I147" s="176"/>
      <c r="J147" s="176"/>
      <c r="K147" s="176" t="n">
        <v>324</v>
      </c>
      <c r="L147" s="176" t="n">
        <v>292.4</v>
      </c>
      <c r="M147" s="176" t="n">
        <v>10</v>
      </c>
      <c r="N147" s="181" t="n">
        <v>32270</v>
      </c>
      <c r="O147" s="181" t="n">
        <v>0</v>
      </c>
      <c r="P147" s="181" t="n">
        <v>0</v>
      </c>
      <c r="Q147" s="183" t="n">
        <v>32270</v>
      </c>
      <c r="R147" s="176" t="n">
        <v>2019</v>
      </c>
    </row>
    <row r="148" s="9" customFormat="true" ht="12.75" hidden="false" customHeight="false" outlineLevel="0" collapsed="false">
      <c r="A148" s="176" t="n">
        <f aca="false">A147+1</f>
        <v>139</v>
      </c>
      <c r="B148" s="179" t="s">
        <v>1264</v>
      </c>
      <c r="C148" s="178" t="n">
        <v>1960</v>
      </c>
      <c r="D148" s="176"/>
      <c r="E148" s="179" t="s">
        <v>54</v>
      </c>
      <c r="F148" s="176" t="n">
        <v>2</v>
      </c>
      <c r="G148" s="178" t="n">
        <v>2</v>
      </c>
      <c r="H148" s="176" t="n">
        <v>513.3</v>
      </c>
      <c r="I148" s="176"/>
      <c r="J148" s="176"/>
      <c r="K148" s="176" t="n">
        <v>436</v>
      </c>
      <c r="L148" s="176" t="n">
        <v>430.3</v>
      </c>
      <c r="M148" s="176" t="n">
        <v>16</v>
      </c>
      <c r="N148" s="181" t="n">
        <v>33220</v>
      </c>
      <c r="O148" s="181" t="n">
        <v>0</v>
      </c>
      <c r="P148" s="181" t="n">
        <v>0</v>
      </c>
      <c r="Q148" s="183" t="n">
        <v>33220</v>
      </c>
      <c r="R148" s="176" t="n">
        <v>2019</v>
      </c>
    </row>
    <row r="149" s="9" customFormat="true" ht="12.75" hidden="false" customHeight="false" outlineLevel="0" collapsed="false">
      <c r="A149" s="176" t="n">
        <f aca="false">A148+1</f>
        <v>140</v>
      </c>
      <c r="B149" s="179" t="s">
        <v>1265</v>
      </c>
      <c r="C149" s="178" t="n">
        <v>1950</v>
      </c>
      <c r="D149" s="176"/>
      <c r="E149" s="179" t="s">
        <v>54</v>
      </c>
      <c r="F149" s="176" t="n">
        <v>2</v>
      </c>
      <c r="G149" s="178" t="n">
        <v>2</v>
      </c>
      <c r="H149" s="176" t="n">
        <v>379.8</v>
      </c>
      <c r="I149" s="176"/>
      <c r="J149" s="176"/>
      <c r="K149" s="176" t="n">
        <v>215.8</v>
      </c>
      <c r="L149" s="176" t="n">
        <v>189</v>
      </c>
      <c r="M149" s="176" t="n">
        <v>8</v>
      </c>
      <c r="N149" s="181" t="n">
        <v>24560</v>
      </c>
      <c r="O149" s="181" t="n">
        <v>0</v>
      </c>
      <c r="P149" s="181" t="n">
        <v>0</v>
      </c>
      <c r="Q149" s="183" t="n">
        <v>24560</v>
      </c>
      <c r="R149" s="176" t="n">
        <v>2019</v>
      </c>
    </row>
    <row r="150" s="9" customFormat="true" ht="12.75" hidden="false" customHeight="false" outlineLevel="0" collapsed="false">
      <c r="A150" s="176" t="n">
        <f aca="false">A149+1</f>
        <v>141</v>
      </c>
      <c r="B150" s="179" t="s">
        <v>1266</v>
      </c>
      <c r="C150" s="178" t="n">
        <v>1927</v>
      </c>
      <c r="D150" s="176" t="n">
        <v>1969</v>
      </c>
      <c r="E150" s="179" t="s">
        <v>54</v>
      </c>
      <c r="F150" s="176" t="n">
        <v>2</v>
      </c>
      <c r="G150" s="178" t="n">
        <v>2</v>
      </c>
      <c r="H150" s="176" t="n">
        <v>552.5</v>
      </c>
      <c r="I150" s="176"/>
      <c r="J150" s="176"/>
      <c r="K150" s="176" t="n">
        <v>390.5</v>
      </c>
      <c r="L150" s="176" t="n">
        <v>276</v>
      </c>
      <c r="M150" s="176" t="n">
        <v>9</v>
      </c>
      <c r="N150" s="181" t="n">
        <v>35760</v>
      </c>
      <c r="O150" s="181" t="n">
        <v>0</v>
      </c>
      <c r="P150" s="181" t="n">
        <v>0</v>
      </c>
      <c r="Q150" s="183" t="n">
        <v>35760</v>
      </c>
      <c r="R150" s="176" t="n">
        <v>2019</v>
      </c>
    </row>
    <row r="151" s="9" customFormat="true" ht="12.75" hidden="false" customHeight="false" outlineLevel="0" collapsed="false">
      <c r="A151" s="176" t="n">
        <f aca="false">A150+1</f>
        <v>142</v>
      </c>
      <c r="B151" s="179" t="s">
        <v>1267</v>
      </c>
      <c r="C151" s="178" t="n">
        <v>1935</v>
      </c>
      <c r="D151" s="176"/>
      <c r="E151" s="179" t="s">
        <v>54</v>
      </c>
      <c r="F151" s="176" t="n">
        <v>2</v>
      </c>
      <c r="G151" s="178" t="n">
        <v>2</v>
      </c>
      <c r="H151" s="176" t="n">
        <v>557</v>
      </c>
      <c r="I151" s="176"/>
      <c r="J151" s="176"/>
      <c r="K151" s="176" t="n">
        <v>555.4</v>
      </c>
      <c r="L151" s="176" t="n">
        <v>485</v>
      </c>
      <c r="M151" s="176" t="n">
        <v>16</v>
      </c>
      <c r="N151" s="181" t="n">
        <v>36050</v>
      </c>
      <c r="O151" s="181" t="n">
        <v>0</v>
      </c>
      <c r="P151" s="181" t="n">
        <v>0</v>
      </c>
      <c r="Q151" s="183" t="n">
        <v>36050</v>
      </c>
      <c r="R151" s="176" t="n">
        <v>2019</v>
      </c>
    </row>
    <row r="152" s="9" customFormat="true" ht="12.75" hidden="false" customHeight="false" outlineLevel="0" collapsed="false">
      <c r="A152" s="176" t="n">
        <f aca="false">A151+1</f>
        <v>143</v>
      </c>
      <c r="B152" s="179" t="s">
        <v>1268</v>
      </c>
      <c r="C152" s="178" t="n">
        <v>1955</v>
      </c>
      <c r="D152" s="176"/>
      <c r="E152" s="179" t="s">
        <v>54</v>
      </c>
      <c r="F152" s="176" t="n">
        <v>2</v>
      </c>
      <c r="G152" s="178" t="n">
        <v>2</v>
      </c>
      <c r="H152" s="176" t="n">
        <v>539.2</v>
      </c>
      <c r="I152" s="176"/>
      <c r="J152" s="176"/>
      <c r="K152" s="176" t="n">
        <v>353</v>
      </c>
      <c r="L152" s="176" t="n">
        <v>538.7</v>
      </c>
      <c r="M152" s="176" t="n">
        <v>16</v>
      </c>
      <c r="N152" s="181" t="n">
        <v>34900</v>
      </c>
      <c r="O152" s="181" t="n">
        <v>0</v>
      </c>
      <c r="P152" s="181" t="n">
        <v>0</v>
      </c>
      <c r="Q152" s="183" t="n">
        <v>34900</v>
      </c>
      <c r="R152" s="176" t="n">
        <v>2019</v>
      </c>
    </row>
    <row r="153" s="9" customFormat="true" ht="12.75" hidden="false" customHeight="false" outlineLevel="0" collapsed="false">
      <c r="A153" s="176" t="n">
        <f aca="false">A152+1</f>
        <v>144</v>
      </c>
      <c r="B153" s="179" t="s">
        <v>1269</v>
      </c>
      <c r="C153" s="178" t="n">
        <v>1959</v>
      </c>
      <c r="D153" s="176"/>
      <c r="E153" s="179" t="s">
        <v>54</v>
      </c>
      <c r="F153" s="176" t="n">
        <v>1</v>
      </c>
      <c r="G153" s="178" t="n">
        <v>1</v>
      </c>
      <c r="H153" s="176" t="n">
        <v>226.8</v>
      </c>
      <c r="I153" s="176"/>
      <c r="J153" s="176"/>
      <c r="K153" s="176" t="n">
        <v>226.8</v>
      </c>
      <c r="L153" s="176" t="n">
        <v>169.9</v>
      </c>
      <c r="M153" s="176" t="n">
        <v>6</v>
      </c>
      <c r="N153" s="181" t="n">
        <v>14680</v>
      </c>
      <c r="O153" s="181" t="n">
        <v>0</v>
      </c>
      <c r="P153" s="181" t="n">
        <v>0</v>
      </c>
      <c r="Q153" s="183" t="n">
        <v>14680</v>
      </c>
      <c r="R153" s="176" t="n">
        <v>2019</v>
      </c>
    </row>
    <row r="154" s="9" customFormat="true" ht="12.75" hidden="false" customHeight="false" outlineLevel="0" collapsed="false">
      <c r="A154" s="176" t="n">
        <f aca="false">A153+1</f>
        <v>145</v>
      </c>
      <c r="B154" s="179" t="s">
        <v>1270</v>
      </c>
      <c r="C154" s="178" t="n">
        <v>1947</v>
      </c>
      <c r="D154" s="176" t="n">
        <v>1966</v>
      </c>
      <c r="E154" s="179" t="s">
        <v>54</v>
      </c>
      <c r="F154" s="176" t="n">
        <v>2</v>
      </c>
      <c r="G154" s="178" t="n">
        <v>2</v>
      </c>
      <c r="H154" s="176" t="n">
        <v>381</v>
      </c>
      <c r="I154" s="176"/>
      <c r="J154" s="176"/>
      <c r="K154" s="176" t="n">
        <v>240</v>
      </c>
      <c r="L154" s="176" t="n">
        <v>339</v>
      </c>
      <c r="M154" s="176" t="n">
        <v>11</v>
      </c>
      <c r="N154" s="181" t="n">
        <v>24660</v>
      </c>
      <c r="O154" s="181" t="n">
        <v>0</v>
      </c>
      <c r="P154" s="181" t="n">
        <v>0</v>
      </c>
      <c r="Q154" s="183" t="n">
        <v>24660</v>
      </c>
      <c r="R154" s="176" t="n">
        <v>2019</v>
      </c>
    </row>
    <row r="155" s="9" customFormat="true" ht="12.75" hidden="false" customHeight="false" outlineLevel="0" collapsed="false">
      <c r="A155" s="176" t="n">
        <f aca="false">A154+1</f>
        <v>146</v>
      </c>
      <c r="B155" s="179" t="s">
        <v>1271</v>
      </c>
      <c r="C155" s="178" t="n">
        <v>1933</v>
      </c>
      <c r="D155" s="176"/>
      <c r="E155" s="179" t="s">
        <v>54</v>
      </c>
      <c r="F155" s="176" t="n">
        <v>1</v>
      </c>
      <c r="G155" s="178" t="n">
        <v>2</v>
      </c>
      <c r="H155" s="176" t="n">
        <v>534.8</v>
      </c>
      <c r="I155" s="176"/>
      <c r="J155" s="176"/>
      <c r="K155" s="176" t="n">
        <v>379.2</v>
      </c>
      <c r="L155" s="176" t="n">
        <v>531.7</v>
      </c>
      <c r="M155" s="176" t="n">
        <v>8</v>
      </c>
      <c r="N155" s="181" t="n">
        <v>34600</v>
      </c>
      <c r="O155" s="181" t="n">
        <v>0</v>
      </c>
      <c r="P155" s="181" t="n">
        <v>0</v>
      </c>
      <c r="Q155" s="183" t="n">
        <v>34600</v>
      </c>
      <c r="R155" s="176" t="n">
        <v>2019</v>
      </c>
    </row>
    <row r="156" s="9" customFormat="true" ht="12.75" hidden="false" customHeight="false" outlineLevel="0" collapsed="false">
      <c r="A156" s="176" t="n">
        <f aca="false">A155+1</f>
        <v>147</v>
      </c>
      <c r="B156" s="179" t="s">
        <v>1272</v>
      </c>
      <c r="C156" s="178" t="n">
        <v>1934</v>
      </c>
      <c r="D156" s="176"/>
      <c r="E156" s="179" t="s">
        <v>54</v>
      </c>
      <c r="F156" s="176" t="n">
        <v>1</v>
      </c>
      <c r="G156" s="178" t="n">
        <v>3</v>
      </c>
      <c r="H156" s="176" t="n">
        <v>972</v>
      </c>
      <c r="I156" s="176"/>
      <c r="J156" s="176"/>
      <c r="K156" s="176" t="n">
        <v>953</v>
      </c>
      <c r="L156" s="176" t="n">
        <v>885.8</v>
      </c>
      <c r="M156" s="176" t="n">
        <v>20</v>
      </c>
      <c r="N156" s="181" t="n">
        <v>62900</v>
      </c>
      <c r="O156" s="181" t="n">
        <v>0</v>
      </c>
      <c r="P156" s="181" t="n">
        <v>0</v>
      </c>
      <c r="Q156" s="183" t="n">
        <v>62900</v>
      </c>
      <c r="R156" s="176" t="n">
        <v>2019</v>
      </c>
    </row>
    <row r="157" s="9" customFormat="true" ht="12.75" hidden="false" customHeight="false" outlineLevel="0" collapsed="false">
      <c r="A157" s="176" t="n">
        <f aca="false">A156+1</f>
        <v>148</v>
      </c>
      <c r="B157" s="179" t="s">
        <v>1273</v>
      </c>
      <c r="C157" s="178" t="n">
        <v>1958</v>
      </c>
      <c r="D157" s="176"/>
      <c r="E157" s="179" t="s">
        <v>54</v>
      </c>
      <c r="F157" s="176" t="n">
        <v>1</v>
      </c>
      <c r="G157" s="178" t="n">
        <v>1</v>
      </c>
      <c r="H157" s="176" t="n">
        <v>281.76</v>
      </c>
      <c r="I157" s="176"/>
      <c r="J157" s="176"/>
      <c r="K157" s="176" t="n">
        <v>234.8</v>
      </c>
      <c r="L157" s="176" t="n">
        <v>234.8</v>
      </c>
      <c r="M157" s="176" t="n">
        <v>4</v>
      </c>
      <c r="N157" s="181" t="n">
        <v>18250</v>
      </c>
      <c r="O157" s="181" t="n">
        <v>0</v>
      </c>
      <c r="P157" s="181" t="n">
        <v>0</v>
      </c>
      <c r="Q157" s="183" t="n">
        <v>18250</v>
      </c>
      <c r="R157" s="176" t="n">
        <v>2019</v>
      </c>
    </row>
    <row r="158" s="9" customFormat="true" ht="12.75" hidden="false" customHeight="false" outlineLevel="0" collapsed="false">
      <c r="A158" s="176" t="n">
        <f aca="false">A157+1</f>
        <v>149</v>
      </c>
      <c r="B158" s="179" t="s">
        <v>1274</v>
      </c>
      <c r="C158" s="178" t="n">
        <v>1932</v>
      </c>
      <c r="D158" s="176"/>
      <c r="E158" s="179" t="s">
        <v>54</v>
      </c>
      <c r="F158" s="176" t="n">
        <v>2</v>
      </c>
      <c r="G158" s="178" t="n">
        <v>2</v>
      </c>
      <c r="H158" s="176" t="n">
        <v>681.84</v>
      </c>
      <c r="I158" s="176"/>
      <c r="J158" s="176"/>
      <c r="K158" s="176" t="n">
        <v>616.2</v>
      </c>
      <c r="L158" s="176" t="n">
        <v>387.7</v>
      </c>
      <c r="M158" s="176" t="n">
        <v>9</v>
      </c>
      <c r="N158" s="181" t="n">
        <v>44150</v>
      </c>
      <c r="O158" s="181" t="n">
        <v>0</v>
      </c>
      <c r="P158" s="181" t="n">
        <v>0</v>
      </c>
      <c r="Q158" s="183" t="n">
        <v>44150</v>
      </c>
      <c r="R158" s="176" t="n">
        <v>2019</v>
      </c>
    </row>
    <row r="159" s="9" customFormat="true" ht="12.75" hidden="false" customHeight="false" outlineLevel="0" collapsed="false">
      <c r="A159" s="176" t="n">
        <f aca="false">A158+1</f>
        <v>150</v>
      </c>
      <c r="B159" s="179" t="s">
        <v>1275</v>
      </c>
      <c r="C159" s="178" t="n">
        <v>1957</v>
      </c>
      <c r="D159" s="176"/>
      <c r="E159" s="179" t="s">
        <v>54</v>
      </c>
      <c r="F159" s="176" t="n">
        <v>2</v>
      </c>
      <c r="G159" s="178" t="n">
        <v>1</v>
      </c>
      <c r="H159" s="176" t="n">
        <v>488.28</v>
      </c>
      <c r="I159" s="176"/>
      <c r="J159" s="176"/>
      <c r="K159" s="176" t="n">
        <v>406.9</v>
      </c>
      <c r="L159" s="176" t="n">
        <v>247</v>
      </c>
      <c r="M159" s="176" t="n">
        <v>9</v>
      </c>
      <c r="N159" s="181" t="n">
        <v>31600</v>
      </c>
      <c r="O159" s="181" t="n">
        <v>0</v>
      </c>
      <c r="P159" s="181" t="n">
        <v>0</v>
      </c>
      <c r="Q159" s="183" t="n">
        <v>31600</v>
      </c>
      <c r="R159" s="176" t="n">
        <v>2019</v>
      </c>
    </row>
    <row r="160" s="9" customFormat="true" ht="12.75" hidden="false" customHeight="false" outlineLevel="0" collapsed="false">
      <c r="A160" s="176" t="n">
        <f aca="false">A159+1</f>
        <v>151</v>
      </c>
      <c r="B160" s="179" t="s">
        <v>1276</v>
      </c>
      <c r="C160" s="178" t="n">
        <v>1961</v>
      </c>
      <c r="D160" s="176" t="n">
        <v>1981</v>
      </c>
      <c r="E160" s="179" t="s">
        <v>54</v>
      </c>
      <c r="F160" s="176" t="n">
        <v>2</v>
      </c>
      <c r="G160" s="178" t="n">
        <v>2</v>
      </c>
      <c r="H160" s="176" t="n">
        <v>554.7</v>
      </c>
      <c r="I160" s="176"/>
      <c r="J160" s="176"/>
      <c r="K160" s="176" t="n">
        <v>343.5</v>
      </c>
      <c r="L160" s="176" t="n">
        <v>400.9</v>
      </c>
      <c r="M160" s="176" t="n">
        <v>17</v>
      </c>
      <c r="N160" s="181" t="n">
        <v>35900</v>
      </c>
      <c r="O160" s="181" t="n">
        <v>0</v>
      </c>
      <c r="P160" s="181" t="n">
        <v>0</v>
      </c>
      <c r="Q160" s="183" t="n">
        <v>35900</v>
      </c>
      <c r="R160" s="176" t="n">
        <v>2019</v>
      </c>
    </row>
    <row r="161" s="9" customFormat="true" ht="12.75" hidden="false" customHeight="false" outlineLevel="0" collapsed="false">
      <c r="A161" s="176" t="n">
        <f aca="false">A160+1</f>
        <v>152</v>
      </c>
      <c r="B161" s="179" t="s">
        <v>1277</v>
      </c>
      <c r="C161" s="178" t="n">
        <v>1953</v>
      </c>
      <c r="D161" s="176"/>
      <c r="E161" s="179" t="s">
        <v>54</v>
      </c>
      <c r="F161" s="176" t="n">
        <v>2</v>
      </c>
      <c r="G161" s="178" t="n">
        <v>2</v>
      </c>
      <c r="H161" s="176" t="n">
        <v>404.2</v>
      </c>
      <c r="I161" s="176"/>
      <c r="J161" s="176"/>
      <c r="K161" s="176" t="n">
        <v>291</v>
      </c>
      <c r="L161" s="176" t="n">
        <v>303.3</v>
      </c>
      <c r="M161" s="176" t="n">
        <v>8</v>
      </c>
      <c r="N161" s="181" t="n">
        <v>26200</v>
      </c>
      <c r="O161" s="181" t="n">
        <v>0</v>
      </c>
      <c r="P161" s="181" t="n">
        <v>0</v>
      </c>
      <c r="Q161" s="183" t="n">
        <v>26200</v>
      </c>
      <c r="R161" s="176" t="n">
        <v>2019</v>
      </c>
    </row>
    <row r="162" s="9" customFormat="true" ht="12.75" hidden="false" customHeight="false" outlineLevel="0" collapsed="false">
      <c r="A162" s="176" t="n">
        <f aca="false">A161+1</f>
        <v>153</v>
      </c>
      <c r="B162" s="179" t="s">
        <v>1278</v>
      </c>
      <c r="C162" s="178" t="n">
        <v>1954</v>
      </c>
      <c r="D162" s="176"/>
      <c r="E162" s="179" t="s">
        <v>54</v>
      </c>
      <c r="F162" s="176" t="n">
        <v>0</v>
      </c>
      <c r="G162" s="178" t="n">
        <v>2</v>
      </c>
      <c r="H162" s="176" t="n">
        <v>583.4</v>
      </c>
      <c r="I162" s="176"/>
      <c r="J162" s="176"/>
      <c r="K162" s="176" t="n">
        <v>245</v>
      </c>
      <c r="L162" s="176" t="n">
        <v>359.2</v>
      </c>
      <c r="M162" s="176" t="n">
        <v>10</v>
      </c>
      <c r="N162" s="181" t="n">
        <v>37750</v>
      </c>
      <c r="O162" s="181" t="n">
        <v>0</v>
      </c>
      <c r="P162" s="181" t="n">
        <v>0</v>
      </c>
      <c r="Q162" s="183" t="n">
        <v>37750</v>
      </c>
      <c r="R162" s="176" t="n">
        <v>2019</v>
      </c>
    </row>
    <row r="163" s="9" customFormat="true" ht="12.75" hidden="false" customHeight="false" outlineLevel="0" collapsed="false">
      <c r="A163" s="176" t="n">
        <f aca="false">A162+1</f>
        <v>154</v>
      </c>
      <c r="B163" s="179" t="s">
        <v>1279</v>
      </c>
      <c r="C163" s="178" t="n">
        <v>1964</v>
      </c>
      <c r="D163" s="176" t="n">
        <v>1986</v>
      </c>
      <c r="E163" s="179" t="s">
        <v>54</v>
      </c>
      <c r="F163" s="176" t="n">
        <v>2</v>
      </c>
      <c r="G163" s="178" t="n">
        <v>3</v>
      </c>
      <c r="H163" s="176" t="n">
        <v>498.6</v>
      </c>
      <c r="I163" s="176"/>
      <c r="J163" s="176"/>
      <c r="K163" s="176" t="n">
        <v>316.7</v>
      </c>
      <c r="L163" s="176" t="n">
        <v>317.2</v>
      </c>
      <c r="M163" s="176" t="n">
        <v>15</v>
      </c>
      <c r="N163" s="181" t="n">
        <v>32270</v>
      </c>
      <c r="O163" s="181" t="n">
        <v>0</v>
      </c>
      <c r="P163" s="181" t="n">
        <v>0</v>
      </c>
      <c r="Q163" s="183" t="n">
        <v>32270</v>
      </c>
      <c r="R163" s="176" t="n">
        <v>2019</v>
      </c>
    </row>
    <row r="164" s="9" customFormat="true" ht="12.75" hidden="false" customHeight="false" outlineLevel="0" collapsed="false">
      <c r="A164" s="176" t="n">
        <f aca="false">A163+1</f>
        <v>155</v>
      </c>
      <c r="B164" s="179" t="s">
        <v>1280</v>
      </c>
      <c r="C164" s="178" t="n">
        <v>1950</v>
      </c>
      <c r="D164" s="176"/>
      <c r="E164" s="179" t="s">
        <v>54</v>
      </c>
      <c r="F164" s="176" t="n">
        <v>2</v>
      </c>
      <c r="G164" s="178" t="n">
        <v>2</v>
      </c>
      <c r="H164" s="176" t="n">
        <v>527.9</v>
      </c>
      <c r="I164" s="176"/>
      <c r="J164" s="176"/>
      <c r="K164" s="176" t="n">
        <v>358</v>
      </c>
      <c r="L164" s="176" t="n">
        <v>405.2</v>
      </c>
      <c r="M164" s="176" t="n">
        <v>16</v>
      </c>
      <c r="N164" s="181" t="n">
        <v>34170</v>
      </c>
      <c r="O164" s="181" t="n">
        <v>0</v>
      </c>
      <c r="P164" s="181" t="n">
        <v>0</v>
      </c>
      <c r="Q164" s="183" t="n">
        <v>34170</v>
      </c>
      <c r="R164" s="176" t="n">
        <v>2019</v>
      </c>
    </row>
    <row r="165" s="9" customFormat="true" ht="12.75" hidden="false" customHeight="false" outlineLevel="0" collapsed="false">
      <c r="A165" s="176" t="n">
        <f aca="false">A164+1</f>
        <v>156</v>
      </c>
      <c r="B165" s="179" t="s">
        <v>1281</v>
      </c>
      <c r="C165" s="178" t="n">
        <v>1950</v>
      </c>
      <c r="D165" s="176" t="n">
        <v>1970</v>
      </c>
      <c r="E165" s="179" t="s">
        <v>54</v>
      </c>
      <c r="F165" s="176" t="n">
        <v>2</v>
      </c>
      <c r="G165" s="178" t="n">
        <v>2</v>
      </c>
      <c r="H165" s="176" t="n">
        <v>479.1</v>
      </c>
      <c r="I165" s="176"/>
      <c r="J165" s="176"/>
      <c r="K165" s="176" t="n">
        <v>326</v>
      </c>
      <c r="L165" s="176" t="n">
        <v>210.3</v>
      </c>
      <c r="M165" s="176" t="n">
        <v>19</v>
      </c>
      <c r="N165" s="181" t="n">
        <v>31000</v>
      </c>
      <c r="O165" s="181" t="n">
        <v>0</v>
      </c>
      <c r="P165" s="181" t="n">
        <v>0</v>
      </c>
      <c r="Q165" s="183" t="n">
        <v>31000</v>
      </c>
      <c r="R165" s="176" t="n">
        <v>2019</v>
      </c>
    </row>
    <row r="166" s="9" customFormat="true" ht="12.75" hidden="false" customHeight="false" outlineLevel="0" collapsed="false">
      <c r="A166" s="176" t="n">
        <f aca="false">A165+1</f>
        <v>157</v>
      </c>
      <c r="B166" s="179" t="s">
        <v>1282</v>
      </c>
      <c r="C166" s="178" t="n">
        <v>1950</v>
      </c>
      <c r="D166" s="176"/>
      <c r="E166" s="179" t="s">
        <v>54</v>
      </c>
      <c r="F166" s="176" t="n">
        <v>2</v>
      </c>
      <c r="G166" s="178" t="n">
        <v>2</v>
      </c>
      <c r="H166" s="176" t="n">
        <v>572</v>
      </c>
      <c r="I166" s="176"/>
      <c r="J166" s="176"/>
      <c r="K166" s="176" t="n">
        <v>544</v>
      </c>
      <c r="L166" s="176" t="n">
        <v>544</v>
      </c>
      <c r="M166" s="176" t="n">
        <v>16</v>
      </c>
      <c r="N166" s="181" t="n">
        <v>37020</v>
      </c>
      <c r="O166" s="181" t="n">
        <v>0</v>
      </c>
      <c r="P166" s="181" t="n">
        <v>0</v>
      </c>
      <c r="Q166" s="183" t="n">
        <v>37020</v>
      </c>
      <c r="R166" s="176" t="n">
        <v>2019</v>
      </c>
    </row>
    <row r="167" s="9" customFormat="true" ht="12.75" hidden="false" customHeight="false" outlineLevel="0" collapsed="false">
      <c r="A167" s="176" t="n">
        <f aca="false">A166+1</f>
        <v>158</v>
      </c>
      <c r="B167" s="179" t="s">
        <v>1283</v>
      </c>
      <c r="C167" s="178" t="n">
        <v>1950</v>
      </c>
      <c r="D167" s="176"/>
      <c r="E167" s="179" t="s">
        <v>54</v>
      </c>
      <c r="F167" s="176" t="n">
        <v>2</v>
      </c>
      <c r="G167" s="178" t="n">
        <v>2</v>
      </c>
      <c r="H167" s="176" t="n">
        <v>523.17</v>
      </c>
      <c r="I167" s="176"/>
      <c r="J167" s="176"/>
      <c r="K167" s="176" t="n">
        <v>350</v>
      </c>
      <c r="L167" s="176" t="n">
        <v>412.4</v>
      </c>
      <c r="M167" s="176" t="n">
        <v>12</v>
      </c>
      <c r="N167" s="181" t="n">
        <v>33860</v>
      </c>
      <c r="O167" s="181" t="n">
        <v>0</v>
      </c>
      <c r="P167" s="181" t="n">
        <v>0</v>
      </c>
      <c r="Q167" s="183" t="n">
        <v>33860</v>
      </c>
      <c r="R167" s="176" t="n">
        <v>2019</v>
      </c>
    </row>
    <row r="168" s="9" customFormat="true" ht="12.75" hidden="false" customHeight="false" outlineLevel="0" collapsed="false">
      <c r="A168" s="176" t="n">
        <f aca="false">A167+1</f>
        <v>159</v>
      </c>
      <c r="B168" s="179" t="s">
        <v>1284</v>
      </c>
      <c r="C168" s="178" t="n">
        <v>1959</v>
      </c>
      <c r="D168" s="176"/>
      <c r="E168" s="179" t="s">
        <v>54</v>
      </c>
      <c r="F168" s="176" t="n">
        <v>2</v>
      </c>
      <c r="G168" s="178" t="n">
        <v>2</v>
      </c>
      <c r="H168" s="176" t="n">
        <v>683</v>
      </c>
      <c r="I168" s="176"/>
      <c r="J168" s="176"/>
      <c r="K168" s="176" t="n">
        <v>612</v>
      </c>
      <c r="L168" s="176" t="n">
        <v>608.9</v>
      </c>
      <c r="M168" s="176" t="n">
        <v>16</v>
      </c>
      <c r="N168" s="181" t="n">
        <v>44200</v>
      </c>
      <c r="O168" s="181" t="n">
        <v>0</v>
      </c>
      <c r="P168" s="181" t="n">
        <v>0</v>
      </c>
      <c r="Q168" s="183" t="n">
        <v>44200</v>
      </c>
      <c r="R168" s="176" t="n">
        <v>2019</v>
      </c>
    </row>
    <row r="169" s="9" customFormat="true" ht="12.75" hidden="false" customHeight="false" outlineLevel="0" collapsed="false">
      <c r="A169" s="176" t="n">
        <f aca="false">A168+1</f>
        <v>160</v>
      </c>
      <c r="B169" s="179" t="s">
        <v>1285</v>
      </c>
      <c r="C169" s="178" t="n">
        <v>1949</v>
      </c>
      <c r="D169" s="176"/>
      <c r="E169" s="179" t="s">
        <v>54</v>
      </c>
      <c r="F169" s="176" t="n">
        <v>2</v>
      </c>
      <c r="G169" s="178" t="n">
        <v>2</v>
      </c>
      <c r="H169" s="176" t="n">
        <v>427.7</v>
      </c>
      <c r="I169" s="176"/>
      <c r="J169" s="176"/>
      <c r="K169" s="176" t="n">
        <v>264</v>
      </c>
      <c r="L169" s="176" t="n">
        <v>377.1</v>
      </c>
      <c r="M169" s="176" t="n">
        <v>8</v>
      </c>
      <c r="N169" s="181" t="n">
        <v>27680</v>
      </c>
      <c r="O169" s="181" t="n">
        <v>0</v>
      </c>
      <c r="P169" s="181" t="n">
        <v>0</v>
      </c>
      <c r="Q169" s="183" t="n">
        <v>27680</v>
      </c>
      <c r="R169" s="176" t="n">
        <v>2019</v>
      </c>
    </row>
    <row r="170" s="9" customFormat="true" ht="12.75" hidden="false" customHeight="false" outlineLevel="0" collapsed="false">
      <c r="A170" s="176" t="n">
        <f aca="false">A169+1</f>
        <v>161</v>
      </c>
      <c r="B170" s="179" t="s">
        <v>1286</v>
      </c>
      <c r="C170" s="178" t="n">
        <v>1958</v>
      </c>
      <c r="D170" s="176"/>
      <c r="E170" s="179" t="s">
        <v>54</v>
      </c>
      <c r="F170" s="176" t="n">
        <v>1</v>
      </c>
      <c r="G170" s="178" t="n">
        <v>2</v>
      </c>
      <c r="H170" s="176" t="n">
        <v>532.6</v>
      </c>
      <c r="I170" s="176"/>
      <c r="J170" s="176"/>
      <c r="K170" s="176" t="n">
        <v>353</v>
      </c>
      <c r="L170" s="176" t="n">
        <v>350.8</v>
      </c>
      <c r="M170" s="176" t="n">
        <v>6</v>
      </c>
      <c r="N170" s="181" t="n">
        <v>34470</v>
      </c>
      <c r="O170" s="181" t="n">
        <v>0</v>
      </c>
      <c r="P170" s="181" t="n">
        <v>0</v>
      </c>
      <c r="Q170" s="183" t="n">
        <v>34470</v>
      </c>
      <c r="R170" s="176" t="n">
        <v>2019</v>
      </c>
    </row>
    <row r="171" s="9" customFormat="true" ht="12.75" hidden="false" customHeight="false" outlineLevel="0" collapsed="false">
      <c r="A171" s="176" t="n">
        <f aca="false">A170+1</f>
        <v>162</v>
      </c>
      <c r="B171" s="179" t="s">
        <v>1287</v>
      </c>
      <c r="C171" s="178" t="n">
        <v>1956</v>
      </c>
      <c r="D171" s="176"/>
      <c r="E171" s="179" t="s">
        <v>54</v>
      </c>
      <c r="F171" s="176" t="n">
        <v>2</v>
      </c>
      <c r="G171" s="178" t="n">
        <v>2</v>
      </c>
      <c r="H171" s="176" t="n">
        <v>460</v>
      </c>
      <c r="I171" s="176"/>
      <c r="J171" s="176"/>
      <c r="K171" s="176" t="n">
        <v>383</v>
      </c>
      <c r="L171" s="176" t="n">
        <v>190.9</v>
      </c>
      <c r="M171" s="176" t="n">
        <v>8</v>
      </c>
      <c r="N171" s="181" t="n">
        <v>29780</v>
      </c>
      <c r="O171" s="181" t="n">
        <v>0</v>
      </c>
      <c r="P171" s="181" t="n">
        <v>0</v>
      </c>
      <c r="Q171" s="183" t="n">
        <v>29780</v>
      </c>
      <c r="R171" s="176" t="n">
        <v>2019</v>
      </c>
    </row>
    <row r="172" s="9" customFormat="true" ht="12.75" hidden="false" customHeight="false" outlineLevel="0" collapsed="false">
      <c r="A172" s="176" t="n">
        <f aca="false">A171+1</f>
        <v>163</v>
      </c>
      <c r="B172" s="179" t="s">
        <v>1288</v>
      </c>
      <c r="C172" s="178" t="n">
        <v>1948</v>
      </c>
      <c r="D172" s="176"/>
      <c r="E172" s="179" t="s">
        <v>54</v>
      </c>
      <c r="F172" s="176" t="n">
        <v>2</v>
      </c>
      <c r="G172" s="178" t="n">
        <v>1</v>
      </c>
      <c r="H172" s="176" t="n">
        <v>430.6</v>
      </c>
      <c r="I172" s="176"/>
      <c r="J172" s="176"/>
      <c r="K172" s="176" t="n">
        <v>276</v>
      </c>
      <c r="L172" s="176" t="n">
        <v>377.2</v>
      </c>
      <c r="M172" s="176" t="n">
        <v>8</v>
      </c>
      <c r="N172" s="181" t="n">
        <v>27870</v>
      </c>
      <c r="O172" s="181" t="n">
        <v>0</v>
      </c>
      <c r="P172" s="181" t="n">
        <v>0</v>
      </c>
      <c r="Q172" s="183" t="n">
        <v>27870</v>
      </c>
      <c r="R172" s="176" t="n">
        <v>2019</v>
      </c>
    </row>
    <row r="173" s="9" customFormat="true" ht="12.75" hidden="false" customHeight="false" outlineLevel="0" collapsed="false">
      <c r="A173" s="176" t="n">
        <f aca="false">A172+1</f>
        <v>164</v>
      </c>
      <c r="B173" s="179" t="s">
        <v>1289</v>
      </c>
      <c r="C173" s="178" t="n">
        <v>1952</v>
      </c>
      <c r="D173" s="176"/>
      <c r="E173" s="179" t="s">
        <v>54</v>
      </c>
      <c r="F173" s="176" t="n">
        <v>2</v>
      </c>
      <c r="G173" s="178" t="n">
        <v>1</v>
      </c>
      <c r="H173" s="176" t="n">
        <v>430.1</v>
      </c>
      <c r="I173" s="176"/>
      <c r="J173" s="176"/>
      <c r="K173" s="176" t="n">
        <v>266</v>
      </c>
      <c r="L173" s="176" t="n">
        <v>346.9</v>
      </c>
      <c r="M173" s="176" t="n">
        <v>9</v>
      </c>
      <c r="N173" s="181" t="n">
        <v>27850</v>
      </c>
      <c r="O173" s="181" t="n">
        <v>0</v>
      </c>
      <c r="P173" s="181" t="n">
        <v>0</v>
      </c>
      <c r="Q173" s="183" t="n">
        <v>27850</v>
      </c>
      <c r="R173" s="176" t="n">
        <v>2019</v>
      </c>
    </row>
    <row r="174" s="9" customFormat="true" ht="12.75" hidden="false" customHeight="false" outlineLevel="0" collapsed="false">
      <c r="A174" s="176" t="n">
        <f aca="false">A173+1</f>
        <v>165</v>
      </c>
      <c r="B174" s="179" t="s">
        <v>1290</v>
      </c>
      <c r="C174" s="178" t="n">
        <v>1957</v>
      </c>
      <c r="D174" s="176"/>
      <c r="E174" s="179" t="s">
        <v>54</v>
      </c>
      <c r="F174" s="176" t="n">
        <v>2</v>
      </c>
      <c r="G174" s="178" t="n">
        <v>1</v>
      </c>
      <c r="H174" s="176" t="n">
        <v>404.49</v>
      </c>
      <c r="I174" s="176"/>
      <c r="J174" s="176"/>
      <c r="K174" s="176" t="n">
        <v>266</v>
      </c>
      <c r="L174" s="176" t="n">
        <v>249.7</v>
      </c>
      <c r="M174" s="176" t="n">
        <v>8</v>
      </c>
      <c r="N174" s="181" t="n">
        <v>26180</v>
      </c>
      <c r="O174" s="181" t="n">
        <v>0</v>
      </c>
      <c r="P174" s="181" t="n">
        <v>0</v>
      </c>
      <c r="Q174" s="183" t="n">
        <v>26180</v>
      </c>
      <c r="R174" s="176" t="n">
        <v>2019</v>
      </c>
    </row>
    <row r="175" s="9" customFormat="true" ht="12.75" hidden="false" customHeight="false" outlineLevel="0" collapsed="false">
      <c r="A175" s="176" t="n">
        <f aca="false">A174+1</f>
        <v>166</v>
      </c>
      <c r="B175" s="179" t="s">
        <v>1291</v>
      </c>
      <c r="C175" s="178" t="n">
        <v>1957</v>
      </c>
      <c r="D175" s="176"/>
      <c r="E175" s="179" t="s">
        <v>54</v>
      </c>
      <c r="F175" s="176" t="n">
        <v>2</v>
      </c>
      <c r="G175" s="178" t="n">
        <v>1</v>
      </c>
      <c r="H175" s="176" t="n">
        <v>397.1</v>
      </c>
      <c r="I175" s="176"/>
      <c r="J175" s="176"/>
      <c r="K175" s="176" t="n">
        <v>262</v>
      </c>
      <c r="L175" s="176" t="n">
        <v>352.7</v>
      </c>
      <c r="M175" s="176" t="n">
        <v>16</v>
      </c>
      <c r="N175" s="181" t="n">
        <v>25700</v>
      </c>
      <c r="O175" s="181" t="n">
        <v>0</v>
      </c>
      <c r="P175" s="181" t="n">
        <v>0</v>
      </c>
      <c r="Q175" s="183" t="n">
        <v>25700</v>
      </c>
      <c r="R175" s="176" t="n">
        <v>2019</v>
      </c>
    </row>
    <row r="176" s="9" customFormat="true" ht="12.75" hidden="false" customHeight="false" outlineLevel="0" collapsed="false">
      <c r="A176" s="176" t="n">
        <f aca="false">A175+1</f>
        <v>167</v>
      </c>
      <c r="B176" s="179" t="s">
        <v>1292</v>
      </c>
      <c r="C176" s="178" t="n">
        <v>1957</v>
      </c>
      <c r="D176" s="176"/>
      <c r="E176" s="179" t="s">
        <v>54</v>
      </c>
      <c r="F176" s="176" t="n">
        <v>2</v>
      </c>
      <c r="G176" s="178" t="n">
        <v>1</v>
      </c>
      <c r="H176" s="176" t="n">
        <v>407.4</v>
      </c>
      <c r="I176" s="176"/>
      <c r="J176" s="176"/>
      <c r="K176" s="176" t="n">
        <v>270</v>
      </c>
      <c r="L176" s="176" t="n">
        <v>251.1</v>
      </c>
      <c r="M176" s="176" t="n">
        <v>8</v>
      </c>
      <c r="N176" s="181" t="n">
        <v>26370</v>
      </c>
      <c r="O176" s="181" t="n">
        <v>0</v>
      </c>
      <c r="P176" s="181" t="n">
        <v>0</v>
      </c>
      <c r="Q176" s="183" t="n">
        <v>26370</v>
      </c>
      <c r="R176" s="176" t="n">
        <v>2019</v>
      </c>
    </row>
    <row r="177" s="9" customFormat="true" ht="12.75" hidden="false" customHeight="false" outlineLevel="0" collapsed="false">
      <c r="A177" s="176" t="n">
        <f aca="false">A176+1</f>
        <v>168</v>
      </c>
      <c r="B177" s="179" t="s">
        <v>1293</v>
      </c>
      <c r="C177" s="178" t="n">
        <v>1957</v>
      </c>
      <c r="D177" s="176"/>
      <c r="E177" s="179" t="s">
        <v>54</v>
      </c>
      <c r="F177" s="176" t="n">
        <v>2</v>
      </c>
      <c r="G177" s="178" t="n">
        <v>1</v>
      </c>
      <c r="H177" s="176" t="n">
        <v>535</v>
      </c>
      <c r="I177" s="176"/>
      <c r="J177" s="176"/>
      <c r="K177" s="176" t="n">
        <v>445.79</v>
      </c>
      <c r="L177" s="176" t="n">
        <v>386</v>
      </c>
      <c r="M177" s="176" t="n">
        <v>10</v>
      </c>
      <c r="N177" s="181" t="n">
        <v>34650</v>
      </c>
      <c r="O177" s="181" t="n">
        <v>0</v>
      </c>
      <c r="P177" s="181" t="n">
        <v>0</v>
      </c>
      <c r="Q177" s="183" t="n">
        <v>34650</v>
      </c>
      <c r="R177" s="176" t="n">
        <v>2019</v>
      </c>
    </row>
    <row r="178" s="9" customFormat="true" ht="12.75" hidden="false" customHeight="false" outlineLevel="0" collapsed="false">
      <c r="A178" s="176" t="n">
        <f aca="false">A177+1</f>
        <v>169</v>
      </c>
      <c r="B178" s="179" t="s">
        <v>1294</v>
      </c>
      <c r="C178" s="178" t="n">
        <v>1957</v>
      </c>
      <c r="D178" s="176"/>
      <c r="E178" s="179" t="s">
        <v>54</v>
      </c>
      <c r="F178" s="176" t="n">
        <v>2</v>
      </c>
      <c r="G178" s="178" t="n">
        <v>1</v>
      </c>
      <c r="H178" s="176" t="n">
        <v>428.9</v>
      </c>
      <c r="I178" s="176"/>
      <c r="J178" s="176"/>
      <c r="K178" s="176" t="n">
        <v>275</v>
      </c>
      <c r="L178" s="176" t="n">
        <v>326.4</v>
      </c>
      <c r="M178" s="176" t="n">
        <v>8</v>
      </c>
      <c r="N178" s="181" t="n">
        <v>27760</v>
      </c>
      <c r="O178" s="181" t="n">
        <v>0</v>
      </c>
      <c r="P178" s="181" t="n">
        <v>0</v>
      </c>
      <c r="Q178" s="183" t="n">
        <v>27760</v>
      </c>
      <c r="R178" s="176" t="n">
        <v>2019</v>
      </c>
    </row>
    <row r="179" s="9" customFormat="true" ht="22.5" hidden="false" customHeight="false" outlineLevel="0" collapsed="false">
      <c r="A179" s="176" t="n">
        <f aca="false">A178+1</f>
        <v>170</v>
      </c>
      <c r="B179" s="179" t="s">
        <v>1295</v>
      </c>
      <c r="C179" s="178" t="n">
        <v>1954</v>
      </c>
      <c r="D179" s="176"/>
      <c r="E179" s="179" t="s">
        <v>116</v>
      </c>
      <c r="F179" s="176" t="n">
        <v>2</v>
      </c>
      <c r="G179" s="178" t="n">
        <v>1</v>
      </c>
      <c r="H179" s="176" t="n">
        <v>403</v>
      </c>
      <c r="I179" s="176"/>
      <c r="J179" s="176"/>
      <c r="K179" s="176" t="n">
        <v>250</v>
      </c>
      <c r="L179" s="176" t="n">
        <v>184.3</v>
      </c>
      <c r="M179" s="176" t="n">
        <v>9</v>
      </c>
      <c r="N179" s="181" t="n">
        <v>26100</v>
      </c>
      <c r="O179" s="181" t="n">
        <v>0</v>
      </c>
      <c r="P179" s="181" t="n">
        <v>0</v>
      </c>
      <c r="Q179" s="183" t="n">
        <v>26100</v>
      </c>
      <c r="R179" s="176" t="n">
        <v>2019</v>
      </c>
    </row>
    <row r="180" s="9" customFormat="true" ht="22.5" hidden="false" customHeight="false" outlineLevel="0" collapsed="false">
      <c r="A180" s="176" t="n">
        <f aca="false">A179+1</f>
        <v>171</v>
      </c>
      <c r="B180" s="179" t="s">
        <v>1296</v>
      </c>
      <c r="C180" s="178" t="n">
        <v>1954</v>
      </c>
      <c r="D180" s="176"/>
      <c r="E180" s="179" t="s">
        <v>116</v>
      </c>
      <c r="F180" s="176" t="n">
        <v>2</v>
      </c>
      <c r="G180" s="178" t="n">
        <v>1</v>
      </c>
      <c r="H180" s="176" t="n">
        <v>402.87</v>
      </c>
      <c r="I180" s="176"/>
      <c r="J180" s="176"/>
      <c r="K180" s="176" t="n">
        <v>251</v>
      </c>
      <c r="L180" s="176" t="n">
        <v>245.97</v>
      </c>
      <c r="M180" s="176" t="n">
        <v>9</v>
      </c>
      <c r="N180" s="181" t="n">
        <v>26080</v>
      </c>
      <c r="O180" s="181" t="n">
        <v>0</v>
      </c>
      <c r="P180" s="181" t="n">
        <v>0</v>
      </c>
      <c r="Q180" s="183" t="n">
        <v>26080</v>
      </c>
      <c r="R180" s="176" t="n">
        <v>2019</v>
      </c>
    </row>
    <row r="181" s="9" customFormat="true" ht="22.5" hidden="false" customHeight="false" outlineLevel="0" collapsed="false">
      <c r="A181" s="176" t="n">
        <f aca="false">A180+1</f>
        <v>172</v>
      </c>
      <c r="B181" s="179" t="s">
        <v>1297</v>
      </c>
      <c r="C181" s="178" t="n">
        <v>1954</v>
      </c>
      <c r="D181" s="176"/>
      <c r="E181" s="179" t="s">
        <v>116</v>
      </c>
      <c r="F181" s="176" t="n">
        <v>2</v>
      </c>
      <c r="G181" s="178" t="n">
        <v>1</v>
      </c>
      <c r="H181" s="176" t="n">
        <v>406.6</v>
      </c>
      <c r="I181" s="176"/>
      <c r="J181" s="176"/>
      <c r="K181" s="176" t="n">
        <v>251</v>
      </c>
      <c r="L181" s="176" t="n">
        <v>325.59</v>
      </c>
      <c r="M181" s="176" t="n">
        <v>9</v>
      </c>
      <c r="N181" s="181" t="n">
        <v>26315</v>
      </c>
      <c r="O181" s="181" t="n">
        <v>0</v>
      </c>
      <c r="P181" s="181" t="n">
        <v>0</v>
      </c>
      <c r="Q181" s="183" t="n">
        <v>26315</v>
      </c>
      <c r="R181" s="176" t="n">
        <v>2019</v>
      </c>
    </row>
    <row r="182" s="9" customFormat="true" ht="12.75" hidden="false" customHeight="false" outlineLevel="0" collapsed="false">
      <c r="A182" s="176" t="n">
        <f aca="false">A181+1</f>
        <v>173</v>
      </c>
      <c r="B182" s="179" t="s">
        <v>1298</v>
      </c>
      <c r="C182" s="178" t="n">
        <v>1962</v>
      </c>
      <c r="D182" s="176"/>
      <c r="E182" s="179" t="s">
        <v>54</v>
      </c>
      <c r="F182" s="176" t="n">
        <v>2</v>
      </c>
      <c r="G182" s="178" t="n">
        <v>2</v>
      </c>
      <c r="H182" s="176" t="n">
        <v>927.3</v>
      </c>
      <c r="I182" s="176"/>
      <c r="J182" s="176"/>
      <c r="K182" s="176" t="n">
        <v>789</v>
      </c>
      <c r="L182" s="176" t="n">
        <v>921.3</v>
      </c>
      <c r="M182" s="176" t="n">
        <v>22</v>
      </c>
      <c r="N182" s="181" t="n">
        <v>60015</v>
      </c>
      <c r="O182" s="181" t="n">
        <v>0</v>
      </c>
      <c r="P182" s="181" t="n">
        <v>0</v>
      </c>
      <c r="Q182" s="183" t="n">
        <v>60015</v>
      </c>
      <c r="R182" s="176" t="n">
        <v>2019</v>
      </c>
    </row>
    <row r="183" s="9" customFormat="true" ht="12.75" hidden="false" customHeight="false" outlineLevel="0" collapsed="false">
      <c r="A183" s="176" t="n">
        <f aca="false">A182+1</f>
        <v>174</v>
      </c>
      <c r="B183" s="179" t="s">
        <v>1299</v>
      </c>
      <c r="C183" s="178" t="n">
        <v>1950</v>
      </c>
      <c r="D183" s="176"/>
      <c r="E183" s="179" t="s">
        <v>54</v>
      </c>
      <c r="F183" s="176" t="n">
        <v>2</v>
      </c>
      <c r="G183" s="178" t="n">
        <v>2</v>
      </c>
      <c r="H183" s="176" t="n">
        <v>482.1</v>
      </c>
      <c r="I183" s="176"/>
      <c r="J183" s="176"/>
      <c r="K183" s="176" t="n">
        <v>317</v>
      </c>
      <c r="L183" s="176" t="n">
        <v>291.6</v>
      </c>
      <c r="M183" s="176" t="n">
        <v>8</v>
      </c>
      <c r="N183" s="181" t="n">
        <v>31200</v>
      </c>
      <c r="O183" s="181" t="n">
        <v>0</v>
      </c>
      <c r="P183" s="181" t="n">
        <v>0</v>
      </c>
      <c r="Q183" s="183" t="n">
        <v>31200</v>
      </c>
      <c r="R183" s="176" t="n">
        <v>2019</v>
      </c>
    </row>
    <row r="184" s="9" customFormat="true" ht="12.75" hidden="false" customHeight="false" outlineLevel="0" collapsed="false">
      <c r="A184" s="176" t="n">
        <f aca="false">A183+1</f>
        <v>175</v>
      </c>
      <c r="B184" s="179" t="s">
        <v>1300</v>
      </c>
      <c r="C184" s="178" t="n">
        <v>1951</v>
      </c>
      <c r="D184" s="176"/>
      <c r="E184" s="179" t="s">
        <v>54</v>
      </c>
      <c r="F184" s="176" t="n">
        <v>2</v>
      </c>
      <c r="G184" s="178" t="n">
        <v>2</v>
      </c>
      <c r="H184" s="176" t="n">
        <v>588.84</v>
      </c>
      <c r="I184" s="176"/>
      <c r="J184" s="176"/>
      <c r="K184" s="176" t="n">
        <v>490.7</v>
      </c>
      <c r="L184" s="176" t="n">
        <v>290.5</v>
      </c>
      <c r="M184" s="176" t="n">
        <v>9</v>
      </c>
      <c r="N184" s="181" t="n">
        <v>38100</v>
      </c>
      <c r="O184" s="181" t="n">
        <v>0</v>
      </c>
      <c r="P184" s="181" t="n">
        <v>0</v>
      </c>
      <c r="Q184" s="183" t="n">
        <v>38100</v>
      </c>
      <c r="R184" s="176" t="n">
        <v>2019</v>
      </c>
    </row>
    <row r="185" s="9" customFormat="true" ht="12.75" hidden="false" customHeight="false" outlineLevel="0" collapsed="false">
      <c r="A185" s="176" t="n">
        <f aca="false">A184+1</f>
        <v>176</v>
      </c>
      <c r="B185" s="179" t="s">
        <v>1301</v>
      </c>
      <c r="C185" s="178" t="n">
        <v>1953</v>
      </c>
      <c r="D185" s="176"/>
      <c r="E185" s="179" t="s">
        <v>54</v>
      </c>
      <c r="F185" s="176" t="n">
        <v>2</v>
      </c>
      <c r="G185" s="178" t="n">
        <v>2</v>
      </c>
      <c r="H185" s="176" t="n">
        <v>627.84</v>
      </c>
      <c r="I185" s="176"/>
      <c r="J185" s="176"/>
      <c r="K185" s="176" t="n">
        <v>523.2</v>
      </c>
      <c r="L185" s="176" t="n">
        <v>448.5</v>
      </c>
      <c r="M185" s="176" t="n">
        <v>10</v>
      </c>
      <c r="N185" s="181" t="n">
        <v>40650</v>
      </c>
      <c r="O185" s="181" t="n">
        <v>0</v>
      </c>
      <c r="P185" s="181" t="n">
        <v>0</v>
      </c>
      <c r="Q185" s="183" t="n">
        <v>40650</v>
      </c>
      <c r="R185" s="176" t="n">
        <v>2019</v>
      </c>
    </row>
    <row r="186" s="9" customFormat="true" ht="12.75" hidden="false" customHeight="false" outlineLevel="0" collapsed="false">
      <c r="A186" s="176" t="n">
        <f aca="false">A185+1</f>
        <v>177</v>
      </c>
      <c r="B186" s="179" t="s">
        <v>1302</v>
      </c>
      <c r="C186" s="178" t="n">
        <v>1938</v>
      </c>
      <c r="D186" s="176"/>
      <c r="E186" s="179" t="s">
        <v>54</v>
      </c>
      <c r="F186" s="176" t="n">
        <v>2</v>
      </c>
      <c r="G186" s="178" t="n">
        <v>1</v>
      </c>
      <c r="H186" s="176" t="n">
        <v>324.9</v>
      </c>
      <c r="I186" s="176"/>
      <c r="J186" s="176"/>
      <c r="K186" s="176" t="n">
        <v>289.7</v>
      </c>
      <c r="L186" s="176" t="n">
        <v>291.2</v>
      </c>
      <c r="M186" s="176" t="n">
        <v>8</v>
      </c>
      <c r="N186" s="181" t="n">
        <v>21030</v>
      </c>
      <c r="O186" s="181" t="n">
        <v>0</v>
      </c>
      <c r="P186" s="181" t="n">
        <v>0</v>
      </c>
      <c r="Q186" s="183" t="n">
        <v>21030</v>
      </c>
      <c r="R186" s="176" t="n">
        <v>2019</v>
      </c>
    </row>
    <row r="187" s="9" customFormat="true" ht="12.75" hidden="false" customHeight="false" outlineLevel="0" collapsed="false">
      <c r="A187" s="176" t="n">
        <f aca="false">A186+1</f>
        <v>178</v>
      </c>
      <c r="B187" s="179" t="s">
        <v>1303</v>
      </c>
      <c r="C187" s="178" t="n">
        <v>1945</v>
      </c>
      <c r="D187" s="176"/>
      <c r="E187" s="179" t="s">
        <v>54</v>
      </c>
      <c r="F187" s="176" t="n">
        <v>2</v>
      </c>
      <c r="G187" s="178" t="n">
        <v>2</v>
      </c>
      <c r="H187" s="176" t="n">
        <v>492</v>
      </c>
      <c r="I187" s="176"/>
      <c r="J187" s="176"/>
      <c r="K187" s="176" t="n">
        <v>409.9</v>
      </c>
      <c r="L187" s="176" t="n">
        <v>360.3</v>
      </c>
      <c r="M187" s="176" t="n">
        <v>15</v>
      </c>
      <c r="N187" s="181" t="n">
        <v>31850</v>
      </c>
      <c r="O187" s="181" t="n">
        <v>0</v>
      </c>
      <c r="P187" s="181" t="n">
        <v>0</v>
      </c>
      <c r="Q187" s="183" t="n">
        <v>31850</v>
      </c>
      <c r="R187" s="176" t="n">
        <v>2019</v>
      </c>
    </row>
    <row r="188" s="9" customFormat="true" ht="12.75" hidden="false" customHeight="false" outlineLevel="0" collapsed="false">
      <c r="A188" s="176" t="n">
        <f aca="false">A187+1</f>
        <v>179</v>
      </c>
      <c r="B188" s="179" t="s">
        <v>1304</v>
      </c>
      <c r="C188" s="178" t="n">
        <v>1931</v>
      </c>
      <c r="D188" s="176"/>
      <c r="E188" s="179" t="s">
        <v>54</v>
      </c>
      <c r="F188" s="176" t="n">
        <v>2</v>
      </c>
      <c r="G188" s="178" t="n">
        <v>2</v>
      </c>
      <c r="H188" s="176" t="n">
        <v>673</v>
      </c>
      <c r="I188" s="176"/>
      <c r="J188" s="176"/>
      <c r="K188" s="176" t="n">
        <v>561.1</v>
      </c>
      <c r="L188" s="176" t="n">
        <v>435.9</v>
      </c>
      <c r="M188" s="176" t="n">
        <v>12</v>
      </c>
      <c r="N188" s="181" t="n">
        <v>43560</v>
      </c>
      <c r="O188" s="181" t="n">
        <v>0</v>
      </c>
      <c r="P188" s="181" t="n">
        <v>0</v>
      </c>
      <c r="Q188" s="183" t="n">
        <v>43560</v>
      </c>
      <c r="R188" s="176" t="n">
        <v>2019</v>
      </c>
    </row>
    <row r="189" s="9" customFormat="true" ht="12.75" hidden="false" customHeight="false" outlineLevel="0" collapsed="false">
      <c r="A189" s="176" t="n">
        <f aca="false">A188+1</f>
        <v>180</v>
      </c>
      <c r="B189" s="179" t="s">
        <v>1305</v>
      </c>
      <c r="C189" s="178" t="n">
        <v>1935</v>
      </c>
      <c r="D189" s="176"/>
      <c r="E189" s="179" t="s">
        <v>54</v>
      </c>
      <c r="F189" s="176" t="n">
        <v>2</v>
      </c>
      <c r="G189" s="178" t="n">
        <v>2</v>
      </c>
      <c r="H189" s="176" t="n">
        <v>481.2</v>
      </c>
      <c r="I189" s="176"/>
      <c r="J189" s="176"/>
      <c r="K189" s="176" t="n">
        <v>314.6</v>
      </c>
      <c r="L189" s="176" t="n">
        <v>343</v>
      </c>
      <c r="M189" s="176" t="n">
        <v>12</v>
      </c>
      <c r="N189" s="181" t="n">
        <v>31150</v>
      </c>
      <c r="O189" s="181" t="n">
        <v>0</v>
      </c>
      <c r="P189" s="181" t="n">
        <v>0</v>
      </c>
      <c r="Q189" s="183" t="n">
        <v>31150</v>
      </c>
      <c r="R189" s="176" t="n">
        <v>2019</v>
      </c>
    </row>
    <row r="190" s="9" customFormat="true" ht="12.75" hidden="false" customHeight="false" outlineLevel="0" collapsed="false">
      <c r="A190" s="176" t="n">
        <f aca="false">A189+1</f>
        <v>181</v>
      </c>
      <c r="B190" s="179" t="s">
        <v>1306</v>
      </c>
      <c r="C190" s="178" t="n">
        <v>1958</v>
      </c>
      <c r="D190" s="176"/>
      <c r="E190" s="179" t="s">
        <v>54</v>
      </c>
      <c r="F190" s="176" t="n">
        <v>2</v>
      </c>
      <c r="G190" s="178" t="n">
        <v>2</v>
      </c>
      <c r="H190" s="176" t="n">
        <v>405</v>
      </c>
      <c r="I190" s="176"/>
      <c r="J190" s="176"/>
      <c r="K190" s="176" t="n">
        <v>264</v>
      </c>
      <c r="L190" s="176" t="n">
        <v>109.6</v>
      </c>
      <c r="M190" s="176" t="n">
        <v>10</v>
      </c>
      <c r="N190" s="181" t="n">
        <v>26200</v>
      </c>
      <c r="O190" s="181" t="n">
        <v>0</v>
      </c>
      <c r="P190" s="181" t="n">
        <v>0</v>
      </c>
      <c r="Q190" s="183" t="n">
        <v>26200</v>
      </c>
      <c r="R190" s="176" t="n">
        <v>2019</v>
      </c>
    </row>
    <row r="191" s="9" customFormat="true" ht="12.75" hidden="false" customHeight="false" outlineLevel="0" collapsed="false">
      <c r="A191" s="176" t="n">
        <f aca="false">A190+1</f>
        <v>182</v>
      </c>
      <c r="B191" s="179" t="s">
        <v>1307</v>
      </c>
      <c r="C191" s="178" t="n">
        <v>1915</v>
      </c>
      <c r="D191" s="176"/>
      <c r="E191" s="179" t="s">
        <v>54</v>
      </c>
      <c r="F191" s="176" t="n">
        <v>1</v>
      </c>
      <c r="G191" s="178" t="n">
        <v>3</v>
      </c>
      <c r="H191" s="176" t="n">
        <v>268.9</v>
      </c>
      <c r="I191" s="176"/>
      <c r="J191" s="176"/>
      <c r="K191" s="176" t="n">
        <v>194.5</v>
      </c>
      <c r="L191" s="176" t="n">
        <v>233.9</v>
      </c>
      <c r="M191" s="176" t="n">
        <v>6</v>
      </c>
      <c r="N191" s="181" t="n">
        <v>17400</v>
      </c>
      <c r="O191" s="181" t="n">
        <v>0</v>
      </c>
      <c r="P191" s="181" t="n">
        <v>0</v>
      </c>
      <c r="Q191" s="183" t="n">
        <v>17400</v>
      </c>
      <c r="R191" s="176" t="n">
        <v>2019</v>
      </c>
    </row>
    <row r="192" s="9" customFormat="true" ht="12.75" hidden="false" customHeight="false" outlineLevel="0" collapsed="false">
      <c r="A192" s="176" t="n">
        <f aca="false">A191+1</f>
        <v>183</v>
      </c>
      <c r="B192" s="179" t="s">
        <v>1308</v>
      </c>
      <c r="C192" s="178" t="n">
        <v>1915</v>
      </c>
      <c r="D192" s="176"/>
      <c r="E192" s="179" t="s">
        <v>54</v>
      </c>
      <c r="F192" s="176" t="n">
        <v>1</v>
      </c>
      <c r="G192" s="178" t="n">
        <v>3</v>
      </c>
      <c r="H192" s="176" t="n">
        <v>215</v>
      </c>
      <c r="I192" s="176"/>
      <c r="J192" s="176"/>
      <c r="K192" s="176" t="n">
        <v>137.6</v>
      </c>
      <c r="L192" s="176" t="n">
        <v>117.5</v>
      </c>
      <c r="M192" s="176" t="n">
        <v>6</v>
      </c>
      <c r="N192" s="181" t="n">
        <v>13915</v>
      </c>
      <c r="O192" s="181" t="n">
        <v>0</v>
      </c>
      <c r="P192" s="181" t="n">
        <v>0</v>
      </c>
      <c r="Q192" s="183" t="n">
        <v>13915</v>
      </c>
      <c r="R192" s="176" t="n">
        <v>2019</v>
      </c>
    </row>
    <row r="193" s="9" customFormat="true" ht="12.75" hidden="false" customHeight="false" outlineLevel="0" collapsed="false">
      <c r="A193" s="176" t="n">
        <f aca="false">A192+1</f>
        <v>184</v>
      </c>
      <c r="B193" s="179" t="s">
        <v>1309</v>
      </c>
      <c r="C193" s="178" t="n">
        <v>1914</v>
      </c>
      <c r="D193" s="176"/>
      <c r="E193" s="179" t="s">
        <v>54</v>
      </c>
      <c r="F193" s="176" t="n">
        <v>1</v>
      </c>
      <c r="G193" s="178" t="n">
        <v>3</v>
      </c>
      <c r="H193" s="176" t="n">
        <v>163.7</v>
      </c>
      <c r="I193" s="176"/>
      <c r="J193" s="176"/>
      <c r="K193" s="176" t="n">
        <v>88.4</v>
      </c>
      <c r="L193" s="176" t="n">
        <v>58.3</v>
      </c>
      <c r="M193" s="176" t="n">
        <v>4</v>
      </c>
      <c r="N193" s="181" t="n">
        <v>10600</v>
      </c>
      <c r="O193" s="181" t="n">
        <v>0</v>
      </c>
      <c r="P193" s="181" t="n">
        <v>0</v>
      </c>
      <c r="Q193" s="183" t="n">
        <v>10600</v>
      </c>
      <c r="R193" s="176" t="n">
        <v>2019</v>
      </c>
    </row>
    <row r="194" s="9" customFormat="true" ht="12.75" hidden="false" customHeight="false" outlineLevel="0" collapsed="false">
      <c r="A194" s="176" t="n">
        <f aca="false">A193+1</f>
        <v>185</v>
      </c>
      <c r="B194" s="179" t="s">
        <v>1310</v>
      </c>
      <c r="C194" s="178" t="n">
        <v>1953</v>
      </c>
      <c r="D194" s="176"/>
      <c r="E194" s="179" t="s">
        <v>54</v>
      </c>
      <c r="F194" s="176" t="n">
        <v>2</v>
      </c>
      <c r="G194" s="178" t="n">
        <v>2</v>
      </c>
      <c r="H194" s="176" t="n">
        <v>481.1</v>
      </c>
      <c r="I194" s="176"/>
      <c r="J194" s="176"/>
      <c r="K194" s="176" t="n">
        <v>320</v>
      </c>
      <c r="L194" s="176" t="n">
        <v>127.5</v>
      </c>
      <c r="M194" s="176" t="n">
        <v>8</v>
      </c>
      <c r="N194" s="181" t="n">
        <v>31135</v>
      </c>
      <c r="O194" s="181" t="n">
        <v>0</v>
      </c>
      <c r="P194" s="181" t="n">
        <v>0</v>
      </c>
      <c r="Q194" s="183" t="n">
        <v>31135</v>
      </c>
      <c r="R194" s="176" t="n">
        <v>2019</v>
      </c>
    </row>
    <row r="195" s="9" customFormat="true" ht="12.75" hidden="false" customHeight="false" outlineLevel="0" collapsed="false">
      <c r="A195" s="176" t="n">
        <f aca="false">A194+1</f>
        <v>186</v>
      </c>
      <c r="B195" s="179" t="s">
        <v>1311</v>
      </c>
      <c r="C195" s="178" t="n">
        <v>1955</v>
      </c>
      <c r="D195" s="176"/>
      <c r="E195" s="179" t="s">
        <v>54</v>
      </c>
      <c r="F195" s="176" t="n">
        <v>2</v>
      </c>
      <c r="G195" s="178" t="n">
        <v>1</v>
      </c>
      <c r="H195" s="176" t="n">
        <v>408.4</v>
      </c>
      <c r="I195" s="176"/>
      <c r="J195" s="176"/>
      <c r="K195" s="176" t="n">
        <v>273.4</v>
      </c>
      <c r="L195" s="176" t="n">
        <v>148.4</v>
      </c>
      <c r="M195" s="176" t="n">
        <v>9</v>
      </c>
      <c r="N195" s="181" t="n">
        <v>26430</v>
      </c>
      <c r="O195" s="181" t="n">
        <v>0</v>
      </c>
      <c r="P195" s="181" t="n">
        <v>0</v>
      </c>
      <c r="Q195" s="183" t="n">
        <v>26430</v>
      </c>
      <c r="R195" s="176" t="n">
        <v>2019</v>
      </c>
    </row>
    <row r="196" s="9" customFormat="true" ht="12.75" hidden="false" customHeight="false" outlineLevel="0" collapsed="false">
      <c r="A196" s="176" t="n">
        <f aca="false">A195+1</f>
        <v>187</v>
      </c>
      <c r="B196" s="179" t="s">
        <v>1312</v>
      </c>
      <c r="C196" s="178" t="n">
        <v>1949</v>
      </c>
      <c r="D196" s="176"/>
      <c r="E196" s="179" t="s">
        <v>54</v>
      </c>
      <c r="F196" s="176" t="n">
        <v>2</v>
      </c>
      <c r="G196" s="178" t="n">
        <v>2</v>
      </c>
      <c r="H196" s="176" t="n">
        <v>480.4</v>
      </c>
      <c r="I196" s="176"/>
      <c r="J196" s="176"/>
      <c r="K196" s="176" t="n">
        <v>315</v>
      </c>
      <c r="L196" s="176" t="n">
        <v>132.3</v>
      </c>
      <c r="M196" s="176" t="n">
        <v>11</v>
      </c>
      <c r="N196" s="181" t="n">
        <v>31090</v>
      </c>
      <c r="O196" s="181" t="n">
        <v>0</v>
      </c>
      <c r="P196" s="181" t="n">
        <v>0</v>
      </c>
      <c r="Q196" s="183" t="n">
        <v>31090</v>
      </c>
      <c r="R196" s="176" t="n">
        <v>2019</v>
      </c>
    </row>
    <row r="197" s="9" customFormat="true" ht="12.75" hidden="false" customHeight="false" outlineLevel="0" collapsed="false">
      <c r="A197" s="176" t="n">
        <f aca="false">A196+1</f>
        <v>188</v>
      </c>
      <c r="B197" s="179" t="s">
        <v>1313</v>
      </c>
      <c r="C197" s="178" t="n">
        <v>1960</v>
      </c>
      <c r="D197" s="176"/>
      <c r="E197" s="179" t="s">
        <v>54</v>
      </c>
      <c r="F197" s="176" t="n">
        <v>2</v>
      </c>
      <c r="G197" s="178" t="n">
        <v>2</v>
      </c>
      <c r="H197" s="176" t="n">
        <v>518.2</v>
      </c>
      <c r="I197" s="176"/>
      <c r="J197" s="176"/>
      <c r="K197" s="176" t="n">
        <v>324</v>
      </c>
      <c r="L197" s="176" t="n">
        <v>421.1</v>
      </c>
      <c r="M197" s="176" t="n">
        <v>18</v>
      </c>
      <c r="N197" s="181" t="n">
        <v>33540</v>
      </c>
      <c r="O197" s="181" t="n">
        <v>0</v>
      </c>
      <c r="P197" s="181" t="n">
        <v>0</v>
      </c>
      <c r="Q197" s="183" t="n">
        <v>33540</v>
      </c>
      <c r="R197" s="176" t="n">
        <v>2019</v>
      </c>
    </row>
    <row r="198" s="9" customFormat="true" ht="12.75" hidden="false" customHeight="false" outlineLevel="0" collapsed="false">
      <c r="A198" s="176" t="n">
        <f aca="false">A197+1</f>
        <v>189</v>
      </c>
      <c r="B198" s="179" t="s">
        <v>1314</v>
      </c>
      <c r="C198" s="178" t="n">
        <v>1928</v>
      </c>
      <c r="D198" s="176"/>
      <c r="E198" s="179" t="s">
        <v>54</v>
      </c>
      <c r="F198" s="176" t="n">
        <v>3</v>
      </c>
      <c r="G198" s="178" t="n">
        <v>2</v>
      </c>
      <c r="H198" s="176" t="n">
        <v>381.8</v>
      </c>
      <c r="I198" s="176"/>
      <c r="J198" s="176"/>
      <c r="K198" s="176" t="n">
        <v>227.6</v>
      </c>
      <c r="L198" s="176" t="n">
        <v>143.8</v>
      </c>
      <c r="M198" s="176" t="n">
        <v>8</v>
      </c>
      <c r="N198" s="181" t="n">
        <v>24700</v>
      </c>
      <c r="O198" s="181" t="n">
        <v>0</v>
      </c>
      <c r="P198" s="181" t="n">
        <v>0</v>
      </c>
      <c r="Q198" s="183" t="n">
        <v>24700</v>
      </c>
      <c r="R198" s="176" t="n">
        <v>2019</v>
      </c>
    </row>
    <row r="199" s="9" customFormat="true" ht="12.75" hidden="false" customHeight="false" outlineLevel="0" collapsed="false">
      <c r="A199" s="176" t="n">
        <f aca="false">A198+1</f>
        <v>190</v>
      </c>
      <c r="B199" s="179" t="s">
        <v>1315</v>
      </c>
      <c r="C199" s="178" t="n">
        <v>1960</v>
      </c>
      <c r="D199" s="176"/>
      <c r="E199" s="179" t="s">
        <v>54</v>
      </c>
      <c r="F199" s="176" t="n">
        <v>2</v>
      </c>
      <c r="G199" s="178" t="n">
        <v>3</v>
      </c>
      <c r="H199" s="176" t="n">
        <v>768</v>
      </c>
      <c r="I199" s="176"/>
      <c r="J199" s="176"/>
      <c r="K199" s="176" t="n">
        <v>537</v>
      </c>
      <c r="L199" s="176" t="n">
        <v>522.2</v>
      </c>
      <c r="M199" s="176" t="n">
        <v>24</v>
      </c>
      <c r="N199" s="181" t="n">
        <v>49700</v>
      </c>
      <c r="O199" s="181" t="n">
        <v>0</v>
      </c>
      <c r="P199" s="181" t="n">
        <v>0</v>
      </c>
      <c r="Q199" s="183" t="n">
        <v>49700</v>
      </c>
      <c r="R199" s="176" t="n">
        <v>2019</v>
      </c>
    </row>
    <row r="200" s="9" customFormat="true" ht="12.75" hidden="false" customHeight="false" outlineLevel="0" collapsed="false">
      <c r="A200" s="176" t="n">
        <f aca="false">A199+1</f>
        <v>191</v>
      </c>
      <c r="B200" s="179" t="s">
        <v>1316</v>
      </c>
      <c r="C200" s="178" t="n">
        <v>1936</v>
      </c>
      <c r="D200" s="176"/>
      <c r="E200" s="179" t="s">
        <v>54</v>
      </c>
      <c r="F200" s="176" t="n">
        <v>2</v>
      </c>
      <c r="G200" s="178" t="n">
        <v>3</v>
      </c>
      <c r="H200" s="176" t="n">
        <v>560</v>
      </c>
      <c r="I200" s="176"/>
      <c r="J200" s="176"/>
      <c r="K200" s="176" t="n">
        <v>395</v>
      </c>
      <c r="L200" s="176" t="n">
        <v>373.2</v>
      </c>
      <c r="M200" s="176" t="n">
        <v>12</v>
      </c>
      <c r="N200" s="181" t="n">
        <v>36250</v>
      </c>
      <c r="O200" s="181" t="n">
        <v>0</v>
      </c>
      <c r="P200" s="181" t="n">
        <v>0</v>
      </c>
      <c r="Q200" s="183" t="n">
        <v>36250</v>
      </c>
      <c r="R200" s="176" t="n">
        <v>2019</v>
      </c>
    </row>
    <row r="201" s="9" customFormat="true" ht="12.75" hidden="false" customHeight="false" outlineLevel="0" collapsed="false">
      <c r="A201" s="176" t="n">
        <f aca="false">A200+1</f>
        <v>192</v>
      </c>
      <c r="B201" s="179" t="s">
        <v>1317</v>
      </c>
      <c r="C201" s="178" t="n">
        <v>1949</v>
      </c>
      <c r="D201" s="176"/>
      <c r="E201" s="179" t="s">
        <v>54</v>
      </c>
      <c r="F201" s="176" t="n">
        <v>2</v>
      </c>
      <c r="G201" s="178" t="n">
        <v>1</v>
      </c>
      <c r="H201" s="176" t="n">
        <v>428.7</v>
      </c>
      <c r="I201" s="176"/>
      <c r="J201" s="176"/>
      <c r="K201" s="176" t="n">
        <v>282</v>
      </c>
      <c r="L201" s="176" t="n">
        <v>266.7</v>
      </c>
      <c r="M201" s="176" t="n">
        <v>8</v>
      </c>
      <c r="N201" s="181" t="n">
        <v>27750</v>
      </c>
      <c r="O201" s="181" t="n">
        <v>0</v>
      </c>
      <c r="P201" s="181" t="n">
        <v>0</v>
      </c>
      <c r="Q201" s="183" t="n">
        <v>27750</v>
      </c>
      <c r="R201" s="176" t="n">
        <v>2019</v>
      </c>
    </row>
    <row r="202" s="9" customFormat="true" ht="12.75" hidden="false" customHeight="false" outlineLevel="0" collapsed="false">
      <c r="A202" s="176" t="n">
        <f aca="false">A201+1</f>
        <v>193</v>
      </c>
      <c r="B202" s="179" t="s">
        <v>1318</v>
      </c>
      <c r="C202" s="178" t="n">
        <v>1959</v>
      </c>
      <c r="D202" s="176"/>
      <c r="E202" s="179" t="s">
        <v>54</v>
      </c>
      <c r="F202" s="176" t="n">
        <v>2</v>
      </c>
      <c r="G202" s="178" t="n">
        <v>2</v>
      </c>
      <c r="H202" s="176" t="n">
        <v>496.1</v>
      </c>
      <c r="I202" s="176"/>
      <c r="J202" s="176"/>
      <c r="K202" s="176" t="n">
        <v>337.3</v>
      </c>
      <c r="L202" s="176" t="n">
        <v>69.5</v>
      </c>
      <c r="M202" s="176" t="n">
        <v>10</v>
      </c>
      <c r="N202" s="181" t="n">
        <v>32100</v>
      </c>
      <c r="O202" s="181" t="n">
        <v>0</v>
      </c>
      <c r="P202" s="181" t="n">
        <v>0</v>
      </c>
      <c r="Q202" s="183" t="n">
        <v>32100</v>
      </c>
      <c r="R202" s="176" t="n">
        <v>2019</v>
      </c>
    </row>
    <row r="203" s="9" customFormat="true" ht="12.75" hidden="false" customHeight="false" outlineLevel="0" collapsed="false">
      <c r="A203" s="176" t="n">
        <f aca="false">A202+1</f>
        <v>194</v>
      </c>
      <c r="B203" s="179" t="s">
        <v>1319</v>
      </c>
      <c r="C203" s="178" t="n">
        <v>1952</v>
      </c>
      <c r="D203" s="176"/>
      <c r="E203" s="179" t="s">
        <v>54</v>
      </c>
      <c r="F203" s="176" t="n">
        <v>1</v>
      </c>
      <c r="G203" s="178" t="n">
        <v>2</v>
      </c>
      <c r="H203" s="176" t="n">
        <v>496.9</v>
      </c>
      <c r="I203" s="176"/>
      <c r="J203" s="176"/>
      <c r="K203" s="176" t="n">
        <v>342.4</v>
      </c>
      <c r="L203" s="176" t="n">
        <v>158.6</v>
      </c>
      <c r="M203" s="176" t="n">
        <v>13</v>
      </c>
      <c r="N203" s="181" t="n">
        <v>32160</v>
      </c>
      <c r="O203" s="181" t="n">
        <v>0</v>
      </c>
      <c r="P203" s="181" t="n">
        <v>0</v>
      </c>
      <c r="Q203" s="183" t="n">
        <v>32160</v>
      </c>
      <c r="R203" s="176" t="n">
        <v>2019</v>
      </c>
    </row>
    <row r="204" s="9" customFormat="true" ht="12.75" hidden="false" customHeight="false" outlineLevel="0" collapsed="false">
      <c r="A204" s="176" t="n">
        <f aca="false">A203+1</f>
        <v>195</v>
      </c>
      <c r="B204" s="179" t="s">
        <v>1320</v>
      </c>
      <c r="C204" s="178" t="n">
        <v>1952</v>
      </c>
      <c r="D204" s="176"/>
      <c r="E204" s="179" t="s">
        <v>54</v>
      </c>
      <c r="F204" s="176" t="n">
        <v>2</v>
      </c>
      <c r="G204" s="178" t="n">
        <v>1</v>
      </c>
      <c r="H204" s="176" t="n">
        <v>518.9</v>
      </c>
      <c r="I204" s="176"/>
      <c r="J204" s="176"/>
      <c r="K204" s="176" t="n">
        <v>473.8</v>
      </c>
      <c r="L204" s="176" t="n">
        <v>232.9</v>
      </c>
      <c r="M204" s="176" t="n">
        <v>10</v>
      </c>
      <c r="N204" s="181" t="n">
        <v>33580</v>
      </c>
      <c r="O204" s="181" t="n">
        <v>0</v>
      </c>
      <c r="P204" s="181" t="n">
        <v>0</v>
      </c>
      <c r="Q204" s="183" t="n">
        <v>33580</v>
      </c>
      <c r="R204" s="176" t="n">
        <v>2019</v>
      </c>
    </row>
    <row r="205" s="9" customFormat="true" ht="12.75" hidden="false" customHeight="false" outlineLevel="0" collapsed="false">
      <c r="A205" s="176" t="n">
        <f aca="false">A204+1</f>
        <v>196</v>
      </c>
      <c r="B205" s="179" t="s">
        <v>1321</v>
      </c>
      <c r="C205" s="178" t="n">
        <v>1932</v>
      </c>
      <c r="D205" s="176"/>
      <c r="E205" s="179" t="s">
        <v>54</v>
      </c>
      <c r="F205" s="176" t="n">
        <v>2</v>
      </c>
      <c r="G205" s="178" t="n">
        <v>2</v>
      </c>
      <c r="H205" s="176" t="n">
        <v>439.9</v>
      </c>
      <c r="I205" s="176"/>
      <c r="J205" s="176"/>
      <c r="K205" s="176" t="n">
        <v>342.4</v>
      </c>
      <c r="L205" s="176" t="n">
        <v>217.7</v>
      </c>
      <c r="M205" s="176" t="n">
        <v>10</v>
      </c>
      <c r="N205" s="181" t="n">
        <v>28470</v>
      </c>
      <c r="O205" s="181" t="n">
        <v>0</v>
      </c>
      <c r="P205" s="181" t="n">
        <v>0</v>
      </c>
      <c r="Q205" s="183" t="n">
        <v>28470</v>
      </c>
      <c r="R205" s="176" t="n">
        <v>2019</v>
      </c>
    </row>
    <row r="206" s="9" customFormat="true" ht="12.75" hidden="false" customHeight="false" outlineLevel="0" collapsed="false">
      <c r="A206" s="176" t="n">
        <f aca="false">A205+1</f>
        <v>197</v>
      </c>
      <c r="B206" s="179" t="s">
        <v>1322</v>
      </c>
      <c r="C206" s="178" t="n">
        <v>1950</v>
      </c>
      <c r="D206" s="176"/>
      <c r="E206" s="179" t="s">
        <v>54</v>
      </c>
      <c r="F206" s="176" t="n">
        <v>2</v>
      </c>
      <c r="G206" s="178" t="n">
        <v>2</v>
      </c>
      <c r="H206" s="176" t="n">
        <v>372.6</v>
      </c>
      <c r="I206" s="176"/>
      <c r="J206" s="176"/>
      <c r="K206" s="176" t="n">
        <v>213.1</v>
      </c>
      <c r="L206" s="176" t="n">
        <v>233.7</v>
      </c>
      <c r="M206" s="176" t="n">
        <v>8</v>
      </c>
      <c r="N206" s="181" t="n">
        <v>24115</v>
      </c>
      <c r="O206" s="181" t="n">
        <v>0</v>
      </c>
      <c r="P206" s="181" t="n">
        <v>0</v>
      </c>
      <c r="Q206" s="183" t="n">
        <v>24115</v>
      </c>
      <c r="R206" s="176" t="n">
        <v>2019</v>
      </c>
    </row>
    <row r="207" s="9" customFormat="true" ht="12.75" hidden="false" customHeight="false" outlineLevel="0" collapsed="false">
      <c r="A207" s="176" t="n">
        <f aca="false">A206+1</f>
        <v>198</v>
      </c>
      <c r="B207" s="179" t="s">
        <v>1323</v>
      </c>
      <c r="C207" s="178" t="n">
        <v>1950</v>
      </c>
      <c r="D207" s="176"/>
      <c r="E207" s="179" t="s">
        <v>54</v>
      </c>
      <c r="F207" s="176" t="n">
        <v>3</v>
      </c>
      <c r="G207" s="178" t="n">
        <v>2</v>
      </c>
      <c r="H207" s="176" t="n">
        <v>382.5</v>
      </c>
      <c r="I207" s="176"/>
      <c r="J207" s="176"/>
      <c r="K207" s="176" t="n">
        <v>267</v>
      </c>
      <c r="L207" s="176" t="n">
        <v>342.5</v>
      </c>
      <c r="M207" s="176" t="n">
        <v>8</v>
      </c>
      <c r="N207" s="181" t="n">
        <v>24750</v>
      </c>
      <c r="O207" s="181" t="n">
        <v>0</v>
      </c>
      <c r="P207" s="181" t="n">
        <v>0</v>
      </c>
      <c r="Q207" s="183" t="n">
        <v>24750</v>
      </c>
      <c r="R207" s="176" t="n">
        <v>2019</v>
      </c>
    </row>
    <row r="208" s="9" customFormat="true" ht="12.75" hidden="false" customHeight="false" outlineLevel="0" collapsed="false">
      <c r="A208" s="176" t="n">
        <f aca="false">A207+1</f>
        <v>199</v>
      </c>
      <c r="B208" s="179" t="s">
        <v>1324</v>
      </c>
      <c r="C208" s="178" t="n">
        <v>1934</v>
      </c>
      <c r="D208" s="176"/>
      <c r="E208" s="179" t="s">
        <v>54</v>
      </c>
      <c r="F208" s="176" t="n">
        <v>2</v>
      </c>
      <c r="G208" s="178" t="n">
        <v>2</v>
      </c>
      <c r="H208" s="176" t="n">
        <v>512.9</v>
      </c>
      <c r="I208" s="176"/>
      <c r="J208" s="176"/>
      <c r="K208" s="176" t="n">
        <v>298.6</v>
      </c>
      <c r="L208" s="176" t="n">
        <v>444.4</v>
      </c>
      <c r="M208" s="176" t="n">
        <v>16</v>
      </c>
      <c r="N208" s="181" t="n">
        <v>33200</v>
      </c>
      <c r="O208" s="181" t="n">
        <v>0</v>
      </c>
      <c r="P208" s="181" t="n">
        <v>0</v>
      </c>
      <c r="Q208" s="183" t="n">
        <v>33200</v>
      </c>
      <c r="R208" s="176" t="n">
        <v>2019</v>
      </c>
    </row>
    <row r="209" s="9" customFormat="true" ht="12.75" hidden="false" customHeight="false" outlineLevel="0" collapsed="false">
      <c r="A209" s="176" t="n">
        <f aca="false">A208+1</f>
        <v>200</v>
      </c>
      <c r="B209" s="179" t="s">
        <v>1325</v>
      </c>
      <c r="C209" s="178" t="n">
        <v>1956</v>
      </c>
      <c r="D209" s="176"/>
      <c r="E209" s="179" t="s">
        <v>54</v>
      </c>
      <c r="F209" s="176" t="n">
        <v>2</v>
      </c>
      <c r="G209" s="178" t="n">
        <v>2</v>
      </c>
      <c r="H209" s="176" t="n">
        <v>377.9</v>
      </c>
      <c r="I209" s="176"/>
      <c r="J209" s="176"/>
      <c r="K209" s="176" t="n">
        <v>213.5</v>
      </c>
      <c r="L209" s="176" t="n">
        <v>0</v>
      </c>
      <c r="M209" s="176" t="n">
        <v>8</v>
      </c>
      <c r="N209" s="181" t="n">
        <v>24460</v>
      </c>
      <c r="O209" s="181" t="n">
        <v>0</v>
      </c>
      <c r="P209" s="181" t="n">
        <v>0</v>
      </c>
      <c r="Q209" s="183" t="n">
        <v>24460</v>
      </c>
      <c r="R209" s="176" t="n">
        <v>2019</v>
      </c>
    </row>
    <row r="210" s="9" customFormat="true" ht="12.75" hidden="false" customHeight="false" outlineLevel="0" collapsed="false">
      <c r="A210" s="176" t="n">
        <f aca="false">A209+1</f>
        <v>201</v>
      </c>
      <c r="B210" s="179" t="s">
        <v>1326</v>
      </c>
      <c r="C210" s="178" t="n">
        <v>1954</v>
      </c>
      <c r="D210" s="176"/>
      <c r="E210" s="179" t="s">
        <v>54</v>
      </c>
      <c r="F210" s="176" t="n">
        <v>1</v>
      </c>
      <c r="G210" s="178" t="n">
        <v>3</v>
      </c>
      <c r="H210" s="176" t="n">
        <v>600</v>
      </c>
      <c r="I210" s="176"/>
      <c r="J210" s="176"/>
      <c r="K210" s="176" t="n">
        <v>522.1</v>
      </c>
      <c r="L210" s="176" t="n">
        <v>246.5</v>
      </c>
      <c r="M210" s="176" t="n">
        <v>13</v>
      </c>
      <c r="N210" s="181" t="n">
        <v>38830</v>
      </c>
      <c r="O210" s="181" t="n">
        <v>0</v>
      </c>
      <c r="P210" s="181" t="n">
        <v>0</v>
      </c>
      <c r="Q210" s="183" t="n">
        <v>38830</v>
      </c>
      <c r="R210" s="176" t="n">
        <v>2019</v>
      </c>
    </row>
    <row r="211" s="9" customFormat="true" ht="12.75" hidden="false" customHeight="false" outlineLevel="0" collapsed="false">
      <c r="A211" s="176" t="n">
        <f aca="false">A210+1</f>
        <v>202</v>
      </c>
      <c r="B211" s="179" t="s">
        <v>1327</v>
      </c>
      <c r="C211" s="178" t="n">
        <v>1948</v>
      </c>
      <c r="D211" s="176"/>
      <c r="E211" s="179" t="s">
        <v>54</v>
      </c>
      <c r="F211" s="176" t="n">
        <v>2</v>
      </c>
      <c r="G211" s="178" t="n">
        <v>1</v>
      </c>
      <c r="H211" s="176" t="n">
        <v>423.5</v>
      </c>
      <c r="I211" s="176"/>
      <c r="J211" s="176"/>
      <c r="K211" s="176" t="n">
        <v>268.8</v>
      </c>
      <c r="L211" s="176" t="n">
        <v>312.6</v>
      </c>
      <c r="M211" s="176" t="n">
        <v>9</v>
      </c>
      <c r="N211" s="181" t="n">
        <v>27400</v>
      </c>
      <c r="O211" s="181" t="n">
        <v>0</v>
      </c>
      <c r="P211" s="181" t="n">
        <v>0</v>
      </c>
      <c r="Q211" s="183" t="n">
        <v>27400</v>
      </c>
      <c r="R211" s="176" t="n">
        <v>2019</v>
      </c>
    </row>
    <row r="212" s="9" customFormat="true" ht="12.75" hidden="false" customHeight="false" outlineLevel="0" collapsed="false">
      <c r="A212" s="176" t="n">
        <f aca="false">A211+1</f>
        <v>203</v>
      </c>
      <c r="B212" s="179" t="s">
        <v>1328</v>
      </c>
      <c r="C212" s="178" t="n">
        <v>1954</v>
      </c>
      <c r="D212" s="176"/>
      <c r="E212" s="179" t="s">
        <v>54</v>
      </c>
      <c r="F212" s="176" t="n">
        <v>2</v>
      </c>
      <c r="G212" s="178" t="n">
        <v>1</v>
      </c>
      <c r="H212" s="176" t="n">
        <v>529</v>
      </c>
      <c r="I212" s="176"/>
      <c r="J212" s="176"/>
      <c r="K212" s="176" t="n">
        <v>333.5</v>
      </c>
      <c r="L212" s="176" t="n">
        <v>529.1</v>
      </c>
      <c r="M212" s="176" t="n">
        <v>8</v>
      </c>
      <c r="N212" s="181" t="n">
        <v>34250</v>
      </c>
      <c r="O212" s="181" t="n">
        <v>0</v>
      </c>
      <c r="P212" s="181" t="n">
        <v>0</v>
      </c>
      <c r="Q212" s="183" t="n">
        <v>34250</v>
      </c>
      <c r="R212" s="176" t="n">
        <v>2019</v>
      </c>
    </row>
    <row r="213" s="9" customFormat="true" ht="12.75" hidden="false" customHeight="false" outlineLevel="0" collapsed="false">
      <c r="A213" s="176" t="n">
        <f aca="false">A212+1</f>
        <v>204</v>
      </c>
      <c r="B213" s="179" t="s">
        <v>1329</v>
      </c>
      <c r="C213" s="178" t="n">
        <v>1951</v>
      </c>
      <c r="D213" s="176"/>
      <c r="E213" s="179" t="s">
        <v>54</v>
      </c>
      <c r="F213" s="176" t="n">
        <v>2</v>
      </c>
      <c r="G213" s="178" t="n">
        <v>2</v>
      </c>
      <c r="H213" s="176" t="n">
        <v>380.9</v>
      </c>
      <c r="I213" s="176"/>
      <c r="J213" s="176"/>
      <c r="K213" s="176" t="n">
        <v>361.2</v>
      </c>
      <c r="L213" s="176" t="n">
        <v>382.2</v>
      </c>
      <c r="M213" s="176" t="n">
        <v>8</v>
      </c>
      <c r="N213" s="181" t="n">
        <v>24650</v>
      </c>
      <c r="O213" s="181" t="n">
        <v>0</v>
      </c>
      <c r="P213" s="181" t="n">
        <v>0</v>
      </c>
      <c r="Q213" s="183" t="n">
        <v>24650</v>
      </c>
      <c r="R213" s="176" t="n">
        <v>2019</v>
      </c>
    </row>
    <row r="214" s="9" customFormat="true" ht="12.75" hidden="false" customHeight="false" outlineLevel="0" collapsed="false">
      <c r="A214" s="176" t="n">
        <f aca="false">A213+1</f>
        <v>205</v>
      </c>
      <c r="B214" s="179" t="s">
        <v>1330</v>
      </c>
      <c r="C214" s="178" t="n">
        <v>1949</v>
      </c>
      <c r="D214" s="176"/>
      <c r="E214" s="179" t="s">
        <v>54</v>
      </c>
      <c r="F214" s="176" t="n">
        <v>2</v>
      </c>
      <c r="G214" s="178" t="n">
        <v>1</v>
      </c>
      <c r="H214" s="176" t="n">
        <v>420.1</v>
      </c>
      <c r="I214" s="176"/>
      <c r="J214" s="176"/>
      <c r="K214" s="176" t="n">
        <v>262</v>
      </c>
      <c r="L214" s="176" t="n">
        <v>371.4</v>
      </c>
      <c r="M214" s="176" t="n">
        <v>8</v>
      </c>
      <c r="N214" s="181" t="n">
        <v>27200</v>
      </c>
      <c r="O214" s="181" t="n">
        <v>0</v>
      </c>
      <c r="P214" s="181" t="n">
        <v>0</v>
      </c>
      <c r="Q214" s="183" t="n">
        <v>27200</v>
      </c>
      <c r="R214" s="176" t="n">
        <v>2019</v>
      </c>
    </row>
    <row r="215" s="9" customFormat="true" ht="12.75" hidden="false" customHeight="false" outlineLevel="0" collapsed="false">
      <c r="A215" s="176" t="n">
        <f aca="false">A214+1</f>
        <v>206</v>
      </c>
      <c r="B215" s="179" t="s">
        <v>1331</v>
      </c>
      <c r="C215" s="178" t="n">
        <v>1930</v>
      </c>
      <c r="D215" s="176"/>
      <c r="E215" s="179" t="s">
        <v>54</v>
      </c>
      <c r="F215" s="176" t="n">
        <v>2</v>
      </c>
      <c r="G215" s="178" t="n">
        <v>2</v>
      </c>
      <c r="H215" s="176" t="n">
        <v>482.6</v>
      </c>
      <c r="I215" s="176"/>
      <c r="J215" s="176"/>
      <c r="K215" s="176" t="n">
        <v>306</v>
      </c>
      <c r="L215" s="176" t="n">
        <v>369.5</v>
      </c>
      <c r="M215" s="176" t="n">
        <v>14</v>
      </c>
      <c r="N215" s="181" t="n">
        <v>31230</v>
      </c>
      <c r="O215" s="181" t="n">
        <v>0</v>
      </c>
      <c r="P215" s="181" t="n">
        <v>0</v>
      </c>
      <c r="Q215" s="183" t="n">
        <v>31230</v>
      </c>
      <c r="R215" s="176" t="n">
        <v>2019</v>
      </c>
    </row>
    <row r="216" s="9" customFormat="true" ht="12.75" hidden="false" customHeight="false" outlineLevel="0" collapsed="false">
      <c r="A216" s="176" t="n">
        <f aca="false">A215+1</f>
        <v>207</v>
      </c>
      <c r="B216" s="179" t="s">
        <v>1332</v>
      </c>
      <c r="C216" s="178" t="n">
        <v>1931</v>
      </c>
      <c r="D216" s="176"/>
      <c r="E216" s="179" t="s">
        <v>54</v>
      </c>
      <c r="F216" s="176" t="n">
        <v>2</v>
      </c>
      <c r="G216" s="178" t="n">
        <v>2</v>
      </c>
      <c r="H216" s="176" t="n">
        <v>416.5</v>
      </c>
      <c r="I216" s="176"/>
      <c r="J216" s="176"/>
      <c r="K216" s="176" t="n">
        <v>282</v>
      </c>
      <c r="L216" s="176" t="n">
        <v>313.6</v>
      </c>
      <c r="M216" s="176" t="n">
        <v>8</v>
      </c>
      <c r="N216" s="181" t="n">
        <v>26950</v>
      </c>
      <c r="O216" s="181" t="n">
        <v>0</v>
      </c>
      <c r="P216" s="181" t="n">
        <v>0</v>
      </c>
      <c r="Q216" s="183" t="n">
        <v>26950</v>
      </c>
      <c r="R216" s="176" t="n">
        <v>2019</v>
      </c>
    </row>
    <row r="217" s="9" customFormat="true" ht="12.75" hidden="false" customHeight="false" outlineLevel="0" collapsed="false">
      <c r="A217" s="176" t="n">
        <f aca="false">A216+1</f>
        <v>208</v>
      </c>
      <c r="B217" s="179" t="s">
        <v>1333</v>
      </c>
      <c r="C217" s="178" t="n">
        <v>1965</v>
      </c>
      <c r="D217" s="176"/>
      <c r="E217" s="179" t="s">
        <v>54</v>
      </c>
      <c r="F217" s="176" t="n">
        <v>2</v>
      </c>
      <c r="G217" s="178" t="n">
        <v>1</v>
      </c>
      <c r="H217" s="176" t="n">
        <v>318</v>
      </c>
      <c r="I217" s="176"/>
      <c r="J217" s="176"/>
      <c r="K217" s="176" t="n">
        <v>265</v>
      </c>
      <c r="L217" s="176" t="n">
        <v>234.9</v>
      </c>
      <c r="M217" s="176" t="n">
        <v>8</v>
      </c>
      <c r="N217" s="181" t="n">
        <v>20580</v>
      </c>
      <c r="O217" s="181" t="n">
        <v>0</v>
      </c>
      <c r="P217" s="181" t="n">
        <v>0</v>
      </c>
      <c r="Q217" s="183" t="n">
        <v>20580</v>
      </c>
      <c r="R217" s="176" t="n">
        <v>2019</v>
      </c>
    </row>
    <row r="218" s="9" customFormat="true" ht="12.75" hidden="false" customHeight="false" outlineLevel="0" collapsed="false">
      <c r="A218" s="176" t="n">
        <f aca="false">A217+1</f>
        <v>209</v>
      </c>
      <c r="B218" s="179" t="s">
        <v>1334</v>
      </c>
      <c r="C218" s="178" t="n">
        <v>1946</v>
      </c>
      <c r="D218" s="176"/>
      <c r="E218" s="179" t="s">
        <v>54</v>
      </c>
      <c r="F218" s="176" t="n">
        <v>2</v>
      </c>
      <c r="G218" s="178" t="n">
        <v>2</v>
      </c>
      <c r="H218" s="176" t="n">
        <v>568</v>
      </c>
      <c r="I218" s="176"/>
      <c r="J218" s="176"/>
      <c r="K218" s="176" t="n">
        <v>489</v>
      </c>
      <c r="L218" s="176" t="n">
        <v>503.7</v>
      </c>
      <c r="M218" s="176" t="n">
        <v>9</v>
      </c>
      <c r="N218" s="181" t="n">
        <v>36800</v>
      </c>
      <c r="O218" s="181" t="n">
        <v>0</v>
      </c>
      <c r="P218" s="181" t="n">
        <v>0</v>
      </c>
      <c r="Q218" s="183" t="n">
        <v>36800</v>
      </c>
      <c r="R218" s="176" t="n">
        <v>2019</v>
      </c>
    </row>
    <row r="219" s="9" customFormat="true" ht="12.75" hidden="false" customHeight="false" outlineLevel="0" collapsed="false">
      <c r="A219" s="176" t="n">
        <f aca="false">A218+1</f>
        <v>210</v>
      </c>
      <c r="B219" s="179" t="s">
        <v>234</v>
      </c>
      <c r="C219" s="178" t="n">
        <v>1957</v>
      </c>
      <c r="D219" s="176"/>
      <c r="E219" s="179" t="s">
        <v>54</v>
      </c>
      <c r="F219" s="176" t="n">
        <v>2</v>
      </c>
      <c r="G219" s="178" t="n">
        <v>3</v>
      </c>
      <c r="H219" s="176" t="n">
        <v>928</v>
      </c>
      <c r="I219" s="176"/>
      <c r="J219" s="176"/>
      <c r="K219" s="176" t="n">
        <v>881</v>
      </c>
      <c r="L219" s="176" t="n">
        <v>791.7</v>
      </c>
      <c r="M219" s="176" t="n">
        <v>16</v>
      </c>
      <c r="N219" s="181" t="n">
        <v>60060</v>
      </c>
      <c r="O219" s="181" t="n">
        <v>0</v>
      </c>
      <c r="P219" s="181" t="n">
        <v>0</v>
      </c>
      <c r="Q219" s="183" t="n">
        <v>60060</v>
      </c>
      <c r="R219" s="176" t="n">
        <v>2019</v>
      </c>
    </row>
    <row r="220" s="9" customFormat="true" ht="12.75" hidden="false" customHeight="false" outlineLevel="0" collapsed="false">
      <c r="A220" s="176" t="n">
        <f aca="false">A219+1</f>
        <v>211</v>
      </c>
      <c r="B220" s="179" t="s">
        <v>1335</v>
      </c>
      <c r="C220" s="178" t="n">
        <v>1955</v>
      </c>
      <c r="D220" s="176"/>
      <c r="E220" s="179" t="s">
        <v>54</v>
      </c>
      <c r="F220" s="176" t="n">
        <v>2</v>
      </c>
      <c r="G220" s="178" t="n">
        <v>2</v>
      </c>
      <c r="H220" s="176" t="n">
        <v>527.1</v>
      </c>
      <c r="I220" s="176"/>
      <c r="J220" s="176"/>
      <c r="K220" s="176" t="n">
        <v>349</v>
      </c>
      <c r="L220" s="176" t="n">
        <v>495.4</v>
      </c>
      <c r="M220" s="176" t="n">
        <v>17</v>
      </c>
      <c r="N220" s="181" t="n">
        <v>34115</v>
      </c>
      <c r="O220" s="181" t="n">
        <v>0</v>
      </c>
      <c r="P220" s="181" t="n">
        <v>0</v>
      </c>
      <c r="Q220" s="183" t="n">
        <v>34115</v>
      </c>
      <c r="R220" s="176" t="n">
        <v>2019</v>
      </c>
    </row>
    <row r="221" s="9" customFormat="true" ht="12.75" hidden="false" customHeight="false" outlineLevel="0" collapsed="false">
      <c r="A221" s="176" t="n">
        <f aca="false">A220+1</f>
        <v>212</v>
      </c>
      <c r="B221" s="179" t="s">
        <v>1336</v>
      </c>
      <c r="C221" s="178" t="n">
        <v>1961</v>
      </c>
      <c r="D221" s="176"/>
      <c r="E221" s="179" t="s">
        <v>54</v>
      </c>
      <c r="F221" s="176" t="n">
        <v>1</v>
      </c>
      <c r="G221" s="178" t="n">
        <v>2</v>
      </c>
      <c r="H221" s="176" t="n">
        <v>489.4</v>
      </c>
      <c r="I221" s="176"/>
      <c r="J221" s="176"/>
      <c r="K221" s="176" t="n">
        <v>361</v>
      </c>
      <c r="L221" s="176" t="n">
        <v>388.2</v>
      </c>
      <c r="M221" s="176" t="n">
        <v>16</v>
      </c>
      <c r="N221" s="181" t="n">
        <v>31700</v>
      </c>
      <c r="O221" s="181" t="n">
        <v>0</v>
      </c>
      <c r="P221" s="181" t="n">
        <v>0</v>
      </c>
      <c r="Q221" s="183" t="n">
        <v>31700</v>
      </c>
      <c r="R221" s="176" t="n">
        <v>2019</v>
      </c>
    </row>
    <row r="222" s="9" customFormat="true" ht="12.75" hidden="false" customHeight="false" outlineLevel="0" collapsed="false">
      <c r="A222" s="176" t="n">
        <f aca="false">A221+1</f>
        <v>213</v>
      </c>
      <c r="B222" s="179" t="s">
        <v>1337</v>
      </c>
      <c r="C222" s="178" t="n">
        <v>1950</v>
      </c>
      <c r="D222" s="176"/>
      <c r="E222" s="179" t="s">
        <v>54</v>
      </c>
      <c r="F222" s="176" t="n">
        <v>2</v>
      </c>
      <c r="G222" s="178" t="n">
        <v>2</v>
      </c>
      <c r="H222" s="176" t="n">
        <v>632.2</v>
      </c>
      <c r="I222" s="176"/>
      <c r="J222" s="176"/>
      <c r="K222" s="176" t="n">
        <v>406</v>
      </c>
      <c r="L222" s="176" t="n">
        <v>544.4</v>
      </c>
      <c r="M222" s="176" t="n">
        <v>18</v>
      </c>
      <c r="N222" s="181" t="n">
        <v>40915</v>
      </c>
      <c r="O222" s="181" t="n">
        <v>0</v>
      </c>
      <c r="P222" s="181" t="n">
        <v>0</v>
      </c>
      <c r="Q222" s="183" t="n">
        <v>40915</v>
      </c>
      <c r="R222" s="176" t="n">
        <v>2019</v>
      </c>
    </row>
    <row r="223" s="9" customFormat="true" ht="12.75" hidden="false" customHeight="false" outlineLevel="0" collapsed="false">
      <c r="A223" s="176" t="n">
        <f aca="false">A222+1</f>
        <v>214</v>
      </c>
      <c r="B223" s="179" t="s">
        <v>1338</v>
      </c>
      <c r="C223" s="178" t="n">
        <v>1953</v>
      </c>
      <c r="D223" s="176"/>
      <c r="E223" s="179" t="s">
        <v>54</v>
      </c>
      <c r="F223" s="176" t="n">
        <v>2</v>
      </c>
      <c r="G223" s="178" t="n">
        <v>2</v>
      </c>
      <c r="H223" s="176" t="n">
        <v>394.2</v>
      </c>
      <c r="I223" s="176"/>
      <c r="J223" s="176"/>
      <c r="K223" s="176" t="n">
        <v>268</v>
      </c>
      <c r="L223" s="176" t="n">
        <v>283.7</v>
      </c>
      <c r="M223" s="176" t="n">
        <v>9</v>
      </c>
      <c r="N223" s="181" t="n">
        <v>41030.7048</v>
      </c>
      <c r="O223" s="181" t="n">
        <v>0</v>
      </c>
      <c r="P223" s="181" t="n">
        <v>0</v>
      </c>
      <c r="Q223" s="181" t="n">
        <v>41030.7048</v>
      </c>
      <c r="R223" s="176" t="n">
        <v>2019</v>
      </c>
    </row>
    <row r="224" s="9" customFormat="true" ht="12.75" hidden="false" customHeight="false" outlineLevel="0" collapsed="false">
      <c r="A224" s="176" t="n">
        <f aca="false">A223+1</f>
        <v>215</v>
      </c>
      <c r="B224" s="179" t="s">
        <v>1339</v>
      </c>
      <c r="C224" s="178" t="n">
        <v>1946</v>
      </c>
      <c r="D224" s="176"/>
      <c r="E224" s="179" t="s">
        <v>54</v>
      </c>
      <c r="F224" s="176" t="n">
        <v>2</v>
      </c>
      <c r="G224" s="178" t="n">
        <v>2</v>
      </c>
      <c r="H224" s="176" t="n">
        <v>596</v>
      </c>
      <c r="I224" s="176"/>
      <c r="J224" s="176"/>
      <c r="K224" s="176" t="n">
        <v>509</v>
      </c>
      <c r="L224" s="176" t="n">
        <v>386.2</v>
      </c>
      <c r="M224" s="176" t="n">
        <v>9</v>
      </c>
      <c r="N224" s="181" t="n">
        <v>24980.8392</v>
      </c>
      <c r="O224" s="181" t="n">
        <v>0</v>
      </c>
      <c r="P224" s="181" t="n">
        <v>0</v>
      </c>
      <c r="Q224" s="181" t="n">
        <v>24980.8392</v>
      </c>
      <c r="R224" s="176" t="n">
        <v>2019</v>
      </c>
    </row>
    <row r="225" s="9" customFormat="true" ht="12.75" hidden="false" customHeight="false" outlineLevel="0" collapsed="false">
      <c r="A225" s="176" t="n">
        <f aca="false">A224+1</f>
        <v>216</v>
      </c>
      <c r="B225" s="179" t="s">
        <v>1340</v>
      </c>
      <c r="C225" s="178" t="n">
        <v>1946</v>
      </c>
      <c r="D225" s="176"/>
      <c r="E225" s="179" t="s">
        <v>54</v>
      </c>
      <c r="F225" s="176" t="n">
        <v>2</v>
      </c>
      <c r="G225" s="178" t="n">
        <v>2</v>
      </c>
      <c r="H225" s="176" t="n">
        <v>596</v>
      </c>
      <c r="I225" s="176"/>
      <c r="J225" s="176"/>
      <c r="K225" s="176" t="n">
        <v>515</v>
      </c>
      <c r="L225" s="176" t="n">
        <v>315.2</v>
      </c>
      <c r="M225" s="176" t="n">
        <v>8</v>
      </c>
      <c r="N225" s="181" t="n">
        <v>41030.7048</v>
      </c>
      <c r="O225" s="181" t="n">
        <v>0</v>
      </c>
      <c r="P225" s="181" t="n">
        <v>0</v>
      </c>
      <c r="Q225" s="181" t="n">
        <v>41030.7048</v>
      </c>
      <c r="R225" s="176" t="n">
        <v>2019</v>
      </c>
    </row>
    <row r="226" s="9" customFormat="true" ht="12.75" hidden="false" customHeight="false" outlineLevel="0" collapsed="false">
      <c r="A226" s="176" t="n">
        <f aca="false">A225+1</f>
        <v>217</v>
      </c>
      <c r="B226" s="179" t="s">
        <v>1341</v>
      </c>
      <c r="C226" s="178" t="n">
        <v>1973</v>
      </c>
      <c r="D226" s="176"/>
      <c r="E226" s="179" t="s">
        <v>54</v>
      </c>
      <c r="F226" s="176" t="n">
        <v>2</v>
      </c>
      <c r="G226" s="178" t="n">
        <v>2</v>
      </c>
      <c r="H226" s="176" t="n">
        <v>391</v>
      </c>
      <c r="I226" s="176"/>
      <c r="J226" s="176"/>
      <c r="K226" s="176" t="n">
        <v>223</v>
      </c>
      <c r="L226" s="176" t="n">
        <v>295.2</v>
      </c>
      <c r="M226" s="176" t="n">
        <v>9</v>
      </c>
      <c r="N226" s="181" t="n">
        <v>24980.8392</v>
      </c>
      <c r="O226" s="181" t="n">
        <v>0</v>
      </c>
      <c r="P226" s="181" t="n">
        <v>0</v>
      </c>
      <c r="Q226" s="181" t="n">
        <v>24980.8392</v>
      </c>
      <c r="R226" s="176" t="n">
        <v>2019</v>
      </c>
    </row>
    <row r="227" s="9" customFormat="true" ht="12.75" hidden="false" customHeight="false" outlineLevel="0" collapsed="false">
      <c r="A227" s="176" t="n">
        <f aca="false">A226+1</f>
        <v>218</v>
      </c>
      <c r="B227" s="179" t="s">
        <v>1342</v>
      </c>
      <c r="C227" s="178" t="n">
        <v>1956</v>
      </c>
      <c r="D227" s="176"/>
      <c r="E227" s="179" t="s">
        <v>54</v>
      </c>
      <c r="F227" s="176" t="n">
        <v>2</v>
      </c>
      <c r="G227" s="178" t="n">
        <v>2</v>
      </c>
      <c r="H227" s="176" t="n">
        <v>378.5</v>
      </c>
      <c r="I227" s="176"/>
      <c r="J227" s="176"/>
      <c r="K227" s="176" t="n">
        <v>216</v>
      </c>
      <c r="L227" s="176" t="n">
        <v>284.1</v>
      </c>
      <c r="M227" s="176" t="n">
        <v>8</v>
      </c>
      <c r="N227" s="181" t="n">
        <v>41030.7048</v>
      </c>
      <c r="O227" s="181" t="n">
        <v>0</v>
      </c>
      <c r="P227" s="181" t="n">
        <v>0</v>
      </c>
      <c r="Q227" s="181" t="n">
        <v>41030.7048</v>
      </c>
      <c r="R227" s="176" t="n">
        <v>2019</v>
      </c>
    </row>
    <row r="228" s="9" customFormat="true" ht="12.75" hidden="false" customHeight="false" outlineLevel="0" collapsed="false">
      <c r="A228" s="176" t="n">
        <f aca="false">A227+1</f>
        <v>219</v>
      </c>
      <c r="B228" s="179" t="s">
        <v>1343</v>
      </c>
      <c r="C228" s="178" t="n">
        <v>1950</v>
      </c>
      <c r="D228" s="176"/>
      <c r="E228" s="179" t="s">
        <v>54</v>
      </c>
      <c r="F228" s="176" t="n">
        <v>2</v>
      </c>
      <c r="G228" s="178" t="n">
        <v>1</v>
      </c>
      <c r="H228" s="176" t="n">
        <v>541.2</v>
      </c>
      <c r="I228" s="176"/>
      <c r="J228" s="176"/>
      <c r="K228" s="176" t="n">
        <v>451</v>
      </c>
      <c r="L228" s="176" t="n">
        <v>430.6</v>
      </c>
      <c r="M228" s="176" t="n">
        <v>12</v>
      </c>
      <c r="N228" s="181" t="n">
        <v>24980.8392</v>
      </c>
      <c r="O228" s="181" t="n">
        <v>0</v>
      </c>
      <c r="P228" s="181" t="n">
        <v>0</v>
      </c>
      <c r="Q228" s="181" t="n">
        <v>24980.8392</v>
      </c>
      <c r="R228" s="176" t="n">
        <v>2019</v>
      </c>
    </row>
    <row r="229" s="9" customFormat="true" ht="12.75" hidden="false" customHeight="false" outlineLevel="0" collapsed="false">
      <c r="A229" s="176" t="n">
        <f aca="false">A228+1</f>
        <v>220</v>
      </c>
      <c r="B229" s="179" t="s">
        <v>1344</v>
      </c>
      <c r="C229" s="178" t="n">
        <v>1953</v>
      </c>
      <c r="D229" s="176"/>
      <c r="E229" s="179" t="s">
        <v>54</v>
      </c>
      <c r="F229" s="176" t="n">
        <v>1</v>
      </c>
      <c r="G229" s="178" t="n">
        <v>1</v>
      </c>
      <c r="H229" s="176" t="n">
        <v>589.68</v>
      </c>
      <c r="I229" s="176"/>
      <c r="J229" s="176"/>
      <c r="K229" s="176" t="n">
        <v>491.4</v>
      </c>
      <c r="L229" s="176" t="n">
        <v>442.2</v>
      </c>
      <c r="M229" s="176" t="n">
        <v>8</v>
      </c>
      <c r="N229" s="181" t="n">
        <v>41030.7048</v>
      </c>
      <c r="O229" s="181" t="n">
        <v>0</v>
      </c>
      <c r="P229" s="181" t="n">
        <v>0</v>
      </c>
      <c r="Q229" s="181" t="n">
        <v>41030.7048</v>
      </c>
      <c r="R229" s="176" t="n">
        <v>2019</v>
      </c>
    </row>
    <row r="230" s="9" customFormat="true" ht="12.75" hidden="false" customHeight="false" outlineLevel="0" collapsed="false">
      <c r="A230" s="176" t="n">
        <f aca="false">A229+1</f>
        <v>221</v>
      </c>
      <c r="B230" s="179" t="s">
        <v>1345</v>
      </c>
      <c r="C230" s="178" t="n">
        <v>1953</v>
      </c>
      <c r="D230" s="176"/>
      <c r="E230" s="179" t="s">
        <v>54</v>
      </c>
      <c r="F230" s="176" t="n">
        <v>2</v>
      </c>
      <c r="G230" s="178" t="n">
        <v>1</v>
      </c>
      <c r="H230" s="176" t="n">
        <v>589</v>
      </c>
      <c r="I230" s="176"/>
      <c r="J230" s="176"/>
      <c r="K230" s="176" t="n">
        <v>491</v>
      </c>
      <c r="L230" s="176" t="n">
        <v>436.8</v>
      </c>
      <c r="M230" s="176" t="n">
        <v>8</v>
      </c>
      <c r="N230" s="181" t="n">
        <v>24980.8392</v>
      </c>
      <c r="O230" s="181" t="n">
        <v>0</v>
      </c>
      <c r="P230" s="181" t="n">
        <v>0</v>
      </c>
      <c r="Q230" s="181" t="n">
        <v>24980.8392</v>
      </c>
      <c r="R230" s="176" t="n">
        <v>2019</v>
      </c>
    </row>
    <row r="231" s="9" customFormat="true" ht="12.75" hidden="false" customHeight="false" outlineLevel="0" collapsed="false">
      <c r="A231" s="176" t="n">
        <f aca="false">A230+1</f>
        <v>222</v>
      </c>
      <c r="B231" s="179" t="s">
        <v>1346</v>
      </c>
      <c r="C231" s="178" t="n">
        <v>1946</v>
      </c>
      <c r="D231" s="176"/>
      <c r="E231" s="179" t="s">
        <v>54</v>
      </c>
      <c r="F231" s="176" t="n">
        <v>2</v>
      </c>
      <c r="G231" s="178" t="n">
        <v>2</v>
      </c>
      <c r="H231" s="176" t="n">
        <v>480.58</v>
      </c>
      <c r="I231" s="176"/>
      <c r="J231" s="176"/>
      <c r="K231" s="176" t="n">
        <v>296</v>
      </c>
      <c r="L231" s="176" t="n">
        <v>168.2</v>
      </c>
      <c r="M231" s="176" t="n">
        <v>12</v>
      </c>
      <c r="N231" s="181" t="n">
        <v>31100</v>
      </c>
      <c r="O231" s="181" t="n">
        <v>0</v>
      </c>
      <c r="P231" s="181" t="n">
        <v>0</v>
      </c>
      <c r="Q231" s="183" t="n">
        <v>31100</v>
      </c>
      <c r="R231" s="176" t="n">
        <v>2019</v>
      </c>
    </row>
    <row r="232" s="9" customFormat="true" ht="12.75" hidden="false" customHeight="false" outlineLevel="0" collapsed="false">
      <c r="A232" s="176" t="n">
        <f aca="false">A231+1</f>
        <v>223</v>
      </c>
      <c r="B232" s="179" t="s">
        <v>1347</v>
      </c>
      <c r="C232" s="178" t="n">
        <v>1930</v>
      </c>
      <c r="D232" s="176"/>
      <c r="E232" s="179" t="s">
        <v>54</v>
      </c>
      <c r="F232" s="176" t="n">
        <v>2</v>
      </c>
      <c r="G232" s="178" t="n">
        <v>1</v>
      </c>
      <c r="H232" s="176" t="n">
        <v>302</v>
      </c>
      <c r="I232" s="176"/>
      <c r="J232" s="176"/>
      <c r="K232" s="176" t="n">
        <v>263</v>
      </c>
      <c r="L232" s="176" t="n">
        <v>232.7</v>
      </c>
      <c r="M232" s="176" t="n">
        <v>8</v>
      </c>
      <c r="N232" s="181" t="n">
        <v>19550</v>
      </c>
      <c r="O232" s="181" t="n">
        <v>0</v>
      </c>
      <c r="P232" s="181" t="n">
        <v>0</v>
      </c>
      <c r="Q232" s="183" t="n">
        <v>19550</v>
      </c>
      <c r="R232" s="176" t="n">
        <v>2019</v>
      </c>
    </row>
    <row r="233" s="9" customFormat="true" ht="12.75" hidden="false" customHeight="false" outlineLevel="0" collapsed="false">
      <c r="A233" s="176" t="n">
        <f aca="false">A232+1</f>
        <v>224</v>
      </c>
      <c r="B233" s="179" t="s">
        <v>1348</v>
      </c>
      <c r="C233" s="178" t="n">
        <v>1953</v>
      </c>
      <c r="D233" s="176" t="n">
        <v>1979</v>
      </c>
      <c r="E233" s="179" t="s">
        <v>54</v>
      </c>
      <c r="F233" s="176" t="n">
        <v>2</v>
      </c>
      <c r="G233" s="178" t="n">
        <v>1</v>
      </c>
      <c r="H233" s="176" t="n">
        <v>386</v>
      </c>
      <c r="I233" s="176"/>
      <c r="J233" s="176"/>
      <c r="K233" s="176" t="n">
        <v>343</v>
      </c>
      <c r="L233" s="176" t="n">
        <v>314.6</v>
      </c>
      <c r="M233" s="176" t="n">
        <v>7</v>
      </c>
      <c r="N233" s="181" t="n">
        <v>24980</v>
      </c>
      <c r="O233" s="181" t="n">
        <v>0</v>
      </c>
      <c r="P233" s="181" t="n">
        <v>0</v>
      </c>
      <c r="Q233" s="183" t="n">
        <v>24980</v>
      </c>
      <c r="R233" s="176" t="n">
        <v>2019</v>
      </c>
    </row>
    <row r="234" s="9" customFormat="true" ht="22.5" hidden="false" customHeight="false" outlineLevel="0" collapsed="false">
      <c r="A234" s="176" t="n">
        <f aca="false">A233+1</f>
        <v>225</v>
      </c>
      <c r="B234" s="179" t="s">
        <v>1349</v>
      </c>
      <c r="C234" s="178" t="n">
        <v>1937</v>
      </c>
      <c r="D234" s="176"/>
      <c r="E234" s="179" t="s">
        <v>54</v>
      </c>
      <c r="F234" s="176" t="n">
        <v>2</v>
      </c>
      <c r="G234" s="178" t="n">
        <v>3</v>
      </c>
      <c r="H234" s="176" t="n">
        <v>757.2</v>
      </c>
      <c r="I234" s="176"/>
      <c r="J234" s="176"/>
      <c r="K234" s="176" t="n">
        <v>631</v>
      </c>
      <c r="L234" s="176" t="n">
        <v>513.7</v>
      </c>
      <c r="M234" s="176" t="n">
        <v>14</v>
      </c>
      <c r="N234" s="181" t="n">
        <v>49000</v>
      </c>
      <c r="O234" s="181" t="n">
        <v>0</v>
      </c>
      <c r="P234" s="181" t="n">
        <v>0</v>
      </c>
      <c r="Q234" s="183" t="n">
        <v>49000</v>
      </c>
      <c r="R234" s="176" t="n">
        <v>2019</v>
      </c>
    </row>
    <row r="235" s="9" customFormat="true" ht="22.5" hidden="false" customHeight="false" outlineLevel="0" collapsed="false">
      <c r="A235" s="176" t="n">
        <f aca="false">A234+1</f>
        <v>226</v>
      </c>
      <c r="B235" s="179" t="s">
        <v>1350</v>
      </c>
      <c r="C235" s="178" t="n">
        <v>1951</v>
      </c>
      <c r="D235" s="176"/>
      <c r="E235" s="179" t="s">
        <v>54</v>
      </c>
      <c r="F235" s="176" t="n">
        <v>2</v>
      </c>
      <c r="G235" s="178" t="n">
        <v>2</v>
      </c>
      <c r="H235" s="176" t="n">
        <v>450</v>
      </c>
      <c r="I235" s="176"/>
      <c r="J235" s="176"/>
      <c r="K235" s="176" t="n">
        <v>375.9</v>
      </c>
      <c r="L235" s="176" t="n">
        <v>269.5</v>
      </c>
      <c r="M235" s="176" t="n">
        <v>8</v>
      </c>
      <c r="N235" s="181" t="n">
        <v>29130</v>
      </c>
      <c r="O235" s="181" t="n">
        <v>0</v>
      </c>
      <c r="P235" s="181" t="n">
        <v>0</v>
      </c>
      <c r="Q235" s="183" t="n">
        <v>29130</v>
      </c>
      <c r="R235" s="176" t="n">
        <v>2019</v>
      </c>
    </row>
    <row r="236" s="9" customFormat="true" ht="12.75" hidden="false" customHeight="false" outlineLevel="0" collapsed="false">
      <c r="A236" s="176" t="n">
        <f aca="false">A235+1</f>
        <v>227</v>
      </c>
      <c r="B236" s="179" t="s">
        <v>1351</v>
      </c>
      <c r="C236" s="178" t="n">
        <v>1959</v>
      </c>
      <c r="D236" s="176"/>
      <c r="E236" s="179" t="s">
        <v>54</v>
      </c>
      <c r="F236" s="176" t="n">
        <v>2</v>
      </c>
      <c r="G236" s="178" t="n">
        <v>1</v>
      </c>
      <c r="H236" s="176" t="n">
        <v>458.64</v>
      </c>
      <c r="I236" s="176"/>
      <c r="J236" s="176"/>
      <c r="K236" s="176" t="n">
        <v>382.2</v>
      </c>
      <c r="L236" s="176" t="n">
        <v>142.7</v>
      </c>
      <c r="M236" s="176" t="n">
        <v>8</v>
      </c>
      <c r="N236" s="181" t="n">
        <v>29700</v>
      </c>
      <c r="O236" s="181" t="n">
        <v>0</v>
      </c>
      <c r="P236" s="181" t="n">
        <v>0</v>
      </c>
      <c r="Q236" s="183" t="n">
        <v>29700</v>
      </c>
      <c r="R236" s="176" t="n">
        <v>2019</v>
      </c>
    </row>
    <row r="237" s="9" customFormat="true" ht="12.75" hidden="false" customHeight="false" outlineLevel="0" collapsed="false">
      <c r="A237" s="176" t="n">
        <f aca="false">A236+1</f>
        <v>228</v>
      </c>
      <c r="B237" s="179" t="s">
        <v>1352</v>
      </c>
      <c r="C237" s="178" t="n">
        <v>1949</v>
      </c>
      <c r="D237" s="176"/>
      <c r="E237" s="179" t="s">
        <v>54</v>
      </c>
      <c r="F237" s="176" t="n">
        <v>2</v>
      </c>
      <c r="G237" s="178" t="n">
        <v>1</v>
      </c>
      <c r="H237" s="176" t="n">
        <v>414.5</v>
      </c>
      <c r="I237" s="176"/>
      <c r="J237" s="176"/>
      <c r="K237" s="176" t="n">
        <v>278</v>
      </c>
      <c r="L237" s="176" t="n">
        <v>281.8</v>
      </c>
      <c r="M237" s="176" t="n">
        <v>8</v>
      </c>
      <c r="N237" s="181" t="n">
        <v>30425</v>
      </c>
      <c r="O237" s="181" t="n">
        <v>0</v>
      </c>
      <c r="P237" s="181" t="n">
        <v>0</v>
      </c>
      <c r="Q237" s="183" t="n">
        <v>30425</v>
      </c>
      <c r="R237" s="176" t="n">
        <v>2019</v>
      </c>
    </row>
    <row r="238" s="9" customFormat="true" ht="12.75" hidden="false" customHeight="false" outlineLevel="0" collapsed="false">
      <c r="A238" s="176" t="n">
        <f aca="false">A237+1</f>
        <v>229</v>
      </c>
      <c r="B238" s="179" t="s">
        <v>1353</v>
      </c>
      <c r="C238" s="178" t="n">
        <v>1952</v>
      </c>
      <c r="D238" s="176"/>
      <c r="E238" s="179" t="s">
        <v>54</v>
      </c>
      <c r="F238" s="176" t="n">
        <v>2</v>
      </c>
      <c r="G238" s="178" t="n">
        <v>2</v>
      </c>
      <c r="H238" s="176" t="n">
        <v>492.1</v>
      </c>
      <c r="I238" s="176"/>
      <c r="J238" s="176"/>
      <c r="K238" s="176" t="n">
        <v>326</v>
      </c>
      <c r="L238" s="176" t="n">
        <v>348.36</v>
      </c>
      <c r="M238" s="176" t="n">
        <v>9</v>
      </c>
      <c r="N238" s="181" t="n">
        <v>31850</v>
      </c>
      <c r="O238" s="181" t="n">
        <v>0</v>
      </c>
      <c r="P238" s="181" t="n">
        <v>0</v>
      </c>
      <c r="Q238" s="183" t="n">
        <v>31850</v>
      </c>
      <c r="R238" s="176" t="n">
        <v>2019</v>
      </c>
    </row>
    <row r="239" s="9" customFormat="true" ht="12.75" hidden="false" customHeight="false" outlineLevel="0" collapsed="false">
      <c r="A239" s="176" t="n">
        <f aca="false">A238+1</f>
        <v>230</v>
      </c>
      <c r="B239" s="179" t="s">
        <v>1354</v>
      </c>
      <c r="C239" s="178" t="n">
        <v>1949</v>
      </c>
      <c r="D239" s="176"/>
      <c r="E239" s="179" t="s">
        <v>54</v>
      </c>
      <c r="F239" s="176" t="n">
        <v>2</v>
      </c>
      <c r="G239" s="178" t="n">
        <v>1</v>
      </c>
      <c r="H239" s="176" t="n">
        <v>426.9</v>
      </c>
      <c r="I239" s="176"/>
      <c r="J239" s="176"/>
      <c r="K239" s="176" t="n">
        <v>265</v>
      </c>
      <c r="L239" s="176" t="n">
        <v>374.1</v>
      </c>
      <c r="M239" s="176" t="n">
        <v>9</v>
      </c>
      <c r="N239" s="181" t="n">
        <v>27630</v>
      </c>
      <c r="O239" s="181" t="n">
        <v>0</v>
      </c>
      <c r="P239" s="181" t="n">
        <v>0</v>
      </c>
      <c r="Q239" s="183" t="n">
        <v>27630</v>
      </c>
      <c r="R239" s="176" t="n">
        <v>2019</v>
      </c>
    </row>
    <row r="240" s="9" customFormat="true" ht="12.75" hidden="false" customHeight="false" outlineLevel="0" collapsed="false">
      <c r="A240" s="176" t="n">
        <f aca="false">A239+1</f>
        <v>231</v>
      </c>
      <c r="B240" s="179" t="s">
        <v>1355</v>
      </c>
      <c r="C240" s="178" t="n">
        <v>1958</v>
      </c>
      <c r="D240" s="176"/>
      <c r="E240" s="179" t="s">
        <v>54</v>
      </c>
      <c r="F240" s="176" t="n">
        <v>2</v>
      </c>
      <c r="G240" s="178" t="n">
        <v>1</v>
      </c>
      <c r="H240" s="176" t="n">
        <v>438</v>
      </c>
      <c r="I240" s="176"/>
      <c r="J240" s="176"/>
      <c r="K240" s="176" t="n">
        <v>404</v>
      </c>
      <c r="L240" s="176" t="n">
        <v>262.4</v>
      </c>
      <c r="M240" s="176" t="n">
        <v>8</v>
      </c>
      <c r="N240" s="181" t="n">
        <v>28350</v>
      </c>
      <c r="O240" s="181" t="n">
        <v>0</v>
      </c>
      <c r="P240" s="181" t="n">
        <v>0</v>
      </c>
      <c r="Q240" s="183" t="n">
        <v>28350</v>
      </c>
      <c r="R240" s="176" t="n">
        <v>2019</v>
      </c>
    </row>
    <row r="241" s="9" customFormat="true" ht="12.75" hidden="false" customHeight="false" outlineLevel="0" collapsed="false">
      <c r="A241" s="176" t="n">
        <f aca="false">A240+1</f>
        <v>232</v>
      </c>
      <c r="B241" s="179" t="s">
        <v>1356</v>
      </c>
      <c r="C241" s="178" t="n">
        <v>1957</v>
      </c>
      <c r="D241" s="176"/>
      <c r="E241" s="179" t="s">
        <v>54</v>
      </c>
      <c r="F241" s="176" t="n">
        <v>1</v>
      </c>
      <c r="G241" s="178" t="n">
        <v>2</v>
      </c>
      <c r="H241" s="176" t="n">
        <v>484</v>
      </c>
      <c r="I241" s="176"/>
      <c r="J241" s="176"/>
      <c r="K241" s="176" t="n">
        <v>321</v>
      </c>
      <c r="L241" s="176" t="n">
        <v>298.11</v>
      </c>
      <c r="M241" s="176" t="n">
        <v>14</v>
      </c>
      <c r="N241" s="181" t="n">
        <v>31330</v>
      </c>
      <c r="O241" s="181" t="n">
        <v>0</v>
      </c>
      <c r="P241" s="181" t="n">
        <v>0</v>
      </c>
      <c r="Q241" s="183" t="n">
        <v>31330</v>
      </c>
      <c r="R241" s="176" t="n">
        <v>2019</v>
      </c>
    </row>
    <row r="242" s="9" customFormat="true" ht="12.75" hidden="false" customHeight="false" outlineLevel="0" collapsed="false">
      <c r="A242" s="176" t="n">
        <f aca="false">A241+1</f>
        <v>233</v>
      </c>
      <c r="B242" s="179" t="s">
        <v>1357</v>
      </c>
      <c r="C242" s="178" t="n">
        <v>1957</v>
      </c>
      <c r="D242" s="176"/>
      <c r="E242" s="179" t="s">
        <v>54</v>
      </c>
      <c r="F242" s="176" t="n">
        <v>2</v>
      </c>
      <c r="G242" s="178" t="n">
        <v>2</v>
      </c>
      <c r="H242" s="176" t="n">
        <v>486.2</v>
      </c>
      <c r="I242" s="176"/>
      <c r="J242" s="176"/>
      <c r="K242" s="176" t="n">
        <v>316</v>
      </c>
      <c r="L242" s="176" t="n">
        <v>310.2</v>
      </c>
      <c r="M242" s="176" t="n">
        <v>8</v>
      </c>
      <c r="N242" s="181" t="n">
        <v>31470</v>
      </c>
      <c r="O242" s="181" t="n">
        <v>0</v>
      </c>
      <c r="P242" s="181" t="n">
        <v>0</v>
      </c>
      <c r="Q242" s="183" t="n">
        <v>31470</v>
      </c>
      <c r="R242" s="176" t="n">
        <v>2019</v>
      </c>
    </row>
    <row r="243" s="9" customFormat="true" ht="12.75" hidden="false" customHeight="false" outlineLevel="0" collapsed="false">
      <c r="A243" s="176" t="n">
        <f aca="false">A242+1</f>
        <v>234</v>
      </c>
      <c r="B243" s="179" t="s">
        <v>1358</v>
      </c>
      <c r="C243" s="178" t="n">
        <v>1986</v>
      </c>
      <c r="D243" s="176"/>
      <c r="E243" s="179" t="s">
        <v>54</v>
      </c>
      <c r="F243" s="176" t="n">
        <v>2</v>
      </c>
      <c r="G243" s="178" t="n">
        <v>2</v>
      </c>
      <c r="H243" s="176" t="n">
        <v>558.4</v>
      </c>
      <c r="I243" s="176"/>
      <c r="J243" s="176"/>
      <c r="K243" s="176" t="n">
        <v>290</v>
      </c>
      <c r="L243" s="176" t="n">
        <v>343.5</v>
      </c>
      <c r="M243" s="176" t="n">
        <v>16</v>
      </c>
      <c r="N243" s="181" t="n">
        <v>36150</v>
      </c>
      <c r="O243" s="181" t="n">
        <v>0</v>
      </c>
      <c r="P243" s="181" t="n">
        <v>0</v>
      </c>
      <c r="Q243" s="183" t="n">
        <v>36150</v>
      </c>
      <c r="R243" s="176" t="n">
        <v>2019</v>
      </c>
    </row>
    <row r="244" s="9" customFormat="true" ht="12.75" hidden="false" customHeight="false" outlineLevel="0" collapsed="false">
      <c r="A244" s="176" t="n">
        <f aca="false">A243+1</f>
        <v>235</v>
      </c>
      <c r="B244" s="179" t="s">
        <v>1359</v>
      </c>
      <c r="C244" s="178" t="n">
        <v>1939</v>
      </c>
      <c r="D244" s="176"/>
      <c r="E244" s="179" t="s">
        <v>54</v>
      </c>
      <c r="F244" s="176" t="n">
        <v>2</v>
      </c>
      <c r="G244" s="178" t="n">
        <v>1</v>
      </c>
      <c r="H244" s="176" t="n">
        <v>238.8</v>
      </c>
      <c r="I244" s="176"/>
      <c r="J244" s="176"/>
      <c r="K244" s="176" t="n">
        <v>165</v>
      </c>
      <c r="L244" s="176" t="n">
        <v>119.5</v>
      </c>
      <c r="M244" s="176" t="n">
        <v>4</v>
      </c>
      <c r="N244" s="181" t="n">
        <v>15460</v>
      </c>
      <c r="O244" s="181" t="n">
        <v>0</v>
      </c>
      <c r="P244" s="181" t="n">
        <v>0</v>
      </c>
      <c r="Q244" s="183" t="n">
        <v>15460</v>
      </c>
      <c r="R244" s="176" t="n">
        <v>2019</v>
      </c>
    </row>
    <row r="245" s="9" customFormat="true" ht="12.75" hidden="false" customHeight="false" outlineLevel="0" collapsed="false">
      <c r="A245" s="176" t="n">
        <f aca="false">A244+1</f>
        <v>236</v>
      </c>
      <c r="B245" s="179" t="s">
        <v>1360</v>
      </c>
      <c r="C245" s="178" t="n">
        <v>1950</v>
      </c>
      <c r="D245" s="176"/>
      <c r="E245" s="179" t="s">
        <v>54</v>
      </c>
      <c r="F245" s="176" t="n">
        <v>2</v>
      </c>
      <c r="G245" s="178" t="n">
        <v>2</v>
      </c>
      <c r="H245" s="176" t="n">
        <v>439.25</v>
      </c>
      <c r="I245" s="176"/>
      <c r="J245" s="176"/>
      <c r="K245" s="176" t="n">
        <v>366.04</v>
      </c>
      <c r="L245" s="176" t="n">
        <v>165.1</v>
      </c>
      <c r="M245" s="176" t="n">
        <v>9</v>
      </c>
      <c r="N245" s="181" t="n">
        <v>28430</v>
      </c>
      <c r="O245" s="181" t="n">
        <v>0</v>
      </c>
      <c r="P245" s="181" t="n">
        <v>0</v>
      </c>
      <c r="Q245" s="183" t="n">
        <v>28430</v>
      </c>
      <c r="R245" s="176" t="n">
        <v>2019</v>
      </c>
    </row>
    <row r="246" s="9" customFormat="true" ht="12.75" hidden="false" customHeight="false" outlineLevel="0" collapsed="false">
      <c r="A246" s="176" t="n">
        <f aca="false">A245+1</f>
        <v>237</v>
      </c>
      <c r="B246" s="179" t="s">
        <v>1361</v>
      </c>
      <c r="C246" s="178" t="n">
        <v>1915</v>
      </c>
      <c r="D246" s="176"/>
      <c r="E246" s="179" t="s">
        <v>54</v>
      </c>
      <c r="F246" s="176" t="n">
        <v>1</v>
      </c>
      <c r="G246" s="178" t="n">
        <v>2</v>
      </c>
      <c r="H246" s="176" t="n">
        <v>233.9</v>
      </c>
      <c r="I246" s="176"/>
      <c r="J246" s="176"/>
      <c r="K246" s="176" t="n">
        <v>155</v>
      </c>
      <c r="L246" s="176" t="n">
        <v>113.1</v>
      </c>
      <c r="M246" s="176" t="n">
        <v>4</v>
      </c>
      <c r="N246" s="181" t="n">
        <v>15140</v>
      </c>
      <c r="O246" s="181" t="n">
        <v>0</v>
      </c>
      <c r="P246" s="181" t="n">
        <v>0</v>
      </c>
      <c r="Q246" s="183" t="n">
        <v>15140</v>
      </c>
      <c r="R246" s="176" t="n">
        <v>2019</v>
      </c>
    </row>
    <row r="247" customFormat="false" ht="12.75" hidden="false" customHeight="false" outlineLevel="0" collapsed="false">
      <c r="A247" s="176" t="n">
        <f aca="false">A246+1</f>
        <v>238</v>
      </c>
      <c r="B247" s="179" t="s">
        <v>1362</v>
      </c>
      <c r="C247" s="178" t="n">
        <v>1950</v>
      </c>
      <c r="D247" s="176"/>
      <c r="E247" s="179" t="s">
        <v>54</v>
      </c>
      <c r="F247" s="176" t="n">
        <v>2</v>
      </c>
      <c r="G247" s="178" t="n">
        <v>1</v>
      </c>
      <c r="H247" s="176" t="n">
        <v>421.5</v>
      </c>
      <c r="I247" s="176"/>
      <c r="J247" s="176"/>
      <c r="K247" s="176" t="n">
        <v>282.7</v>
      </c>
      <c r="L247" s="176" t="n">
        <v>422.9</v>
      </c>
      <c r="M247" s="176" t="n">
        <v>8</v>
      </c>
      <c r="N247" s="181" t="n">
        <v>27280</v>
      </c>
      <c r="O247" s="181" t="n">
        <v>0</v>
      </c>
      <c r="P247" s="181" t="n">
        <v>0</v>
      </c>
      <c r="Q247" s="183" t="n">
        <v>27280</v>
      </c>
      <c r="R247" s="176" t="n">
        <v>2019</v>
      </c>
    </row>
    <row r="248" customFormat="false" ht="12.75" hidden="false" customHeight="true" outlineLevel="0" collapsed="false">
      <c r="A248" s="185" t="s">
        <v>223</v>
      </c>
      <c r="B248" s="185"/>
      <c r="C248" s="186" t="n">
        <v>238</v>
      </c>
      <c r="D248" s="187"/>
      <c r="E248" s="185"/>
      <c r="F248" s="187"/>
      <c r="G248" s="186"/>
      <c r="H248" s="188" t="n">
        <f aca="false">SUM(H10:H247)</f>
        <v>119226.65</v>
      </c>
      <c r="I248" s="188" t="n">
        <f aca="false">SUM(I10:I247)</f>
        <v>0</v>
      </c>
      <c r="J248" s="188" t="n">
        <f aca="false">SUM(J10:J247)</f>
        <v>0</v>
      </c>
      <c r="K248" s="188" t="n">
        <f aca="false">SUM(K10:K247)</f>
        <v>90865.78</v>
      </c>
      <c r="L248" s="188" t="n">
        <f aca="false">SUM(L10:L247)</f>
        <v>80813.55</v>
      </c>
      <c r="M248" s="188" t="n">
        <f aca="false">SUM(M10:M247)</f>
        <v>2771</v>
      </c>
      <c r="N248" s="188" t="n">
        <f aca="false">SUM(N10:N247)</f>
        <v>7727386.176</v>
      </c>
      <c r="O248" s="188"/>
      <c r="P248" s="188"/>
      <c r="Q248" s="188" t="n">
        <f aca="false">SUM(Q10:Q247)</f>
        <v>7727386.176</v>
      </c>
      <c r="R248" s="189"/>
    </row>
    <row r="249" customFormat="false" ht="12.75" hidden="false" customHeight="true" outlineLevel="0" collapsed="false">
      <c r="A249" s="190" t="s">
        <v>272</v>
      </c>
      <c r="B249" s="190"/>
      <c r="C249" s="191"/>
      <c r="D249" s="192"/>
      <c r="E249" s="190"/>
      <c r="F249" s="192"/>
      <c r="G249" s="191"/>
      <c r="H249" s="192"/>
      <c r="I249" s="192"/>
      <c r="J249" s="192"/>
      <c r="K249" s="192"/>
      <c r="L249" s="192"/>
      <c r="M249" s="192"/>
      <c r="N249" s="193"/>
      <c r="O249" s="193"/>
      <c r="P249" s="193"/>
      <c r="Q249" s="194"/>
      <c r="R249" s="195"/>
    </row>
    <row r="250" customFormat="false" ht="12.75" hidden="false" customHeight="false" outlineLevel="0" collapsed="false">
      <c r="A250" s="176"/>
      <c r="B250" s="177" t="s">
        <v>273</v>
      </c>
      <c r="C250" s="178"/>
      <c r="D250" s="176"/>
      <c r="E250" s="179"/>
      <c r="F250" s="176"/>
      <c r="G250" s="178"/>
      <c r="H250" s="176"/>
      <c r="I250" s="176"/>
      <c r="J250" s="176"/>
      <c r="K250" s="176"/>
      <c r="L250" s="176"/>
      <c r="M250" s="176"/>
      <c r="N250" s="176"/>
      <c r="O250" s="176"/>
      <c r="P250" s="176"/>
      <c r="Q250" s="196"/>
      <c r="R250" s="176"/>
    </row>
    <row r="251" customFormat="false" ht="12.75" hidden="false" customHeight="false" outlineLevel="0" collapsed="false">
      <c r="A251" s="176" t="n">
        <v>1</v>
      </c>
      <c r="B251" s="179" t="s">
        <v>1363</v>
      </c>
      <c r="C251" s="178" t="n">
        <v>1963</v>
      </c>
      <c r="D251" s="176"/>
      <c r="E251" s="179" t="s">
        <v>183</v>
      </c>
      <c r="F251" s="176" t="n">
        <v>2</v>
      </c>
      <c r="G251" s="178" t="n">
        <v>1</v>
      </c>
      <c r="H251" s="181" t="n">
        <v>353</v>
      </c>
      <c r="I251" s="176"/>
      <c r="J251" s="176"/>
      <c r="K251" s="176" t="n">
        <v>327</v>
      </c>
      <c r="L251" s="176" t="n">
        <v>49</v>
      </c>
      <c r="M251" s="197" t="n">
        <v>8</v>
      </c>
      <c r="N251" s="198" t="n">
        <v>22850</v>
      </c>
      <c r="O251" s="199" t="n">
        <v>0</v>
      </c>
      <c r="P251" s="199" t="n">
        <v>0</v>
      </c>
      <c r="Q251" s="200" t="n">
        <v>22850</v>
      </c>
      <c r="R251" s="176" t="n">
        <v>2019</v>
      </c>
    </row>
    <row r="252" customFormat="false" ht="12.75" hidden="false" customHeight="false" outlineLevel="0" collapsed="false">
      <c r="A252" s="176" t="n">
        <f aca="false">A251+1</f>
        <v>2</v>
      </c>
      <c r="B252" s="179" t="s">
        <v>1364</v>
      </c>
      <c r="C252" s="178" t="n">
        <v>1959</v>
      </c>
      <c r="D252" s="176"/>
      <c r="E252" s="179" t="s">
        <v>183</v>
      </c>
      <c r="F252" s="176" t="n">
        <v>2</v>
      </c>
      <c r="G252" s="178" t="n">
        <v>1</v>
      </c>
      <c r="H252" s="181" t="n">
        <v>446.8</v>
      </c>
      <c r="I252" s="176"/>
      <c r="J252" s="176"/>
      <c r="K252" s="176" t="n">
        <v>412.8</v>
      </c>
      <c r="L252" s="176" t="n">
        <v>404.1</v>
      </c>
      <c r="M252" s="197" t="n">
        <v>17</v>
      </c>
      <c r="N252" s="198" t="n">
        <v>28920</v>
      </c>
      <c r="O252" s="199" t="n">
        <v>0</v>
      </c>
      <c r="P252" s="199" t="n">
        <v>0</v>
      </c>
      <c r="Q252" s="200" t="n">
        <v>28920</v>
      </c>
      <c r="R252" s="176" t="n">
        <v>2019</v>
      </c>
    </row>
    <row r="253" customFormat="false" ht="12.75" hidden="false" customHeight="false" outlineLevel="0" collapsed="false">
      <c r="A253" s="176" t="n">
        <v>3</v>
      </c>
      <c r="B253" s="179" t="s">
        <v>1365</v>
      </c>
      <c r="C253" s="178" t="n">
        <v>1958</v>
      </c>
      <c r="D253" s="176"/>
      <c r="E253" s="179" t="s">
        <v>183</v>
      </c>
      <c r="F253" s="176" t="n">
        <v>2</v>
      </c>
      <c r="G253" s="178" t="n">
        <v>1</v>
      </c>
      <c r="H253" s="181" t="n">
        <v>451.3</v>
      </c>
      <c r="I253" s="176"/>
      <c r="J253" s="176"/>
      <c r="K253" s="176" t="n">
        <v>417.3</v>
      </c>
      <c r="L253" s="176" t="n">
        <v>207.3</v>
      </c>
      <c r="M253" s="197" t="n">
        <v>10</v>
      </c>
      <c r="N253" s="198" t="n">
        <v>29200</v>
      </c>
      <c r="O253" s="199" t="n">
        <v>0</v>
      </c>
      <c r="P253" s="199" t="n">
        <v>0</v>
      </c>
      <c r="Q253" s="200" t="n">
        <v>29200</v>
      </c>
      <c r="R253" s="176" t="n">
        <v>2019</v>
      </c>
    </row>
    <row r="254" customFormat="false" ht="12.75" hidden="false" customHeight="false" outlineLevel="0" collapsed="false">
      <c r="A254" s="176" t="n">
        <v>4</v>
      </c>
      <c r="B254" s="179" t="s">
        <v>1366</v>
      </c>
      <c r="C254" s="178" t="n">
        <v>1957</v>
      </c>
      <c r="D254" s="176"/>
      <c r="E254" s="179" t="s">
        <v>183</v>
      </c>
      <c r="F254" s="176" t="n">
        <v>2</v>
      </c>
      <c r="G254" s="178" t="n">
        <v>1</v>
      </c>
      <c r="H254" s="181" t="n">
        <v>437.8</v>
      </c>
      <c r="I254" s="176"/>
      <c r="J254" s="176"/>
      <c r="K254" s="176" t="n">
        <v>412.8</v>
      </c>
      <c r="L254" s="176" t="n">
        <v>208.5</v>
      </c>
      <c r="M254" s="197" t="n">
        <v>7</v>
      </c>
      <c r="N254" s="198" t="n">
        <v>28350</v>
      </c>
      <c r="O254" s="199" t="n">
        <v>0</v>
      </c>
      <c r="P254" s="199" t="n">
        <v>0</v>
      </c>
      <c r="Q254" s="200" t="n">
        <v>28350</v>
      </c>
      <c r="R254" s="176" t="n">
        <v>2019</v>
      </c>
    </row>
    <row r="255" customFormat="false" ht="12.75" hidden="false" customHeight="false" outlineLevel="0" collapsed="false">
      <c r="A255" s="176" t="n">
        <v>5</v>
      </c>
      <c r="B255" s="179" t="s">
        <v>1367</v>
      </c>
      <c r="C255" s="178" t="n">
        <v>1958</v>
      </c>
      <c r="D255" s="176"/>
      <c r="E255" s="179" t="s">
        <v>183</v>
      </c>
      <c r="F255" s="176" t="n">
        <v>2</v>
      </c>
      <c r="G255" s="178" t="n">
        <v>1</v>
      </c>
      <c r="H255" s="181" t="n">
        <v>447.6</v>
      </c>
      <c r="I255" s="176"/>
      <c r="J255" s="176"/>
      <c r="K255" s="176" t="n">
        <v>413.6</v>
      </c>
      <c r="L255" s="176" t="n">
        <v>261.1</v>
      </c>
      <c r="M255" s="197" t="n">
        <v>13</v>
      </c>
      <c r="N255" s="198" t="n">
        <v>29000</v>
      </c>
      <c r="O255" s="199" t="n">
        <v>0</v>
      </c>
      <c r="P255" s="199" t="n">
        <v>0</v>
      </c>
      <c r="Q255" s="200" t="n">
        <v>29000</v>
      </c>
      <c r="R255" s="176" t="n">
        <v>2019</v>
      </c>
    </row>
    <row r="256" customFormat="false" ht="12.75" hidden="false" customHeight="false" outlineLevel="0" collapsed="false">
      <c r="A256" s="176" t="n">
        <v>6</v>
      </c>
      <c r="B256" s="179" t="s">
        <v>1368</v>
      </c>
      <c r="C256" s="178" t="n">
        <v>1958</v>
      </c>
      <c r="D256" s="176"/>
      <c r="E256" s="179" t="s">
        <v>54</v>
      </c>
      <c r="F256" s="176" t="n">
        <v>2</v>
      </c>
      <c r="G256" s="176" t="n">
        <v>1</v>
      </c>
      <c r="H256" s="181" t="n">
        <v>412.9</v>
      </c>
      <c r="I256" s="176"/>
      <c r="J256" s="176"/>
      <c r="K256" s="176" t="n">
        <v>375.3</v>
      </c>
      <c r="L256" s="176" t="n">
        <v>88.1</v>
      </c>
      <c r="M256" s="197" t="n">
        <v>7</v>
      </c>
      <c r="N256" s="198" t="n">
        <v>26750</v>
      </c>
      <c r="O256" s="199" t="n">
        <v>0</v>
      </c>
      <c r="P256" s="199" t="n">
        <v>0</v>
      </c>
      <c r="Q256" s="200" t="n">
        <v>26750</v>
      </c>
      <c r="R256" s="176" t="n">
        <v>2019</v>
      </c>
    </row>
    <row r="257" customFormat="false" ht="12.75" hidden="false" customHeight="false" outlineLevel="0" collapsed="false">
      <c r="A257" s="176" t="n">
        <v>7</v>
      </c>
      <c r="B257" s="179" t="s">
        <v>1369</v>
      </c>
      <c r="C257" s="178" t="n">
        <v>1962</v>
      </c>
      <c r="D257" s="176"/>
      <c r="E257" s="179" t="s">
        <v>54</v>
      </c>
      <c r="F257" s="176" t="n">
        <v>2</v>
      </c>
      <c r="G257" s="176" t="n">
        <v>1</v>
      </c>
      <c r="H257" s="181" t="n">
        <v>433.5</v>
      </c>
      <c r="I257" s="176"/>
      <c r="J257" s="176"/>
      <c r="K257" s="176" t="n">
        <v>400.8</v>
      </c>
      <c r="L257" s="176" t="n">
        <v>200.6</v>
      </c>
      <c r="M257" s="197" t="n">
        <v>8</v>
      </c>
      <c r="N257" s="198" t="n">
        <v>28050</v>
      </c>
      <c r="O257" s="199" t="n">
        <v>0</v>
      </c>
      <c r="P257" s="199" t="n">
        <v>0</v>
      </c>
      <c r="Q257" s="200" t="n">
        <v>28050</v>
      </c>
      <c r="R257" s="176" t="n">
        <v>2019</v>
      </c>
    </row>
    <row r="258" customFormat="false" ht="12.75" hidden="false" customHeight="false" outlineLevel="0" collapsed="false">
      <c r="A258" s="176" t="n">
        <v>8</v>
      </c>
      <c r="B258" s="179" t="s">
        <v>1370</v>
      </c>
      <c r="C258" s="178" t="n">
        <v>1970</v>
      </c>
      <c r="D258" s="176"/>
      <c r="E258" s="179" t="s">
        <v>54</v>
      </c>
      <c r="F258" s="176" t="n">
        <v>2</v>
      </c>
      <c r="G258" s="176" t="n">
        <v>1</v>
      </c>
      <c r="H258" s="181" t="n">
        <v>349.6</v>
      </c>
      <c r="I258" s="176"/>
      <c r="J258" s="176"/>
      <c r="K258" s="176" t="n">
        <v>312.4</v>
      </c>
      <c r="L258" s="176" t="n">
        <v>159.5</v>
      </c>
      <c r="M258" s="197" t="n">
        <v>8</v>
      </c>
      <c r="N258" s="198" t="n">
        <v>22650</v>
      </c>
      <c r="O258" s="199" t="n">
        <v>0</v>
      </c>
      <c r="P258" s="199" t="n">
        <v>0</v>
      </c>
      <c r="Q258" s="200" t="n">
        <v>22650</v>
      </c>
      <c r="R258" s="176" t="n">
        <v>2019</v>
      </c>
    </row>
    <row r="259" customFormat="false" ht="12.75" hidden="false" customHeight="false" outlineLevel="0" collapsed="false">
      <c r="A259" s="176" t="n">
        <v>9</v>
      </c>
      <c r="B259" s="179" t="s">
        <v>1371</v>
      </c>
      <c r="C259" s="178" t="n">
        <v>1964</v>
      </c>
      <c r="D259" s="176"/>
      <c r="E259" s="179" t="s">
        <v>54</v>
      </c>
      <c r="F259" s="176" t="n">
        <v>2</v>
      </c>
      <c r="G259" s="176" t="n">
        <v>1</v>
      </c>
      <c r="H259" s="181" t="n">
        <v>357.2</v>
      </c>
      <c r="I259" s="176"/>
      <c r="J259" s="176"/>
      <c r="K259" s="176" t="n">
        <v>329.4</v>
      </c>
      <c r="L259" s="176" t="n">
        <v>125.1</v>
      </c>
      <c r="M259" s="197" t="n">
        <v>8</v>
      </c>
      <c r="N259" s="198" t="n">
        <v>23150</v>
      </c>
      <c r="O259" s="199" t="n">
        <v>0</v>
      </c>
      <c r="P259" s="199" t="n">
        <v>0</v>
      </c>
      <c r="Q259" s="200" t="n">
        <v>23150</v>
      </c>
      <c r="R259" s="176" t="n">
        <v>2019</v>
      </c>
    </row>
    <row r="260" customFormat="false" ht="12.75" hidden="false" customHeight="false" outlineLevel="0" collapsed="false">
      <c r="A260" s="176" t="n">
        <v>10</v>
      </c>
      <c r="B260" s="179" t="s">
        <v>1372</v>
      </c>
      <c r="C260" s="178" t="n">
        <v>1962</v>
      </c>
      <c r="D260" s="176"/>
      <c r="E260" s="179" t="s">
        <v>54</v>
      </c>
      <c r="F260" s="176" t="n">
        <v>2</v>
      </c>
      <c r="G260" s="176" t="n">
        <v>1</v>
      </c>
      <c r="H260" s="181" t="n">
        <v>351.54</v>
      </c>
      <c r="I260" s="176"/>
      <c r="J260" s="176"/>
      <c r="K260" s="176" t="n">
        <v>322.5</v>
      </c>
      <c r="L260" s="176" t="n">
        <v>236.7</v>
      </c>
      <c r="M260" s="197" t="n">
        <v>8</v>
      </c>
      <c r="N260" s="198" t="n">
        <v>22750</v>
      </c>
      <c r="O260" s="199" t="n">
        <v>0</v>
      </c>
      <c r="P260" s="199" t="n">
        <v>0</v>
      </c>
      <c r="Q260" s="200" t="n">
        <v>22750</v>
      </c>
      <c r="R260" s="176" t="n">
        <v>2019</v>
      </c>
    </row>
    <row r="261" customFormat="false" ht="12.75" hidden="false" customHeight="true" outlineLevel="0" collapsed="false">
      <c r="A261" s="185" t="s">
        <v>302</v>
      </c>
      <c r="B261" s="185"/>
      <c r="C261" s="186" t="n">
        <v>10</v>
      </c>
      <c r="D261" s="187"/>
      <c r="E261" s="201"/>
      <c r="F261" s="187"/>
      <c r="G261" s="186"/>
      <c r="H261" s="188" t="n">
        <f aca="false">SUM(H251:H260)</f>
        <v>4041.24</v>
      </c>
      <c r="I261" s="188" t="n">
        <f aca="false">SUM(I251:I260)</f>
        <v>0</v>
      </c>
      <c r="J261" s="188" t="n">
        <f aca="false">SUM(J251:J260)</f>
        <v>0</v>
      </c>
      <c r="K261" s="188" t="n">
        <f aca="false">SUM(K251:K260)</f>
        <v>3723.9</v>
      </c>
      <c r="L261" s="188" t="n">
        <f aca="false">SUM(L251:L260)</f>
        <v>1940</v>
      </c>
      <c r="M261" s="188" t="n">
        <f aca="false">SUM(M251:M260)</f>
        <v>94</v>
      </c>
      <c r="N261" s="188" t="n">
        <f aca="false">SUM(N251:N260)</f>
        <v>261670</v>
      </c>
      <c r="O261" s="188"/>
      <c r="P261" s="188"/>
      <c r="Q261" s="188" t="n">
        <f aca="false">SUM(Q251:Q260)</f>
        <v>261670</v>
      </c>
      <c r="R261" s="189"/>
    </row>
    <row r="262" customFormat="false" ht="12.75" hidden="false" customHeight="true" outlineLevel="0" collapsed="false">
      <c r="A262" s="202" t="s">
        <v>315</v>
      </c>
      <c r="B262" s="202"/>
      <c r="C262" s="203"/>
      <c r="D262" s="204"/>
      <c r="E262" s="205"/>
      <c r="F262" s="204"/>
      <c r="G262" s="203"/>
      <c r="H262" s="204"/>
      <c r="I262" s="204"/>
      <c r="J262" s="204"/>
      <c r="K262" s="204"/>
      <c r="L262" s="204"/>
      <c r="M262" s="192"/>
      <c r="N262" s="206"/>
      <c r="O262" s="206"/>
      <c r="P262" s="206"/>
      <c r="Q262" s="207"/>
      <c r="R262" s="195"/>
    </row>
    <row r="263" customFormat="false" ht="12.75" hidden="false" customHeight="false" outlineLevel="0" collapsed="false">
      <c r="A263" s="176"/>
      <c r="B263" s="177" t="s">
        <v>316</v>
      </c>
      <c r="C263" s="178"/>
      <c r="D263" s="176"/>
      <c r="E263" s="179"/>
      <c r="F263" s="176"/>
      <c r="G263" s="178"/>
      <c r="H263" s="176"/>
      <c r="I263" s="176"/>
      <c r="J263" s="176"/>
      <c r="K263" s="176"/>
      <c r="L263" s="176"/>
      <c r="M263" s="176"/>
      <c r="N263" s="181"/>
      <c r="O263" s="181"/>
      <c r="P263" s="181"/>
      <c r="Q263" s="182"/>
      <c r="R263" s="176"/>
    </row>
    <row r="264" customFormat="false" ht="12.75" hidden="false" customHeight="false" outlineLevel="0" collapsed="false">
      <c r="A264" s="176" t="n">
        <v>1</v>
      </c>
      <c r="B264" s="179" t="s">
        <v>1373</v>
      </c>
      <c r="C264" s="178" t="n">
        <v>1959</v>
      </c>
      <c r="D264" s="176"/>
      <c r="E264" s="179" t="s">
        <v>54</v>
      </c>
      <c r="F264" s="176" t="n">
        <v>2</v>
      </c>
      <c r="G264" s="178" t="n">
        <v>3</v>
      </c>
      <c r="H264" s="181" t="n">
        <v>568.2</v>
      </c>
      <c r="I264" s="176"/>
      <c r="J264" s="176"/>
      <c r="K264" s="176" t="n">
        <v>506.1</v>
      </c>
      <c r="L264" s="176" t="n">
        <v>332.2</v>
      </c>
      <c r="M264" s="176" t="n">
        <v>12</v>
      </c>
      <c r="N264" s="208" t="n">
        <v>36780</v>
      </c>
      <c r="O264" s="181" t="n">
        <v>0</v>
      </c>
      <c r="P264" s="181" t="n">
        <v>0</v>
      </c>
      <c r="Q264" s="209" t="n">
        <v>36780</v>
      </c>
      <c r="R264" s="176" t="n">
        <v>2019</v>
      </c>
    </row>
    <row r="265" customFormat="false" ht="12.75" hidden="false" customHeight="false" outlineLevel="0" collapsed="false">
      <c r="A265" s="176" t="n">
        <f aca="false">A264+1</f>
        <v>2</v>
      </c>
      <c r="B265" s="179" t="s">
        <v>1374</v>
      </c>
      <c r="C265" s="178" t="n">
        <v>1970</v>
      </c>
      <c r="D265" s="176"/>
      <c r="E265" s="179" t="s">
        <v>54</v>
      </c>
      <c r="F265" s="176" t="n">
        <v>2</v>
      </c>
      <c r="G265" s="178" t="n">
        <v>3</v>
      </c>
      <c r="H265" s="181" t="n">
        <v>567.5</v>
      </c>
      <c r="I265" s="176"/>
      <c r="J265" s="176"/>
      <c r="K265" s="176" t="n">
        <v>505.9</v>
      </c>
      <c r="L265" s="176" t="n">
        <v>301.1</v>
      </c>
      <c r="M265" s="176" t="n">
        <v>12</v>
      </c>
      <c r="N265" s="208" t="n">
        <v>36730</v>
      </c>
      <c r="O265" s="181" t="n">
        <v>0</v>
      </c>
      <c r="P265" s="181" t="n">
        <v>0</v>
      </c>
      <c r="Q265" s="209" t="n">
        <v>36730</v>
      </c>
      <c r="R265" s="176" t="n">
        <v>2019</v>
      </c>
    </row>
    <row r="266" customFormat="false" ht="12.75" hidden="false" customHeight="false" outlineLevel="0" collapsed="false">
      <c r="A266" s="176" t="n">
        <f aca="false">A265+1</f>
        <v>3</v>
      </c>
      <c r="B266" s="179" t="s">
        <v>1375</v>
      </c>
      <c r="C266" s="178" t="n">
        <v>1967</v>
      </c>
      <c r="D266" s="176"/>
      <c r="E266" s="179" t="s">
        <v>54</v>
      </c>
      <c r="F266" s="176" t="n">
        <v>2</v>
      </c>
      <c r="G266" s="178" t="n">
        <v>3</v>
      </c>
      <c r="H266" s="181" t="n">
        <v>573.8</v>
      </c>
      <c r="I266" s="176"/>
      <c r="J266" s="176"/>
      <c r="K266" s="176" t="n">
        <v>511.7</v>
      </c>
      <c r="L266" s="176" t="n">
        <v>445.17</v>
      </c>
      <c r="M266" s="176" t="n">
        <v>12</v>
      </c>
      <c r="N266" s="208" t="n">
        <v>37150</v>
      </c>
      <c r="O266" s="181" t="n">
        <v>0</v>
      </c>
      <c r="P266" s="181" t="n">
        <v>0</v>
      </c>
      <c r="Q266" s="209" t="n">
        <v>37150</v>
      </c>
      <c r="R266" s="176" t="n">
        <v>2019</v>
      </c>
    </row>
    <row r="267" customFormat="false" ht="12.75" hidden="false" customHeight="false" outlineLevel="0" collapsed="false">
      <c r="A267" s="176" t="n">
        <f aca="false">A266+1</f>
        <v>4</v>
      </c>
      <c r="B267" s="179" t="s">
        <v>1376</v>
      </c>
      <c r="C267" s="178" t="n">
        <v>1965</v>
      </c>
      <c r="D267" s="176"/>
      <c r="E267" s="179" t="s">
        <v>54</v>
      </c>
      <c r="F267" s="176" t="n">
        <v>2</v>
      </c>
      <c r="G267" s="178" t="n">
        <v>1</v>
      </c>
      <c r="H267" s="181" t="n">
        <v>323.6</v>
      </c>
      <c r="I267" s="176"/>
      <c r="J267" s="176"/>
      <c r="K267" s="176" t="n">
        <v>208.7</v>
      </c>
      <c r="L267" s="176" t="n">
        <v>76.1</v>
      </c>
      <c r="M267" s="176" t="n">
        <v>8</v>
      </c>
      <c r="N267" s="208" t="n">
        <v>20950</v>
      </c>
      <c r="O267" s="181" t="n">
        <v>0</v>
      </c>
      <c r="P267" s="181" t="n">
        <v>0</v>
      </c>
      <c r="Q267" s="209" t="n">
        <v>20950</v>
      </c>
      <c r="R267" s="176" t="n">
        <v>2019</v>
      </c>
    </row>
    <row r="268" customFormat="false" ht="12.75" hidden="false" customHeight="false" outlineLevel="0" collapsed="false">
      <c r="A268" s="176" t="n">
        <f aca="false">A267+1</f>
        <v>5</v>
      </c>
      <c r="B268" s="179" t="s">
        <v>1377</v>
      </c>
      <c r="C268" s="178" t="n">
        <v>1984</v>
      </c>
      <c r="D268" s="176"/>
      <c r="E268" s="179" t="s">
        <v>54</v>
      </c>
      <c r="F268" s="176" t="n">
        <v>2</v>
      </c>
      <c r="G268" s="178" t="n">
        <v>3</v>
      </c>
      <c r="H268" s="181" t="n">
        <v>891.2</v>
      </c>
      <c r="I268" s="176"/>
      <c r="J268" s="176"/>
      <c r="K268" s="176" t="n">
        <v>705.4</v>
      </c>
      <c r="L268" s="176" t="n">
        <v>446.9</v>
      </c>
      <c r="M268" s="176" t="n">
        <v>12</v>
      </c>
      <c r="N268" s="208" t="n">
        <v>57700</v>
      </c>
      <c r="O268" s="181" t="n">
        <v>0</v>
      </c>
      <c r="P268" s="181" t="n">
        <v>0</v>
      </c>
      <c r="Q268" s="209" t="n">
        <v>57700</v>
      </c>
      <c r="R268" s="176" t="n">
        <v>2019</v>
      </c>
    </row>
    <row r="269" customFormat="false" ht="12.75" hidden="false" customHeight="false" outlineLevel="0" collapsed="false">
      <c r="A269" s="176" t="n">
        <f aca="false">A268+1</f>
        <v>6</v>
      </c>
      <c r="B269" s="179" t="s">
        <v>1378</v>
      </c>
      <c r="C269" s="178" t="n">
        <v>1973</v>
      </c>
      <c r="D269" s="176"/>
      <c r="E269" s="179" t="s">
        <v>54</v>
      </c>
      <c r="F269" s="176" t="n">
        <v>2</v>
      </c>
      <c r="G269" s="178" t="n">
        <v>3</v>
      </c>
      <c r="H269" s="181" t="n">
        <v>564</v>
      </c>
      <c r="I269" s="176"/>
      <c r="J269" s="176"/>
      <c r="K269" s="176" t="n">
        <v>504.5</v>
      </c>
      <c r="L269" s="176" t="n">
        <v>333.1</v>
      </c>
      <c r="M269" s="176" t="n">
        <v>12</v>
      </c>
      <c r="N269" s="208" t="n">
        <v>36500</v>
      </c>
      <c r="O269" s="181" t="n">
        <v>0</v>
      </c>
      <c r="P269" s="181" t="n">
        <v>0</v>
      </c>
      <c r="Q269" s="209" t="n">
        <v>36500</v>
      </c>
      <c r="R269" s="176" t="n">
        <v>2019</v>
      </c>
    </row>
    <row r="270" customFormat="false" ht="12.75" hidden="false" customHeight="false" outlineLevel="0" collapsed="false">
      <c r="A270" s="176" t="n">
        <f aca="false">A269+1</f>
        <v>7</v>
      </c>
      <c r="B270" s="179" t="s">
        <v>1379</v>
      </c>
      <c r="C270" s="178" t="n">
        <v>1981</v>
      </c>
      <c r="D270" s="176"/>
      <c r="E270" s="179" t="s">
        <v>54</v>
      </c>
      <c r="F270" s="176" t="n">
        <v>2</v>
      </c>
      <c r="G270" s="178" t="n">
        <v>3</v>
      </c>
      <c r="H270" s="181" t="n">
        <v>766.7</v>
      </c>
      <c r="I270" s="176"/>
      <c r="J270" s="176"/>
      <c r="K270" s="176" t="n">
        <v>707.2</v>
      </c>
      <c r="L270" s="176" t="n">
        <v>470</v>
      </c>
      <c r="M270" s="176" t="n">
        <v>12</v>
      </c>
      <c r="N270" s="208" t="n">
        <v>49620</v>
      </c>
      <c r="O270" s="181" t="n">
        <v>0</v>
      </c>
      <c r="P270" s="181" t="n">
        <v>0</v>
      </c>
      <c r="Q270" s="209" t="n">
        <v>49620</v>
      </c>
      <c r="R270" s="176" t="n">
        <v>2019</v>
      </c>
    </row>
    <row r="271" customFormat="false" ht="12.75" hidden="false" customHeight="false" outlineLevel="0" collapsed="false">
      <c r="A271" s="176" t="n">
        <f aca="false">A270+1</f>
        <v>8</v>
      </c>
      <c r="B271" s="179" t="s">
        <v>1380</v>
      </c>
      <c r="C271" s="178" t="n">
        <v>1929</v>
      </c>
      <c r="D271" s="176"/>
      <c r="E271" s="179" t="s">
        <v>54</v>
      </c>
      <c r="F271" s="176" t="n">
        <v>2</v>
      </c>
      <c r="G271" s="178" t="n">
        <v>2</v>
      </c>
      <c r="H271" s="181" t="n">
        <v>357.1</v>
      </c>
      <c r="I271" s="176"/>
      <c r="J271" s="176"/>
      <c r="K271" s="176" t="n">
        <v>282.9</v>
      </c>
      <c r="L271" s="176" t="n">
        <v>247.3</v>
      </c>
      <c r="M271" s="176" t="n">
        <v>7</v>
      </c>
      <c r="N271" s="208" t="n">
        <v>23110</v>
      </c>
      <c r="O271" s="181" t="n">
        <v>0</v>
      </c>
      <c r="P271" s="181" t="n">
        <v>0</v>
      </c>
      <c r="Q271" s="209" t="n">
        <v>23110</v>
      </c>
      <c r="R271" s="176" t="n">
        <v>2019</v>
      </c>
    </row>
    <row r="272" customFormat="false" ht="12.75" hidden="false" customHeight="false" outlineLevel="0" collapsed="false">
      <c r="A272" s="176" t="n">
        <f aca="false">A271+1</f>
        <v>9</v>
      </c>
      <c r="B272" s="179" t="s">
        <v>1381</v>
      </c>
      <c r="C272" s="210" t="n">
        <v>1962</v>
      </c>
      <c r="D272" s="176"/>
      <c r="E272" s="179" t="s">
        <v>54</v>
      </c>
      <c r="F272" s="176" t="n">
        <v>2</v>
      </c>
      <c r="G272" s="178" t="n">
        <v>1</v>
      </c>
      <c r="H272" s="181" t="n">
        <v>347.2</v>
      </c>
      <c r="I272" s="176"/>
      <c r="J272" s="176"/>
      <c r="K272" s="176" t="n">
        <v>321.8</v>
      </c>
      <c r="L272" s="176" t="n">
        <v>151</v>
      </c>
      <c r="M272" s="176" t="n">
        <v>7</v>
      </c>
      <c r="N272" s="208" t="n">
        <v>22470</v>
      </c>
      <c r="O272" s="181" t="n">
        <v>0</v>
      </c>
      <c r="P272" s="181" t="n">
        <v>0</v>
      </c>
      <c r="Q272" s="209" t="n">
        <v>22470</v>
      </c>
      <c r="R272" s="176" t="n">
        <v>2019</v>
      </c>
    </row>
    <row r="273" customFormat="false" ht="12.75" hidden="false" customHeight="false" outlineLevel="0" collapsed="false">
      <c r="A273" s="176" t="n">
        <f aca="false">A272+1</f>
        <v>10</v>
      </c>
      <c r="B273" s="179" t="s">
        <v>1382</v>
      </c>
      <c r="C273" s="210" t="n">
        <v>1954</v>
      </c>
      <c r="D273" s="176"/>
      <c r="E273" s="179" t="s">
        <v>54</v>
      </c>
      <c r="F273" s="176" t="n">
        <v>2</v>
      </c>
      <c r="G273" s="178" t="n">
        <v>1</v>
      </c>
      <c r="H273" s="181" t="n">
        <v>293.6</v>
      </c>
      <c r="I273" s="176"/>
      <c r="J273" s="176"/>
      <c r="K273" s="176" t="n">
        <v>260.5</v>
      </c>
      <c r="L273" s="176" t="n">
        <v>168.9</v>
      </c>
      <c r="M273" s="176" t="n">
        <v>10</v>
      </c>
      <c r="N273" s="208" t="n">
        <v>19000</v>
      </c>
      <c r="O273" s="181" t="n">
        <v>0</v>
      </c>
      <c r="P273" s="181" t="n">
        <v>0</v>
      </c>
      <c r="Q273" s="209" t="n">
        <v>19000</v>
      </c>
      <c r="R273" s="176" t="n">
        <v>2019</v>
      </c>
    </row>
    <row r="274" customFormat="false" ht="12.75" hidden="false" customHeight="false" outlineLevel="0" collapsed="false">
      <c r="A274" s="176" t="n">
        <f aca="false">A273+1</f>
        <v>11</v>
      </c>
      <c r="B274" s="179" t="s">
        <v>1383</v>
      </c>
      <c r="C274" s="210" t="n">
        <v>1967</v>
      </c>
      <c r="D274" s="176"/>
      <c r="E274" s="179" t="s">
        <v>54</v>
      </c>
      <c r="F274" s="176" t="n">
        <v>2</v>
      </c>
      <c r="G274" s="178" t="n">
        <v>1</v>
      </c>
      <c r="H274" s="181" t="n">
        <v>348.9</v>
      </c>
      <c r="I274" s="176"/>
      <c r="J274" s="176"/>
      <c r="K274" s="176" t="n">
        <v>324</v>
      </c>
      <c r="L274" s="176" t="n">
        <v>237.1</v>
      </c>
      <c r="M274" s="176" t="n">
        <v>8</v>
      </c>
      <c r="N274" s="208" t="n">
        <v>22580</v>
      </c>
      <c r="O274" s="181" t="n">
        <v>0</v>
      </c>
      <c r="P274" s="181" t="n">
        <v>0</v>
      </c>
      <c r="Q274" s="209" t="n">
        <v>22580</v>
      </c>
      <c r="R274" s="176" t="n">
        <v>2019</v>
      </c>
    </row>
    <row r="275" customFormat="false" ht="12.75" hidden="false" customHeight="false" outlineLevel="0" collapsed="false">
      <c r="A275" s="176" t="n">
        <f aca="false">A274+1</f>
        <v>12</v>
      </c>
      <c r="B275" s="179" t="s">
        <v>1384</v>
      </c>
      <c r="C275" s="210" t="n">
        <v>1987</v>
      </c>
      <c r="D275" s="176"/>
      <c r="E275" s="179" t="s">
        <v>54</v>
      </c>
      <c r="F275" s="176" t="n">
        <v>2</v>
      </c>
      <c r="G275" s="178" t="n">
        <v>2</v>
      </c>
      <c r="H275" s="181" t="n">
        <v>475.3</v>
      </c>
      <c r="I275" s="176"/>
      <c r="J275" s="176"/>
      <c r="K275" s="176" t="n">
        <v>455.3</v>
      </c>
      <c r="L275" s="176" t="n">
        <v>303.7</v>
      </c>
      <c r="M275" s="176" t="n">
        <v>8</v>
      </c>
      <c r="N275" s="208" t="n">
        <v>30760</v>
      </c>
      <c r="O275" s="181" t="n">
        <v>0</v>
      </c>
      <c r="P275" s="181" t="n">
        <v>0</v>
      </c>
      <c r="Q275" s="209" t="n">
        <v>30760</v>
      </c>
      <c r="R275" s="176" t="n">
        <v>2019</v>
      </c>
    </row>
    <row r="276" customFormat="false" ht="12.75" hidden="false" customHeight="false" outlineLevel="0" collapsed="false">
      <c r="A276" s="176" t="n">
        <f aca="false">A275+1</f>
        <v>13</v>
      </c>
      <c r="B276" s="179" t="s">
        <v>1385</v>
      </c>
      <c r="C276" s="210" t="n">
        <v>1968</v>
      </c>
      <c r="D276" s="176"/>
      <c r="E276" s="179" t="s">
        <v>54</v>
      </c>
      <c r="F276" s="176" t="n">
        <v>2</v>
      </c>
      <c r="G276" s="178" t="n">
        <v>3</v>
      </c>
      <c r="H276" s="181" t="n">
        <v>354</v>
      </c>
      <c r="I276" s="176"/>
      <c r="J276" s="176"/>
      <c r="K276" s="176" t="n">
        <v>337.7</v>
      </c>
      <c r="L276" s="176" t="n">
        <v>80.1</v>
      </c>
      <c r="M276" s="176" t="n">
        <v>19</v>
      </c>
      <c r="N276" s="208" t="n">
        <v>22900</v>
      </c>
      <c r="O276" s="181" t="n">
        <v>0</v>
      </c>
      <c r="P276" s="181" t="n">
        <v>0</v>
      </c>
      <c r="Q276" s="209" t="n">
        <v>22900</v>
      </c>
      <c r="R276" s="176" t="n">
        <v>2019</v>
      </c>
    </row>
    <row r="277" customFormat="false" ht="12.75" hidden="false" customHeight="false" outlineLevel="0" collapsed="false">
      <c r="A277" s="176" t="n">
        <f aca="false">A276+1</f>
        <v>14</v>
      </c>
      <c r="B277" s="179" t="s">
        <v>1386</v>
      </c>
      <c r="C277" s="210" t="n">
        <v>1970</v>
      </c>
      <c r="D277" s="176"/>
      <c r="E277" s="179" t="s">
        <v>54</v>
      </c>
      <c r="F277" s="176" t="n">
        <v>2</v>
      </c>
      <c r="G277" s="178" t="n">
        <v>1</v>
      </c>
      <c r="H277" s="181" t="n">
        <v>332.3</v>
      </c>
      <c r="I277" s="176"/>
      <c r="J277" s="176"/>
      <c r="K277" s="176" t="n">
        <v>319.3</v>
      </c>
      <c r="L277" s="176" t="n">
        <v>0</v>
      </c>
      <c r="M277" s="176" t="n">
        <v>14</v>
      </c>
      <c r="N277" s="208" t="n">
        <v>21500</v>
      </c>
      <c r="O277" s="181" t="n">
        <v>0</v>
      </c>
      <c r="P277" s="181" t="n">
        <v>0</v>
      </c>
      <c r="Q277" s="209" t="n">
        <v>21500</v>
      </c>
      <c r="R277" s="176" t="n">
        <v>2019</v>
      </c>
    </row>
    <row r="278" customFormat="false" ht="12.75" hidden="false" customHeight="false" outlineLevel="0" collapsed="false">
      <c r="A278" s="176" t="n">
        <f aca="false">A277+1</f>
        <v>15</v>
      </c>
      <c r="B278" s="179" t="s">
        <v>1387</v>
      </c>
      <c r="C278" s="210" t="n">
        <v>1967</v>
      </c>
      <c r="D278" s="176"/>
      <c r="E278" s="179" t="s">
        <v>54</v>
      </c>
      <c r="F278" s="176" t="n">
        <v>2</v>
      </c>
      <c r="G278" s="178" t="n">
        <v>1</v>
      </c>
      <c r="H278" s="181" t="n">
        <v>331.2</v>
      </c>
      <c r="I278" s="176"/>
      <c r="J278" s="176"/>
      <c r="K278" s="176" t="n">
        <v>319</v>
      </c>
      <c r="L278" s="176" t="n">
        <v>0</v>
      </c>
      <c r="M278" s="176" t="n">
        <v>14</v>
      </c>
      <c r="N278" s="208" t="n">
        <v>21450</v>
      </c>
      <c r="O278" s="181" t="n">
        <v>0</v>
      </c>
      <c r="P278" s="181" t="n">
        <v>0</v>
      </c>
      <c r="Q278" s="209" t="n">
        <v>21450</v>
      </c>
      <c r="R278" s="176" t="n">
        <v>2019</v>
      </c>
    </row>
    <row r="279" customFormat="false" ht="12.75" hidden="false" customHeight="true" outlineLevel="0" collapsed="false">
      <c r="A279" s="185" t="s">
        <v>323</v>
      </c>
      <c r="B279" s="185"/>
      <c r="C279" s="186" t="n">
        <v>15</v>
      </c>
      <c r="D279" s="187"/>
      <c r="E279" s="185"/>
      <c r="F279" s="187"/>
      <c r="G279" s="186"/>
      <c r="H279" s="188" t="n">
        <f aca="false">SUM(H264:H278)</f>
        <v>7094.6</v>
      </c>
      <c r="I279" s="188" t="n">
        <f aca="false">SUM(I264:I278)</f>
        <v>0</v>
      </c>
      <c r="J279" s="188" t="n">
        <f aca="false">SUM(J264:J278)</f>
        <v>0</v>
      </c>
      <c r="K279" s="188" t="n">
        <f aca="false">SUM(K264:K278)</f>
        <v>6270</v>
      </c>
      <c r="L279" s="188" t="n">
        <f aca="false">SUM(L264:L278)</f>
        <v>3592.67</v>
      </c>
      <c r="M279" s="188" t="n">
        <f aca="false">SUM(M264:M278)</f>
        <v>167</v>
      </c>
      <c r="N279" s="188" t="n">
        <f aca="false">SUM(N264:N278)</f>
        <v>459200</v>
      </c>
      <c r="O279" s="188"/>
      <c r="P279" s="188"/>
      <c r="Q279" s="188" t="n">
        <f aca="false">SUM(Q264:Q278)</f>
        <v>459200</v>
      </c>
      <c r="R279" s="189"/>
    </row>
    <row r="280" customFormat="false" ht="12.75" hidden="false" customHeight="true" outlineLevel="0" collapsed="false">
      <c r="A280" s="190" t="s">
        <v>331</v>
      </c>
      <c r="B280" s="190"/>
      <c r="C280" s="211"/>
      <c r="D280" s="192"/>
      <c r="E280" s="190"/>
      <c r="F280" s="192"/>
      <c r="G280" s="191"/>
      <c r="H280" s="192"/>
      <c r="I280" s="192"/>
      <c r="J280" s="192"/>
      <c r="K280" s="192"/>
      <c r="L280" s="192"/>
      <c r="M280" s="192"/>
      <c r="N280" s="193"/>
      <c r="O280" s="193"/>
      <c r="P280" s="193"/>
      <c r="Q280" s="194"/>
      <c r="R280" s="195"/>
    </row>
    <row r="281" customFormat="false" ht="12.75" hidden="false" customHeight="false" outlineLevel="0" collapsed="false">
      <c r="A281" s="176"/>
      <c r="B281" s="177" t="s">
        <v>332</v>
      </c>
      <c r="C281" s="178"/>
      <c r="D281" s="176"/>
      <c r="E281" s="179"/>
      <c r="F281" s="176"/>
      <c r="G281" s="178"/>
      <c r="H281" s="176"/>
      <c r="I281" s="176"/>
      <c r="J281" s="176"/>
      <c r="K281" s="176"/>
      <c r="L281" s="176"/>
      <c r="M281" s="176"/>
      <c r="N281" s="181"/>
      <c r="O281" s="181"/>
      <c r="P281" s="181"/>
      <c r="Q281" s="182"/>
      <c r="R281" s="176"/>
    </row>
    <row r="282" customFormat="false" ht="12.75" hidden="false" customHeight="false" outlineLevel="0" collapsed="false">
      <c r="A282" s="176" t="n">
        <v>1</v>
      </c>
      <c r="B282" s="179" t="s">
        <v>1388</v>
      </c>
      <c r="C282" s="176" t="n">
        <v>1929</v>
      </c>
      <c r="D282" s="176"/>
      <c r="E282" s="179" t="s">
        <v>54</v>
      </c>
      <c r="F282" s="176" t="n">
        <v>2</v>
      </c>
      <c r="G282" s="178" t="n">
        <v>1</v>
      </c>
      <c r="H282" s="176" t="n">
        <v>405.8</v>
      </c>
      <c r="I282" s="176"/>
      <c r="J282" s="176"/>
      <c r="K282" s="176" t="n">
        <v>393</v>
      </c>
      <c r="L282" s="176" t="n">
        <v>405.8</v>
      </c>
      <c r="M282" s="176" t="n">
        <v>8</v>
      </c>
      <c r="N282" s="208" t="n">
        <v>26230</v>
      </c>
      <c r="O282" s="181" t="n">
        <v>0</v>
      </c>
      <c r="P282" s="181" t="n">
        <v>0</v>
      </c>
      <c r="Q282" s="209" t="n">
        <v>26230</v>
      </c>
      <c r="R282" s="176" t="n">
        <v>2019</v>
      </c>
    </row>
    <row r="283" customFormat="false" ht="12.75" hidden="false" customHeight="false" outlineLevel="0" collapsed="false">
      <c r="A283" s="176" t="n">
        <f aca="false">A282+1</f>
        <v>2</v>
      </c>
      <c r="B283" s="179" t="s">
        <v>1389</v>
      </c>
      <c r="C283" s="176" t="n">
        <v>1927</v>
      </c>
      <c r="D283" s="176"/>
      <c r="E283" s="179" t="s">
        <v>54</v>
      </c>
      <c r="F283" s="176" t="n">
        <v>2</v>
      </c>
      <c r="G283" s="178" t="n">
        <v>1</v>
      </c>
      <c r="H283" s="176" t="n">
        <v>589</v>
      </c>
      <c r="I283" s="176"/>
      <c r="J283" s="176"/>
      <c r="K283" s="176" t="n">
        <v>566</v>
      </c>
      <c r="L283" s="176" t="n">
        <v>588.6</v>
      </c>
      <c r="M283" s="176" t="n">
        <v>9</v>
      </c>
      <c r="N283" s="208" t="n">
        <v>38120</v>
      </c>
      <c r="O283" s="181" t="n">
        <v>0</v>
      </c>
      <c r="P283" s="181" t="n">
        <v>0</v>
      </c>
      <c r="Q283" s="209" t="n">
        <v>38120</v>
      </c>
      <c r="R283" s="176" t="n">
        <v>2019</v>
      </c>
    </row>
    <row r="284" customFormat="false" ht="12.75" hidden="false" customHeight="false" outlineLevel="0" collapsed="false">
      <c r="A284" s="176" t="n">
        <f aca="false">A283+1</f>
        <v>3</v>
      </c>
      <c r="B284" s="179" t="s">
        <v>1390</v>
      </c>
      <c r="C284" s="176" t="n">
        <v>1927</v>
      </c>
      <c r="D284" s="176"/>
      <c r="E284" s="179" t="s">
        <v>54</v>
      </c>
      <c r="F284" s="176" t="n">
        <v>2</v>
      </c>
      <c r="G284" s="178" t="n">
        <v>2</v>
      </c>
      <c r="H284" s="176" t="n">
        <v>578.4</v>
      </c>
      <c r="I284" s="176"/>
      <c r="J284" s="176"/>
      <c r="K284" s="176" t="n">
        <v>564</v>
      </c>
      <c r="L284" s="176" t="n">
        <v>576.5</v>
      </c>
      <c r="M284" s="176" t="n">
        <v>12</v>
      </c>
      <c r="N284" s="208" t="n">
        <v>37450</v>
      </c>
      <c r="O284" s="181" t="n">
        <v>0</v>
      </c>
      <c r="P284" s="181" t="n">
        <v>0</v>
      </c>
      <c r="Q284" s="209" t="n">
        <v>37450</v>
      </c>
      <c r="R284" s="176" t="n">
        <v>2019</v>
      </c>
    </row>
    <row r="285" customFormat="false" ht="12.75" hidden="false" customHeight="false" outlineLevel="0" collapsed="false">
      <c r="A285" s="176" t="n">
        <f aca="false">A284+1</f>
        <v>4</v>
      </c>
      <c r="B285" s="179" t="s">
        <v>1391</v>
      </c>
      <c r="C285" s="176" t="n">
        <v>1963</v>
      </c>
      <c r="D285" s="176"/>
      <c r="E285" s="179" t="s">
        <v>54</v>
      </c>
      <c r="F285" s="176" t="n">
        <v>2</v>
      </c>
      <c r="G285" s="178" t="n">
        <v>1</v>
      </c>
      <c r="H285" s="176" t="n">
        <v>323</v>
      </c>
      <c r="I285" s="176"/>
      <c r="J285" s="176"/>
      <c r="K285" s="176" t="n">
        <v>277</v>
      </c>
      <c r="L285" s="176" t="n">
        <v>185.1</v>
      </c>
      <c r="M285" s="176" t="n">
        <v>9</v>
      </c>
      <c r="N285" s="208" t="n">
        <v>20900</v>
      </c>
      <c r="O285" s="181" t="n">
        <v>0</v>
      </c>
      <c r="P285" s="181" t="n">
        <v>0</v>
      </c>
      <c r="Q285" s="209" t="n">
        <v>20900</v>
      </c>
      <c r="R285" s="176" t="n">
        <v>2019</v>
      </c>
    </row>
    <row r="286" customFormat="false" ht="12.75" hidden="false" customHeight="false" outlineLevel="0" collapsed="false">
      <c r="A286" s="176" t="n">
        <f aca="false">A285+1</f>
        <v>5</v>
      </c>
      <c r="B286" s="179" t="s">
        <v>1392</v>
      </c>
      <c r="C286" s="176" t="n">
        <v>1964</v>
      </c>
      <c r="D286" s="176"/>
      <c r="E286" s="179" t="s">
        <v>54</v>
      </c>
      <c r="F286" s="176" t="n">
        <v>2</v>
      </c>
      <c r="G286" s="178" t="n">
        <v>1</v>
      </c>
      <c r="H286" s="176" t="n">
        <v>327</v>
      </c>
      <c r="I286" s="176"/>
      <c r="J286" s="176"/>
      <c r="K286" s="176" t="n">
        <v>281</v>
      </c>
      <c r="L286" s="176" t="n">
        <v>277.8</v>
      </c>
      <c r="M286" s="176" t="n">
        <v>8</v>
      </c>
      <c r="N286" s="208" t="n">
        <v>21170</v>
      </c>
      <c r="O286" s="181" t="n">
        <v>0</v>
      </c>
      <c r="P286" s="181" t="n">
        <v>0</v>
      </c>
      <c r="Q286" s="209" t="n">
        <v>21170</v>
      </c>
      <c r="R286" s="176" t="n">
        <v>2019</v>
      </c>
    </row>
    <row r="287" customFormat="false" ht="12.75" hidden="false" customHeight="false" outlineLevel="0" collapsed="false">
      <c r="A287" s="176" t="n">
        <f aca="false">A286+1</f>
        <v>6</v>
      </c>
      <c r="B287" s="179" t="s">
        <v>1393</v>
      </c>
      <c r="C287" s="176" t="n">
        <v>1965</v>
      </c>
      <c r="D287" s="176"/>
      <c r="E287" s="179" t="s">
        <v>54</v>
      </c>
      <c r="F287" s="176" t="n">
        <v>2</v>
      </c>
      <c r="G287" s="178" t="n">
        <v>2</v>
      </c>
      <c r="H287" s="176" t="n">
        <v>499.1</v>
      </c>
      <c r="I287" s="176"/>
      <c r="J287" s="176"/>
      <c r="K287" s="176" t="n">
        <v>453</v>
      </c>
      <c r="L287" s="176" t="n">
        <v>369.4</v>
      </c>
      <c r="M287" s="176" t="n">
        <v>12</v>
      </c>
      <c r="N287" s="208" t="n">
        <v>32300</v>
      </c>
      <c r="O287" s="181" t="n">
        <v>0</v>
      </c>
      <c r="P287" s="181" t="n">
        <v>0</v>
      </c>
      <c r="Q287" s="209" t="n">
        <v>32300</v>
      </c>
      <c r="R287" s="176" t="n">
        <v>2019</v>
      </c>
    </row>
    <row r="288" customFormat="false" ht="12.75" hidden="false" customHeight="false" outlineLevel="0" collapsed="false">
      <c r="A288" s="176" t="n">
        <f aca="false">A287+1</f>
        <v>7</v>
      </c>
      <c r="B288" s="179" t="s">
        <v>1394</v>
      </c>
      <c r="C288" s="176" t="n">
        <v>1969</v>
      </c>
      <c r="D288" s="176"/>
      <c r="E288" s="179" t="s">
        <v>54</v>
      </c>
      <c r="F288" s="176" t="n">
        <v>2</v>
      </c>
      <c r="G288" s="178" t="n">
        <v>2</v>
      </c>
      <c r="H288" s="176" t="n">
        <v>503</v>
      </c>
      <c r="I288" s="176"/>
      <c r="J288" s="176"/>
      <c r="K288" s="176" t="n">
        <v>455</v>
      </c>
      <c r="L288" s="176" t="n">
        <v>291.9</v>
      </c>
      <c r="M288" s="176" t="n">
        <v>12</v>
      </c>
      <c r="N288" s="208" t="n">
        <v>32550</v>
      </c>
      <c r="O288" s="181" t="n">
        <v>0</v>
      </c>
      <c r="P288" s="181" t="n">
        <v>0</v>
      </c>
      <c r="Q288" s="209" t="n">
        <v>32550</v>
      </c>
      <c r="R288" s="176" t="n">
        <v>2019</v>
      </c>
    </row>
    <row r="289" customFormat="false" ht="12.75" hidden="false" customHeight="false" outlineLevel="0" collapsed="false">
      <c r="A289" s="176" t="n">
        <f aca="false">A288+1</f>
        <v>8</v>
      </c>
      <c r="B289" s="179" t="s">
        <v>1395</v>
      </c>
      <c r="C289" s="178" t="n">
        <v>1917</v>
      </c>
      <c r="D289" s="176"/>
      <c r="E289" s="179" t="s">
        <v>54</v>
      </c>
      <c r="F289" s="176" t="n">
        <v>2</v>
      </c>
      <c r="G289" s="178" t="n">
        <v>1</v>
      </c>
      <c r="H289" s="176" t="n">
        <v>333</v>
      </c>
      <c r="I289" s="176"/>
      <c r="J289" s="176"/>
      <c r="K289" s="176" t="n">
        <v>287</v>
      </c>
      <c r="L289" s="176" t="n">
        <v>305.5</v>
      </c>
      <c r="M289" s="176" t="n">
        <v>10</v>
      </c>
      <c r="N289" s="208" t="n">
        <v>21550</v>
      </c>
      <c r="O289" s="181" t="n">
        <v>0</v>
      </c>
      <c r="P289" s="181" t="n">
        <v>0</v>
      </c>
      <c r="Q289" s="209" t="n">
        <v>21550</v>
      </c>
      <c r="R289" s="176" t="n">
        <v>2019</v>
      </c>
    </row>
    <row r="290" s="9" customFormat="true" ht="12.75" hidden="false" customHeight="false" outlineLevel="0" collapsed="false">
      <c r="A290" s="176" t="n">
        <f aca="false">A289+1</f>
        <v>9</v>
      </c>
      <c r="B290" s="179" t="s">
        <v>1396</v>
      </c>
      <c r="C290" s="176" t="n">
        <v>1960</v>
      </c>
      <c r="D290" s="176"/>
      <c r="E290" s="179" t="s">
        <v>54</v>
      </c>
      <c r="F290" s="176" t="n">
        <v>2</v>
      </c>
      <c r="G290" s="178" t="n">
        <v>2</v>
      </c>
      <c r="H290" s="176" t="n">
        <v>316.8</v>
      </c>
      <c r="I290" s="176"/>
      <c r="J290" s="176"/>
      <c r="K290" s="176" t="n">
        <v>291</v>
      </c>
      <c r="L290" s="176" t="n">
        <v>232.6</v>
      </c>
      <c r="M290" s="176" t="n">
        <v>8</v>
      </c>
      <c r="N290" s="208" t="n">
        <v>20500</v>
      </c>
      <c r="O290" s="181" t="n">
        <v>0</v>
      </c>
      <c r="P290" s="181" t="n">
        <v>0</v>
      </c>
      <c r="Q290" s="209" t="n">
        <v>20500</v>
      </c>
      <c r="R290" s="176" t="n">
        <v>2019</v>
      </c>
    </row>
    <row r="291" s="9" customFormat="true" ht="12.75" hidden="false" customHeight="false" outlineLevel="0" collapsed="false">
      <c r="A291" s="176" t="n">
        <f aca="false">A290+1</f>
        <v>10</v>
      </c>
      <c r="B291" s="179" t="s">
        <v>1397</v>
      </c>
      <c r="C291" s="176" t="n">
        <v>1960</v>
      </c>
      <c r="D291" s="176"/>
      <c r="E291" s="179" t="s">
        <v>54</v>
      </c>
      <c r="F291" s="176" t="n">
        <v>2</v>
      </c>
      <c r="G291" s="178" t="n">
        <v>1</v>
      </c>
      <c r="H291" s="176" t="n">
        <v>317.8</v>
      </c>
      <c r="I291" s="176"/>
      <c r="J291" s="176"/>
      <c r="K291" s="176" t="n">
        <v>289</v>
      </c>
      <c r="L291" s="176" t="n">
        <v>280.3</v>
      </c>
      <c r="M291" s="176" t="n">
        <v>8</v>
      </c>
      <c r="N291" s="208" t="n">
        <v>20570</v>
      </c>
      <c r="O291" s="181" t="n">
        <v>0</v>
      </c>
      <c r="P291" s="181" t="n">
        <v>0</v>
      </c>
      <c r="Q291" s="209" t="n">
        <v>20570</v>
      </c>
      <c r="R291" s="176" t="n">
        <v>2019</v>
      </c>
    </row>
    <row r="292" s="9" customFormat="true" ht="12.75" hidden="false" customHeight="false" outlineLevel="0" collapsed="false">
      <c r="A292" s="176" t="n">
        <f aca="false">A291+1</f>
        <v>11</v>
      </c>
      <c r="B292" s="179" t="s">
        <v>1398</v>
      </c>
      <c r="C292" s="176" t="n">
        <v>1959</v>
      </c>
      <c r="D292" s="176"/>
      <c r="E292" s="179" t="s">
        <v>54</v>
      </c>
      <c r="F292" s="176" t="n">
        <v>2</v>
      </c>
      <c r="G292" s="178" t="n">
        <v>1</v>
      </c>
      <c r="H292" s="176" t="n">
        <v>268.3</v>
      </c>
      <c r="I292" s="176"/>
      <c r="J292" s="176"/>
      <c r="K292" s="176" t="n">
        <v>243</v>
      </c>
      <c r="L292" s="176" t="n">
        <v>235.9</v>
      </c>
      <c r="M292" s="176" t="n">
        <v>8</v>
      </c>
      <c r="N292" s="208" t="n">
        <v>17370</v>
      </c>
      <c r="O292" s="181" t="n">
        <v>0</v>
      </c>
      <c r="P292" s="181" t="n">
        <v>0</v>
      </c>
      <c r="Q292" s="209" t="n">
        <v>17370</v>
      </c>
      <c r="R292" s="176" t="n">
        <v>2019</v>
      </c>
    </row>
    <row r="293" s="9" customFormat="true" ht="12.75" hidden="false" customHeight="false" outlineLevel="0" collapsed="false">
      <c r="A293" s="176" t="n">
        <f aca="false">A292+1</f>
        <v>12</v>
      </c>
      <c r="B293" s="179" t="s">
        <v>1399</v>
      </c>
      <c r="C293" s="176" t="n">
        <v>1959</v>
      </c>
      <c r="D293" s="176"/>
      <c r="E293" s="179" t="s">
        <v>54</v>
      </c>
      <c r="F293" s="176" t="n">
        <v>2</v>
      </c>
      <c r="G293" s="178" t="n">
        <v>1</v>
      </c>
      <c r="H293" s="176" t="n">
        <v>270.9</v>
      </c>
      <c r="I293" s="176"/>
      <c r="J293" s="176"/>
      <c r="K293" s="176" t="n">
        <v>245</v>
      </c>
      <c r="L293" s="176" t="n">
        <v>236.6</v>
      </c>
      <c r="M293" s="176" t="n">
        <v>8</v>
      </c>
      <c r="N293" s="208" t="n">
        <v>17540</v>
      </c>
      <c r="O293" s="181" t="n">
        <v>0</v>
      </c>
      <c r="P293" s="181" t="n">
        <v>0</v>
      </c>
      <c r="Q293" s="209" t="n">
        <v>17540</v>
      </c>
      <c r="R293" s="176" t="n">
        <v>2019</v>
      </c>
    </row>
    <row r="294" s="9" customFormat="true" ht="12.75" hidden="false" customHeight="false" outlineLevel="0" collapsed="false">
      <c r="A294" s="176" t="n">
        <f aca="false">A293+1</f>
        <v>13</v>
      </c>
      <c r="B294" s="179" t="s">
        <v>1400</v>
      </c>
      <c r="C294" s="176" t="n">
        <v>1930</v>
      </c>
      <c r="D294" s="176"/>
      <c r="E294" s="179" t="s">
        <v>54</v>
      </c>
      <c r="F294" s="176" t="n">
        <v>2</v>
      </c>
      <c r="G294" s="178" t="n">
        <v>1</v>
      </c>
      <c r="H294" s="176" t="n">
        <v>242.5</v>
      </c>
      <c r="I294" s="176"/>
      <c r="J294" s="176"/>
      <c r="K294" s="176" t="n">
        <v>197</v>
      </c>
      <c r="L294" s="176" t="n">
        <v>179.4</v>
      </c>
      <c r="M294" s="176" t="n">
        <v>8</v>
      </c>
      <c r="N294" s="208" t="n">
        <v>15700</v>
      </c>
      <c r="O294" s="181" t="n">
        <v>0</v>
      </c>
      <c r="P294" s="181" t="n">
        <v>0</v>
      </c>
      <c r="Q294" s="209" t="n">
        <v>15700</v>
      </c>
      <c r="R294" s="176" t="n">
        <v>2019</v>
      </c>
    </row>
    <row r="295" s="9" customFormat="true" ht="12.75" hidden="false" customHeight="false" outlineLevel="0" collapsed="false">
      <c r="A295" s="176" t="n">
        <f aca="false">A294+1</f>
        <v>14</v>
      </c>
      <c r="B295" s="179" t="s">
        <v>1401</v>
      </c>
      <c r="C295" s="178" t="n">
        <v>1926</v>
      </c>
      <c r="D295" s="176"/>
      <c r="E295" s="179" t="s">
        <v>54</v>
      </c>
      <c r="F295" s="176" t="n">
        <v>2</v>
      </c>
      <c r="G295" s="178" t="n">
        <v>1</v>
      </c>
      <c r="H295" s="176" t="n">
        <v>428</v>
      </c>
      <c r="I295" s="176"/>
      <c r="J295" s="176"/>
      <c r="K295" s="176" t="n">
        <v>382</v>
      </c>
      <c r="L295" s="176" t="n">
        <v>428</v>
      </c>
      <c r="M295" s="176" t="n">
        <v>8</v>
      </c>
      <c r="N295" s="208" t="n">
        <v>27700</v>
      </c>
      <c r="O295" s="181" t="n">
        <v>0</v>
      </c>
      <c r="P295" s="181" t="n">
        <v>0</v>
      </c>
      <c r="Q295" s="209" t="n">
        <v>27700</v>
      </c>
      <c r="R295" s="176" t="n">
        <v>2019</v>
      </c>
    </row>
    <row r="296" s="9" customFormat="true" ht="12.75" hidden="false" customHeight="false" outlineLevel="0" collapsed="false">
      <c r="A296" s="176" t="n">
        <f aca="false">A295+1</f>
        <v>15</v>
      </c>
      <c r="B296" s="179" t="s">
        <v>1402</v>
      </c>
      <c r="C296" s="178" t="n">
        <v>1955</v>
      </c>
      <c r="D296" s="176"/>
      <c r="E296" s="179" t="s">
        <v>54</v>
      </c>
      <c r="F296" s="176" t="n">
        <v>2</v>
      </c>
      <c r="G296" s="178" t="n">
        <v>2</v>
      </c>
      <c r="H296" s="176" t="n">
        <v>490.7</v>
      </c>
      <c r="I296" s="176"/>
      <c r="J296" s="176"/>
      <c r="K296" s="176" t="n">
        <v>438</v>
      </c>
      <c r="L296" s="176" t="n">
        <v>420.9</v>
      </c>
      <c r="M296" s="176" t="n">
        <v>8</v>
      </c>
      <c r="N296" s="208" t="n">
        <v>31760</v>
      </c>
      <c r="O296" s="181" t="n">
        <v>0</v>
      </c>
      <c r="P296" s="181" t="n">
        <v>0</v>
      </c>
      <c r="Q296" s="209" t="n">
        <v>31760</v>
      </c>
      <c r="R296" s="176" t="n">
        <v>2019</v>
      </c>
    </row>
    <row r="297" s="9" customFormat="true" ht="12.75" hidden="false" customHeight="false" outlineLevel="0" collapsed="false">
      <c r="A297" s="176" t="n">
        <f aca="false">A296+1</f>
        <v>16</v>
      </c>
      <c r="B297" s="179" t="s">
        <v>1403</v>
      </c>
      <c r="C297" s="178" t="n">
        <v>1927</v>
      </c>
      <c r="D297" s="176"/>
      <c r="E297" s="179" t="s">
        <v>54</v>
      </c>
      <c r="F297" s="176" t="n">
        <v>2</v>
      </c>
      <c r="G297" s="178" t="n">
        <v>2</v>
      </c>
      <c r="H297" s="176" t="n">
        <v>573.2</v>
      </c>
      <c r="I297" s="176"/>
      <c r="J297" s="176"/>
      <c r="K297" s="176" t="n">
        <v>310.8</v>
      </c>
      <c r="L297" s="176" t="n">
        <v>429.6</v>
      </c>
      <c r="M297" s="176" t="n">
        <v>12</v>
      </c>
      <c r="N297" s="208" t="n">
        <v>37100</v>
      </c>
      <c r="O297" s="181" t="n">
        <v>0</v>
      </c>
      <c r="P297" s="181" t="n">
        <v>0</v>
      </c>
      <c r="Q297" s="209" t="n">
        <v>37100</v>
      </c>
      <c r="R297" s="176" t="n">
        <v>2019</v>
      </c>
    </row>
    <row r="298" s="9" customFormat="true" ht="12.75" hidden="false" customHeight="false" outlineLevel="0" collapsed="false">
      <c r="A298" s="176" t="n">
        <f aca="false">A297+1</f>
        <v>17</v>
      </c>
      <c r="B298" s="179" t="s">
        <v>1404</v>
      </c>
      <c r="C298" s="178" t="n">
        <v>1917</v>
      </c>
      <c r="D298" s="176"/>
      <c r="E298" s="179" t="s">
        <v>54</v>
      </c>
      <c r="F298" s="176" t="n">
        <v>2</v>
      </c>
      <c r="G298" s="178" t="n">
        <v>1</v>
      </c>
      <c r="H298" s="176" t="n">
        <v>273.03</v>
      </c>
      <c r="I298" s="176"/>
      <c r="J298" s="176"/>
      <c r="K298" s="176" t="n">
        <v>249</v>
      </c>
      <c r="L298" s="176" t="n">
        <v>273.03</v>
      </c>
      <c r="M298" s="176" t="n">
        <v>8</v>
      </c>
      <c r="N298" s="208" t="n">
        <v>17670</v>
      </c>
      <c r="O298" s="181" t="n">
        <v>0</v>
      </c>
      <c r="P298" s="181" t="n">
        <v>0</v>
      </c>
      <c r="Q298" s="209" t="n">
        <v>17670</v>
      </c>
      <c r="R298" s="176" t="n">
        <v>2019</v>
      </c>
    </row>
    <row r="299" customFormat="false" ht="12.75" hidden="false" customHeight="false" outlineLevel="0" collapsed="false">
      <c r="A299" s="176" t="n">
        <f aca="false">A298+1</f>
        <v>18</v>
      </c>
      <c r="B299" s="179" t="s">
        <v>1405</v>
      </c>
      <c r="C299" s="178" t="n">
        <v>1917</v>
      </c>
      <c r="D299" s="176"/>
      <c r="E299" s="179" t="s">
        <v>54</v>
      </c>
      <c r="F299" s="176" t="n">
        <v>2</v>
      </c>
      <c r="G299" s="178" t="n">
        <v>2</v>
      </c>
      <c r="H299" s="176" t="n">
        <v>337.2</v>
      </c>
      <c r="I299" s="176"/>
      <c r="J299" s="176"/>
      <c r="K299" s="176" t="n">
        <v>312</v>
      </c>
      <c r="L299" s="176" t="n">
        <v>332.2</v>
      </c>
      <c r="M299" s="176" t="n">
        <v>6</v>
      </c>
      <c r="N299" s="208" t="n">
        <v>21830</v>
      </c>
      <c r="O299" s="181" t="n">
        <v>0</v>
      </c>
      <c r="P299" s="181" t="n">
        <v>0</v>
      </c>
      <c r="Q299" s="209" t="n">
        <v>21830</v>
      </c>
      <c r="R299" s="176" t="n">
        <v>2019</v>
      </c>
    </row>
    <row r="300" customFormat="false" ht="12.75" hidden="false" customHeight="false" outlineLevel="0" collapsed="false">
      <c r="A300" s="176" t="n">
        <f aca="false">A299+1</f>
        <v>19</v>
      </c>
      <c r="B300" s="179" t="s">
        <v>1406</v>
      </c>
      <c r="C300" s="178" t="n">
        <v>1917</v>
      </c>
      <c r="D300" s="176"/>
      <c r="E300" s="179" t="s">
        <v>54</v>
      </c>
      <c r="F300" s="176" t="n">
        <v>2</v>
      </c>
      <c r="G300" s="178" t="n">
        <v>1</v>
      </c>
      <c r="H300" s="176" t="n">
        <v>185.1</v>
      </c>
      <c r="I300" s="176"/>
      <c r="J300" s="176"/>
      <c r="K300" s="176" t="n">
        <v>136</v>
      </c>
      <c r="L300" s="176" t="n">
        <v>185.1</v>
      </c>
      <c r="M300" s="176" t="n">
        <v>5</v>
      </c>
      <c r="N300" s="208" t="n">
        <v>12000</v>
      </c>
      <c r="O300" s="181" t="n">
        <v>0</v>
      </c>
      <c r="P300" s="181" t="n">
        <v>0</v>
      </c>
      <c r="Q300" s="209" t="n">
        <v>12000</v>
      </c>
      <c r="R300" s="176" t="n">
        <v>2019</v>
      </c>
    </row>
    <row r="301" customFormat="false" ht="12.75" hidden="false" customHeight="false" outlineLevel="0" collapsed="false">
      <c r="A301" s="176" t="n">
        <f aca="false">A300+1</f>
        <v>20</v>
      </c>
      <c r="B301" s="179" t="s">
        <v>1407</v>
      </c>
      <c r="C301" s="178" t="n">
        <v>1917</v>
      </c>
      <c r="D301" s="176"/>
      <c r="E301" s="179" t="s">
        <v>54</v>
      </c>
      <c r="F301" s="176" t="n">
        <v>2</v>
      </c>
      <c r="G301" s="178" t="n">
        <v>1</v>
      </c>
      <c r="H301" s="176" t="n">
        <v>253.4</v>
      </c>
      <c r="I301" s="176"/>
      <c r="J301" s="176"/>
      <c r="K301" s="176" t="n">
        <v>229</v>
      </c>
      <c r="L301" s="176" t="n">
        <v>212.1</v>
      </c>
      <c r="M301" s="176" t="n">
        <v>8</v>
      </c>
      <c r="N301" s="208" t="n">
        <v>16400</v>
      </c>
      <c r="O301" s="181" t="n">
        <v>0</v>
      </c>
      <c r="P301" s="181" t="n">
        <v>0</v>
      </c>
      <c r="Q301" s="209" t="n">
        <v>16400</v>
      </c>
      <c r="R301" s="176" t="n">
        <v>2019</v>
      </c>
    </row>
    <row r="302" customFormat="false" ht="12.75" hidden="false" customHeight="false" outlineLevel="0" collapsed="false">
      <c r="A302" s="176" t="n">
        <f aca="false">A301+1</f>
        <v>21</v>
      </c>
      <c r="B302" s="179" t="s">
        <v>1408</v>
      </c>
      <c r="C302" s="178" t="n">
        <v>1970</v>
      </c>
      <c r="D302" s="176"/>
      <c r="E302" s="179" t="s">
        <v>54</v>
      </c>
      <c r="F302" s="176" t="n">
        <v>2</v>
      </c>
      <c r="G302" s="178" t="n">
        <v>2</v>
      </c>
      <c r="H302" s="176" t="n">
        <v>495.4</v>
      </c>
      <c r="I302" s="176"/>
      <c r="J302" s="176"/>
      <c r="K302" s="176" t="n">
        <v>495.4</v>
      </c>
      <c r="L302" s="176" t="n">
        <v>337.4</v>
      </c>
      <c r="M302" s="176" t="n">
        <v>12</v>
      </c>
      <c r="N302" s="208" t="n">
        <v>32060</v>
      </c>
      <c r="O302" s="181" t="n">
        <v>0</v>
      </c>
      <c r="P302" s="181" t="n">
        <v>0</v>
      </c>
      <c r="Q302" s="209" t="n">
        <v>32060</v>
      </c>
      <c r="R302" s="176" t="n">
        <v>2019</v>
      </c>
    </row>
    <row r="303" customFormat="false" ht="12.75" hidden="false" customHeight="false" outlineLevel="0" collapsed="false">
      <c r="A303" s="176" t="n">
        <f aca="false">A302+1</f>
        <v>22</v>
      </c>
      <c r="B303" s="179" t="s">
        <v>1409</v>
      </c>
      <c r="C303" s="178" t="n">
        <v>1934</v>
      </c>
      <c r="D303" s="176"/>
      <c r="E303" s="179" t="s">
        <v>54</v>
      </c>
      <c r="F303" s="176" t="n">
        <v>2</v>
      </c>
      <c r="G303" s="178" t="n">
        <v>2</v>
      </c>
      <c r="H303" s="176" t="n">
        <v>216.1</v>
      </c>
      <c r="I303" s="176"/>
      <c r="J303" s="176"/>
      <c r="K303" s="176" t="n">
        <v>204</v>
      </c>
      <c r="L303" s="176" t="n">
        <v>177.7</v>
      </c>
      <c r="M303" s="176" t="n">
        <v>8</v>
      </c>
      <c r="N303" s="208" t="n">
        <v>13400</v>
      </c>
      <c r="O303" s="181" t="n">
        <v>0</v>
      </c>
      <c r="P303" s="181" t="n">
        <v>0</v>
      </c>
      <c r="Q303" s="209" t="n">
        <v>13400</v>
      </c>
      <c r="R303" s="176" t="n">
        <v>2019</v>
      </c>
    </row>
    <row r="304" customFormat="false" ht="12.75" hidden="false" customHeight="false" outlineLevel="0" collapsed="false">
      <c r="A304" s="176" t="n">
        <f aca="false">A303+1</f>
        <v>23</v>
      </c>
      <c r="B304" s="179" t="s">
        <v>1410</v>
      </c>
      <c r="C304" s="178" t="n">
        <v>1966</v>
      </c>
      <c r="D304" s="176"/>
      <c r="E304" s="179" t="s">
        <v>54</v>
      </c>
      <c r="F304" s="176" t="n">
        <v>2</v>
      </c>
      <c r="G304" s="178" t="n">
        <v>2</v>
      </c>
      <c r="H304" s="176" t="n">
        <v>906.3</v>
      </c>
      <c r="I304" s="176"/>
      <c r="J304" s="176"/>
      <c r="K304" s="176" t="n">
        <v>882</v>
      </c>
      <c r="L304" s="176" t="n">
        <v>532</v>
      </c>
      <c r="M304" s="176" t="n">
        <v>16</v>
      </c>
      <c r="N304" s="208" t="n">
        <v>58660</v>
      </c>
      <c r="O304" s="181" t="n">
        <v>0</v>
      </c>
      <c r="P304" s="181" t="n">
        <v>0</v>
      </c>
      <c r="Q304" s="209" t="n">
        <v>58660</v>
      </c>
      <c r="R304" s="176" t="n">
        <v>2019</v>
      </c>
    </row>
    <row r="305" customFormat="false" ht="12.75" hidden="false" customHeight="false" outlineLevel="0" collapsed="false">
      <c r="A305" s="176" t="n">
        <f aca="false">A304+1</f>
        <v>24</v>
      </c>
      <c r="B305" s="179" t="s">
        <v>1411</v>
      </c>
      <c r="C305" s="178" t="n">
        <v>1965</v>
      </c>
      <c r="D305" s="176"/>
      <c r="E305" s="179" t="s">
        <v>54</v>
      </c>
      <c r="F305" s="176" t="n">
        <v>2</v>
      </c>
      <c r="G305" s="178" t="n">
        <v>1</v>
      </c>
      <c r="H305" s="176" t="n">
        <v>325.52</v>
      </c>
      <c r="I305" s="176"/>
      <c r="J305" s="176"/>
      <c r="K305" s="176" t="n">
        <v>317</v>
      </c>
      <c r="L305" s="176" t="n">
        <v>125.7</v>
      </c>
      <c r="M305" s="176" t="n">
        <v>8</v>
      </c>
      <c r="N305" s="208" t="n">
        <v>21070</v>
      </c>
      <c r="O305" s="181" t="n">
        <v>0</v>
      </c>
      <c r="P305" s="181" t="n">
        <v>0</v>
      </c>
      <c r="Q305" s="209" t="n">
        <v>21070</v>
      </c>
      <c r="R305" s="176" t="n">
        <v>2019</v>
      </c>
    </row>
    <row r="306" customFormat="false" ht="12.75" hidden="false" customHeight="false" outlineLevel="0" collapsed="false">
      <c r="A306" s="176" t="n">
        <f aca="false">A305+1</f>
        <v>25</v>
      </c>
      <c r="B306" s="179" t="s">
        <v>1412</v>
      </c>
      <c r="C306" s="178" t="n">
        <v>1964</v>
      </c>
      <c r="D306" s="176"/>
      <c r="E306" s="179" t="s">
        <v>54</v>
      </c>
      <c r="F306" s="176" t="n">
        <v>2</v>
      </c>
      <c r="G306" s="178" t="n">
        <v>1</v>
      </c>
      <c r="H306" s="176" t="n">
        <v>320</v>
      </c>
      <c r="I306" s="176"/>
      <c r="J306" s="176"/>
      <c r="K306" s="176" t="n">
        <v>302</v>
      </c>
      <c r="L306" s="176" t="n">
        <v>149</v>
      </c>
      <c r="M306" s="176" t="n">
        <v>8</v>
      </c>
      <c r="N306" s="208" t="n">
        <v>20700</v>
      </c>
      <c r="O306" s="181" t="n">
        <v>0</v>
      </c>
      <c r="P306" s="181" t="n">
        <v>0</v>
      </c>
      <c r="Q306" s="209" t="n">
        <v>20700</v>
      </c>
      <c r="R306" s="176" t="n">
        <v>2019</v>
      </c>
    </row>
    <row r="307" customFormat="false" ht="12.75" hidden="false" customHeight="false" outlineLevel="0" collapsed="false">
      <c r="A307" s="176" t="n">
        <f aca="false">A306+1</f>
        <v>26</v>
      </c>
      <c r="B307" s="179" t="s">
        <v>1413</v>
      </c>
      <c r="C307" s="178" t="n">
        <v>1963</v>
      </c>
      <c r="D307" s="176"/>
      <c r="E307" s="179" t="s">
        <v>54</v>
      </c>
      <c r="F307" s="176" t="n">
        <v>2</v>
      </c>
      <c r="G307" s="178" t="n">
        <v>1</v>
      </c>
      <c r="H307" s="176" t="n">
        <v>326</v>
      </c>
      <c r="I307" s="176"/>
      <c r="J307" s="176"/>
      <c r="K307" s="176" t="n">
        <v>303</v>
      </c>
      <c r="L307" s="176" t="n">
        <v>75.8</v>
      </c>
      <c r="M307" s="176" t="n">
        <v>8</v>
      </c>
      <c r="N307" s="208" t="n">
        <v>21100</v>
      </c>
      <c r="O307" s="181" t="n">
        <v>0</v>
      </c>
      <c r="P307" s="181" t="n">
        <v>0</v>
      </c>
      <c r="Q307" s="209" t="n">
        <v>21100</v>
      </c>
      <c r="R307" s="176" t="n">
        <v>2019</v>
      </c>
    </row>
    <row r="308" customFormat="false" ht="12.75" hidden="false" customHeight="false" outlineLevel="0" collapsed="false">
      <c r="A308" s="176" t="n">
        <f aca="false">A307+1</f>
        <v>27</v>
      </c>
      <c r="B308" s="179" t="s">
        <v>1414</v>
      </c>
      <c r="C308" s="178" t="n">
        <v>1963</v>
      </c>
      <c r="D308" s="176"/>
      <c r="E308" s="179" t="s">
        <v>54</v>
      </c>
      <c r="F308" s="176" t="n">
        <v>2</v>
      </c>
      <c r="G308" s="178" t="n">
        <v>1</v>
      </c>
      <c r="H308" s="176" t="n">
        <v>329</v>
      </c>
      <c r="I308" s="176"/>
      <c r="J308" s="176"/>
      <c r="K308" s="176" t="n">
        <v>317</v>
      </c>
      <c r="L308" s="176" t="n">
        <v>162</v>
      </c>
      <c r="M308" s="176" t="n">
        <v>8</v>
      </c>
      <c r="N308" s="208" t="n">
        <v>21300</v>
      </c>
      <c r="O308" s="181" t="n">
        <v>0</v>
      </c>
      <c r="P308" s="181" t="n">
        <v>0</v>
      </c>
      <c r="Q308" s="209" t="n">
        <v>21300</v>
      </c>
      <c r="R308" s="176" t="n">
        <v>2019</v>
      </c>
    </row>
    <row r="309" customFormat="false" ht="12.75" hidden="false" customHeight="false" outlineLevel="0" collapsed="false">
      <c r="A309" s="176" t="n">
        <f aca="false">A308+1</f>
        <v>28</v>
      </c>
      <c r="B309" s="179" t="s">
        <v>1415</v>
      </c>
      <c r="C309" s="178" t="n">
        <v>1962</v>
      </c>
      <c r="D309" s="176"/>
      <c r="E309" s="179" t="s">
        <v>54</v>
      </c>
      <c r="F309" s="176" t="n">
        <v>2</v>
      </c>
      <c r="G309" s="178" t="n">
        <v>1</v>
      </c>
      <c r="H309" s="176" t="n">
        <v>329.2</v>
      </c>
      <c r="I309" s="176"/>
      <c r="J309" s="176"/>
      <c r="K309" s="176" t="n">
        <v>311</v>
      </c>
      <c r="L309" s="176" t="n">
        <v>280.4</v>
      </c>
      <c r="M309" s="176" t="n">
        <v>8</v>
      </c>
      <c r="N309" s="208" t="n">
        <v>21300</v>
      </c>
      <c r="O309" s="181" t="n">
        <v>0</v>
      </c>
      <c r="P309" s="181" t="n">
        <v>0</v>
      </c>
      <c r="Q309" s="209" t="n">
        <v>21300</v>
      </c>
      <c r="R309" s="176" t="n">
        <v>2019</v>
      </c>
    </row>
    <row r="310" customFormat="false" ht="12.75" hidden="false" customHeight="false" outlineLevel="0" collapsed="false">
      <c r="A310" s="176" t="n">
        <f aca="false">A309+1</f>
        <v>29</v>
      </c>
      <c r="B310" s="179" t="s">
        <v>1416</v>
      </c>
      <c r="C310" s="176" t="n">
        <v>1961</v>
      </c>
      <c r="D310" s="176"/>
      <c r="E310" s="179" t="s">
        <v>54</v>
      </c>
      <c r="F310" s="176" t="n">
        <v>2</v>
      </c>
      <c r="G310" s="178" t="n">
        <v>1</v>
      </c>
      <c r="H310" s="176" t="n">
        <v>329.4</v>
      </c>
      <c r="I310" s="176"/>
      <c r="J310" s="176"/>
      <c r="K310" s="176" t="n">
        <v>305</v>
      </c>
      <c r="L310" s="176" t="n">
        <v>323.5</v>
      </c>
      <c r="M310" s="176" t="n">
        <v>8</v>
      </c>
      <c r="N310" s="208" t="n">
        <v>21300</v>
      </c>
      <c r="O310" s="181" t="n">
        <v>0</v>
      </c>
      <c r="P310" s="181" t="n">
        <v>0</v>
      </c>
      <c r="Q310" s="209" t="n">
        <v>21300</v>
      </c>
      <c r="R310" s="176" t="n">
        <v>2019</v>
      </c>
    </row>
    <row r="311" customFormat="false" ht="12.75" hidden="false" customHeight="false" outlineLevel="0" collapsed="false">
      <c r="A311" s="176" t="n">
        <f aca="false">A310+1</f>
        <v>30</v>
      </c>
      <c r="B311" s="179" t="s">
        <v>1417</v>
      </c>
      <c r="C311" s="176" t="n">
        <v>1965</v>
      </c>
      <c r="D311" s="176"/>
      <c r="E311" s="179" t="s">
        <v>54</v>
      </c>
      <c r="F311" s="176" t="n">
        <v>2</v>
      </c>
      <c r="G311" s="178" t="n">
        <v>1</v>
      </c>
      <c r="H311" s="176" t="n">
        <v>326</v>
      </c>
      <c r="I311" s="176"/>
      <c r="J311" s="176"/>
      <c r="K311" s="176" t="n">
        <v>306</v>
      </c>
      <c r="L311" s="176" t="n">
        <v>279.1</v>
      </c>
      <c r="M311" s="176" t="n">
        <v>8</v>
      </c>
      <c r="N311" s="208" t="n">
        <v>21300</v>
      </c>
      <c r="O311" s="181" t="n">
        <v>0</v>
      </c>
      <c r="P311" s="181" t="n">
        <v>0</v>
      </c>
      <c r="Q311" s="209" t="n">
        <v>21300</v>
      </c>
      <c r="R311" s="176" t="n">
        <v>2019</v>
      </c>
    </row>
    <row r="312" customFormat="false" ht="12.75" hidden="false" customHeight="false" outlineLevel="0" collapsed="false">
      <c r="A312" s="176" t="n">
        <f aca="false">A311+1</f>
        <v>31</v>
      </c>
      <c r="B312" s="179" t="s">
        <v>1418</v>
      </c>
      <c r="C312" s="176" t="n">
        <v>1929</v>
      </c>
      <c r="D312" s="176"/>
      <c r="E312" s="179" t="s">
        <v>54</v>
      </c>
      <c r="F312" s="176" t="n">
        <v>2</v>
      </c>
      <c r="G312" s="178" t="n">
        <v>1</v>
      </c>
      <c r="H312" s="176" t="n">
        <v>155.4</v>
      </c>
      <c r="I312" s="176"/>
      <c r="J312" s="176"/>
      <c r="K312" s="176" t="n">
        <v>140.5</v>
      </c>
      <c r="L312" s="176" t="n">
        <v>116.3</v>
      </c>
      <c r="M312" s="176" t="n">
        <v>4</v>
      </c>
      <c r="N312" s="208" t="n">
        <v>10100</v>
      </c>
      <c r="O312" s="181" t="n">
        <v>0</v>
      </c>
      <c r="P312" s="181" t="n">
        <v>0</v>
      </c>
      <c r="Q312" s="209" t="n">
        <v>10100</v>
      </c>
      <c r="R312" s="176" t="n">
        <v>2019</v>
      </c>
    </row>
    <row r="313" customFormat="false" ht="12.75" hidden="false" customHeight="false" outlineLevel="0" collapsed="false">
      <c r="A313" s="176" t="n">
        <f aca="false">A312+1</f>
        <v>32</v>
      </c>
      <c r="B313" s="179" t="s">
        <v>1419</v>
      </c>
      <c r="C313" s="176" t="n">
        <v>1961</v>
      </c>
      <c r="D313" s="176"/>
      <c r="E313" s="179" t="s">
        <v>54</v>
      </c>
      <c r="F313" s="176" t="n">
        <v>2</v>
      </c>
      <c r="G313" s="178" t="n">
        <v>1</v>
      </c>
      <c r="H313" s="176" t="n">
        <v>327.4</v>
      </c>
      <c r="I313" s="176"/>
      <c r="J313" s="176"/>
      <c r="K313" s="176" t="n">
        <v>294.8</v>
      </c>
      <c r="L313" s="176" t="n">
        <v>249</v>
      </c>
      <c r="M313" s="176" t="n">
        <v>8</v>
      </c>
      <c r="N313" s="208" t="n">
        <v>21200</v>
      </c>
      <c r="O313" s="181" t="n">
        <v>0</v>
      </c>
      <c r="P313" s="181" t="n">
        <v>0</v>
      </c>
      <c r="Q313" s="209" t="n">
        <v>21200</v>
      </c>
      <c r="R313" s="176" t="n">
        <v>2019</v>
      </c>
    </row>
    <row r="314" customFormat="false" ht="12.75" hidden="false" customHeight="false" outlineLevel="0" collapsed="false">
      <c r="A314" s="176" t="n">
        <f aca="false">A313+1</f>
        <v>33</v>
      </c>
      <c r="B314" s="179" t="s">
        <v>1420</v>
      </c>
      <c r="C314" s="176" t="n">
        <v>1961</v>
      </c>
      <c r="D314" s="176"/>
      <c r="E314" s="179" t="s">
        <v>54</v>
      </c>
      <c r="F314" s="176" t="n">
        <v>2</v>
      </c>
      <c r="G314" s="178" t="n">
        <v>1</v>
      </c>
      <c r="H314" s="176" t="n">
        <v>334.3</v>
      </c>
      <c r="I314" s="176"/>
      <c r="J314" s="176"/>
      <c r="K314" s="176" t="n">
        <v>304.5</v>
      </c>
      <c r="L314" s="176" t="n">
        <v>195.2</v>
      </c>
      <c r="M314" s="176" t="n">
        <v>8</v>
      </c>
      <c r="N314" s="208" t="n">
        <v>21650</v>
      </c>
      <c r="O314" s="181" t="n">
        <v>0</v>
      </c>
      <c r="P314" s="181" t="n">
        <v>0</v>
      </c>
      <c r="Q314" s="209" t="n">
        <v>21650</v>
      </c>
      <c r="R314" s="176" t="n">
        <v>2019</v>
      </c>
    </row>
    <row r="315" s="9" customFormat="true" ht="12.75" hidden="false" customHeight="false" outlineLevel="0" collapsed="false">
      <c r="A315" s="176" t="n">
        <f aca="false">A314+1</f>
        <v>34</v>
      </c>
      <c r="B315" s="179" t="s">
        <v>1421</v>
      </c>
      <c r="C315" s="176" t="n">
        <v>1969</v>
      </c>
      <c r="D315" s="176"/>
      <c r="E315" s="179" t="s">
        <v>54</v>
      </c>
      <c r="F315" s="176" t="n">
        <v>2</v>
      </c>
      <c r="G315" s="178" t="n">
        <v>1</v>
      </c>
      <c r="H315" s="176" t="n">
        <v>506.1</v>
      </c>
      <c r="I315" s="176"/>
      <c r="J315" s="176"/>
      <c r="K315" s="176" t="n">
        <v>481</v>
      </c>
      <c r="L315" s="176" t="n">
        <v>365.5</v>
      </c>
      <c r="M315" s="176" t="n">
        <v>12</v>
      </c>
      <c r="N315" s="208" t="n">
        <v>32750</v>
      </c>
      <c r="O315" s="181" t="n">
        <v>0</v>
      </c>
      <c r="P315" s="181" t="n">
        <v>0</v>
      </c>
      <c r="Q315" s="209" t="n">
        <v>32750</v>
      </c>
      <c r="R315" s="176" t="n">
        <v>2019</v>
      </c>
    </row>
    <row r="316" customFormat="false" ht="12.75" hidden="false" customHeight="true" outlineLevel="0" collapsed="false">
      <c r="A316" s="185" t="s">
        <v>369</v>
      </c>
      <c r="B316" s="185"/>
      <c r="C316" s="186" t="n">
        <v>34</v>
      </c>
      <c r="D316" s="187"/>
      <c r="E316" s="185"/>
      <c r="F316" s="187"/>
      <c r="G316" s="186"/>
      <c r="H316" s="188" t="n">
        <f aca="false">SUM(H282:H315)</f>
        <v>12741.35</v>
      </c>
      <c r="I316" s="188" t="n">
        <f aca="false">SUM(I282:I315)</f>
        <v>0</v>
      </c>
      <c r="J316" s="188" t="n">
        <f aca="false">SUM(J282:J315)</f>
        <v>0</v>
      </c>
      <c r="K316" s="188" t="n">
        <f aca="false">SUM(K282:K315)</f>
        <v>11561</v>
      </c>
      <c r="L316" s="188" t="n">
        <f aca="false">SUM(L282:L315)</f>
        <v>9814.93</v>
      </c>
      <c r="M316" s="188" t="n">
        <f aca="false">SUM(M282:M315)</f>
        <v>299</v>
      </c>
      <c r="N316" s="188" t="n">
        <f aca="false">SUM(N282:N315)</f>
        <v>824300</v>
      </c>
      <c r="O316" s="188"/>
      <c r="P316" s="188"/>
      <c r="Q316" s="188" t="n">
        <f aca="false">SUM(Q282:Q315)</f>
        <v>824300</v>
      </c>
      <c r="R316" s="189"/>
    </row>
    <row r="317" customFormat="false" ht="12.75" hidden="false" customHeight="true" outlineLevel="0" collapsed="false">
      <c r="A317" s="190" t="s">
        <v>380</v>
      </c>
      <c r="B317" s="190"/>
      <c r="C317" s="191"/>
      <c r="D317" s="192"/>
      <c r="E317" s="190"/>
      <c r="F317" s="192"/>
      <c r="G317" s="191"/>
      <c r="H317" s="192"/>
      <c r="I317" s="192"/>
      <c r="J317" s="192"/>
      <c r="K317" s="192"/>
      <c r="L317" s="192"/>
      <c r="M317" s="192"/>
      <c r="N317" s="193"/>
      <c r="O317" s="193"/>
      <c r="P317" s="193"/>
      <c r="Q317" s="194"/>
      <c r="R317" s="195"/>
    </row>
    <row r="318" customFormat="false" ht="12.75" hidden="false" customHeight="false" outlineLevel="0" collapsed="false">
      <c r="A318" s="176"/>
      <c r="B318" s="177" t="s">
        <v>381</v>
      </c>
      <c r="C318" s="178"/>
      <c r="D318" s="176"/>
      <c r="E318" s="179"/>
      <c r="F318" s="176"/>
      <c r="G318" s="178"/>
      <c r="H318" s="176"/>
      <c r="I318" s="176"/>
      <c r="J318" s="176"/>
      <c r="K318" s="176"/>
      <c r="L318" s="176"/>
      <c r="M318" s="176"/>
      <c r="N318" s="181"/>
      <c r="O318" s="181"/>
      <c r="P318" s="181"/>
      <c r="Q318" s="182"/>
      <c r="R318" s="176" t="n">
        <v>2019</v>
      </c>
    </row>
    <row r="319" customFormat="false" ht="12.75" hidden="false" customHeight="false" outlineLevel="0" collapsed="false">
      <c r="A319" s="176" t="n">
        <v>1</v>
      </c>
      <c r="B319" s="179" t="s">
        <v>1422</v>
      </c>
      <c r="C319" s="178" t="n">
        <v>1961</v>
      </c>
      <c r="D319" s="176"/>
      <c r="E319" s="179" t="s">
        <v>183</v>
      </c>
      <c r="F319" s="176" t="n">
        <v>2</v>
      </c>
      <c r="G319" s="178" t="n">
        <v>2</v>
      </c>
      <c r="H319" s="176" t="n">
        <v>516.9</v>
      </c>
      <c r="I319" s="176"/>
      <c r="J319" s="176"/>
      <c r="K319" s="176" t="n">
        <v>475.8</v>
      </c>
      <c r="L319" s="176" t="n">
        <v>232.8</v>
      </c>
      <c r="M319" s="176" t="n">
        <v>15</v>
      </c>
      <c r="N319" s="208" t="n">
        <v>33450</v>
      </c>
      <c r="O319" s="181" t="n">
        <v>0</v>
      </c>
      <c r="P319" s="181" t="n">
        <v>0</v>
      </c>
      <c r="Q319" s="209" t="n">
        <v>33450</v>
      </c>
      <c r="R319" s="176" t="n">
        <v>2019</v>
      </c>
    </row>
    <row r="320" customFormat="false" ht="12.75" hidden="false" customHeight="false" outlineLevel="0" collapsed="false">
      <c r="A320" s="176" t="n">
        <v>2</v>
      </c>
      <c r="B320" s="179" t="s">
        <v>1423</v>
      </c>
      <c r="C320" s="178" t="n">
        <v>1958</v>
      </c>
      <c r="D320" s="176"/>
      <c r="E320" s="179" t="s">
        <v>183</v>
      </c>
      <c r="F320" s="176" t="n">
        <v>2</v>
      </c>
      <c r="G320" s="178" t="n">
        <v>1</v>
      </c>
      <c r="H320" s="176" t="n">
        <v>585.7</v>
      </c>
      <c r="I320" s="176"/>
      <c r="J320" s="176"/>
      <c r="K320" s="176" t="n">
        <v>537.9</v>
      </c>
      <c r="L320" s="176" t="n">
        <v>329.5</v>
      </c>
      <c r="M320" s="176" t="n">
        <v>8</v>
      </c>
      <c r="N320" s="208" t="n">
        <v>37900</v>
      </c>
      <c r="O320" s="181" t="n">
        <v>0</v>
      </c>
      <c r="P320" s="181" t="n">
        <v>0</v>
      </c>
      <c r="Q320" s="209" t="n">
        <v>37900</v>
      </c>
      <c r="R320" s="176" t="n">
        <v>2019</v>
      </c>
    </row>
    <row r="321" customFormat="false" ht="12.75" hidden="false" customHeight="false" outlineLevel="0" collapsed="false">
      <c r="A321" s="176" t="n">
        <v>3</v>
      </c>
      <c r="B321" s="179" t="s">
        <v>1424</v>
      </c>
      <c r="C321" s="178" t="n">
        <v>1944</v>
      </c>
      <c r="D321" s="176"/>
      <c r="E321" s="179" t="s">
        <v>183</v>
      </c>
      <c r="F321" s="176" t="n">
        <v>2</v>
      </c>
      <c r="G321" s="178" t="n">
        <v>1</v>
      </c>
      <c r="H321" s="176" t="n">
        <v>382.9</v>
      </c>
      <c r="I321" s="176"/>
      <c r="J321" s="176"/>
      <c r="K321" s="176" t="n">
        <v>347.2</v>
      </c>
      <c r="L321" s="176" t="n">
        <v>237.2</v>
      </c>
      <c r="M321" s="176" t="n">
        <v>10</v>
      </c>
      <c r="N321" s="208" t="n">
        <v>24800</v>
      </c>
      <c r="O321" s="181" t="n">
        <v>0</v>
      </c>
      <c r="P321" s="181" t="n">
        <v>0</v>
      </c>
      <c r="Q321" s="209" t="n">
        <v>24800</v>
      </c>
      <c r="R321" s="176" t="n">
        <v>2019</v>
      </c>
    </row>
    <row r="322" customFormat="false" ht="12.75" hidden="false" customHeight="false" outlineLevel="0" collapsed="false">
      <c r="A322" s="176" t="n">
        <v>4</v>
      </c>
      <c r="B322" s="179" t="s">
        <v>1425</v>
      </c>
      <c r="C322" s="176" t="n">
        <v>1958</v>
      </c>
      <c r="D322" s="176"/>
      <c r="E322" s="179" t="s">
        <v>183</v>
      </c>
      <c r="F322" s="176" t="n">
        <v>2</v>
      </c>
      <c r="G322" s="178" t="n">
        <v>1</v>
      </c>
      <c r="H322" s="176" t="n">
        <v>300.6</v>
      </c>
      <c r="I322" s="176"/>
      <c r="J322" s="176"/>
      <c r="K322" s="176" t="n">
        <v>213</v>
      </c>
      <c r="L322" s="176" t="n">
        <v>174.8</v>
      </c>
      <c r="M322" s="176" t="n">
        <v>8</v>
      </c>
      <c r="N322" s="208" t="n">
        <v>19450</v>
      </c>
      <c r="O322" s="181" t="n">
        <v>0</v>
      </c>
      <c r="P322" s="181" t="n">
        <v>0</v>
      </c>
      <c r="Q322" s="209" t="n">
        <v>19450</v>
      </c>
      <c r="R322" s="176" t="n">
        <v>2019</v>
      </c>
    </row>
    <row r="323" customFormat="false" ht="12.75" hidden="false" customHeight="false" outlineLevel="0" collapsed="false">
      <c r="A323" s="176" t="n">
        <v>5</v>
      </c>
      <c r="B323" s="179" t="s">
        <v>1426</v>
      </c>
      <c r="C323" s="176" t="n">
        <v>1950</v>
      </c>
      <c r="D323" s="176"/>
      <c r="E323" s="179" t="s">
        <v>183</v>
      </c>
      <c r="F323" s="176" t="n">
        <v>2</v>
      </c>
      <c r="G323" s="178" t="n">
        <v>1</v>
      </c>
      <c r="H323" s="176" t="n">
        <v>586.1</v>
      </c>
      <c r="I323" s="212"/>
      <c r="J323" s="176"/>
      <c r="K323" s="212" t="n">
        <v>538.7</v>
      </c>
      <c r="L323" s="176" t="n">
        <v>226.4</v>
      </c>
      <c r="M323" s="176" t="n">
        <v>9</v>
      </c>
      <c r="N323" s="208" t="n">
        <v>37930</v>
      </c>
      <c r="O323" s="181" t="n">
        <v>0</v>
      </c>
      <c r="P323" s="181" t="n">
        <v>0</v>
      </c>
      <c r="Q323" s="209" t="n">
        <v>37930</v>
      </c>
      <c r="R323" s="176" t="n">
        <v>2019</v>
      </c>
    </row>
    <row r="324" customFormat="false" ht="12.75" hidden="false" customHeight="false" outlineLevel="0" collapsed="false">
      <c r="A324" s="176" t="n">
        <v>6</v>
      </c>
      <c r="B324" s="179" t="s">
        <v>1427</v>
      </c>
      <c r="C324" s="176" t="n">
        <v>1951</v>
      </c>
      <c r="D324" s="176"/>
      <c r="E324" s="179" t="s">
        <v>183</v>
      </c>
      <c r="F324" s="176" t="n">
        <v>2</v>
      </c>
      <c r="G324" s="178" t="n">
        <v>1</v>
      </c>
      <c r="H324" s="176" t="n">
        <v>585.9</v>
      </c>
      <c r="I324" s="212"/>
      <c r="J324" s="176"/>
      <c r="K324" s="212" t="n">
        <v>538.2</v>
      </c>
      <c r="L324" s="176" t="n">
        <v>144.6</v>
      </c>
      <c r="M324" s="176" t="n">
        <v>9</v>
      </c>
      <c r="N324" s="208" t="n">
        <v>37920</v>
      </c>
      <c r="O324" s="181" t="n">
        <v>0</v>
      </c>
      <c r="P324" s="181" t="n">
        <v>0</v>
      </c>
      <c r="Q324" s="209" t="n">
        <v>37920</v>
      </c>
      <c r="R324" s="176" t="n">
        <v>2019</v>
      </c>
    </row>
    <row r="325" customFormat="false" ht="12.75" hidden="false" customHeight="false" outlineLevel="0" collapsed="false">
      <c r="A325" s="176" t="n">
        <v>7</v>
      </c>
      <c r="B325" s="179" t="s">
        <v>1428</v>
      </c>
      <c r="C325" s="176" t="n">
        <v>1951</v>
      </c>
      <c r="D325" s="176"/>
      <c r="E325" s="179" t="s">
        <v>202</v>
      </c>
      <c r="F325" s="176" t="n">
        <v>2</v>
      </c>
      <c r="G325" s="178" t="n">
        <v>3</v>
      </c>
      <c r="H325" s="176" t="n">
        <v>1329.7</v>
      </c>
      <c r="I325" s="212"/>
      <c r="J325" s="176"/>
      <c r="K325" s="212" t="n">
        <v>1204.4</v>
      </c>
      <c r="L325" s="176" t="n">
        <v>1003.9</v>
      </c>
      <c r="M325" s="176" t="n">
        <v>27</v>
      </c>
      <c r="N325" s="208" t="n">
        <v>86050</v>
      </c>
      <c r="O325" s="181" t="n">
        <v>0</v>
      </c>
      <c r="P325" s="181" t="n">
        <v>0</v>
      </c>
      <c r="Q325" s="209" t="n">
        <v>86050</v>
      </c>
      <c r="R325" s="176" t="n">
        <v>2019</v>
      </c>
    </row>
    <row r="326" customFormat="false" ht="12.75" hidden="false" customHeight="false" outlineLevel="0" collapsed="false">
      <c r="A326" s="176" t="n">
        <v>8</v>
      </c>
      <c r="B326" s="179" t="s">
        <v>1429</v>
      </c>
      <c r="C326" s="176" t="n">
        <v>1949</v>
      </c>
      <c r="D326" s="176"/>
      <c r="E326" s="179" t="s">
        <v>202</v>
      </c>
      <c r="F326" s="176" t="n">
        <v>2</v>
      </c>
      <c r="G326" s="178" t="n">
        <v>1</v>
      </c>
      <c r="H326" s="176" t="n">
        <v>556.7</v>
      </c>
      <c r="I326" s="212"/>
      <c r="J326" s="176"/>
      <c r="K326" s="212" t="n">
        <v>508.7</v>
      </c>
      <c r="L326" s="176" t="n">
        <v>338.7</v>
      </c>
      <c r="M326" s="176" t="n">
        <v>9</v>
      </c>
      <c r="N326" s="208" t="n">
        <v>36030</v>
      </c>
      <c r="O326" s="181" t="n">
        <v>0</v>
      </c>
      <c r="P326" s="181" t="n">
        <v>0</v>
      </c>
      <c r="Q326" s="209" t="n">
        <v>36030</v>
      </c>
      <c r="R326" s="176" t="n">
        <v>2019</v>
      </c>
    </row>
    <row r="327" customFormat="false" ht="12.75" hidden="false" customHeight="false" outlineLevel="0" collapsed="false">
      <c r="A327" s="176" t="n">
        <v>9</v>
      </c>
      <c r="B327" s="179" t="s">
        <v>1430</v>
      </c>
      <c r="C327" s="176" t="n">
        <v>1950</v>
      </c>
      <c r="D327" s="176"/>
      <c r="E327" s="179" t="s">
        <v>202</v>
      </c>
      <c r="F327" s="176" t="n">
        <v>2</v>
      </c>
      <c r="G327" s="178" t="n">
        <v>1</v>
      </c>
      <c r="H327" s="176" t="n">
        <v>518.5</v>
      </c>
      <c r="I327" s="212"/>
      <c r="J327" s="176"/>
      <c r="K327" s="212" t="n">
        <v>472.9</v>
      </c>
      <c r="L327" s="176" t="n">
        <v>372.7</v>
      </c>
      <c r="M327" s="176" t="n">
        <v>10</v>
      </c>
      <c r="N327" s="208" t="n">
        <v>33560</v>
      </c>
      <c r="O327" s="181" t="n">
        <v>0</v>
      </c>
      <c r="P327" s="181" t="n">
        <v>0</v>
      </c>
      <c r="Q327" s="209" t="n">
        <v>33560</v>
      </c>
      <c r="R327" s="176" t="n">
        <v>2019</v>
      </c>
    </row>
    <row r="328" customFormat="false" ht="12.75" hidden="false" customHeight="false" outlineLevel="0" collapsed="false">
      <c r="A328" s="176" t="n">
        <v>10</v>
      </c>
      <c r="B328" s="179" t="s">
        <v>1431</v>
      </c>
      <c r="C328" s="176" t="n">
        <v>1958</v>
      </c>
      <c r="D328" s="176"/>
      <c r="E328" s="179" t="s">
        <v>183</v>
      </c>
      <c r="F328" s="176" t="n">
        <v>2</v>
      </c>
      <c r="G328" s="178" t="n">
        <v>1</v>
      </c>
      <c r="H328" s="176" t="n">
        <v>428.8</v>
      </c>
      <c r="I328" s="212"/>
      <c r="J328" s="176"/>
      <c r="K328" s="212" t="n">
        <v>394.2</v>
      </c>
      <c r="L328" s="176" t="n">
        <v>104.1</v>
      </c>
      <c r="M328" s="176" t="n">
        <v>8</v>
      </c>
      <c r="N328" s="208" t="n">
        <v>27750</v>
      </c>
      <c r="O328" s="181" t="n">
        <v>0</v>
      </c>
      <c r="P328" s="181" t="n">
        <v>0</v>
      </c>
      <c r="Q328" s="209" t="n">
        <v>27750</v>
      </c>
      <c r="R328" s="176" t="n">
        <v>2019</v>
      </c>
    </row>
    <row r="329" customFormat="false" ht="22.5" hidden="false" customHeight="false" outlineLevel="0" collapsed="false">
      <c r="A329" s="176" t="n">
        <v>11</v>
      </c>
      <c r="B329" s="179" t="s">
        <v>1432</v>
      </c>
      <c r="C329" s="176" t="n">
        <v>1963</v>
      </c>
      <c r="D329" s="176"/>
      <c r="E329" s="179" t="s">
        <v>1433</v>
      </c>
      <c r="F329" s="176" t="n">
        <v>2</v>
      </c>
      <c r="G329" s="178" t="n">
        <v>2</v>
      </c>
      <c r="H329" s="176" t="n">
        <v>408.1</v>
      </c>
      <c r="I329" s="212"/>
      <c r="J329" s="176"/>
      <c r="K329" s="212" t="n">
        <v>370.3</v>
      </c>
      <c r="L329" s="176" t="n">
        <v>101.4</v>
      </c>
      <c r="M329" s="176" t="n">
        <v>8</v>
      </c>
      <c r="N329" s="208" t="n">
        <v>26400</v>
      </c>
      <c r="O329" s="181" t="n">
        <v>0</v>
      </c>
      <c r="P329" s="181" t="n">
        <v>0</v>
      </c>
      <c r="Q329" s="209" t="n">
        <v>26400</v>
      </c>
      <c r="R329" s="176" t="n">
        <v>2019</v>
      </c>
    </row>
    <row r="330" customFormat="false" ht="22.5" hidden="false" customHeight="false" outlineLevel="0" collapsed="false">
      <c r="A330" s="176" t="n">
        <v>12</v>
      </c>
      <c r="B330" s="179" t="s">
        <v>1434</v>
      </c>
      <c r="C330" s="176" t="n">
        <v>1963</v>
      </c>
      <c r="D330" s="176"/>
      <c r="E330" s="179" t="s">
        <v>1433</v>
      </c>
      <c r="F330" s="176" t="n">
        <v>2</v>
      </c>
      <c r="G330" s="178" t="n">
        <v>2</v>
      </c>
      <c r="H330" s="176" t="n">
        <v>429.5</v>
      </c>
      <c r="I330" s="212"/>
      <c r="J330" s="176"/>
      <c r="K330" s="212" t="n">
        <v>389.6</v>
      </c>
      <c r="L330" s="176" t="n">
        <v>141.7</v>
      </c>
      <c r="M330" s="176" t="n">
        <v>8</v>
      </c>
      <c r="N330" s="208" t="n">
        <v>27800</v>
      </c>
      <c r="O330" s="181" t="n">
        <v>0</v>
      </c>
      <c r="P330" s="181" t="n">
        <v>0</v>
      </c>
      <c r="Q330" s="209" t="n">
        <v>27800</v>
      </c>
      <c r="R330" s="176" t="n">
        <v>2019</v>
      </c>
    </row>
    <row r="331" customFormat="false" ht="12.75" hidden="false" customHeight="false" outlineLevel="0" collapsed="false">
      <c r="A331" s="176" t="n">
        <v>13</v>
      </c>
      <c r="B331" s="179" t="s">
        <v>1435</v>
      </c>
      <c r="C331" s="178" t="n">
        <v>1959</v>
      </c>
      <c r="D331" s="176"/>
      <c r="E331" s="179" t="s">
        <v>183</v>
      </c>
      <c r="F331" s="176" t="n">
        <v>2</v>
      </c>
      <c r="G331" s="178" t="n">
        <v>1</v>
      </c>
      <c r="H331" s="176" t="n">
        <v>366.7</v>
      </c>
      <c r="I331" s="212"/>
      <c r="J331" s="176"/>
      <c r="K331" s="212" t="n">
        <v>314.3</v>
      </c>
      <c r="L331" s="176" t="n">
        <v>275.6</v>
      </c>
      <c r="M331" s="176" t="n">
        <v>8</v>
      </c>
      <c r="N331" s="208" t="n">
        <v>23750</v>
      </c>
      <c r="O331" s="181" t="n">
        <v>0</v>
      </c>
      <c r="P331" s="181" t="n">
        <v>0</v>
      </c>
      <c r="Q331" s="209" t="n">
        <v>23750</v>
      </c>
      <c r="R331" s="176" t="n">
        <v>2019</v>
      </c>
    </row>
    <row r="332" customFormat="false" ht="12.75" hidden="false" customHeight="false" outlineLevel="0" collapsed="false">
      <c r="A332" s="176" t="n">
        <v>14</v>
      </c>
      <c r="B332" s="179" t="s">
        <v>1436</v>
      </c>
      <c r="C332" s="178" t="n">
        <v>1959</v>
      </c>
      <c r="D332" s="176"/>
      <c r="E332" s="179" t="s">
        <v>183</v>
      </c>
      <c r="F332" s="176" t="n">
        <v>2</v>
      </c>
      <c r="G332" s="178" t="n">
        <v>1</v>
      </c>
      <c r="H332" s="176" t="n">
        <v>350.1</v>
      </c>
      <c r="I332" s="212"/>
      <c r="J332" s="176"/>
      <c r="K332" s="212" t="n">
        <v>298.5</v>
      </c>
      <c r="L332" s="176" t="n">
        <v>224.3</v>
      </c>
      <c r="M332" s="176" t="n">
        <v>8</v>
      </c>
      <c r="N332" s="208" t="n">
        <v>22700</v>
      </c>
      <c r="O332" s="181" t="n">
        <v>0</v>
      </c>
      <c r="P332" s="181" t="n">
        <v>0</v>
      </c>
      <c r="Q332" s="209" t="n">
        <v>22700</v>
      </c>
      <c r="R332" s="176" t="n">
        <v>2019</v>
      </c>
    </row>
    <row r="333" customFormat="false" ht="12.75" hidden="false" customHeight="false" outlineLevel="0" collapsed="false">
      <c r="A333" s="176" t="n">
        <v>15</v>
      </c>
      <c r="B333" s="179" t="s">
        <v>1437</v>
      </c>
      <c r="C333" s="178" t="n">
        <v>1965</v>
      </c>
      <c r="D333" s="176"/>
      <c r="E333" s="179" t="s">
        <v>183</v>
      </c>
      <c r="F333" s="176" t="n">
        <v>2</v>
      </c>
      <c r="G333" s="178" t="n">
        <v>2</v>
      </c>
      <c r="H333" s="176" t="n">
        <v>478.1</v>
      </c>
      <c r="I333" s="212"/>
      <c r="J333" s="176"/>
      <c r="K333" s="212" t="n">
        <v>357.1</v>
      </c>
      <c r="L333" s="176" t="n">
        <v>357.1</v>
      </c>
      <c r="M333" s="176" t="n">
        <v>13</v>
      </c>
      <c r="N333" s="208" t="n">
        <v>30950</v>
      </c>
      <c r="O333" s="181" t="n">
        <v>0</v>
      </c>
      <c r="P333" s="181" t="n">
        <v>0</v>
      </c>
      <c r="Q333" s="209" t="n">
        <v>30950</v>
      </c>
      <c r="R333" s="176" t="n">
        <v>2019</v>
      </c>
    </row>
    <row r="334" customFormat="false" ht="12.75" hidden="false" customHeight="false" outlineLevel="0" collapsed="false">
      <c r="A334" s="176" t="n">
        <v>16</v>
      </c>
      <c r="B334" s="179" t="s">
        <v>1438</v>
      </c>
      <c r="C334" s="176" t="n">
        <v>1951</v>
      </c>
      <c r="D334" s="176"/>
      <c r="E334" s="179" t="s">
        <v>183</v>
      </c>
      <c r="F334" s="176" t="n">
        <v>2</v>
      </c>
      <c r="G334" s="178" t="n">
        <v>1</v>
      </c>
      <c r="H334" s="176" t="n">
        <v>581.2</v>
      </c>
      <c r="I334" s="212"/>
      <c r="J334" s="176"/>
      <c r="K334" s="212" t="n">
        <v>533.6</v>
      </c>
      <c r="L334" s="176" t="n">
        <v>329.7</v>
      </c>
      <c r="M334" s="176" t="n">
        <v>8</v>
      </c>
      <c r="N334" s="208" t="n">
        <v>37600</v>
      </c>
      <c r="O334" s="181" t="n">
        <v>0</v>
      </c>
      <c r="P334" s="181" t="n">
        <v>0</v>
      </c>
      <c r="Q334" s="209" t="n">
        <v>37600</v>
      </c>
      <c r="R334" s="176" t="n">
        <v>2019</v>
      </c>
    </row>
    <row r="335" s="9" customFormat="true" ht="12.75" hidden="false" customHeight="false" outlineLevel="0" collapsed="false">
      <c r="A335" s="176" t="n">
        <v>17</v>
      </c>
      <c r="B335" s="179" t="s">
        <v>1439</v>
      </c>
      <c r="C335" s="176" t="n">
        <v>1951</v>
      </c>
      <c r="D335" s="176"/>
      <c r="E335" s="179" t="s">
        <v>202</v>
      </c>
      <c r="F335" s="176" t="n">
        <v>2</v>
      </c>
      <c r="G335" s="178" t="n">
        <v>3</v>
      </c>
      <c r="H335" s="176" t="n">
        <v>1308.5</v>
      </c>
      <c r="I335" s="212"/>
      <c r="J335" s="176"/>
      <c r="K335" s="212" t="n">
        <v>1181.9</v>
      </c>
      <c r="L335" s="176" t="n">
        <v>907</v>
      </c>
      <c r="M335" s="176" t="n">
        <v>26</v>
      </c>
      <c r="N335" s="208" t="n">
        <v>84700</v>
      </c>
      <c r="O335" s="181" t="n">
        <v>0</v>
      </c>
      <c r="P335" s="181" t="n">
        <v>0</v>
      </c>
      <c r="Q335" s="209" t="n">
        <v>84700</v>
      </c>
      <c r="R335" s="176" t="n">
        <v>2019</v>
      </c>
    </row>
    <row r="336" customFormat="false" ht="12.75" hidden="false" customHeight="false" outlineLevel="0" collapsed="false">
      <c r="A336" s="176" t="n">
        <v>18</v>
      </c>
      <c r="B336" s="179" t="s">
        <v>1440</v>
      </c>
      <c r="C336" s="176" t="n">
        <v>1952</v>
      </c>
      <c r="D336" s="176"/>
      <c r="E336" s="179" t="s">
        <v>183</v>
      </c>
      <c r="F336" s="176" t="n">
        <v>2</v>
      </c>
      <c r="G336" s="178" t="n">
        <v>1</v>
      </c>
      <c r="H336" s="176" t="n">
        <v>595.3</v>
      </c>
      <c r="I336" s="212"/>
      <c r="J336" s="176"/>
      <c r="K336" s="212" t="n">
        <v>545.9</v>
      </c>
      <c r="L336" s="176" t="n">
        <v>83.9</v>
      </c>
      <c r="M336" s="176" t="n">
        <v>10</v>
      </c>
      <c r="N336" s="208" t="n">
        <v>38530</v>
      </c>
      <c r="O336" s="181" t="n">
        <v>0</v>
      </c>
      <c r="P336" s="181" t="n">
        <v>0</v>
      </c>
      <c r="Q336" s="209" t="n">
        <v>38530</v>
      </c>
      <c r="R336" s="176" t="n">
        <v>2019</v>
      </c>
    </row>
    <row r="337" customFormat="false" ht="12.75" hidden="false" customHeight="false" outlineLevel="0" collapsed="false">
      <c r="A337" s="176" t="n">
        <v>19</v>
      </c>
      <c r="B337" s="179" t="s">
        <v>1441</v>
      </c>
      <c r="C337" s="176" t="n">
        <v>1951</v>
      </c>
      <c r="D337" s="176"/>
      <c r="E337" s="179" t="s">
        <v>183</v>
      </c>
      <c r="F337" s="176" t="n">
        <v>2</v>
      </c>
      <c r="G337" s="178" t="n">
        <v>1</v>
      </c>
      <c r="H337" s="176" t="n">
        <v>585</v>
      </c>
      <c r="I337" s="212"/>
      <c r="J337" s="176"/>
      <c r="K337" s="212" t="n">
        <v>537.2</v>
      </c>
      <c r="L337" s="176" t="n">
        <v>425.1</v>
      </c>
      <c r="M337" s="176" t="n">
        <v>9</v>
      </c>
      <c r="N337" s="208" t="n">
        <v>37860</v>
      </c>
      <c r="O337" s="181" t="n">
        <v>0</v>
      </c>
      <c r="P337" s="181" t="n">
        <v>0</v>
      </c>
      <c r="Q337" s="209" t="n">
        <v>37860</v>
      </c>
      <c r="R337" s="176" t="n">
        <v>2019</v>
      </c>
    </row>
    <row r="338" customFormat="false" ht="12.75" hidden="false" customHeight="false" outlineLevel="0" collapsed="false">
      <c r="A338" s="176" t="n">
        <v>20</v>
      </c>
      <c r="B338" s="179" t="s">
        <v>1442</v>
      </c>
      <c r="C338" s="176" t="n">
        <v>1948</v>
      </c>
      <c r="D338" s="176"/>
      <c r="E338" s="179" t="s">
        <v>183</v>
      </c>
      <c r="F338" s="176" t="n">
        <v>2</v>
      </c>
      <c r="G338" s="178" t="n">
        <v>1</v>
      </c>
      <c r="H338" s="176" t="n">
        <v>255.8</v>
      </c>
      <c r="I338" s="212"/>
      <c r="J338" s="176"/>
      <c r="K338" s="212" t="n">
        <v>234.3</v>
      </c>
      <c r="L338" s="176" t="n">
        <v>58.1</v>
      </c>
      <c r="M338" s="176" t="n">
        <v>4</v>
      </c>
      <c r="N338" s="208" t="n">
        <v>16560</v>
      </c>
      <c r="O338" s="181" t="n">
        <v>0</v>
      </c>
      <c r="P338" s="181" t="n">
        <v>0</v>
      </c>
      <c r="Q338" s="209" t="n">
        <v>16560</v>
      </c>
      <c r="R338" s="176" t="n">
        <v>2019</v>
      </c>
    </row>
    <row r="339" customFormat="false" ht="12.75" hidden="false" customHeight="false" outlineLevel="0" collapsed="false">
      <c r="A339" s="176" t="n">
        <v>21</v>
      </c>
      <c r="B339" s="179" t="s">
        <v>1443</v>
      </c>
      <c r="C339" s="176" t="n">
        <v>1949</v>
      </c>
      <c r="D339" s="176"/>
      <c r="E339" s="179" t="s">
        <v>183</v>
      </c>
      <c r="F339" s="176" t="n">
        <v>2</v>
      </c>
      <c r="G339" s="178" t="n">
        <v>1</v>
      </c>
      <c r="H339" s="176" t="n">
        <v>580.6</v>
      </c>
      <c r="I339" s="212"/>
      <c r="J339" s="176"/>
      <c r="K339" s="212" t="n">
        <v>532.2</v>
      </c>
      <c r="L339" s="176" t="n">
        <v>467.4</v>
      </c>
      <c r="M339" s="176" t="n">
        <v>11</v>
      </c>
      <c r="N339" s="208" t="n">
        <v>37580</v>
      </c>
      <c r="O339" s="181" t="n">
        <v>0</v>
      </c>
      <c r="P339" s="181" t="n">
        <v>0</v>
      </c>
      <c r="Q339" s="209" t="n">
        <v>37580</v>
      </c>
      <c r="R339" s="176" t="n">
        <v>2019</v>
      </c>
    </row>
    <row r="340" customFormat="false" ht="12.75" hidden="false" customHeight="false" outlineLevel="0" collapsed="false">
      <c r="A340" s="176" t="n">
        <v>22</v>
      </c>
      <c r="B340" s="179" t="s">
        <v>1444</v>
      </c>
      <c r="C340" s="176" t="n">
        <v>1958</v>
      </c>
      <c r="D340" s="176"/>
      <c r="E340" s="179" t="s">
        <v>183</v>
      </c>
      <c r="F340" s="176" t="n">
        <v>2</v>
      </c>
      <c r="G340" s="178" t="n">
        <v>1</v>
      </c>
      <c r="H340" s="176" t="n">
        <v>576.9</v>
      </c>
      <c r="I340" s="212"/>
      <c r="J340" s="176"/>
      <c r="K340" s="212" t="n">
        <v>532.1</v>
      </c>
      <c r="L340" s="176" t="n">
        <v>153.1</v>
      </c>
      <c r="M340" s="176" t="n">
        <v>10</v>
      </c>
      <c r="N340" s="208" t="n">
        <v>37340</v>
      </c>
      <c r="O340" s="181" t="n">
        <v>0</v>
      </c>
      <c r="P340" s="181" t="n">
        <v>0</v>
      </c>
      <c r="Q340" s="209" t="n">
        <v>37340</v>
      </c>
      <c r="R340" s="176" t="n">
        <v>2019</v>
      </c>
    </row>
    <row r="341" customFormat="false" ht="12.75" hidden="false" customHeight="false" outlineLevel="0" collapsed="false">
      <c r="A341" s="176" t="n">
        <v>23</v>
      </c>
      <c r="B341" s="179" t="s">
        <v>1445</v>
      </c>
      <c r="C341" s="176" t="n">
        <v>1958</v>
      </c>
      <c r="D341" s="176"/>
      <c r="E341" s="179" t="s">
        <v>183</v>
      </c>
      <c r="F341" s="176" t="n">
        <v>2</v>
      </c>
      <c r="G341" s="178" t="n">
        <v>1</v>
      </c>
      <c r="H341" s="176" t="n">
        <v>561.6</v>
      </c>
      <c r="I341" s="212"/>
      <c r="J341" s="176"/>
      <c r="K341" s="212" t="n">
        <v>515.4</v>
      </c>
      <c r="L341" s="176" t="n">
        <v>394.6</v>
      </c>
      <c r="M341" s="176" t="n">
        <v>11</v>
      </c>
      <c r="N341" s="208" t="n">
        <v>36350</v>
      </c>
      <c r="O341" s="181" t="n">
        <v>0</v>
      </c>
      <c r="P341" s="181" t="n">
        <v>0</v>
      </c>
      <c r="Q341" s="209" t="n">
        <v>36350</v>
      </c>
      <c r="R341" s="176" t="n">
        <v>2019</v>
      </c>
    </row>
    <row r="342" customFormat="false" ht="12.75" hidden="false" customHeight="false" outlineLevel="0" collapsed="false">
      <c r="A342" s="176" t="n">
        <v>24</v>
      </c>
      <c r="B342" s="179" t="s">
        <v>1446</v>
      </c>
      <c r="C342" s="176" t="n">
        <v>1950</v>
      </c>
      <c r="D342" s="176"/>
      <c r="E342" s="179" t="s">
        <v>183</v>
      </c>
      <c r="F342" s="176" t="n">
        <v>2</v>
      </c>
      <c r="G342" s="178" t="n">
        <v>1</v>
      </c>
      <c r="H342" s="176" t="n">
        <v>585</v>
      </c>
      <c r="I342" s="212"/>
      <c r="J342" s="176"/>
      <c r="K342" s="212" t="n">
        <v>535.8</v>
      </c>
      <c r="L342" s="176" t="n">
        <v>283.7</v>
      </c>
      <c r="M342" s="176" t="n">
        <v>9</v>
      </c>
      <c r="N342" s="208" t="n">
        <v>37900</v>
      </c>
      <c r="O342" s="181" t="n">
        <v>0</v>
      </c>
      <c r="P342" s="181" t="n">
        <v>0</v>
      </c>
      <c r="Q342" s="209" t="n">
        <v>37900</v>
      </c>
      <c r="R342" s="176" t="n">
        <v>2019</v>
      </c>
    </row>
    <row r="343" customFormat="false" ht="12.75" hidden="false" customHeight="false" outlineLevel="0" collapsed="false">
      <c r="A343" s="176" t="n">
        <v>25</v>
      </c>
      <c r="B343" s="179" t="s">
        <v>1447</v>
      </c>
      <c r="C343" s="176" t="n">
        <v>1950</v>
      </c>
      <c r="D343" s="176"/>
      <c r="E343" s="179" t="s">
        <v>183</v>
      </c>
      <c r="F343" s="176" t="n">
        <v>2</v>
      </c>
      <c r="G343" s="178" t="n">
        <v>1</v>
      </c>
      <c r="H343" s="176" t="n">
        <v>584.8</v>
      </c>
      <c r="I343" s="212"/>
      <c r="J343" s="176"/>
      <c r="K343" s="212" t="n">
        <v>537.6</v>
      </c>
      <c r="L343" s="176" t="n">
        <v>341.9</v>
      </c>
      <c r="M343" s="176" t="n">
        <v>10</v>
      </c>
      <c r="N343" s="208" t="n">
        <v>37850</v>
      </c>
      <c r="O343" s="181" t="n">
        <v>0</v>
      </c>
      <c r="P343" s="181" t="n">
        <v>0</v>
      </c>
      <c r="Q343" s="209" t="n">
        <v>37850</v>
      </c>
      <c r="R343" s="176" t="n">
        <v>2019</v>
      </c>
    </row>
    <row r="344" customFormat="false" ht="12.75" hidden="false" customHeight="false" outlineLevel="0" collapsed="false">
      <c r="A344" s="176" t="n">
        <v>26</v>
      </c>
      <c r="B344" s="179" t="s">
        <v>1448</v>
      </c>
      <c r="C344" s="176" t="n">
        <v>1960</v>
      </c>
      <c r="D344" s="176"/>
      <c r="E344" s="179" t="s">
        <v>183</v>
      </c>
      <c r="F344" s="176" t="n">
        <v>2</v>
      </c>
      <c r="G344" s="178" t="n">
        <v>1</v>
      </c>
      <c r="H344" s="176" t="n">
        <v>357.8</v>
      </c>
      <c r="I344" s="212"/>
      <c r="J344" s="176"/>
      <c r="K344" s="212" t="n">
        <v>330.2</v>
      </c>
      <c r="L344" s="176" t="n">
        <v>273.18</v>
      </c>
      <c r="M344" s="176" t="n">
        <v>12</v>
      </c>
      <c r="N344" s="208" t="n">
        <v>23160</v>
      </c>
      <c r="O344" s="181" t="n">
        <v>0</v>
      </c>
      <c r="P344" s="181" t="n">
        <v>0</v>
      </c>
      <c r="Q344" s="209" t="n">
        <v>23160</v>
      </c>
      <c r="R344" s="176" t="n">
        <v>2019</v>
      </c>
    </row>
    <row r="345" customFormat="false" ht="12.75" hidden="false" customHeight="false" outlineLevel="0" collapsed="false">
      <c r="A345" s="176" t="n">
        <v>27</v>
      </c>
      <c r="B345" s="179" t="s">
        <v>1449</v>
      </c>
      <c r="C345" s="176" t="n">
        <v>1952</v>
      </c>
      <c r="D345" s="176"/>
      <c r="E345" s="179" t="s">
        <v>183</v>
      </c>
      <c r="F345" s="176" t="n">
        <v>2</v>
      </c>
      <c r="G345" s="178" t="n">
        <v>2</v>
      </c>
      <c r="H345" s="176" t="n">
        <v>432.7</v>
      </c>
      <c r="I345" s="212"/>
      <c r="J345" s="176"/>
      <c r="K345" s="212" t="n">
        <v>387.8</v>
      </c>
      <c r="L345" s="176" t="n">
        <v>192.43</v>
      </c>
      <c r="M345" s="176" t="n">
        <v>8</v>
      </c>
      <c r="N345" s="208" t="n">
        <v>28000</v>
      </c>
      <c r="O345" s="181" t="n">
        <v>0</v>
      </c>
      <c r="P345" s="181" t="n">
        <v>0</v>
      </c>
      <c r="Q345" s="209" t="n">
        <v>28000</v>
      </c>
      <c r="R345" s="176" t="n">
        <v>2019</v>
      </c>
    </row>
    <row r="346" customFormat="false" ht="22.5" hidden="false" customHeight="false" outlineLevel="0" collapsed="false">
      <c r="A346" s="176" t="n">
        <v>28</v>
      </c>
      <c r="B346" s="179" t="s">
        <v>1450</v>
      </c>
      <c r="C346" s="176" t="n">
        <v>1963</v>
      </c>
      <c r="D346" s="176"/>
      <c r="E346" s="179" t="s">
        <v>1451</v>
      </c>
      <c r="F346" s="176" t="n">
        <v>2</v>
      </c>
      <c r="G346" s="178" t="n">
        <v>2</v>
      </c>
      <c r="H346" s="176" t="n">
        <v>428.5</v>
      </c>
      <c r="I346" s="212"/>
      <c r="J346" s="176"/>
      <c r="K346" s="212" t="n">
        <v>388.4</v>
      </c>
      <c r="L346" s="176" t="n">
        <v>43</v>
      </c>
      <c r="M346" s="176" t="n">
        <v>8</v>
      </c>
      <c r="N346" s="208" t="n">
        <v>27730</v>
      </c>
      <c r="O346" s="181" t="n">
        <v>0</v>
      </c>
      <c r="P346" s="181" t="n">
        <v>0</v>
      </c>
      <c r="Q346" s="209" t="n">
        <v>27730</v>
      </c>
      <c r="R346" s="176" t="n">
        <v>2019</v>
      </c>
    </row>
    <row r="347" customFormat="false" ht="12.75" hidden="false" customHeight="false" outlineLevel="0" collapsed="false">
      <c r="A347" s="176" t="n">
        <v>29</v>
      </c>
      <c r="B347" s="179" t="s">
        <v>1452</v>
      </c>
      <c r="C347" s="176" t="n">
        <v>1961</v>
      </c>
      <c r="D347" s="176"/>
      <c r="E347" s="179" t="s">
        <v>202</v>
      </c>
      <c r="F347" s="176" t="n">
        <v>2</v>
      </c>
      <c r="G347" s="178" t="n">
        <v>1</v>
      </c>
      <c r="H347" s="176" t="n">
        <v>340</v>
      </c>
      <c r="I347" s="212"/>
      <c r="J347" s="176"/>
      <c r="K347" s="212" t="n">
        <v>314.1</v>
      </c>
      <c r="L347" s="176" t="n">
        <v>206.9</v>
      </c>
      <c r="M347" s="176" t="n">
        <v>8</v>
      </c>
      <c r="N347" s="208" t="n">
        <v>22000</v>
      </c>
      <c r="O347" s="181" t="n">
        <v>0</v>
      </c>
      <c r="P347" s="181" t="n">
        <v>0</v>
      </c>
      <c r="Q347" s="209" t="n">
        <v>22000</v>
      </c>
      <c r="R347" s="176" t="n">
        <v>2019</v>
      </c>
    </row>
    <row r="348" customFormat="false" ht="12.75" hidden="false" customHeight="false" outlineLevel="0" collapsed="false">
      <c r="A348" s="176" t="n">
        <v>30</v>
      </c>
      <c r="B348" s="179" t="s">
        <v>1453</v>
      </c>
      <c r="C348" s="176" t="n">
        <v>1950</v>
      </c>
      <c r="D348" s="176"/>
      <c r="E348" s="179" t="s">
        <v>306</v>
      </c>
      <c r="F348" s="176" t="n">
        <v>2</v>
      </c>
      <c r="G348" s="178" t="n">
        <v>2</v>
      </c>
      <c r="H348" s="176" t="n">
        <v>739.3</v>
      </c>
      <c r="I348" s="212"/>
      <c r="J348" s="176"/>
      <c r="K348" s="212" t="n">
        <v>555.7</v>
      </c>
      <c r="L348" s="176" t="n">
        <v>324.8</v>
      </c>
      <c r="M348" s="176" t="n">
        <v>22</v>
      </c>
      <c r="N348" s="208" t="n">
        <v>47850</v>
      </c>
      <c r="O348" s="181" t="n">
        <v>0</v>
      </c>
      <c r="P348" s="181" t="n">
        <v>0</v>
      </c>
      <c r="Q348" s="209" t="n">
        <v>47850</v>
      </c>
      <c r="R348" s="176" t="n">
        <v>2019</v>
      </c>
    </row>
    <row r="349" customFormat="false" ht="12.75" hidden="false" customHeight="false" outlineLevel="0" collapsed="false">
      <c r="A349" s="176" t="n">
        <v>31</v>
      </c>
      <c r="B349" s="179" t="s">
        <v>1454</v>
      </c>
      <c r="C349" s="178" t="n">
        <v>1961</v>
      </c>
      <c r="D349" s="176"/>
      <c r="E349" s="179" t="s">
        <v>183</v>
      </c>
      <c r="F349" s="176" t="n">
        <v>2</v>
      </c>
      <c r="G349" s="178" t="n">
        <v>2</v>
      </c>
      <c r="H349" s="176" t="n">
        <v>505.8</v>
      </c>
      <c r="I349" s="212"/>
      <c r="J349" s="212"/>
      <c r="K349" s="212" t="n">
        <v>467.6</v>
      </c>
      <c r="L349" s="212" t="n">
        <v>182</v>
      </c>
      <c r="M349" s="176" t="n">
        <v>16</v>
      </c>
      <c r="N349" s="208" t="n">
        <v>32750</v>
      </c>
      <c r="O349" s="181" t="n">
        <v>0</v>
      </c>
      <c r="P349" s="181" t="n">
        <v>0</v>
      </c>
      <c r="Q349" s="209" t="n">
        <v>32750</v>
      </c>
      <c r="R349" s="176" t="n">
        <v>2019</v>
      </c>
    </row>
    <row r="350" customFormat="false" ht="12.75" hidden="false" customHeight="false" outlineLevel="0" collapsed="false">
      <c r="A350" s="176" t="n">
        <v>32</v>
      </c>
      <c r="B350" s="179" t="s">
        <v>1455</v>
      </c>
      <c r="C350" s="178" t="n">
        <v>1961</v>
      </c>
      <c r="D350" s="176"/>
      <c r="E350" s="179" t="s">
        <v>183</v>
      </c>
      <c r="F350" s="176" t="n">
        <v>2</v>
      </c>
      <c r="G350" s="178" t="n">
        <v>2</v>
      </c>
      <c r="H350" s="176" t="n">
        <v>518.4</v>
      </c>
      <c r="I350" s="212"/>
      <c r="J350" s="212"/>
      <c r="K350" s="212" t="n">
        <v>481.9</v>
      </c>
      <c r="L350" s="212" t="n">
        <v>284.5</v>
      </c>
      <c r="M350" s="176" t="n">
        <v>16</v>
      </c>
      <c r="N350" s="208" t="n">
        <v>33550</v>
      </c>
      <c r="O350" s="181" t="n">
        <v>0</v>
      </c>
      <c r="P350" s="181" t="n">
        <v>0</v>
      </c>
      <c r="Q350" s="209" t="n">
        <v>33550</v>
      </c>
      <c r="R350" s="176" t="n">
        <v>2019</v>
      </c>
    </row>
    <row r="351" customFormat="false" ht="12.75" hidden="false" customHeight="false" outlineLevel="0" collapsed="false">
      <c r="A351" s="176" t="n">
        <v>33</v>
      </c>
      <c r="B351" s="179" t="s">
        <v>412</v>
      </c>
      <c r="C351" s="178" t="n">
        <v>1948</v>
      </c>
      <c r="D351" s="176"/>
      <c r="E351" s="179" t="s">
        <v>202</v>
      </c>
      <c r="F351" s="176" t="n">
        <v>2</v>
      </c>
      <c r="G351" s="178" t="n">
        <v>2</v>
      </c>
      <c r="H351" s="176" t="n">
        <v>812</v>
      </c>
      <c r="I351" s="212"/>
      <c r="J351" s="212"/>
      <c r="K351" s="212" t="n">
        <v>752.8</v>
      </c>
      <c r="L351" s="212" t="n">
        <v>657.4</v>
      </c>
      <c r="M351" s="176" t="n">
        <v>17</v>
      </c>
      <c r="N351" s="208" t="n">
        <v>52550</v>
      </c>
      <c r="O351" s="181" t="n">
        <v>0</v>
      </c>
      <c r="P351" s="181" t="n">
        <v>0</v>
      </c>
      <c r="Q351" s="209" t="n">
        <v>52550</v>
      </c>
      <c r="R351" s="176" t="n">
        <v>2019</v>
      </c>
    </row>
    <row r="352" customFormat="false" ht="12.75" hidden="false" customHeight="false" outlineLevel="0" collapsed="false">
      <c r="A352" s="176" t="n">
        <v>34</v>
      </c>
      <c r="B352" s="179" t="s">
        <v>404</v>
      </c>
      <c r="C352" s="178" t="n">
        <v>1948</v>
      </c>
      <c r="D352" s="176"/>
      <c r="E352" s="179" t="s">
        <v>202</v>
      </c>
      <c r="F352" s="176" t="n">
        <v>2</v>
      </c>
      <c r="G352" s="178" t="n">
        <v>2</v>
      </c>
      <c r="H352" s="176" t="n">
        <v>777.6</v>
      </c>
      <c r="I352" s="212"/>
      <c r="J352" s="212"/>
      <c r="K352" s="212" t="n">
        <v>723.2</v>
      </c>
      <c r="L352" s="212" t="n">
        <v>439.6</v>
      </c>
      <c r="M352" s="176" t="n">
        <v>16</v>
      </c>
      <c r="N352" s="208" t="n">
        <v>50330</v>
      </c>
      <c r="O352" s="181" t="n">
        <v>0</v>
      </c>
      <c r="P352" s="181" t="n">
        <v>0</v>
      </c>
      <c r="Q352" s="209" t="n">
        <v>50330</v>
      </c>
      <c r="R352" s="176" t="n">
        <v>2019</v>
      </c>
    </row>
    <row r="353" customFormat="false" ht="12.75" hidden="false" customHeight="false" outlineLevel="0" collapsed="false">
      <c r="A353" s="176" t="n">
        <v>35</v>
      </c>
      <c r="B353" s="179" t="s">
        <v>1456</v>
      </c>
      <c r="C353" s="178" t="n">
        <v>1948</v>
      </c>
      <c r="D353" s="176"/>
      <c r="E353" s="179" t="s">
        <v>183</v>
      </c>
      <c r="F353" s="176" t="n">
        <v>2</v>
      </c>
      <c r="G353" s="178" t="n">
        <v>1</v>
      </c>
      <c r="H353" s="176" t="n">
        <v>537.3</v>
      </c>
      <c r="I353" s="212"/>
      <c r="J353" s="212"/>
      <c r="K353" s="212" t="n">
        <v>495.2</v>
      </c>
      <c r="L353" s="212" t="n">
        <v>261.3</v>
      </c>
      <c r="M353" s="176" t="n">
        <v>8</v>
      </c>
      <c r="N353" s="208" t="n">
        <v>34780</v>
      </c>
      <c r="O353" s="181" t="n">
        <v>0</v>
      </c>
      <c r="P353" s="181" t="n">
        <v>0</v>
      </c>
      <c r="Q353" s="209" t="n">
        <v>34780</v>
      </c>
      <c r="R353" s="176" t="n">
        <v>2019</v>
      </c>
    </row>
    <row r="354" customFormat="false" ht="22.5" hidden="false" customHeight="false" outlineLevel="0" collapsed="false">
      <c r="A354" s="176" t="n">
        <v>36</v>
      </c>
      <c r="B354" s="179" t="s">
        <v>1457</v>
      </c>
      <c r="C354" s="178" t="n">
        <v>1960</v>
      </c>
      <c r="D354" s="176"/>
      <c r="E354" s="179" t="s">
        <v>1458</v>
      </c>
      <c r="F354" s="176" t="n">
        <v>2</v>
      </c>
      <c r="G354" s="178" t="n">
        <v>1</v>
      </c>
      <c r="H354" s="176" t="n">
        <v>332.5</v>
      </c>
      <c r="I354" s="212"/>
      <c r="J354" s="212"/>
      <c r="K354" s="212" t="n">
        <v>315</v>
      </c>
      <c r="L354" s="212" t="n">
        <v>202.4</v>
      </c>
      <c r="M354" s="176" t="n">
        <v>8</v>
      </c>
      <c r="N354" s="208" t="n">
        <v>21520</v>
      </c>
      <c r="O354" s="181" t="n">
        <v>0</v>
      </c>
      <c r="P354" s="181" t="n">
        <v>0</v>
      </c>
      <c r="Q354" s="209" t="n">
        <v>21520</v>
      </c>
      <c r="R354" s="176" t="n">
        <v>2019</v>
      </c>
    </row>
    <row r="355" customFormat="false" ht="12.75" hidden="false" customHeight="false" outlineLevel="0" collapsed="false">
      <c r="A355" s="176" t="n">
        <v>37</v>
      </c>
      <c r="B355" s="179" t="s">
        <v>1459</v>
      </c>
      <c r="C355" s="178" t="n">
        <v>1969</v>
      </c>
      <c r="D355" s="176"/>
      <c r="E355" s="179" t="s">
        <v>183</v>
      </c>
      <c r="F355" s="176" t="n">
        <v>2</v>
      </c>
      <c r="G355" s="178" t="n">
        <v>1</v>
      </c>
      <c r="H355" s="176" t="n">
        <v>356.1</v>
      </c>
      <c r="I355" s="212"/>
      <c r="J355" s="212"/>
      <c r="K355" s="212" t="n">
        <v>325.4</v>
      </c>
      <c r="L355" s="212" t="n">
        <v>276.1</v>
      </c>
      <c r="M355" s="176" t="n">
        <v>8</v>
      </c>
      <c r="N355" s="208" t="n">
        <v>23050</v>
      </c>
      <c r="O355" s="181" t="n">
        <v>0</v>
      </c>
      <c r="P355" s="181" t="n">
        <v>0</v>
      </c>
      <c r="Q355" s="209" t="n">
        <v>23050</v>
      </c>
      <c r="R355" s="176" t="n">
        <v>2019</v>
      </c>
    </row>
    <row r="356" customFormat="false" ht="12.75" hidden="false" customHeight="false" outlineLevel="0" collapsed="false">
      <c r="A356" s="176" t="n">
        <v>38</v>
      </c>
      <c r="B356" s="179" t="s">
        <v>1460</v>
      </c>
      <c r="C356" s="178" t="n">
        <v>1951</v>
      </c>
      <c r="D356" s="176"/>
      <c r="E356" s="179" t="s">
        <v>183</v>
      </c>
      <c r="F356" s="176" t="n">
        <v>2</v>
      </c>
      <c r="G356" s="178" t="n">
        <v>1</v>
      </c>
      <c r="H356" s="176" t="n">
        <v>130.8</v>
      </c>
      <c r="I356" s="212"/>
      <c r="J356" s="212"/>
      <c r="K356" s="212" t="n">
        <v>116.5</v>
      </c>
      <c r="L356" s="212" t="n">
        <v>90.9</v>
      </c>
      <c r="M356" s="176" t="n">
        <v>4</v>
      </c>
      <c r="N356" s="208" t="n">
        <v>8500</v>
      </c>
      <c r="O356" s="181" t="n">
        <v>0</v>
      </c>
      <c r="P356" s="181" t="n">
        <v>0</v>
      </c>
      <c r="Q356" s="209" t="n">
        <v>8500</v>
      </c>
      <c r="R356" s="176" t="n">
        <v>2019</v>
      </c>
    </row>
    <row r="357" customFormat="false" ht="12.75" hidden="false" customHeight="false" outlineLevel="0" collapsed="false">
      <c r="A357" s="176" t="n">
        <v>39</v>
      </c>
      <c r="B357" s="179" t="s">
        <v>1461</v>
      </c>
      <c r="C357" s="178" t="n">
        <v>1968</v>
      </c>
      <c r="D357" s="176"/>
      <c r="E357" s="179" t="s">
        <v>183</v>
      </c>
      <c r="F357" s="176" t="n">
        <v>2</v>
      </c>
      <c r="G357" s="178" t="n">
        <v>1</v>
      </c>
      <c r="H357" s="176" t="n">
        <v>351.3</v>
      </c>
      <c r="I357" s="212"/>
      <c r="J357" s="212"/>
      <c r="K357" s="212" t="n">
        <v>325.3</v>
      </c>
      <c r="L357" s="212" t="n">
        <v>242.4</v>
      </c>
      <c r="M357" s="176" t="n">
        <v>8</v>
      </c>
      <c r="N357" s="208" t="n">
        <v>22750</v>
      </c>
      <c r="O357" s="181" t="n">
        <v>0</v>
      </c>
      <c r="P357" s="181" t="n">
        <v>0</v>
      </c>
      <c r="Q357" s="209" t="n">
        <v>22750</v>
      </c>
      <c r="R357" s="176" t="n">
        <v>2019</v>
      </c>
    </row>
    <row r="358" customFormat="false" ht="12.75" hidden="false" customHeight="false" outlineLevel="0" collapsed="false">
      <c r="A358" s="176" t="n">
        <v>40</v>
      </c>
      <c r="B358" s="179" t="s">
        <v>1462</v>
      </c>
      <c r="C358" s="178" t="n">
        <v>1938</v>
      </c>
      <c r="D358" s="176"/>
      <c r="E358" s="179" t="s">
        <v>183</v>
      </c>
      <c r="F358" s="176" t="n">
        <v>2</v>
      </c>
      <c r="G358" s="178" t="n">
        <v>2</v>
      </c>
      <c r="H358" s="176" t="n">
        <v>388</v>
      </c>
      <c r="I358" s="212"/>
      <c r="J358" s="212"/>
      <c r="K358" s="212" t="n">
        <v>329.4</v>
      </c>
      <c r="L358" s="212" t="n">
        <v>276.8</v>
      </c>
      <c r="M358" s="176" t="n">
        <v>8</v>
      </c>
      <c r="N358" s="208" t="n">
        <v>25100</v>
      </c>
      <c r="O358" s="181" t="n">
        <v>0</v>
      </c>
      <c r="P358" s="181" t="n">
        <v>0</v>
      </c>
      <c r="Q358" s="209" t="n">
        <v>25100</v>
      </c>
      <c r="R358" s="176" t="n">
        <v>2019</v>
      </c>
    </row>
    <row r="359" customFormat="false" ht="12.75" hidden="false" customHeight="false" outlineLevel="0" collapsed="false">
      <c r="A359" s="176" t="n">
        <v>41</v>
      </c>
      <c r="B359" s="179" t="s">
        <v>1463</v>
      </c>
      <c r="C359" s="178" t="n">
        <v>1980</v>
      </c>
      <c r="D359" s="176"/>
      <c r="E359" s="179" t="s">
        <v>183</v>
      </c>
      <c r="F359" s="176" t="n">
        <v>2</v>
      </c>
      <c r="G359" s="178" t="n">
        <v>3</v>
      </c>
      <c r="H359" s="176" t="n">
        <v>792.4</v>
      </c>
      <c r="I359" s="212"/>
      <c r="J359" s="212"/>
      <c r="K359" s="212" t="n">
        <v>694.7</v>
      </c>
      <c r="L359" s="212" t="n">
        <v>476.4</v>
      </c>
      <c r="M359" s="176" t="n">
        <v>12</v>
      </c>
      <c r="N359" s="208" t="n">
        <v>51280</v>
      </c>
      <c r="O359" s="181" t="n">
        <v>0</v>
      </c>
      <c r="P359" s="181" t="n">
        <v>0</v>
      </c>
      <c r="Q359" s="209" t="n">
        <v>51280</v>
      </c>
      <c r="R359" s="176" t="n">
        <v>2019</v>
      </c>
    </row>
    <row r="360" customFormat="false" ht="12.75" hidden="false" customHeight="false" outlineLevel="0" collapsed="false">
      <c r="A360" s="176" t="n">
        <v>42</v>
      </c>
      <c r="B360" s="179" t="s">
        <v>1464</v>
      </c>
      <c r="C360" s="178" t="n">
        <v>1968</v>
      </c>
      <c r="D360" s="176"/>
      <c r="E360" s="179" t="s">
        <v>325</v>
      </c>
      <c r="F360" s="176" t="n">
        <v>1</v>
      </c>
      <c r="G360" s="178" t="n">
        <v>2</v>
      </c>
      <c r="H360" s="176" t="n">
        <v>168.4</v>
      </c>
      <c r="I360" s="212"/>
      <c r="J360" s="212"/>
      <c r="K360" s="212" t="n">
        <v>150</v>
      </c>
      <c r="L360" s="212" t="n">
        <v>105.7</v>
      </c>
      <c r="M360" s="176" t="n">
        <v>5</v>
      </c>
      <c r="N360" s="208" t="n">
        <v>10900</v>
      </c>
      <c r="O360" s="181" t="n">
        <v>0</v>
      </c>
      <c r="P360" s="181" t="n">
        <v>0</v>
      </c>
      <c r="Q360" s="209" t="n">
        <v>10900</v>
      </c>
      <c r="R360" s="176" t="n">
        <v>2019</v>
      </c>
    </row>
    <row r="361" customFormat="false" ht="12.75" hidden="false" customHeight="false" outlineLevel="0" collapsed="false">
      <c r="A361" s="176" t="n">
        <v>43</v>
      </c>
      <c r="B361" s="179" t="s">
        <v>1465</v>
      </c>
      <c r="C361" s="178" t="n">
        <v>1984</v>
      </c>
      <c r="D361" s="176"/>
      <c r="E361" s="179" t="s">
        <v>325</v>
      </c>
      <c r="F361" s="176" t="n">
        <v>1</v>
      </c>
      <c r="G361" s="178" t="n">
        <v>3</v>
      </c>
      <c r="H361" s="176" t="n">
        <v>241.2</v>
      </c>
      <c r="I361" s="212"/>
      <c r="J361" s="212"/>
      <c r="K361" s="212" t="n">
        <v>225.5</v>
      </c>
      <c r="L361" s="212" t="n">
        <v>0</v>
      </c>
      <c r="M361" s="176" t="n">
        <v>12</v>
      </c>
      <c r="N361" s="208" t="n">
        <v>15600</v>
      </c>
      <c r="O361" s="181" t="n">
        <v>0</v>
      </c>
      <c r="P361" s="181" t="n">
        <v>0</v>
      </c>
      <c r="Q361" s="209" t="n">
        <v>15600</v>
      </c>
      <c r="R361" s="176" t="n">
        <v>2019</v>
      </c>
    </row>
    <row r="362" customFormat="false" ht="12.75" hidden="false" customHeight="false" outlineLevel="0" collapsed="false">
      <c r="A362" s="176" t="n">
        <v>44</v>
      </c>
      <c r="B362" s="179" t="s">
        <v>1466</v>
      </c>
      <c r="C362" s="178" t="n">
        <v>1967</v>
      </c>
      <c r="D362" s="176"/>
      <c r="E362" s="179" t="s">
        <v>325</v>
      </c>
      <c r="F362" s="176" t="n">
        <v>2</v>
      </c>
      <c r="G362" s="178" t="n">
        <v>3</v>
      </c>
      <c r="H362" s="176" t="n">
        <v>553.4</v>
      </c>
      <c r="I362" s="212"/>
      <c r="J362" s="212"/>
      <c r="K362" s="212" t="n">
        <v>493.3</v>
      </c>
      <c r="L362" s="212" t="n">
        <v>129.2</v>
      </c>
      <c r="M362" s="176" t="n">
        <v>12</v>
      </c>
      <c r="N362" s="208" t="n">
        <v>35820</v>
      </c>
      <c r="O362" s="181" t="n">
        <v>0</v>
      </c>
      <c r="P362" s="181" t="n">
        <v>0</v>
      </c>
      <c r="Q362" s="209" t="n">
        <v>35820</v>
      </c>
      <c r="R362" s="176" t="n">
        <v>2019</v>
      </c>
    </row>
    <row r="363" customFormat="false" ht="12.75" hidden="false" customHeight="false" outlineLevel="0" collapsed="false">
      <c r="A363" s="176" t="n">
        <v>45</v>
      </c>
      <c r="B363" s="179" t="s">
        <v>1467</v>
      </c>
      <c r="C363" s="178" t="n">
        <v>1960</v>
      </c>
      <c r="D363" s="176"/>
      <c r="E363" s="179" t="s">
        <v>325</v>
      </c>
      <c r="F363" s="176" t="n">
        <v>2</v>
      </c>
      <c r="G363" s="178" t="n">
        <v>1</v>
      </c>
      <c r="H363" s="176" t="n">
        <v>343.9</v>
      </c>
      <c r="I363" s="212"/>
      <c r="J363" s="212"/>
      <c r="K363" s="212" t="n">
        <v>318.8</v>
      </c>
      <c r="L363" s="212" t="n">
        <v>160</v>
      </c>
      <c r="M363" s="176" t="n">
        <v>8</v>
      </c>
      <c r="N363" s="208" t="n">
        <v>22260</v>
      </c>
      <c r="O363" s="181" t="n">
        <v>0</v>
      </c>
      <c r="P363" s="181" t="n">
        <v>0</v>
      </c>
      <c r="Q363" s="209" t="n">
        <v>22260</v>
      </c>
      <c r="R363" s="176" t="n">
        <v>2019</v>
      </c>
    </row>
    <row r="364" customFormat="false" ht="12.75" hidden="false" customHeight="false" outlineLevel="0" collapsed="false">
      <c r="A364" s="176" t="n">
        <v>46</v>
      </c>
      <c r="B364" s="179" t="s">
        <v>1468</v>
      </c>
      <c r="C364" s="178" t="n">
        <v>1964</v>
      </c>
      <c r="D364" s="176"/>
      <c r="E364" s="179" t="s">
        <v>325</v>
      </c>
      <c r="F364" s="176" t="n">
        <v>2</v>
      </c>
      <c r="G364" s="178" t="n">
        <v>1</v>
      </c>
      <c r="H364" s="176" t="n">
        <v>340.6</v>
      </c>
      <c r="I364" s="176"/>
      <c r="J364" s="176"/>
      <c r="K364" s="176" t="n">
        <v>315.2</v>
      </c>
      <c r="L364" s="176" t="n">
        <v>38.1</v>
      </c>
      <c r="M364" s="176" t="n">
        <v>8</v>
      </c>
      <c r="N364" s="208" t="n">
        <v>22043</v>
      </c>
      <c r="O364" s="181" t="n">
        <v>0</v>
      </c>
      <c r="P364" s="181" t="n">
        <v>0</v>
      </c>
      <c r="Q364" s="209" t="n">
        <v>22043</v>
      </c>
      <c r="R364" s="176" t="n">
        <v>2019</v>
      </c>
    </row>
    <row r="365" customFormat="false" ht="12.75" hidden="false" customHeight="false" outlineLevel="0" collapsed="false">
      <c r="A365" s="176" t="n">
        <v>47</v>
      </c>
      <c r="B365" s="179" t="s">
        <v>1469</v>
      </c>
      <c r="C365" s="178" t="n">
        <v>1966</v>
      </c>
      <c r="D365" s="176"/>
      <c r="E365" s="179" t="s">
        <v>325</v>
      </c>
      <c r="F365" s="176" t="n">
        <v>2</v>
      </c>
      <c r="G365" s="178" t="n">
        <v>1</v>
      </c>
      <c r="H365" s="176" t="n">
        <v>348.1</v>
      </c>
      <c r="I365" s="176"/>
      <c r="J365" s="176"/>
      <c r="K365" s="176" t="n">
        <v>322.7</v>
      </c>
      <c r="L365" s="176" t="n">
        <v>112</v>
      </c>
      <c r="M365" s="176" t="n">
        <v>8</v>
      </c>
      <c r="N365" s="208" t="n">
        <v>22530</v>
      </c>
      <c r="O365" s="181" t="n">
        <v>0</v>
      </c>
      <c r="P365" s="181" t="n">
        <v>0</v>
      </c>
      <c r="Q365" s="183" t="n">
        <v>22530</v>
      </c>
      <c r="R365" s="176" t="n">
        <v>2019</v>
      </c>
    </row>
    <row r="366" customFormat="false" ht="12.75" hidden="false" customHeight="true" outlineLevel="0" collapsed="false">
      <c r="A366" s="185" t="s">
        <v>398</v>
      </c>
      <c r="B366" s="185"/>
      <c r="C366" s="186" t="n">
        <v>47</v>
      </c>
      <c r="D366" s="187"/>
      <c r="E366" s="185"/>
      <c r="F366" s="187"/>
      <c r="G366" s="186"/>
      <c r="H366" s="188" t="n">
        <f aca="false">SUM(H319:H365)</f>
        <v>23835.1</v>
      </c>
      <c r="I366" s="188" t="n">
        <f aca="false">SUM(I319:I365)</f>
        <v>0</v>
      </c>
      <c r="J366" s="188" t="n">
        <f aca="false">SUM(J319:J365)</f>
        <v>0</v>
      </c>
      <c r="K366" s="188" t="n">
        <f aca="false">SUM(K319:K365)</f>
        <v>21475.5</v>
      </c>
      <c r="L366" s="188" t="n">
        <f aca="false">SUM(L319:L365)</f>
        <v>12684.41</v>
      </c>
      <c r="M366" s="188" t="n">
        <f aca="false">SUM(M319:M365)</f>
        <v>498</v>
      </c>
      <c r="N366" s="188" t="n">
        <f aca="false">SUM(N319:N365)</f>
        <v>1542763</v>
      </c>
      <c r="O366" s="188"/>
      <c r="P366" s="188"/>
      <c r="Q366" s="188" t="n">
        <f aca="false">SUM(Q319:Q365)</f>
        <v>1542763</v>
      </c>
      <c r="R366" s="189"/>
    </row>
    <row r="367" customFormat="false" ht="12.75" hidden="false" customHeight="true" outlineLevel="0" collapsed="false">
      <c r="A367" s="213" t="s">
        <v>414</v>
      </c>
      <c r="B367" s="213"/>
      <c r="C367" s="214"/>
      <c r="D367" s="215"/>
      <c r="E367" s="213"/>
      <c r="F367" s="215"/>
      <c r="G367" s="216"/>
      <c r="H367" s="215"/>
      <c r="I367" s="215"/>
      <c r="J367" s="215"/>
      <c r="K367" s="215"/>
      <c r="L367" s="215"/>
      <c r="M367" s="215"/>
      <c r="N367" s="217"/>
      <c r="O367" s="217"/>
      <c r="P367" s="217"/>
      <c r="Q367" s="218"/>
      <c r="R367" s="195"/>
    </row>
    <row r="368" customFormat="false" ht="12.75" hidden="false" customHeight="false" outlineLevel="0" collapsed="false">
      <c r="A368" s="176"/>
      <c r="B368" s="177" t="s">
        <v>415</v>
      </c>
      <c r="C368" s="178"/>
      <c r="D368" s="176"/>
      <c r="E368" s="179"/>
      <c r="F368" s="176"/>
      <c r="G368" s="178"/>
      <c r="H368" s="176"/>
      <c r="I368" s="176"/>
      <c r="J368" s="176"/>
      <c r="K368" s="176"/>
      <c r="L368" s="176"/>
      <c r="M368" s="176"/>
      <c r="N368" s="181"/>
      <c r="O368" s="181"/>
      <c r="P368" s="181"/>
      <c r="Q368" s="182"/>
      <c r="R368" s="176"/>
    </row>
    <row r="369" customFormat="false" ht="12.75" hidden="false" customHeight="false" outlineLevel="0" collapsed="false">
      <c r="A369" s="219" t="n">
        <v>1</v>
      </c>
      <c r="B369" s="220" t="s">
        <v>1470</v>
      </c>
      <c r="C369" s="221" t="n">
        <v>1939</v>
      </c>
      <c r="D369" s="219"/>
      <c r="E369" s="220" t="s">
        <v>1471</v>
      </c>
      <c r="F369" s="219" t="n">
        <v>2</v>
      </c>
      <c r="G369" s="219" t="n">
        <v>1</v>
      </c>
      <c r="H369" s="219" t="n">
        <v>212.3</v>
      </c>
      <c r="I369" s="219"/>
      <c r="J369" s="219"/>
      <c r="K369" s="219" t="n">
        <v>194.4</v>
      </c>
      <c r="L369" s="219" t="n">
        <v>140.7</v>
      </c>
      <c r="M369" s="219" t="n">
        <v>5</v>
      </c>
      <c r="N369" s="222" t="n">
        <v>13750</v>
      </c>
      <c r="O369" s="223" t="n">
        <v>0</v>
      </c>
      <c r="P369" s="223" t="n">
        <v>0</v>
      </c>
      <c r="Q369" s="224" t="n">
        <v>13750</v>
      </c>
      <c r="R369" s="176" t="n">
        <v>2019</v>
      </c>
    </row>
    <row r="370" customFormat="false" ht="12.75" hidden="false" customHeight="false" outlineLevel="0" collapsed="false">
      <c r="A370" s="219" t="n">
        <f aca="false">A369+1</f>
        <v>2</v>
      </c>
      <c r="B370" s="179" t="s">
        <v>1472</v>
      </c>
      <c r="C370" s="178" t="n">
        <v>1939</v>
      </c>
      <c r="D370" s="176"/>
      <c r="E370" s="179" t="s">
        <v>1471</v>
      </c>
      <c r="F370" s="176" t="n">
        <v>2</v>
      </c>
      <c r="G370" s="176" t="n">
        <v>4</v>
      </c>
      <c r="H370" s="176" t="n">
        <v>272</v>
      </c>
      <c r="I370" s="176"/>
      <c r="J370" s="176"/>
      <c r="K370" s="176" t="n">
        <v>261.1</v>
      </c>
      <c r="L370" s="176" t="n">
        <v>199.7</v>
      </c>
      <c r="M370" s="176" t="n">
        <v>10</v>
      </c>
      <c r="N370" s="208" t="n">
        <v>17600</v>
      </c>
      <c r="O370" s="223" t="n">
        <v>0</v>
      </c>
      <c r="P370" s="223" t="n">
        <v>0</v>
      </c>
      <c r="Q370" s="209" t="n">
        <v>17600</v>
      </c>
      <c r="R370" s="176" t="n">
        <v>2019</v>
      </c>
    </row>
    <row r="371" customFormat="false" ht="12.75" hidden="false" customHeight="false" outlineLevel="0" collapsed="false">
      <c r="A371" s="219" t="n">
        <v>3</v>
      </c>
      <c r="B371" s="179" t="s">
        <v>1473</v>
      </c>
      <c r="C371" s="178" t="n">
        <v>1938</v>
      </c>
      <c r="D371" s="176"/>
      <c r="E371" s="179" t="s">
        <v>1471</v>
      </c>
      <c r="F371" s="176" t="n">
        <v>2</v>
      </c>
      <c r="G371" s="176" t="n">
        <v>1</v>
      </c>
      <c r="H371" s="176" t="n">
        <v>145.1</v>
      </c>
      <c r="I371" s="176"/>
      <c r="J371" s="176"/>
      <c r="K371" s="176" t="n">
        <v>145.1</v>
      </c>
      <c r="L371" s="176" t="n">
        <v>145.1</v>
      </c>
      <c r="M371" s="176" t="n">
        <v>4</v>
      </c>
      <c r="N371" s="208" t="n">
        <v>9400</v>
      </c>
      <c r="O371" s="223" t="n">
        <v>0</v>
      </c>
      <c r="P371" s="223" t="n">
        <v>0</v>
      </c>
      <c r="Q371" s="209" t="n">
        <v>9400</v>
      </c>
      <c r="R371" s="176" t="n">
        <v>2019</v>
      </c>
    </row>
    <row r="372" customFormat="false" ht="12.75" hidden="false" customHeight="false" outlineLevel="0" collapsed="false">
      <c r="A372" s="219" t="n">
        <v>4</v>
      </c>
      <c r="B372" s="179" t="s">
        <v>1474</v>
      </c>
      <c r="C372" s="178" t="n">
        <v>1938</v>
      </c>
      <c r="D372" s="176"/>
      <c r="E372" s="179" t="s">
        <v>1471</v>
      </c>
      <c r="F372" s="176" t="n">
        <v>2</v>
      </c>
      <c r="G372" s="176" t="n">
        <v>2</v>
      </c>
      <c r="H372" s="176" t="n">
        <v>201.7</v>
      </c>
      <c r="I372" s="176"/>
      <c r="J372" s="176"/>
      <c r="K372" s="176" t="n">
        <v>201.7</v>
      </c>
      <c r="L372" s="176" t="n">
        <v>84.7</v>
      </c>
      <c r="M372" s="176" t="n">
        <v>13</v>
      </c>
      <c r="N372" s="208" t="n">
        <v>13050</v>
      </c>
      <c r="O372" s="223" t="n">
        <v>0</v>
      </c>
      <c r="P372" s="223" t="n">
        <v>0</v>
      </c>
      <c r="Q372" s="209" t="n">
        <v>13050</v>
      </c>
      <c r="R372" s="176" t="n">
        <v>2019</v>
      </c>
    </row>
    <row r="373" customFormat="false" ht="22.5" hidden="false" customHeight="false" outlineLevel="0" collapsed="false">
      <c r="A373" s="219" t="n">
        <v>5</v>
      </c>
      <c r="B373" s="179" t="s">
        <v>1475</v>
      </c>
      <c r="C373" s="178" t="n">
        <v>1951</v>
      </c>
      <c r="D373" s="176"/>
      <c r="E373" s="179" t="s">
        <v>1471</v>
      </c>
      <c r="F373" s="176" t="n">
        <v>2</v>
      </c>
      <c r="G373" s="176" t="n">
        <v>2</v>
      </c>
      <c r="H373" s="176" t="n">
        <v>510.8</v>
      </c>
      <c r="I373" s="176"/>
      <c r="J373" s="176"/>
      <c r="K373" s="176" t="n">
        <v>409.6</v>
      </c>
      <c r="L373" s="176" t="n">
        <v>399.1</v>
      </c>
      <c r="M373" s="176" t="n">
        <v>8</v>
      </c>
      <c r="N373" s="208" t="n">
        <v>33060</v>
      </c>
      <c r="O373" s="223" t="n">
        <v>0</v>
      </c>
      <c r="P373" s="223" t="n">
        <v>0</v>
      </c>
      <c r="Q373" s="209" t="n">
        <v>33060</v>
      </c>
      <c r="R373" s="176" t="n">
        <v>2019</v>
      </c>
    </row>
    <row r="374" customFormat="false" ht="12.75" hidden="false" customHeight="false" outlineLevel="0" collapsed="false">
      <c r="A374" s="219" t="n">
        <v>6</v>
      </c>
      <c r="B374" s="179" t="s">
        <v>1476</v>
      </c>
      <c r="C374" s="178" t="n">
        <v>1938</v>
      </c>
      <c r="D374" s="176"/>
      <c r="E374" s="179" t="s">
        <v>1471</v>
      </c>
      <c r="F374" s="176" t="n">
        <v>2</v>
      </c>
      <c r="G374" s="176" t="n">
        <v>2</v>
      </c>
      <c r="H374" s="176" t="n">
        <v>601.7</v>
      </c>
      <c r="I374" s="176"/>
      <c r="J374" s="176"/>
      <c r="K374" s="176" t="n">
        <v>601.7</v>
      </c>
      <c r="L374" s="176" t="n">
        <v>317.2</v>
      </c>
      <c r="M374" s="176" t="n">
        <v>12</v>
      </c>
      <c r="N374" s="208" t="n">
        <v>38950</v>
      </c>
      <c r="O374" s="223" t="n">
        <v>0</v>
      </c>
      <c r="P374" s="223" t="n">
        <v>0</v>
      </c>
      <c r="Q374" s="209" t="n">
        <v>38950</v>
      </c>
      <c r="R374" s="176" t="n">
        <v>2019</v>
      </c>
    </row>
    <row r="375" customFormat="false" ht="12.75" hidden="false" customHeight="false" outlineLevel="0" collapsed="false">
      <c r="A375" s="219" t="n">
        <v>7</v>
      </c>
      <c r="B375" s="179" t="s">
        <v>1477</v>
      </c>
      <c r="C375" s="178" t="n">
        <v>1938</v>
      </c>
      <c r="D375" s="176"/>
      <c r="E375" s="179" t="s">
        <v>1471</v>
      </c>
      <c r="F375" s="176" t="n">
        <v>2</v>
      </c>
      <c r="G375" s="176" t="n">
        <v>1</v>
      </c>
      <c r="H375" s="176" t="n">
        <v>150</v>
      </c>
      <c r="I375" s="176"/>
      <c r="J375" s="176"/>
      <c r="K375" s="176" t="n">
        <v>142.4</v>
      </c>
      <c r="L375" s="176" t="n">
        <v>71</v>
      </c>
      <c r="M375" s="176" t="n">
        <v>7</v>
      </c>
      <c r="N375" s="208" t="n">
        <v>9700</v>
      </c>
      <c r="O375" s="223" t="n">
        <v>0</v>
      </c>
      <c r="P375" s="223" t="n">
        <v>0</v>
      </c>
      <c r="Q375" s="209" t="n">
        <v>9700</v>
      </c>
      <c r="R375" s="176" t="n">
        <v>2019</v>
      </c>
    </row>
    <row r="376" customFormat="false" ht="12.75" hidden="false" customHeight="false" outlineLevel="0" collapsed="false">
      <c r="A376" s="219" t="n">
        <v>8</v>
      </c>
      <c r="B376" s="179" t="s">
        <v>1478</v>
      </c>
      <c r="C376" s="178" t="n">
        <v>1938</v>
      </c>
      <c r="D376" s="176"/>
      <c r="E376" s="179" t="s">
        <v>1471</v>
      </c>
      <c r="F376" s="176" t="n">
        <v>2</v>
      </c>
      <c r="G376" s="176" t="n">
        <v>1</v>
      </c>
      <c r="H376" s="176" t="n">
        <v>213.2</v>
      </c>
      <c r="I376" s="176"/>
      <c r="J376" s="176"/>
      <c r="K376" s="176" t="n">
        <v>213.2</v>
      </c>
      <c r="L376" s="176" t="n">
        <v>213.2</v>
      </c>
      <c r="M376" s="176" t="n">
        <v>4</v>
      </c>
      <c r="N376" s="208" t="n">
        <v>13800</v>
      </c>
      <c r="O376" s="223" t="n">
        <v>0</v>
      </c>
      <c r="P376" s="223" t="n">
        <v>0</v>
      </c>
      <c r="Q376" s="209" t="n">
        <v>13800</v>
      </c>
      <c r="R376" s="176" t="n">
        <v>2019</v>
      </c>
    </row>
    <row r="377" customFormat="false" ht="12.75" hidden="false" customHeight="false" outlineLevel="0" collapsed="false">
      <c r="A377" s="219" t="n">
        <v>9</v>
      </c>
      <c r="B377" s="179" t="s">
        <v>1479</v>
      </c>
      <c r="C377" s="178" t="n">
        <v>1935</v>
      </c>
      <c r="D377" s="176"/>
      <c r="E377" s="179" t="s">
        <v>1471</v>
      </c>
      <c r="F377" s="176" t="n">
        <v>2</v>
      </c>
      <c r="G377" s="176" t="n">
        <v>1</v>
      </c>
      <c r="H377" s="176" t="n">
        <v>244.5</v>
      </c>
      <c r="I377" s="176"/>
      <c r="J377" s="176"/>
      <c r="K377" s="176" t="n">
        <v>214</v>
      </c>
      <c r="L377" s="176" t="n">
        <v>214</v>
      </c>
      <c r="M377" s="176" t="n">
        <v>6</v>
      </c>
      <c r="N377" s="208" t="n">
        <v>15850</v>
      </c>
      <c r="O377" s="223" t="n">
        <v>0</v>
      </c>
      <c r="P377" s="223" t="n">
        <v>0</v>
      </c>
      <c r="Q377" s="209" t="n">
        <v>15850</v>
      </c>
      <c r="R377" s="176" t="n">
        <v>2019</v>
      </c>
    </row>
    <row r="378" customFormat="false" ht="12.75" hidden="false" customHeight="false" outlineLevel="0" collapsed="false">
      <c r="A378" s="219" t="n">
        <v>10</v>
      </c>
      <c r="B378" s="225" t="s">
        <v>1480</v>
      </c>
      <c r="C378" s="226" t="n">
        <v>1939</v>
      </c>
      <c r="D378" s="227"/>
      <c r="E378" s="225" t="s">
        <v>1471</v>
      </c>
      <c r="F378" s="227" t="n">
        <v>1</v>
      </c>
      <c r="G378" s="227" t="n">
        <v>1</v>
      </c>
      <c r="H378" s="227" t="n">
        <v>214</v>
      </c>
      <c r="I378" s="227"/>
      <c r="J378" s="227"/>
      <c r="K378" s="227" t="n">
        <v>203.8</v>
      </c>
      <c r="L378" s="227" t="n">
        <v>141.2</v>
      </c>
      <c r="M378" s="227" t="n">
        <v>10</v>
      </c>
      <c r="N378" s="228" t="n">
        <v>13850</v>
      </c>
      <c r="O378" s="223" t="n">
        <v>0</v>
      </c>
      <c r="P378" s="223" t="n">
        <v>0</v>
      </c>
      <c r="Q378" s="229" t="n">
        <v>13850</v>
      </c>
      <c r="R378" s="176" t="n">
        <v>2019</v>
      </c>
    </row>
    <row r="379" customFormat="false" ht="22.5" hidden="false" customHeight="false" outlineLevel="0" collapsed="false">
      <c r="A379" s="219" t="n">
        <v>11</v>
      </c>
      <c r="B379" s="179" t="s">
        <v>1481</v>
      </c>
      <c r="C379" s="178" t="n">
        <v>1938</v>
      </c>
      <c r="D379" s="227"/>
      <c r="E379" s="179" t="s">
        <v>1091</v>
      </c>
      <c r="F379" s="176" t="n">
        <v>2</v>
      </c>
      <c r="G379" s="176" t="n">
        <v>2</v>
      </c>
      <c r="H379" s="176" t="n">
        <v>762.2</v>
      </c>
      <c r="I379" s="176"/>
      <c r="J379" s="176"/>
      <c r="K379" s="176" t="n">
        <v>453.4</v>
      </c>
      <c r="L379" s="176" t="n">
        <v>340.1</v>
      </c>
      <c r="M379" s="176" t="n">
        <v>12</v>
      </c>
      <c r="N379" s="228" t="n">
        <v>49350</v>
      </c>
      <c r="O379" s="223" t="n">
        <v>0</v>
      </c>
      <c r="P379" s="223" t="n">
        <v>0</v>
      </c>
      <c r="Q379" s="229" t="n">
        <v>49350</v>
      </c>
      <c r="R379" s="176" t="n">
        <v>2019</v>
      </c>
    </row>
    <row r="380" customFormat="false" ht="22.5" hidden="false" customHeight="false" outlineLevel="0" collapsed="false">
      <c r="A380" s="219" t="n">
        <v>12</v>
      </c>
      <c r="B380" s="179" t="s">
        <v>1482</v>
      </c>
      <c r="C380" s="178" t="n">
        <v>1938</v>
      </c>
      <c r="D380" s="227"/>
      <c r="E380" s="179" t="s">
        <v>1091</v>
      </c>
      <c r="F380" s="176" t="n">
        <v>2</v>
      </c>
      <c r="G380" s="176" t="n">
        <v>2</v>
      </c>
      <c r="H380" s="176" t="n">
        <v>762</v>
      </c>
      <c r="I380" s="176"/>
      <c r="J380" s="176"/>
      <c r="K380" s="176" t="n">
        <v>453.8</v>
      </c>
      <c r="L380" s="176" t="n">
        <v>283.7</v>
      </c>
      <c r="M380" s="176" t="n">
        <v>11</v>
      </c>
      <c r="N380" s="228" t="n">
        <v>49320</v>
      </c>
      <c r="O380" s="223" t="n">
        <v>0</v>
      </c>
      <c r="P380" s="223" t="n">
        <v>0</v>
      </c>
      <c r="Q380" s="229" t="n">
        <v>49320</v>
      </c>
      <c r="R380" s="176" t="n">
        <v>2019</v>
      </c>
    </row>
    <row r="381" customFormat="false" ht="22.5" hidden="false" customHeight="false" outlineLevel="0" collapsed="false">
      <c r="A381" s="219" t="n">
        <v>13</v>
      </c>
      <c r="B381" s="179" t="s">
        <v>1483</v>
      </c>
      <c r="C381" s="178" t="n">
        <v>1938</v>
      </c>
      <c r="D381" s="227"/>
      <c r="E381" s="225" t="s">
        <v>1091</v>
      </c>
      <c r="F381" s="227" t="n">
        <v>2</v>
      </c>
      <c r="G381" s="227" t="n">
        <v>3</v>
      </c>
      <c r="H381" s="227" t="n">
        <v>776.2</v>
      </c>
      <c r="I381" s="227"/>
      <c r="J381" s="227"/>
      <c r="K381" s="227" t="n">
        <v>468.7</v>
      </c>
      <c r="L381" s="227" t="n">
        <v>396.6</v>
      </c>
      <c r="M381" s="227" t="n">
        <v>15</v>
      </c>
      <c r="N381" s="228" t="n">
        <v>50250</v>
      </c>
      <c r="O381" s="223" t="n">
        <v>0</v>
      </c>
      <c r="P381" s="223" t="n">
        <v>0</v>
      </c>
      <c r="Q381" s="229" t="n">
        <v>50250</v>
      </c>
      <c r="R381" s="176" t="n">
        <v>2019</v>
      </c>
    </row>
    <row r="382" customFormat="false" ht="12.75" hidden="false" customHeight="true" outlineLevel="0" collapsed="false">
      <c r="A382" s="230" t="s">
        <v>431</v>
      </c>
      <c r="B382" s="230"/>
      <c r="C382" s="231" t="n">
        <v>13</v>
      </c>
      <c r="D382" s="187"/>
      <c r="E382" s="185"/>
      <c r="F382" s="187"/>
      <c r="G382" s="186"/>
      <c r="H382" s="188" t="n">
        <f aca="false">SUM(H369:H381)</f>
        <v>5065.7</v>
      </c>
      <c r="I382" s="188" t="n">
        <f aca="false">SUM(I369:I381)</f>
        <v>0</v>
      </c>
      <c r="J382" s="188" t="n">
        <f aca="false">SUM(J369:J381)</f>
        <v>0</v>
      </c>
      <c r="K382" s="188" t="n">
        <f aca="false">SUM(K369:K381)</f>
        <v>3962.9</v>
      </c>
      <c r="L382" s="188" t="n">
        <f aca="false">SUM(L369:L381)</f>
        <v>2946.3</v>
      </c>
      <c r="M382" s="188" t="n">
        <f aca="false">SUM(M369:M381)</f>
        <v>117</v>
      </c>
      <c r="N382" s="188" t="n">
        <f aca="false">SUM(N369:N381)</f>
        <v>327930</v>
      </c>
      <c r="O382" s="232"/>
      <c r="P382" s="232"/>
      <c r="Q382" s="188" t="n">
        <f aca="false">SUM(Q369:Q381)</f>
        <v>327930</v>
      </c>
      <c r="R382" s="189"/>
    </row>
    <row r="383" customFormat="false" ht="12.75" hidden="false" customHeight="true" outlineLevel="0" collapsed="false">
      <c r="A383" s="190" t="s">
        <v>442</v>
      </c>
      <c r="B383" s="190"/>
      <c r="C383" s="191"/>
      <c r="D383" s="192"/>
      <c r="E383" s="190"/>
      <c r="F383" s="192"/>
      <c r="G383" s="191"/>
      <c r="H383" s="192"/>
      <c r="I383" s="192"/>
      <c r="J383" s="192"/>
      <c r="K383" s="192"/>
      <c r="L383" s="192"/>
      <c r="M383" s="192"/>
      <c r="N383" s="193"/>
      <c r="O383" s="193"/>
      <c r="P383" s="193"/>
      <c r="Q383" s="194"/>
      <c r="R383" s="195"/>
    </row>
    <row r="384" customFormat="false" ht="12.75" hidden="false" customHeight="false" outlineLevel="0" collapsed="false">
      <c r="A384" s="176"/>
      <c r="B384" s="177" t="s">
        <v>443</v>
      </c>
      <c r="C384" s="178"/>
      <c r="D384" s="176"/>
      <c r="E384" s="179"/>
      <c r="F384" s="176"/>
      <c r="G384" s="178"/>
      <c r="H384" s="176"/>
      <c r="I384" s="176"/>
      <c r="J384" s="176"/>
      <c r="K384" s="176"/>
      <c r="L384" s="176"/>
      <c r="M384" s="176"/>
      <c r="N384" s="181"/>
      <c r="O384" s="181"/>
      <c r="P384" s="181"/>
      <c r="Q384" s="182"/>
      <c r="R384" s="176" t="n">
        <v>2019</v>
      </c>
    </row>
    <row r="385" customFormat="false" ht="12.75" hidden="false" customHeight="false" outlineLevel="0" collapsed="false">
      <c r="A385" s="176" t="n">
        <v>1</v>
      </c>
      <c r="B385" s="179" t="s">
        <v>1484</v>
      </c>
      <c r="C385" s="178" t="n">
        <v>1972</v>
      </c>
      <c r="D385" s="176"/>
      <c r="E385" s="179" t="s">
        <v>1091</v>
      </c>
      <c r="F385" s="176" t="n">
        <v>2</v>
      </c>
      <c r="G385" s="178" t="n">
        <v>3</v>
      </c>
      <c r="H385" s="176" t="n">
        <v>788.2</v>
      </c>
      <c r="I385" s="176"/>
      <c r="J385" s="176"/>
      <c r="K385" s="176" t="n">
        <v>722.7</v>
      </c>
      <c r="L385" s="176" t="n">
        <v>722.7</v>
      </c>
      <c r="M385" s="176" t="n">
        <v>16</v>
      </c>
      <c r="N385" s="208" t="n">
        <v>51000</v>
      </c>
      <c r="O385" s="181" t="n">
        <v>0</v>
      </c>
      <c r="P385" s="181" t="n">
        <v>0</v>
      </c>
      <c r="Q385" s="209" t="n">
        <v>51000</v>
      </c>
      <c r="R385" s="176" t="n">
        <v>2019</v>
      </c>
    </row>
    <row r="386" customFormat="false" ht="12.75" hidden="false" customHeight="false" outlineLevel="0" collapsed="false">
      <c r="A386" s="176" t="n">
        <f aca="false">A385+1</f>
        <v>2</v>
      </c>
      <c r="B386" s="179" t="s">
        <v>1485</v>
      </c>
      <c r="C386" s="178" t="n">
        <v>1966</v>
      </c>
      <c r="D386" s="176"/>
      <c r="E386" s="179" t="s">
        <v>1091</v>
      </c>
      <c r="F386" s="176" t="n">
        <v>2</v>
      </c>
      <c r="G386" s="178" t="n">
        <v>3</v>
      </c>
      <c r="H386" s="176" t="n">
        <v>797.7</v>
      </c>
      <c r="I386" s="176"/>
      <c r="J386" s="176"/>
      <c r="K386" s="176" t="n">
        <v>731.2</v>
      </c>
      <c r="L386" s="176" t="n">
        <v>689.9</v>
      </c>
      <c r="M386" s="176" t="n">
        <v>24</v>
      </c>
      <c r="N386" s="208" t="n">
        <v>51630</v>
      </c>
      <c r="O386" s="181" t="n">
        <v>0</v>
      </c>
      <c r="P386" s="181" t="n">
        <v>0</v>
      </c>
      <c r="Q386" s="209" t="n">
        <v>51630</v>
      </c>
      <c r="R386" s="176" t="n">
        <v>2019</v>
      </c>
    </row>
    <row r="387" customFormat="false" ht="12.75" hidden="false" customHeight="false" outlineLevel="0" collapsed="false">
      <c r="A387" s="176" t="n">
        <f aca="false">A386+1</f>
        <v>3</v>
      </c>
      <c r="B387" s="179" t="s">
        <v>1486</v>
      </c>
      <c r="C387" s="178" t="n">
        <v>1987</v>
      </c>
      <c r="D387" s="176"/>
      <c r="E387" s="179" t="s">
        <v>1487</v>
      </c>
      <c r="F387" s="176" t="n">
        <v>2</v>
      </c>
      <c r="G387" s="178" t="n">
        <v>1</v>
      </c>
      <c r="H387" s="176" t="n">
        <v>207.9</v>
      </c>
      <c r="I387" s="176"/>
      <c r="J387" s="176"/>
      <c r="K387" s="176" t="n">
        <v>167.9</v>
      </c>
      <c r="L387" s="176" t="n">
        <v>0</v>
      </c>
      <c r="M387" s="176" t="n">
        <v>10</v>
      </c>
      <c r="N387" s="208" t="n">
        <v>13460</v>
      </c>
      <c r="O387" s="181" t="n">
        <v>0</v>
      </c>
      <c r="P387" s="181" t="n">
        <v>0</v>
      </c>
      <c r="Q387" s="209" t="n">
        <v>13460</v>
      </c>
      <c r="R387" s="176" t="n">
        <v>2019</v>
      </c>
    </row>
    <row r="388" customFormat="false" ht="22.5" hidden="false" customHeight="false" outlineLevel="0" collapsed="false">
      <c r="A388" s="176" t="n">
        <f aca="false">A387+1</f>
        <v>4</v>
      </c>
      <c r="B388" s="179" t="s">
        <v>1488</v>
      </c>
      <c r="C388" s="178" t="n">
        <v>1962</v>
      </c>
      <c r="D388" s="176"/>
      <c r="E388" s="179" t="s">
        <v>1091</v>
      </c>
      <c r="F388" s="176" t="n">
        <v>2</v>
      </c>
      <c r="G388" s="178" t="n">
        <v>2</v>
      </c>
      <c r="H388" s="176" t="n">
        <v>523.3</v>
      </c>
      <c r="I388" s="176"/>
      <c r="J388" s="176"/>
      <c r="K388" s="176" t="n">
        <v>460.1</v>
      </c>
      <c r="L388" s="176" t="n">
        <v>312.2</v>
      </c>
      <c r="M388" s="176" t="n">
        <v>20</v>
      </c>
      <c r="N388" s="208" t="n">
        <v>33870</v>
      </c>
      <c r="O388" s="181" t="n">
        <v>0</v>
      </c>
      <c r="P388" s="181" t="n">
        <v>0</v>
      </c>
      <c r="Q388" s="209" t="n">
        <v>33870</v>
      </c>
      <c r="R388" s="176" t="n">
        <v>2019</v>
      </c>
    </row>
    <row r="389" customFormat="false" ht="22.5" hidden="false" customHeight="false" outlineLevel="0" collapsed="false">
      <c r="A389" s="176" t="n">
        <f aca="false">A388+1</f>
        <v>5</v>
      </c>
      <c r="B389" s="179" t="s">
        <v>1489</v>
      </c>
      <c r="C389" s="178" t="n">
        <v>1961</v>
      </c>
      <c r="D389" s="176"/>
      <c r="E389" s="179" t="s">
        <v>1091</v>
      </c>
      <c r="F389" s="176" t="n">
        <v>2</v>
      </c>
      <c r="G389" s="178" t="n">
        <v>2</v>
      </c>
      <c r="H389" s="176" t="n">
        <v>534.3</v>
      </c>
      <c r="I389" s="176"/>
      <c r="J389" s="176"/>
      <c r="K389" s="176" t="n">
        <v>474.7</v>
      </c>
      <c r="L389" s="176" t="n">
        <v>474.7</v>
      </c>
      <c r="M389" s="176" t="n">
        <v>12</v>
      </c>
      <c r="N389" s="208" t="n">
        <v>34580</v>
      </c>
      <c r="O389" s="181" t="n">
        <v>0</v>
      </c>
      <c r="P389" s="181" t="n">
        <v>0</v>
      </c>
      <c r="Q389" s="209" t="n">
        <v>34580</v>
      </c>
      <c r="R389" s="176" t="n">
        <v>2019</v>
      </c>
    </row>
    <row r="390" customFormat="false" ht="22.5" hidden="false" customHeight="false" outlineLevel="0" collapsed="false">
      <c r="A390" s="176" t="n">
        <f aca="false">A389+1</f>
        <v>6</v>
      </c>
      <c r="B390" s="179" t="s">
        <v>1490</v>
      </c>
      <c r="C390" s="178" t="n">
        <v>1961</v>
      </c>
      <c r="D390" s="176"/>
      <c r="E390" s="179" t="s">
        <v>1091</v>
      </c>
      <c r="F390" s="176" t="n">
        <v>2</v>
      </c>
      <c r="G390" s="178" t="n">
        <v>2</v>
      </c>
      <c r="H390" s="176" t="n">
        <v>503</v>
      </c>
      <c r="I390" s="176"/>
      <c r="J390" s="176"/>
      <c r="K390" s="176" t="n">
        <v>470.2</v>
      </c>
      <c r="L390" s="176" t="n">
        <v>422.1</v>
      </c>
      <c r="M390" s="176" t="n">
        <v>14</v>
      </c>
      <c r="N390" s="208" t="n">
        <v>32560</v>
      </c>
      <c r="O390" s="181" t="n">
        <v>0</v>
      </c>
      <c r="P390" s="181" t="n">
        <v>0</v>
      </c>
      <c r="Q390" s="209" t="n">
        <v>32560</v>
      </c>
      <c r="R390" s="176" t="n">
        <v>2019</v>
      </c>
    </row>
    <row r="391" customFormat="false" ht="22.5" hidden="false" customHeight="false" outlineLevel="0" collapsed="false">
      <c r="A391" s="176" t="n">
        <f aca="false">A390+1</f>
        <v>7</v>
      </c>
      <c r="B391" s="179" t="s">
        <v>1491</v>
      </c>
      <c r="C391" s="178" t="n">
        <v>1963</v>
      </c>
      <c r="D391" s="176"/>
      <c r="E391" s="179" t="s">
        <v>1091</v>
      </c>
      <c r="F391" s="176" t="n">
        <v>2</v>
      </c>
      <c r="G391" s="178" t="n">
        <v>2</v>
      </c>
      <c r="H391" s="176" t="n">
        <v>540.2</v>
      </c>
      <c r="I391" s="176"/>
      <c r="J391" s="176"/>
      <c r="K391" s="176" t="n">
        <v>468</v>
      </c>
      <c r="L391" s="176" t="n">
        <v>430.6</v>
      </c>
      <c r="M391" s="176" t="n">
        <v>14</v>
      </c>
      <c r="N391" s="208" t="n">
        <v>35000</v>
      </c>
      <c r="O391" s="181" t="n">
        <v>0</v>
      </c>
      <c r="P391" s="181" t="n">
        <v>0</v>
      </c>
      <c r="Q391" s="209" t="n">
        <v>35000</v>
      </c>
      <c r="R391" s="176" t="n">
        <v>2019</v>
      </c>
    </row>
    <row r="392" customFormat="false" ht="22.5" hidden="false" customHeight="false" outlineLevel="0" collapsed="false">
      <c r="A392" s="176" t="n">
        <f aca="false">A391+1</f>
        <v>8</v>
      </c>
      <c r="B392" s="179" t="s">
        <v>1492</v>
      </c>
      <c r="C392" s="178" t="n">
        <v>1962</v>
      </c>
      <c r="D392" s="176"/>
      <c r="E392" s="179" t="s">
        <v>1091</v>
      </c>
      <c r="F392" s="176" t="n">
        <v>2</v>
      </c>
      <c r="G392" s="178" t="n">
        <v>2</v>
      </c>
      <c r="H392" s="176" t="n">
        <v>522.8</v>
      </c>
      <c r="I392" s="176"/>
      <c r="J392" s="176"/>
      <c r="K392" s="176" t="n">
        <v>456.9</v>
      </c>
      <c r="L392" s="176" t="n">
        <v>332.9</v>
      </c>
      <c r="M392" s="176" t="n">
        <v>18</v>
      </c>
      <c r="N392" s="208" t="n">
        <v>33850</v>
      </c>
      <c r="O392" s="181" t="n">
        <v>0</v>
      </c>
      <c r="P392" s="181" t="n">
        <v>0</v>
      </c>
      <c r="Q392" s="209" t="n">
        <v>33850</v>
      </c>
      <c r="R392" s="176" t="n">
        <v>2019</v>
      </c>
    </row>
    <row r="393" customFormat="false" ht="22.5" hidden="false" customHeight="false" outlineLevel="0" collapsed="false">
      <c r="A393" s="176" t="n">
        <f aca="false">A392+1</f>
        <v>9</v>
      </c>
      <c r="B393" s="179" t="s">
        <v>1493</v>
      </c>
      <c r="C393" s="178" t="n">
        <v>1968</v>
      </c>
      <c r="D393" s="176"/>
      <c r="E393" s="179" t="s">
        <v>1091</v>
      </c>
      <c r="F393" s="176" t="n">
        <v>2</v>
      </c>
      <c r="G393" s="178" t="n">
        <v>2</v>
      </c>
      <c r="H393" s="176" t="n">
        <v>569.1</v>
      </c>
      <c r="I393" s="176"/>
      <c r="J393" s="176"/>
      <c r="K393" s="176" t="n">
        <v>512.3</v>
      </c>
      <c r="L393" s="176" t="n">
        <v>450.8</v>
      </c>
      <c r="M393" s="176" t="n">
        <v>16</v>
      </c>
      <c r="N393" s="208" t="n">
        <v>36830</v>
      </c>
      <c r="O393" s="181" t="n">
        <v>0</v>
      </c>
      <c r="P393" s="181" t="n">
        <v>0</v>
      </c>
      <c r="Q393" s="209" t="n">
        <v>36830</v>
      </c>
      <c r="R393" s="176" t="n">
        <v>2019</v>
      </c>
    </row>
    <row r="394" customFormat="false" ht="22.5" hidden="false" customHeight="false" outlineLevel="0" collapsed="false">
      <c r="A394" s="176" t="n">
        <f aca="false">A393+1</f>
        <v>10</v>
      </c>
      <c r="B394" s="179" t="s">
        <v>1494</v>
      </c>
      <c r="C394" s="178" t="n">
        <v>1960</v>
      </c>
      <c r="D394" s="176"/>
      <c r="E394" s="179" t="s">
        <v>1091</v>
      </c>
      <c r="F394" s="176" t="n">
        <v>2</v>
      </c>
      <c r="G394" s="178" t="n">
        <v>2</v>
      </c>
      <c r="H394" s="176" t="n">
        <v>615.7</v>
      </c>
      <c r="I394" s="176"/>
      <c r="J394" s="176"/>
      <c r="K394" s="176" t="n">
        <v>545.5</v>
      </c>
      <c r="L394" s="176" t="n">
        <v>434.8</v>
      </c>
      <c r="M394" s="176" t="n">
        <v>16</v>
      </c>
      <c r="N394" s="208" t="n">
        <v>39850</v>
      </c>
      <c r="O394" s="181" t="n">
        <v>0</v>
      </c>
      <c r="P394" s="181" t="n">
        <v>0</v>
      </c>
      <c r="Q394" s="209" t="n">
        <v>39850</v>
      </c>
      <c r="R394" s="176" t="n">
        <v>2019</v>
      </c>
    </row>
    <row r="395" customFormat="false" ht="12.75" hidden="false" customHeight="false" outlineLevel="0" collapsed="false">
      <c r="A395" s="176" t="n">
        <f aca="false">A394+1</f>
        <v>11</v>
      </c>
      <c r="B395" s="179" t="s">
        <v>1495</v>
      </c>
      <c r="C395" s="178" t="n">
        <v>1953</v>
      </c>
      <c r="D395" s="176"/>
      <c r="E395" s="179" t="s">
        <v>1091</v>
      </c>
      <c r="F395" s="176" t="n">
        <v>2</v>
      </c>
      <c r="G395" s="178" t="n">
        <v>2</v>
      </c>
      <c r="H395" s="176" t="n">
        <v>425</v>
      </c>
      <c r="I395" s="176"/>
      <c r="J395" s="176"/>
      <c r="K395" s="176" t="n">
        <v>374.7</v>
      </c>
      <c r="L395" s="176" t="n">
        <v>177.5</v>
      </c>
      <c r="M395" s="176" t="n">
        <v>16</v>
      </c>
      <c r="N395" s="208" t="n">
        <v>27500</v>
      </c>
      <c r="O395" s="181" t="n">
        <v>0</v>
      </c>
      <c r="P395" s="181" t="n">
        <v>0</v>
      </c>
      <c r="Q395" s="209" t="n">
        <v>27500</v>
      </c>
      <c r="R395" s="176" t="n">
        <v>2019</v>
      </c>
    </row>
    <row r="396" customFormat="false" ht="12.75" hidden="false" customHeight="false" outlineLevel="0" collapsed="false">
      <c r="A396" s="176" t="n">
        <f aca="false">A395+1</f>
        <v>12</v>
      </c>
      <c r="B396" s="179" t="s">
        <v>1496</v>
      </c>
      <c r="C396" s="178" t="n">
        <v>1967</v>
      </c>
      <c r="D396" s="176"/>
      <c r="E396" s="179" t="s">
        <v>1091</v>
      </c>
      <c r="F396" s="176" t="n">
        <v>2</v>
      </c>
      <c r="G396" s="178" t="n">
        <v>2</v>
      </c>
      <c r="H396" s="176" t="n">
        <v>517</v>
      </c>
      <c r="I396" s="176"/>
      <c r="J396" s="176"/>
      <c r="K396" s="176" t="n">
        <v>452.4</v>
      </c>
      <c r="L396" s="176" t="n">
        <v>452.4</v>
      </c>
      <c r="M396" s="176" t="n">
        <v>14</v>
      </c>
      <c r="N396" s="208" t="n">
        <v>33500</v>
      </c>
      <c r="O396" s="181" t="n">
        <v>0</v>
      </c>
      <c r="P396" s="181" t="n">
        <v>0</v>
      </c>
      <c r="Q396" s="209" t="n">
        <v>33500</v>
      </c>
      <c r="R396" s="176" t="n">
        <v>2019</v>
      </c>
    </row>
    <row r="397" customFormat="false" ht="12.75" hidden="false" customHeight="false" outlineLevel="0" collapsed="false">
      <c r="A397" s="176" t="n">
        <f aca="false">A396+1</f>
        <v>13</v>
      </c>
      <c r="B397" s="179" t="s">
        <v>1497</v>
      </c>
      <c r="C397" s="178" t="n">
        <v>1962</v>
      </c>
      <c r="D397" s="176"/>
      <c r="E397" s="179" t="s">
        <v>1091</v>
      </c>
      <c r="F397" s="176" t="n">
        <v>2</v>
      </c>
      <c r="G397" s="178" t="n">
        <v>2</v>
      </c>
      <c r="H397" s="176" t="n">
        <v>525.7</v>
      </c>
      <c r="I397" s="176"/>
      <c r="J397" s="176"/>
      <c r="K397" s="176" t="n">
        <v>460.1</v>
      </c>
      <c r="L397" s="176" t="n">
        <v>381.1</v>
      </c>
      <c r="M397" s="176" t="n">
        <v>18</v>
      </c>
      <c r="N397" s="208" t="n">
        <v>34000</v>
      </c>
      <c r="O397" s="181" t="n">
        <v>0</v>
      </c>
      <c r="P397" s="181" t="n">
        <v>0</v>
      </c>
      <c r="Q397" s="209" t="n">
        <v>34000</v>
      </c>
      <c r="R397" s="176" t="n">
        <v>2019</v>
      </c>
    </row>
    <row r="398" customFormat="false" ht="12.75" hidden="false" customHeight="false" outlineLevel="0" collapsed="false">
      <c r="A398" s="176" t="n">
        <f aca="false">A397+1</f>
        <v>14</v>
      </c>
      <c r="B398" s="179" t="s">
        <v>1498</v>
      </c>
      <c r="C398" s="178" t="n">
        <v>1967</v>
      </c>
      <c r="D398" s="176"/>
      <c r="E398" s="179" t="s">
        <v>1091</v>
      </c>
      <c r="F398" s="176" t="n">
        <v>2</v>
      </c>
      <c r="G398" s="178" t="n">
        <v>2</v>
      </c>
      <c r="H398" s="176" t="n">
        <v>515.6</v>
      </c>
      <c r="I398" s="176"/>
      <c r="J398" s="176"/>
      <c r="K398" s="176" t="n">
        <v>444.9</v>
      </c>
      <c r="L398" s="176" t="n">
        <v>408.7</v>
      </c>
      <c r="M398" s="176" t="n">
        <v>18</v>
      </c>
      <c r="N398" s="208" t="n">
        <v>33400</v>
      </c>
      <c r="O398" s="181" t="n">
        <v>0</v>
      </c>
      <c r="P398" s="181" t="n">
        <v>0</v>
      </c>
      <c r="Q398" s="209" t="n">
        <v>33400</v>
      </c>
      <c r="R398" s="176" t="n">
        <v>2019</v>
      </c>
    </row>
    <row r="399" customFormat="false" ht="12.75" hidden="false" customHeight="false" outlineLevel="0" collapsed="false">
      <c r="A399" s="176" t="n">
        <f aca="false">A398+1</f>
        <v>15</v>
      </c>
      <c r="B399" s="179" t="s">
        <v>1499</v>
      </c>
      <c r="C399" s="178" t="n">
        <v>1962</v>
      </c>
      <c r="D399" s="176"/>
      <c r="E399" s="179" t="s">
        <v>1091</v>
      </c>
      <c r="F399" s="176" t="n">
        <v>2</v>
      </c>
      <c r="G399" s="178" t="n">
        <v>2</v>
      </c>
      <c r="H399" s="176" t="n">
        <v>524</v>
      </c>
      <c r="I399" s="176"/>
      <c r="J399" s="176"/>
      <c r="K399" s="176" t="n">
        <v>458.9</v>
      </c>
      <c r="L399" s="176" t="n">
        <v>275.2</v>
      </c>
      <c r="M399" s="176" t="n">
        <v>24</v>
      </c>
      <c r="N399" s="208" t="n">
        <v>33950</v>
      </c>
      <c r="O399" s="181" t="n">
        <v>0</v>
      </c>
      <c r="P399" s="181" t="n">
        <v>0</v>
      </c>
      <c r="Q399" s="209" t="n">
        <v>33950</v>
      </c>
      <c r="R399" s="176" t="n">
        <v>2019</v>
      </c>
    </row>
    <row r="400" customFormat="false" ht="12.75" hidden="false" customHeight="false" outlineLevel="0" collapsed="false">
      <c r="A400" s="176" t="n">
        <f aca="false">A399+1</f>
        <v>16</v>
      </c>
      <c r="B400" s="179" t="s">
        <v>1500</v>
      </c>
      <c r="C400" s="178" t="n">
        <v>1966</v>
      </c>
      <c r="D400" s="176"/>
      <c r="E400" s="179" t="s">
        <v>1091</v>
      </c>
      <c r="F400" s="176" t="n">
        <v>2</v>
      </c>
      <c r="G400" s="178" t="n">
        <v>2</v>
      </c>
      <c r="H400" s="176" t="n">
        <v>517.3</v>
      </c>
      <c r="I400" s="176"/>
      <c r="J400" s="176"/>
      <c r="K400" s="176" t="n">
        <v>450.7</v>
      </c>
      <c r="L400" s="176" t="n">
        <v>296.2</v>
      </c>
      <c r="M400" s="176" t="n">
        <v>20</v>
      </c>
      <c r="N400" s="208" t="n">
        <v>33480</v>
      </c>
      <c r="O400" s="181" t="n">
        <v>0</v>
      </c>
      <c r="P400" s="181" t="n">
        <v>0</v>
      </c>
      <c r="Q400" s="209" t="n">
        <v>33480</v>
      </c>
      <c r="R400" s="176" t="n">
        <v>2019</v>
      </c>
    </row>
    <row r="401" customFormat="false" ht="12.75" hidden="false" customHeight="false" outlineLevel="0" collapsed="false">
      <c r="A401" s="176" t="n">
        <f aca="false">A400+1</f>
        <v>17</v>
      </c>
      <c r="B401" s="179" t="s">
        <v>1501</v>
      </c>
      <c r="C401" s="178" t="n">
        <v>1970</v>
      </c>
      <c r="D401" s="176"/>
      <c r="E401" s="179" t="s">
        <v>1091</v>
      </c>
      <c r="F401" s="176" t="n">
        <v>2</v>
      </c>
      <c r="G401" s="178" t="n">
        <v>2</v>
      </c>
      <c r="H401" s="176" t="n">
        <v>561.4</v>
      </c>
      <c r="I401" s="176"/>
      <c r="J401" s="176"/>
      <c r="K401" s="176" t="n">
        <v>490</v>
      </c>
      <c r="L401" s="176" t="n">
        <v>490</v>
      </c>
      <c r="M401" s="176" t="n">
        <v>12</v>
      </c>
      <c r="N401" s="208" t="n">
        <v>36350</v>
      </c>
      <c r="O401" s="181" t="n">
        <v>0</v>
      </c>
      <c r="P401" s="181" t="n">
        <v>0</v>
      </c>
      <c r="Q401" s="209" t="n">
        <v>36350</v>
      </c>
      <c r="R401" s="176" t="n">
        <v>2019</v>
      </c>
    </row>
    <row r="402" customFormat="false" ht="12.75" hidden="false" customHeight="false" outlineLevel="0" collapsed="false">
      <c r="A402" s="176" t="n">
        <f aca="false">A401+1</f>
        <v>18</v>
      </c>
      <c r="B402" s="179" t="s">
        <v>1502</v>
      </c>
      <c r="C402" s="178" t="n">
        <v>1962</v>
      </c>
      <c r="D402" s="176"/>
      <c r="E402" s="179" t="s">
        <v>1091</v>
      </c>
      <c r="F402" s="176" t="n">
        <v>2</v>
      </c>
      <c r="G402" s="178" t="n">
        <v>2</v>
      </c>
      <c r="H402" s="176" t="n">
        <v>514.8</v>
      </c>
      <c r="I402" s="176"/>
      <c r="J402" s="176"/>
      <c r="K402" s="176" t="n">
        <v>483.7</v>
      </c>
      <c r="L402" s="176" t="n">
        <v>401.5</v>
      </c>
      <c r="M402" s="176" t="n">
        <v>16</v>
      </c>
      <c r="N402" s="208" t="n">
        <v>33320</v>
      </c>
      <c r="O402" s="181" t="n">
        <v>0</v>
      </c>
      <c r="P402" s="181" t="n">
        <v>0</v>
      </c>
      <c r="Q402" s="209" t="n">
        <v>33320</v>
      </c>
      <c r="R402" s="176" t="n">
        <v>2019</v>
      </c>
    </row>
    <row r="403" customFormat="false" ht="12.75" hidden="false" customHeight="false" outlineLevel="0" collapsed="false">
      <c r="A403" s="176" t="n">
        <f aca="false">A402+1</f>
        <v>19</v>
      </c>
      <c r="B403" s="179" t="s">
        <v>1503</v>
      </c>
      <c r="C403" s="178" t="n">
        <v>1979</v>
      </c>
      <c r="D403" s="176"/>
      <c r="E403" s="179" t="s">
        <v>1091</v>
      </c>
      <c r="F403" s="176" t="n">
        <v>2</v>
      </c>
      <c r="G403" s="178" t="n">
        <v>3</v>
      </c>
      <c r="H403" s="176" t="n">
        <v>914.9</v>
      </c>
      <c r="I403" s="176"/>
      <c r="J403" s="176"/>
      <c r="K403" s="176" t="n">
        <v>861.9</v>
      </c>
      <c r="L403" s="176" t="n">
        <v>612.9</v>
      </c>
      <c r="M403" s="176" t="n">
        <v>29</v>
      </c>
      <c r="N403" s="208" t="n">
        <v>59200</v>
      </c>
      <c r="O403" s="181" t="n">
        <v>0</v>
      </c>
      <c r="P403" s="181" t="n">
        <v>0</v>
      </c>
      <c r="Q403" s="209" t="n">
        <v>59200</v>
      </c>
      <c r="R403" s="176" t="n">
        <v>2019</v>
      </c>
    </row>
    <row r="404" customFormat="false" ht="12.75" hidden="false" customHeight="false" outlineLevel="0" collapsed="false">
      <c r="A404" s="176" t="n">
        <f aca="false">A403+1</f>
        <v>20</v>
      </c>
      <c r="B404" s="179" t="s">
        <v>1504</v>
      </c>
      <c r="C404" s="178" t="n">
        <v>1968</v>
      </c>
      <c r="D404" s="176"/>
      <c r="E404" s="179" t="s">
        <v>1097</v>
      </c>
      <c r="F404" s="176" t="n">
        <v>2</v>
      </c>
      <c r="G404" s="178" t="n">
        <v>2</v>
      </c>
      <c r="H404" s="176" t="n">
        <v>571.7</v>
      </c>
      <c r="I404" s="176"/>
      <c r="J404" s="176"/>
      <c r="K404" s="176" t="n">
        <v>519.5</v>
      </c>
      <c r="L404" s="176" t="n">
        <v>268.5</v>
      </c>
      <c r="M404" s="176" t="n">
        <v>16</v>
      </c>
      <c r="N404" s="208" t="n">
        <v>37000</v>
      </c>
      <c r="O404" s="181" t="n">
        <v>0</v>
      </c>
      <c r="P404" s="181" t="n">
        <v>0</v>
      </c>
      <c r="Q404" s="209" t="n">
        <v>37000</v>
      </c>
      <c r="R404" s="176" t="n">
        <v>2019</v>
      </c>
    </row>
    <row r="405" customFormat="false" ht="12.75" hidden="false" customHeight="false" outlineLevel="0" collapsed="false">
      <c r="A405" s="176" t="n">
        <f aca="false">A404+1</f>
        <v>21</v>
      </c>
      <c r="B405" s="179" t="s">
        <v>1505</v>
      </c>
      <c r="C405" s="178" t="n">
        <v>1968</v>
      </c>
      <c r="D405" s="176"/>
      <c r="E405" s="179" t="s">
        <v>1091</v>
      </c>
      <c r="F405" s="176" t="n">
        <v>2</v>
      </c>
      <c r="G405" s="178" t="n">
        <v>2</v>
      </c>
      <c r="H405" s="176" t="n">
        <v>570.4</v>
      </c>
      <c r="I405" s="176"/>
      <c r="J405" s="176"/>
      <c r="K405" s="176" t="n">
        <v>518.2</v>
      </c>
      <c r="L405" s="176" t="n">
        <v>374.5</v>
      </c>
      <c r="M405" s="176" t="n">
        <v>26</v>
      </c>
      <c r="N405" s="208" t="n">
        <v>36920</v>
      </c>
      <c r="O405" s="181" t="n">
        <v>0</v>
      </c>
      <c r="P405" s="181" t="n">
        <v>0</v>
      </c>
      <c r="Q405" s="209" t="n">
        <v>36920</v>
      </c>
      <c r="R405" s="176" t="n">
        <v>2019</v>
      </c>
    </row>
    <row r="406" customFormat="false" ht="12.75" hidden="false" customHeight="false" outlineLevel="0" collapsed="false">
      <c r="A406" s="176" t="n">
        <f aca="false">A405+1</f>
        <v>22</v>
      </c>
      <c r="B406" s="179" t="s">
        <v>1506</v>
      </c>
      <c r="C406" s="178" t="n">
        <v>1962</v>
      </c>
      <c r="D406" s="176"/>
      <c r="E406" s="179" t="s">
        <v>1091</v>
      </c>
      <c r="F406" s="176" t="n">
        <v>2</v>
      </c>
      <c r="G406" s="178" t="n">
        <v>3</v>
      </c>
      <c r="H406" s="176" t="n">
        <v>601</v>
      </c>
      <c r="I406" s="176"/>
      <c r="J406" s="176"/>
      <c r="K406" s="176" t="n">
        <v>535</v>
      </c>
      <c r="L406" s="176" t="n">
        <v>331.2</v>
      </c>
      <c r="M406" s="176" t="n">
        <v>18</v>
      </c>
      <c r="N406" s="208" t="n">
        <v>38900</v>
      </c>
      <c r="O406" s="181" t="n">
        <v>0</v>
      </c>
      <c r="P406" s="181" t="n">
        <v>0</v>
      </c>
      <c r="Q406" s="209" t="n">
        <v>38900</v>
      </c>
      <c r="R406" s="176" t="n">
        <v>2019</v>
      </c>
    </row>
    <row r="407" customFormat="false" ht="12.75" hidden="false" customHeight="false" outlineLevel="0" collapsed="false">
      <c r="A407" s="176" t="n">
        <f aca="false">A406+1</f>
        <v>23</v>
      </c>
      <c r="B407" s="179" t="s">
        <v>1507</v>
      </c>
      <c r="C407" s="178" t="n">
        <v>1974</v>
      </c>
      <c r="D407" s="176"/>
      <c r="E407" s="179" t="s">
        <v>1091</v>
      </c>
      <c r="F407" s="176" t="n">
        <v>2</v>
      </c>
      <c r="G407" s="178" t="n">
        <v>3</v>
      </c>
      <c r="H407" s="176" t="n">
        <v>570</v>
      </c>
      <c r="I407" s="176"/>
      <c r="J407" s="176"/>
      <c r="K407" s="176" t="n">
        <v>539.3</v>
      </c>
      <c r="L407" s="176" t="n">
        <v>461.9</v>
      </c>
      <c r="M407" s="176" t="n">
        <v>16</v>
      </c>
      <c r="N407" s="208" t="n">
        <v>36900</v>
      </c>
      <c r="O407" s="181" t="n">
        <v>0</v>
      </c>
      <c r="P407" s="181" t="n">
        <v>0</v>
      </c>
      <c r="Q407" s="209" t="n">
        <v>36900</v>
      </c>
      <c r="R407" s="176" t="n">
        <v>2019</v>
      </c>
    </row>
    <row r="408" customFormat="false" ht="12.75" hidden="false" customHeight="false" outlineLevel="0" collapsed="false">
      <c r="A408" s="176" t="n">
        <f aca="false">A407+1</f>
        <v>24</v>
      </c>
      <c r="B408" s="179" t="s">
        <v>1508</v>
      </c>
      <c r="C408" s="178" t="n">
        <v>1968</v>
      </c>
      <c r="D408" s="176"/>
      <c r="E408" s="179" t="s">
        <v>1091</v>
      </c>
      <c r="F408" s="176" t="n">
        <v>3</v>
      </c>
      <c r="G408" s="178" t="n">
        <v>2</v>
      </c>
      <c r="H408" s="176" t="n">
        <v>663.7</v>
      </c>
      <c r="I408" s="176"/>
      <c r="J408" s="176"/>
      <c r="K408" s="176" t="n">
        <v>642.8</v>
      </c>
      <c r="L408" s="176" t="n">
        <v>541.8</v>
      </c>
      <c r="M408" s="176" t="n">
        <v>18</v>
      </c>
      <c r="N408" s="208" t="n">
        <v>42950</v>
      </c>
      <c r="O408" s="181" t="n">
        <v>0</v>
      </c>
      <c r="P408" s="181" t="n">
        <v>0</v>
      </c>
      <c r="Q408" s="209" t="n">
        <v>42950</v>
      </c>
      <c r="R408" s="176" t="n">
        <v>2019</v>
      </c>
    </row>
    <row r="409" customFormat="false" ht="12.75" hidden="false" customHeight="false" outlineLevel="0" collapsed="false">
      <c r="A409" s="176" t="n">
        <f aca="false">A408+1</f>
        <v>25</v>
      </c>
      <c r="B409" s="179" t="s">
        <v>1509</v>
      </c>
      <c r="C409" s="178" t="n">
        <v>1969</v>
      </c>
      <c r="D409" s="176"/>
      <c r="E409" s="179" t="s">
        <v>1091</v>
      </c>
      <c r="F409" s="176" t="n">
        <v>2</v>
      </c>
      <c r="G409" s="178" t="n">
        <v>2</v>
      </c>
      <c r="H409" s="176" t="n">
        <v>568.5</v>
      </c>
      <c r="I409" s="176"/>
      <c r="J409" s="176"/>
      <c r="K409" s="176" t="n">
        <v>469.3</v>
      </c>
      <c r="L409" s="176" t="n">
        <v>329.2</v>
      </c>
      <c r="M409" s="176" t="n">
        <v>14</v>
      </c>
      <c r="N409" s="208" t="n">
        <v>36800</v>
      </c>
      <c r="O409" s="181" t="n">
        <v>0</v>
      </c>
      <c r="P409" s="181" t="n">
        <v>0</v>
      </c>
      <c r="Q409" s="209" t="n">
        <v>36800</v>
      </c>
      <c r="R409" s="176" t="n">
        <v>2019</v>
      </c>
    </row>
    <row r="410" customFormat="false" ht="12.75" hidden="false" customHeight="false" outlineLevel="0" collapsed="false">
      <c r="A410" s="176" t="n">
        <f aca="false">A409+1</f>
        <v>26</v>
      </c>
      <c r="B410" s="179" t="s">
        <v>1510</v>
      </c>
      <c r="C410" s="178" t="n">
        <v>1973</v>
      </c>
      <c r="D410" s="176"/>
      <c r="E410" s="179" t="s">
        <v>1091</v>
      </c>
      <c r="F410" s="176" t="n">
        <v>2</v>
      </c>
      <c r="G410" s="178" t="n">
        <v>2</v>
      </c>
      <c r="H410" s="176" t="n">
        <v>590</v>
      </c>
      <c r="I410" s="176"/>
      <c r="J410" s="176"/>
      <c r="K410" s="176" t="n">
        <v>508</v>
      </c>
      <c r="L410" s="176" t="n">
        <v>460.7</v>
      </c>
      <c r="M410" s="176" t="n">
        <v>18</v>
      </c>
      <c r="N410" s="208" t="n">
        <v>38200</v>
      </c>
      <c r="O410" s="181" t="n">
        <v>0</v>
      </c>
      <c r="P410" s="181" t="n">
        <v>0</v>
      </c>
      <c r="Q410" s="209" t="n">
        <v>38200</v>
      </c>
      <c r="R410" s="176" t="n">
        <v>2019</v>
      </c>
    </row>
    <row r="411" customFormat="false" ht="12.75" hidden="false" customHeight="false" outlineLevel="0" collapsed="false">
      <c r="A411" s="176" t="n">
        <f aca="false">A410+1</f>
        <v>27</v>
      </c>
      <c r="B411" s="179" t="s">
        <v>1511</v>
      </c>
      <c r="C411" s="178" t="n">
        <v>1970</v>
      </c>
      <c r="D411" s="176"/>
      <c r="E411" s="179" t="s">
        <v>1091</v>
      </c>
      <c r="F411" s="176" t="n">
        <v>2</v>
      </c>
      <c r="G411" s="178" t="n">
        <v>2</v>
      </c>
      <c r="H411" s="176" t="n">
        <v>540.3</v>
      </c>
      <c r="I411" s="176"/>
      <c r="J411" s="176"/>
      <c r="K411" s="176" t="n">
        <v>495.7</v>
      </c>
      <c r="L411" s="176" t="n">
        <v>423.4</v>
      </c>
      <c r="M411" s="176" t="n">
        <v>18</v>
      </c>
      <c r="N411" s="208" t="n">
        <v>35000</v>
      </c>
      <c r="O411" s="181" t="n">
        <v>0</v>
      </c>
      <c r="P411" s="181" t="n">
        <v>0</v>
      </c>
      <c r="Q411" s="209" t="n">
        <v>35000</v>
      </c>
      <c r="R411" s="176" t="n">
        <v>2019</v>
      </c>
    </row>
    <row r="412" customFormat="false" ht="12.75" hidden="false" customHeight="false" outlineLevel="0" collapsed="false">
      <c r="A412" s="176" t="n">
        <f aca="false">A411+1</f>
        <v>28</v>
      </c>
      <c r="B412" s="179" t="s">
        <v>1512</v>
      </c>
      <c r="C412" s="178" t="n">
        <v>1970</v>
      </c>
      <c r="D412" s="176"/>
      <c r="E412" s="179" t="s">
        <v>1091</v>
      </c>
      <c r="F412" s="176" t="n">
        <v>2</v>
      </c>
      <c r="G412" s="178" t="n">
        <v>2</v>
      </c>
      <c r="H412" s="176" t="n">
        <v>562.5</v>
      </c>
      <c r="I412" s="176"/>
      <c r="J412" s="176"/>
      <c r="K412" s="176" t="n">
        <v>508.6</v>
      </c>
      <c r="L412" s="176" t="n">
        <v>389.8</v>
      </c>
      <c r="M412" s="176" t="n">
        <v>24</v>
      </c>
      <c r="N412" s="208" t="n">
        <v>36400</v>
      </c>
      <c r="O412" s="181" t="n">
        <v>0</v>
      </c>
      <c r="P412" s="181" t="n">
        <v>0</v>
      </c>
      <c r="Q412" s="209" t="n">
        <v>36400</v>
      </c>
      <c r="R412" s="176" t="n">
        <v>2019</v>
      </c>
    </row>
    <row r="413" customFormat="false" ht="12.75" hidden="false" customHeight="false" outlineLevel="0" collapsed="false">
      <c r="A413" s="176" t="n">
        <f aca="false">A412+1</f>
        <v>29</v>
      </c>
      <c r="B413" s="179" t="s">
        <v>1513</v>
      </c>
      <c r="C413" s="178" t="n">
        <v>1963</v>
      </c>
      <c r="D413" s="176"/>
      <c r="E413" s="179" t="s">
        <v>1091</v>
      </c>
      <c r="F413" s="176" t="n">
        <v>2</v>
      </c>
      <c r="G413" s="178" t="n">
        <v>1</v>
      </c>
      <c r="H413" s="176" t="n">
        <v>473</v>
      </c>
      <c r="I413" s="176"/>
      <c r="J413" s="176"/>
      <c r="K413" s="176" t="n">
        <v>434.4</v>
      </c>
      <c r="L413" s="176" t="n">
        <v>434.4</v>
      </c>
      <c r="M413" s="176" t="n">
        <v>8</v>
      </c>
      <c r="N413" s="208" t="n">
        <v>30600</v>
      </c>
      <c r="O413" s="181" t="n">
        <v>0</v>
      </c>
      <c r="P413" s="181" t="n">
        <v>0</v>
      </c>
      <c r="Q413" s="209" t="n">
        <v>30600</v>
      </c>
      <c r="R413" s="176" t="n">
        <v>2019</v>
      </c>
    </row>
    <row r="414" customFormat="false" ht="12.75" hidden="false" customHeight="false" outlineLevel="0" collapsed="false">
      <c r="A414" s="176" t="n">
        <f aca="false">A413+1</f>
        <v>30</v>
      </c>
      <c r="B414" s="179" t="s">
        <v>1514</v>
      </c>
      <c r="C414" s="178" t="n">
        <v>1966</v>
      </c>
      <c r="D414" s="176"/>
      <c r="E414" s="179" t="s">
        <v>1091</v>
      </c>
      <c r="F414" s="176" t="n">
        <v>2</v>
      </c>
      <c r="G414" s="178" t="n">
        <v>2</v>
      </c>
      <c r="H414" s="176" t="n">
        <v>480.8</v>
      </c>
      <c r="I414" s="176"/>
      <c r="J414" s="176"/>
      <c r="K414" s="176" t="n">
        <v>455</v>
      </c>
      <c r="L414" s="176" t="n">
        <v>224.5</v>
      </c>
      <c r="M414" s="176" t="n">
        <v>23</v>
      </c>
      <c r="N414" s="208" t="n">
        <v>31120</v>
      </c>
      <c r="O414" s="181" t="n">
        <v>0</v>
      </c>
      <c r="P414" s="181" t="n">
        <v>0</v>
      </c>
      <c r="Q414" s="209" t="n">
        <v>31120</v>
      </c>
      <c r="R414" s="176" t="n">
        <v>2019</v>
      </c>
    </row>
    <row r="415" customFormat="false" ht="12.75" hidden="false" customHeight="false" outlineLevel="0" collapsed="false">
      <c r="A415" s="176" t="n">
        <f aca="false">A414+1</f>
        <v>31</v>
      </c>
      <c r="B415" s="179" t="s">
        <v>1515</v>
      </c>
      <c r="C415" s="178" t="n">
        <v>1965</v>
      </c>
      <c r="D415" s="176"/>
      <c r="E415" s="179" t="s">
        <v>1091</v>
      </c>
      <c r="F415" s="176" t="n">
        <v>2</v>
      </c>
      <c r="G415" s="178" t="n">
        <v>2</v>
      </c>
      <c r="H415" s="176" t="n">
        <v>397.1</v>
      </c>
      <c r="I415" s="176"/>
      <c r="J415" s="176"/>
      <c r="K415" s="176" t="n">
        <v>374.5</v>
      </c>
      <c r="L415" s="176" t="n">
        <v>374.5</v>
      </c>
      <c r="M415" s="176" t="n">
        <v>8</v>
      </c>
      <c r="N415" s="208" t="n">
        <v>25700</v>
      </c>
      <c r="O415" s="181" t="n">
        <v>0</v>
      </c>
      <c r="P415" s="181" t="n">
        <v>0</v>
      </c>
      <c r="Q415" s="209" t="n">
        <v>25700</v>
      </c>
      <c r="R415" s="176" t="n">
        <v>2019</v>
      </c>
    </row>
    <row r="416" customFormat="false" ht="12.75" hidden="false" customHeight="false" outlineLevel="0" collapsed="false">
      <c r="A416" s="176" t="n">
        <f aca="false">A415+1</f>
        <v>32</v>
      </c>
      <c r="B416" s="179" t="s">
        <v>1516</v>
      </c>
      <c r="C416" s="178" t="n">
        <v>1974</v>
      </c>
      <c r="D416" s="176"/>
      <c r="E416" s="179" t="s">
        <v>1487</v>
      </c>
      <c r="F416" s="176" t="n">
        <v>2</v>
      </c>
      <c r="G416" s="178" t="n">
        <v>2</v>
      </c>
      <c r="H416" s="176" t="n">
        <v>337.7</v>
      </c>
      <c r="I416" s="176"/>
      <c r="J416" s="176"/>
      <c r="K416" s="176" t="n">
        <v>30.4</v>
      </c>
      <c r="L416" s="176" t="n">
        <v>304.2</v>
      </c>
      <c r="M416" s="176" t="n">
        <v>9</v>
      </c>
      <c r="N416" s="208" t="n">
        <v>21850</v>
      </c>
      <c r="O416" s="181" t="n">
        <v>0</v>
      </c>
      <c r="P416" s="181" t="n">
        <v>0</v>
      </c>
      <c r="Q416" s="209" t="n">
        <v>21850</v>
      </c>
      <c r="R416" s="176" t="n">
        <v>2019</v>
      </c>
    </row>
    <row r="417" customFormat="false" ht="12.75" hidden="false" customHeight="false" outlineLevel="0" collapsed="false">
      <c r="A417" s="176" t="n">
        <f aca="false">A416+1</f>
        <v>33</v>
      </c>
      <c r="B417" s="179" t="s">
        <v>1517</v>
      </c>
      <c r="C417" s="178" t="n">
        <v>1977</v>
      </c>
      <c r="D417" s="176"/>
      <c r="E417" s="179" t="s">
        <v>1518</v>
      </c>
      <c r="F417" s="176" t="n">
        <v>2</v>
      </c>
      <c r="G417" s="178" t="n">
        <v>3</v>
      </c>
      <c r="H417" s="176" t="n">
        <v>512.1</v>
      </c>
      <c r="I417" s="176"/>
      <c r="J417" s="176"/>
      <c r="K417" s="176" t="n">
        <v>512.1</v>
      </c>
      <c r="L417" s="176" t="n">
        <v>349</v>
      </c>
      <c r="M417" s="176" t="n">
        <v>16</v>
      </c>
      <c r="N417" s="208" t="n">
        <v>33150</v>
      </c>
      <c r="O417" s="181" t="n">
        <v>0</v>
      </c>
      <c r="P417" s="181" t="n">
        <v>0</v>
      </c>
      <c r="Q417" s="209" t="n">
        <v>33150</v>
      </c>
      <c r="R417" s="176" t="n">
        <v>2019</v>
      </c>
    </row>
    <row r="418" customFormat="false" ht="12.75" hidden="false" customHeight="false" outlineLevel="0" collapsed="false">
      <c r="A418" s="176" t="n">
        <f aca="false">A417+1</f>
        <v>34</v>
      </c>
      <c r="B418" s="233" t="s">
        <v>1519</v>
      </c>
      <c r="C418" s="178" t="n">
        <v>1984</v>
      </c>
      <c r="D418" s="176"/>
      <c r="E418" s="179" t="s">
        <v>1471</v>
      </c>
      <c r="F418" s="176" t="n">
        <v>2</v>
      </c>
      <c r="G418" s="178" t="n">
        <v>2</v>
      </c>
      <c r="H418" s="176" t="n">
        <v>275.6</v>
      </c>
      <c r="I418" s="176"/>
      <c r="J418" s="176"/>
      <c r="K418" s="176" t="n">
        <v>252.1</v>
      </c>
      <c r="L418" s="176" t="n">
        <v>60.8</v>
      </c>
      <c r="M418" s="176" t="n">
        <v>7</v>
      </c>
      <c r="N418" s="208" t="n">
        <v>17850</v>
      </c>
      <c r="O418" s="181" t="n">
        <v>0</v>
      </c>
      <c r="P418" s="181" t="n">
        <v>0</v>
      </c>
      <c r="Q418" s="209" t="n">
        <v>17850</v>
      </c>
      <c r="R418" s="176" t="n">
        <v>2019</v>
      </c>
    </row>
    <row r="419" customFormat="false" ht="12.75" hidden="false" customHeight="false" outlineLevel="0" collapsed="false">
      <c r="A419" s="176" t="n">
        <f aca="false">A418+1</f>
        <v>35</v>
      </c>
      <c r="B419" s="233" t="s">
        <v>1520</v>
      </c>
      <c r="C419" s="178" t="n">
        <v>1980</v>
      </c>
      <c r="D419" s="176"/>
      <c r="E419" s="179" t="s">
        <v>1471</v>
      </c>
      <c r="F419" s="176" t="n">
        <v>1</v>
      </c>
      <c r="G419" s="178" t="n">
        <v>2</v>
      </c>
      <c r="H419" s="176" t="n">
        <v>278.7</v>
      </c>
      <c r="I419" s="176"/>
      <c r="J419" s="176"/>
      <c r="K419" s="176" t="n">
        <v>278.7</v>
      </c>
      <c r="L419" s="176" t="n">
        <v>60.8</v>
      </c>
      <c r="M419" s="176" t="n">
        <v>7</v>
      </c>
      <c r="N419" s="208" t="n">
        <v>18050</v>
      </c>
      <c r="O419" s="181" t="n">
        <v>0</v>
      </c>
      <c r="P419" s="181" t="n">
        <v>0</v>
      </c>
      <c r="Q419" s="209" t="n">
        <v>18050</v>
      </c>
      <c r="R419" s="176" t="n">
        <v>2019</v>
      </c>
    </row>
    <row r="420" s="9" customFormat="true" ht="22.5" hidden="false" customHeight="false" outlineLevel="0" collapsed="false">
      <c r="A420" s="176" t="n">
        <f aca="false">A419+1</f>
        <v>36</v>
      </c>
      <c r="B420" s="233" t="s">
        <v>1521</v>
      </c>
      <c r="C420" s="178" t="n">
        <v>1955</v>
      </c>
      <c r="D420" s="176"/>
      <c r="E420" s="179" t="s">
        <v>304</v>
      </c>
      <c r="F420" s="176" t="n">
        <v>1</v>
      </c>
      <c r="G420" s="178" t="n">
        <v>4</v>
      </c>
      <c r="H420" s="176" t="n">
        <v>460.38</v>
      </c>
      <c r="I420" s="176"/>
      <c r="J420" s="176"/>
      <c r="K420" s="176" t="n">
        <v>460.38</v>
      </c>
      <c r="L420" s="176" t="n">
        <v>134.8</v>
      </c>
      <c r="M420" s="176" t="n">
        <v>11</v>
      </c>
      <c r="N420" s="208" t="n">
        <v>29800</v>
      </c>
      <c r="O420" s="181" t="n">
        <v>0</v>
      </c>
      <c r="P420" s="181" t="n">
        <v>0</v>
      </c>
      <c r="Q420" s="209" t="n">
        <v>29800</v>
      </c>
      <c r="R420" s="176" t="n">
        <v>2019</v>
      </c>
    </row>
    <row r="421" s="9" customFormat="true" ht="22.5" hidden="false" customHeight="false" outlineLevel="0" collapsed="false">
      <c r="A421" s="176" t="n">
        <f aca="false">A420+1</f>
        <v>37</v>
      </c>
      <c r="B421" s="233" t="s">
        <v>1522</v>
      </c>
      <c r="C421" s="178" t="n">
        <v>1955</v>
      </c>
      <c r="D421" s="176"/>
      <c r="E421" s="179" t="s">
        <v>304</v>
      </c>
      <c r="F421" s="176" t="n">
        <v>1</v>
      </c>
      <c r="G421" s="178" t="n">
        <v>4</v>
      </c>
      <c r="H421" s="176" t="n">
        <v>411.3</v>
      </c>
      <c r="I421" s="176"/>
      <c r="J421" s="176"/>
      <c r="K421" s="176" t="n">
        <v>411.3</v>
      </c>
      <c r="L421" s="176" t="n">
        <v>114.9</v>
      </c>
      <c r="M421" s="176" t="n">
        <v>13</v>
      </c>
      <c r="N421" s="208" t="n">
        <v>26620</v>
      </c>
      <c r="O421" s="181" t="n">
        <v>0</v>
      </c>
      <c r="P421" s="181" t="n">
        <v>0</v>
      </c>
      <c r="Q421" s="209" t="n">
        <v>26620</v>
      </c>
      <c r="R421" s="176" t="n">
        <v>2019</v>
      </c>
    </row>
    <row r="422" s="9" customFormat="true" ht="22.5" hidden="false" customHeight="false" outlineLevel="0" collapsed="false">
      <c r="A422" s="176" t="n">
        <f aca="false">A421+1</f>
        <v>38</v>
      </c>
      <c r="B422" s="233" t="s">
        <v>1523</v>
      </c>
      <c r="C422" s="178" t="n">
        <v>1950</v>
      </c>
      <c r="D422" s="176"/>
      <c r="E422" s="179" t="s">
        <v>304</v>
      </c>
      <c r="F422" s="176" t="n">
        <v>1</v>
      </c>
      <c r="G422" s="178" t="n">
        <v>4</v>
      </c>
      <c r="H422" s="176" t="n">
        <v>414.7</v>
      </c>
      <c r="I422" s="176"/>
      <c r="J422" s="176"/>
      <c r="K422" s="176" t="n">
        <v>377.9</v>
      </c>
      <c r="L422" s="176" t="n">
        <v>240.2</v>
      </c>
      <c r="M422" s="176" t="n">
        <v>13</v>
      </c>
      <c r="N422" s="208" t="n">
        <v>26850</v>
      </c>
      <c r="O422" s="181" t="n">
        <v>0</v>
      </c>
      <c r="P422" s="181" t="n">
        <v>0</v>
      </c>
      <c r="Q422" s="209" t="n">
        <v>26850</v>
      </c>
      <c r="R422" s="176" t="n">
        <v>2019</v>
      </c>
    </row>
    <row r="423" s="9" customFormat="true" ht="22.5" hidden="false" customHeight="false" outlineLevel="0" collapsed="false">
      <c r="A423" s="176" t="n">
        <f aca="false">A422+1</f>
        <v>39</v>
      </c>
      <c r="B423" s="233" t="s">
        <v>1524</v>
      </c>
      <c r="C423" s="178" t="n">
        <v>1950</v>
      </c>
      <c r="D423" s="176"/>
      <c r="E423" s="179" t="s">
        <v>304</v>
      </c>
      <c r="F423" s="176" t="n">
        <v>1</v>
      </c>
      <c r="G423" s="178" t="n">
        <v>4</v>
      </c>
      <c r="H423" s="176" t="n">
        <v>433.3</v>
      </c>
      <c r="I423" s="176"/>
      <c r="J423" s="176"/>
      <c r="K423" s="176" t="n">
        <v>433.3</v>
      </c>
      <c r="L423" s="176" t="n">
        <v>134.8</v>
      </c>
      <c r="M423" s="176" t="n">
        <v>13</v>
      </c>
      <c r="N423" s="208" t="n">
        <v>28050</v>
      </c>
      <c r="O423" s="181" t="n">
        <v>0</v>
      </c>
      <c r="P423" s="181" t="n">
        <v>0</v>
      </c>
      <c r="Q423" s="209" t="n">
        <v>28050</v>
      </c>
      <c r="R423" s="176" t="n">
        <v>2019</v>
      </c>
    </row>
    <row r="424" customFormat="false" ht="12.75" hidden="false" customHeight="false" outlineLevel="0" collapsed="false">
      <c r="A424" s="176" t="n">
        <f aca="false">A423+1</f>
        <v>40</v>
      </c>
      <c r="B424" s="234" t="s">
        <v>1525</v>
      </c>
      <c r="C424" s="226" t="n">
        <v>1963</v>
      </c>
      <c r="D424" s="227"/>
      <c r="E424" s="225" t="s">
        <v>54</v>
      </c>
      <c r="F424" s="227" t="n">
        <v>2</v>
      </c>
      <c r="G424" s="226" t="n">
        <v>1</v>
      </c>
      <c r="H424" s="227" t="n">
        <v>330.4</v>
      </c>
      <c r="I424" s="227"/>
      <c r="J424" s="227"/>
      <c r="K424" s="227" t="n">
        <v>238.2</v>
      </c>
      <c r="L424" s="227" t="n">
        <v>126.2</v>
      </c>
      <c r="M424" s="227" t="n">
        <v>8</v>
      </c>
      <c r="N424" s="228" t="n">
        <v>21400</v>
      </c>
      <c r="O424" s="181" t="n">
        <v>0</v>
      </c>
      <c r="P424" s="181" t="n">
        <v>0</v>
      </c>
      <c r="Q424" s="229" t="n">
        <v>21400</v>
      </c>
      <c r="R424" s="176" t="n">
        <v>2019</v>
      </c>
    </row>
    <row r="425" customFormat="false" ht="12.75" hidden="false" customHeight="false" outlineLevel="0" collapsed="false">
      <c r="A425" s="176" t="n">
        <f aca="false">A424+1</f>
        <v>41</v>
      </c>
      <c r="B425" s="179" t="s">
        <v>486</v>
      </c>
      <c r="C425" s="226" t="n">
        <v>1917</v>
      </c>
      <c r="D425" s="227"/>
      <c r="E425" s="179" t="s">
        <v>1091</v>
      </c>
      <c r="F425" s="227" t="n">
        <v>2</v>
      </c>
      <c r="G425" s="226" t="n">
        <v>1</v>
      </c>
      <c r="H425" s="227" t="n">
        <v>301.5</v>
      </c>
      <c r="I425" s="227"/>
      <c r="J425" s="227"/>
      <c r="K425" s="227" t="n">
        <v>301</v>
      </c>
      <c r="L425" s="227" t="n">
        <v>0</v>
      </c>
      <c r="M425" s="227" t="n">
        <v>8</v>
      </c>
      <c r="N425" s="228" t="n">
        <v>19512.2358</v>
      </c>
      <c r="O425" s="181" t="n">
        <v>0</v>
      </c>
      <c r="P425" s="181" t="n">
        <v>0</v>
      </c>
      <c r="Q425" s="229" t="n">
        <v>19512.2358</v>
      </c>
      <c r="R425" s="176" t="n">
        <v>2019</v>
      </c>
    </row>
    <row r="426" customFormat="false" ht="12.75" hidden="false" customHeight="false" outlineLevel="0" collapsed="false">
      <c r="A426" s="176" t="n">
        <f aca="false">A425+1</f>
        <v>42</v>
      </c>
      <c r="B426" s="179" t="s">
        <v>487</v>
      </c>
      <c r="C426" s="226" t="n">
        <v>1917</v>
      </c>
      <c r="D426" s="227"/>
      <c r="E426" s="179" t="s">
        <v>1091</v>
      </c>
      <c r="F426" s="227" t="n">
        <v>2</v>
      </c>
      <c r="G426" s="226" t="n">
        <v>1</v>
      </c>
      <c r="H426" s="227" t="n">
        <v>301</v>
      </c>
      <c r="I426" s="227"/>
      <c r="J426" s="227"/>
      <c r="K426" s="227" t="n">
        <v>336.1</v>
      </c>
      <c r="L426" s="227" t="n">
        <v>0</v>
      </c>
      <c r="M426" s="227" t="n">
        <v>8</v>
      </c>
      <c r="N426" s="228" t="n">
        <v>19479.8772</v>
      </c>
      <c r="O426" s="181" t="n">
        <v>0</v>
      </c>
      <c r="P426" s="181" t="n">
        <v>0</v>
      </c>
      <c r="Q426" s="229" t="n">
        <v>19479.8772</v>
      </c>
      <c r="R426" s="176" t="n">
        <v>2019</v>
      </c>
    </row>
    <row r="427" customFormat="false" ht="12.75" hidden="false" customHeight="false" outlineLevel="0" collapsed="false">
      <c r="A427" s="176" t="n">
        <f aca="false">A426+1</f>
        <v>43</v>
      </c>
      <c r="B427" s="179" t="s">
        <v>1526</v>
      </c>
      <c r="C427" s="226" t="n">
        <v>1956</v>
      </c>
      <c r="D427" s="227"/>
      <c r="E427" s="225" t="s">
        <v>693</v>
      </c>
      <c r="F427" s="227" t="n">
        <v>1</v>
      </c>
      <c r="G427" s="226" t="n">
        <v>1</v>
      </c>
      <c r="H427" s="227" t="n">
        <v>336.1</v>
      </c>
      <c r="I427" s="227"/>
      <c r="J427" s="227"/>
      <c r="K427" s="227" t="n">
        <v>329.4</v>
      </c>
      <c r="L427" s="227" t="n">
        <v>0</v>
      </c>
      <c r="M427" s="227" t="n">
        <v>15</v>
      </c>
      <c r="N427" s="228" t="n">
        <v>21751.45092</v>
      </c>
      <c r="O427" s="181" t="n">
        <v>0</v>
      </c>
      <c r="P427" s="181" t="n">
        <v>0</v>
      </c>
      <c r="Q427" s="229" t="n">
        <v>21751.45092</v>
      </c>
      <c r="R427" s="176" t="n">
        <v>2019</v>
      </c>
    </row>
    <row r="428" customFormat="false" ht="12.75" hidden="false" customHeight="false" outlineLevel="0" collapsed="false">
      <c r="A428" s="176" t="n">
        <f aca="false">A427+1</f>
        <v>44</v>
      </c>
      <c r="B428" s="179" t="s">
        <v>1527</v>
      </c>
      <c r="C428" s="226" t="n">
        <v>1961</v>
      </c>
      <c r="D428" s="227"/>
      <c r="E428" s="225" t="s">
        <v>183</v>
      </c>
      <c r="F428" s="227" t="n">
        <v>2</v>
      </c>
      <c r="G428" s="226" t="n">
        <v>1</v>
      </c>
      <c r="H428" s="227" t="n">
        <v>332.4</v>
      </c>
      <c r="I428" s="227"/>
      <c r="J428" s="227"/>
      <c r="K428" s="227" t="n">
        <v>372.2</v>
      </c>
      <c r="L428" s="227" t="n">
        <v>51.3</v>
      </c>
      <c r="M428" s="227" t="n">
        <v>8</v>
      </c>
      <c r="N428" s="228" t="n">
        <v>21511.99728</v>
      </c>
      <c r="O428" s="181" t="n">
        <v>0</v>
      </c>
      <c r="P428" s="181" t="n">
        <v>0</v>
      </c>
      <c r="Q428" s="229" t="n">
        <v>21511.99728</v>
      </c>
      <c r="R428" s="176" t="n">
        <v>2019</v>
      </c>
    </row>
    <row r="429" customFormat="false" ht="12.75" hidden="false" customHeight="false" outlineLevel="0" collapsed="false">
      <c r="A429" s="176" t="n">
        <f aca="false">A428+1</f>
        <v>45</v>
      </c>
      <c r="B429" s="179" t="s">
        <v>1528</v>
      </c>
      <c r="C429" s="226" t="n">
        <v>1963</v>
      </c>
      <c r="D429" s="227"/>
      <c r="E429" s="225" t="s">
        <v>1529</v>
      </c>
      <c r="F429" s="227" t="n">
        <v>2</v>
      </c>
      <c r="G429" s="226" t="n">
        <v>2</v>
      </c>
      <c r="H429" s="227" t="n">
        <v>372.2</v>
      </c>
      <c r="I429" s="227"/>
      <c r="J429" s="227"/>
      <c r="K429" s="227" t="n">
        <v>457.8</v>
      </c>
      <c r="L429" s="227" t="n">
        <v>0</v>
      </c>
      <c r="M429" s="227" t="n">
        <v>8</v>
      </c>
      <c r="N429" s="228" t="n">
        <v>24087.74184</v>
      </c>
      <c r="O429" s="181" t="n">
        <v>0</v>
      </c>
      <c r="P429" s="181" t="n">
        <v>0</v>
      </c>
      <c r="Q429" s="229" t="n">
        <v>24087.74184</v>
      </c>
      <c r="R429" s="176" t="n">
        <v>2019</v>
      </c>
    </row>
    <row r="430" customFormat="false" ht="12.75" hidden="false" customHeight="false" outlineLevel="0" collapsed="false">
      <c r="A430" s="176" t="n">
        <f aca="false">A429+1</f>
        <v>46</v>
      </c>
      <c r="B430" s="179" t="s">
        <v>1530</v>
      </c>
      <c r="C430" s="226" t="n">
        <v>1963</v>
      </c>
      <c r="D430" s="227"/>
      <c r="E430" s="225" t="s">
        <v>202</v>
      </c>
      <c r="F430" s="227" t="n">
        <v>2</v>
      </c>
      <c r="G430" s="226" t="n">
        <v>2</v>
      </c>
      <c r="H430" s="227" t="n">
        <v>457.8</v>
      </c>
      <c r="I430" s="227"/>
      <c r="J430" s="227"/>
      <c r="K430" s="227" t="n">
        <v>322.7</v>
      </c>
      <c r="L430" s="227" t="n">
        <v>49.3</v>
      </c>
      <c r="M430" s="227" t="n">
        <v>12</v>
      </c>
      <c r="N430" s="228" t="n">
        <v>29627.53416</v>
      </c>
      <c r="O430" s="181" t="n">
        <v>0</v>
      </c>
      <c r="P430" s="181" t="n">
        <v>0</v>
      </c>
      <c r="Q430" s="229" t="n">
        <v>29627.53416</v>
      </c>
      <c r="R430" s="176" t="n">
        <v>2019</v>
      </c>
    </row>
    <row r="431" customFormat="false" ht="12.75" hidden="false" customHeight="false" outlineLevel="0" collapsed="false">
      <c r="A431" s="176" t="n">
        <f aca="false">A430+1</f>
        <v>47</v>
      </c>
      <c r="B431" s="179" t="s">
        <v>1531</v>
      </c>
      <c r="C431" s="226" t="n">
        <v>1968</v>
      </c>
      <c r="D431" s="227"/>
      <c r="E431" s="225" t="s">
        <v>183</v>
      </c>
      <c r="F431" s="227" t="n">
        <v>2</v>
      </c>
      <c r="G431" s="226" t="n">
        <v>2</v>
      </c>
      <c r="H431" s="227" t="n">
        <v>322.7</v>
      </c>
      <c r="I431" s="227"/>
      <c r="J431" s="227"/>
      <c r="K431" s="227" t="n">
        <v>492.8</v>
      </c>
      <c r="L431" s="227" t="n">
        <v>246.4</v>
      </c>
      <c r="M431" s="227" t="n">
        <v>8</v>
      </c>
      <c r="N431" s="228" t="n">
        <v>20884.24044</v>
      </c>
      <c r="O431" s="181" t="n">
        <v>0</v>
      </c>
      <c r="P431" s="181" t="n">
        <v>0</v>
      </c>
      <c r="Q431" s="229" t="n">
        <v>20884.24044</v>
      </c>
      <c r="R431" s="176" t="n">
        <v>2019</v>
      </c>
    </row>
    <row r="432" customFormat="false" ht="12.75" hidden="false" customHeight="false" outlineLevel="0" collapsed="false">
      <c r="A432" s="176" t="n">
        <f aca="false">A431+1</f>
        <v>48</v>
      </c>
      <c r="B432" s="225" t="s">
        <v>1532</v>
      </c>
      <c r="C432" s="226" t="n">
        <v>1956</v>
      </c>
      <c r="D432" s="227"/>
      <c r="E432" s="225" t="s">
        <v>183</v>
      </c>
      <c r="F432" s="227" t="n">
        <v>2</v>
      </c>
      <c r="G432" s="226" t="n">
        <v>2</v>
      </c>
      <c r="H432" s="227" t="n">
        <v>492.8</v>
      </c>
      <c r="I432" s="227"/>
      <c r="J432" s="227"/>
      <c r="K432" s="227" t="n">
        <v>492.8</v>
      </c>
      <c r="L432" s="227" t="n">
        <v>246.4</v>
      </c>
      <c r="M432" s="227" t="n">
        <v>8</v>
      </c>
      <c r="N432" s="228" t="n">
        <v>31892.63616</v>
      </c>
      <c r="O432" s="181" t="n">
        <v>0</v>
      </c>
      <c r="P432" s="181" t="n">
        <v>0</v>
      </c>
      <c r="Q432" s="229" t="n">
        <v>31892.63616</v>
      </c>
      <c r="R432" s="176" t="n">
        <v>2019</v>
      </c>
    </row>
    <row r="433" customFormat="false" ht="12.75" hidden="false" customHeight="true" outlineLevel="0" collapsed="false">
      <c r="A433" s="185" t="s">
        <v>484</v>
      </c>
      <c r="B433" s="185"/>
      <c r="C433" s="186" t="n">
        <v>48</v>
      </c>
      <c r="D433" s="187"/>
      <c r="E433" s="185"/>
      <c r="F433" s="187"/>
      <c r="G433" s="186"/>
      <c r="H433" s="188" t="n">
        <f aca="false">SUM(H385:H432)</f>
        <v>23577.58</v>
      </c>
      <c r="I433" s="188" t="n">
        <f aca="false">SUM(I385:I432)</f>
        <v>0</v>
      </c>
      <c r="J433" s="188" t="n">
        <f aca="false">SUM(J385:J432)</f>
        <v>0</v>
      </c>
      <c r="K433" s="188" t="n">
        <f aca="false">SUM(K385:K432)</f>
        <v>21586.28</v>
      </c>
      <c r="L433" s="188" t="n">
        <f aca="false">SUM(L385:L432)</f>
        <v>14499.7</v>
      </c>
      <c r="M433" s="188" t="n">
        <f aca="false">SUM(M385:M432)</f>
        <v>706</v>
      </c>
      <c r="N433" s="188" t="n">
        <f aca="false">SUM(N385:N432)</f>
        <v>1526187.7138</v>
      </c>
      <c r="O433" s="188"/>
      <c r="P433" s="188"/>
      <c r="Q433" s="188" t="n">
        <f aca="false">SUM(Q385:Q432)</f>
        <v>1526187.7138</v>
      </c>
      <c r="R433" s="189"/>
    </row>
    <row r="434" customFormat="false" ht="12.75" hidden="false" customHeight="true" outlineLevel="0" collapsed="false">
      <c r="A434" s="235" t="s">
        <v>489</v>
      </c>
      <c r="B434" s="235"/>
      <c r="C434" s="236"/>
      <c r="D434" s="237"/>
      <c r="E434" s="235"/>
      <c r="F434" s="237"/>
      <c r="G434" s="236"/>
      <c r="H434" s="237"/>
      <c r="I434" s="237"/>
      <c r="J434" s="237"/>
      <c r="K434" s="237"/>
      <c r="L434" s="237"/>
      <c r="M434" s="237"/>
      <c r="N434" s="238"/>
      <c r="O434" s="238"/>
      <c r="P434" s="238"/>
      <c r="Q434" s="239"/>
      <c r="R434" s="195"/>
    </row>
    <row r="435" customFormat="false" ht="12.75" hidden="false" customHeight="false" outlineLevel="0" collapsed="false">
      <c r="A435" s="176"/>
      <c r="B435" s="177" t="s">
        <v>490</v>
      </c>
      <c r="C435" s="178"/>
      <c r="D435" s="176"/>
      <c r="E435" s="179"/>
      <c r="F435" s="176"/>
      <c r="G435" s="178"/>
      <c r="H435" s="176"/>
      <c r="I435" s="176"/>
      <c r="J435" s="176"/>
      <c r="K435" s="176"/>
      <c r="L435" s="176"/>
      <c r="M435" s="176"/>
      <c r="N435" s="181"/>
      <c r="O435" s="181"/>
      <c r="P435" s="181"/>
      <c r="Q435" s="182"/>
      <c r="R435" s="176" t="n">
        <v>2019</v>
      </c>
    </row>
    <row r="436" customFormat="false" ht="22.5" hidden="false" customHeight="false" outlineLevel="0" collapsed="false">
      <c r="A436" s="176" t="n">
        <v>1</v>
      </c>
      <c r="B436" s="179" t="s">
        <v>1533</v>
      </c>
      <c r="C436" s="178" t="n">
        <v>1939</v>
      </c>
      <c r="D436" s="176"/>
      <c r="E436" s="179" t="s">
        <v>54</v>
      </c>
      <c r="F436" s="176" t="n">
        <v>1</v>
      </c>
      <c r="G436" s="178" t="n">
        <v>2</v>
      </c>
      <c r="H436" s="176" t="n">
        <v>304.9</v>
      </c>
      <c r="I436" s="176"/>
      <c r="J436" s="176"/>
      <c r="K436" s="176" t="n">
        <v>221.8</v>
      </c>
      <c r="L436" s="176" t="n">
        <v>98.1</v>
      </c>
      <c r="M436" s="176" t="n">
        <v>5</v>
      </c>
      <c r="N436" s="208" t="n">
        <v>19750</v>
      </c>
      <c r="O436" s="181" t="n">
        <v>0</v>
      </c>
      <c r="P436" s="181" t="n">
        <v>0</v>
      </c>
      <c r="Q436" s="209" t="n">
        <v>19750</v>
      </c>
      <c r="R436" s="176" t="n">
        <v>2019</v>
      </c>
    </row>
    <row r="437" customFormat="false" ht="22.5" hidden="false" customHeight="false" outlineLevel="0" collapsed="false">
      <c r="A437" s="176" t="n">
        <f aca="false">A436+1</f>
        <v>2</v>
      </c>
      <c r="B437" s="179" t="s">
        <v>1534</v>
      </c>
      <c r="C437" s="178" t="n">
        <v>1958</v>
      </c>
      <c r="D437" s="176"/>
      <c r="E437" s="179" t="s">
        <v>54</v>
      </c>
      <c r="F437" s="176" t="n">
        <v>2</v>
      </c>
      <c r="G437" s="178" t="n">
        <v>1</v>
      </c>
      <c r="H437" s="176" t="n">
        <v>478.5</v>
      </c>
      <c r="I437" s="176"/>
      <c r="J437" s="176"/>
      <c r="K437" s="176" t="n">
        <v>381.98</v>
      </c>
      <c r="L437" s="176" t="n">
        <v>334.86</v>
      </c>
      <c r="M437" s="176" t="n">
        <v>10</v>
      </c>
      <c r="N437" s="208" t="n">
        <v>31000</v>
      </c>
      <c r="O437" s="181" t="n">
        <v>0</v>
      </c>
      <c r="P437" s="181" t="n">
        <v>0</v>
      </c>
      <c r="Q437" s="209" t="n">
        <v>31000</v>
      </c>
      <c r="R437" s="176" t="n">
        <v>2019</v>
      </c>
    </row>
    <row r="438" customFormat="false" ht="22.5" hidden="false" customHeight="false" outlineLevel="0" collapsed="false">
      <c r="A438" s="176" t="n">
        <f aca="false">A437+1</f>
        <v>3</v>
      </c>
      <c r="B438" s="179" t="s">
        <v>1535</v>
      </c>
      <c r="C438" s="178" t="n">
        <v>1958</v>
      </c>
      <c r="D438" s="176"/>
      <c r="E438" s="179" t="s">
        <v>54</v>
      </c>
      <c r="F438" s="176" t="n">
        <v>2</v>
      </c>
      <c r="G438" s="178" t="n">
        <v>1</v>
      </c>
      <c r="H438" s="176" t="n">
        <v>403.1</v>
      </c>
      <c r="I438" s="176"/>
      <c r="J438" s="176"/>
      <c r="K438" s="176" t="n">
        <v>325.1</v>
      </c>
      <c r="L438" s="176" t="n">
        <v>276.8</v>
      </c>
      <c r="M438" s="176" t="n">
        <v>9</v>
      </c>
      <c r="N438" s="208" t="n">
        <v>26100</v>
      </c>
      <c r="O438" s="181" t="n">
        <v>0</v>
      </c>
      <c r="P438" s="181" t="n">
        <v>0</v>
      </c>
      <c r="Q438" s="209" t="n">
        <v>26100</v>
      </c>
      <c r="R438" s="176" t="n">
        <v>2019</v>
      </c>
    </row>
    <row r="439" customFormat="false" ht="22.5" hidden="false" customHeight="false" outlineLevel="0" collapsed="false">
      <c r="A439" s="176" t="n">
        <f aca="false">A438+1</f>
        <v>4</v>
      </c>
      <c r="B439" s="179" t="s">
        <v>1536</v>
      </c>
      <c r="C439" s="178" t="n">
        <v>1953</v>
      </c>
      <c r="D439" s="176"/>
      <c r="E439" s="179" t="s">
        <v>54</v>
      </c>
      <c r="F439" s="176" t="n">
        <v>2</v>
      </c>
      <c r="G439" s="178" t="n">
        <v>2</v>
      </c>
      <c r="H439" s="176" t="n">
        <v>704.3</v>
      </c>
      <c r="I439" s="176"/>
      <c r="J439" s="176"/>
      <c r="K439" s="176" t="n">
        <v>622.4</v>
      </c>
      <c r="L439" s="176" t="n">
        <v>521.2</v>
      </c>
      <c r="M439" s="176" t="n">
        <v>24</v>
      </c>
      <c r="N439" s="208" t="n">
        <v>45600</v>
      </c>
      <c r="O439" s="181" t="n">
        <v>0</v>
      </c>
      <c r="P439" s="181" t="n">
        <v>0</v>
      </c>
      <c r="Q439" s="209" t="n">
        <v>45600</v>
      </c>
      <c r="R439" s="176" t="n">
        <v>2019</v>
      </c>
    </row>
    <row r="440" customFormat="false" ht="22.5" hidden="false" customHeight="false" outlineLevel="0" collapsed="false">
      <c r="A440" s="176" t="n">
        <f aca="false">A439+1</f>
        <v>5</v>
      </c>
      <c r="B440" s="179" t="s">
        <v>1537</v>
      </c>
      <c r="C440" s="178" t="n">
        <v>1950</v>
      </c>
      <c r="D440" s="176"/>
      <c r="E440" s="179" t="s">
        <v>54</v>
      </c>
      <c r="F440" s="176" t="n">
        <v>2</v>
      </c>
      <c r="G440" s="178" t="n">
        <v>1</v>
      </c>
      <c r="H440" s="176" t="n">
        <v>312.1</v>
      </c>
      <c r="I440" s="176"/>
      <c r="J440" s="176"/>
      <c r="K440" s="176" t="n">
        <v>251.5</v>
      </c>
      <c r="L440" s="176" t="n">
        <v>221.6</v>
      </c>
      <c r="M440" s="176" t="n">
        <v>8</v>
      </c>
      <c r="N440" s="208" t="n">
        <v>20200</v>
      </c>
      <c r="O440" s="181" t="n">
        <v>0</v>
      </c>
      <c r="P440" s="181" t="n">
        <v>0</v>
      </c>
      <c r="Q440" s="209" t="n">
        <v>20200</v>
      </c>
      <c r="R440" s="176" t="n">
        <v>2019</v>
      </c>
    </row>
    <row r="441" customFormat="false" ht="22.5" hidden="false" customHeight="false" outlineLevel="0" collapsed="false">
      <c r="A441" s="176" t="n">
        <f aca="false">A440+1</f>
        <v>6</v>
      </c>
      <c r="B441" s="179" t="s">
        <v>1538</v>
      </c>
      <c r="C441" s="178" t="n">
        <v>1962</v>
      </c>
      <c r="D441" s="176"/>
      <c r="E441" s="179" t="s">
        <v>54</v>
      </c>
      <c r="F441" s="176" t="n">
        <v>2</v>
      </c>
      <c r="G441" s="178" t="n">
        <v>1</v>
      </c>
      <c r="H441" s="176" t="n">
        <v>389.7</v>
      </c>
      <c r="I441" s="176"/>
      <c r="J441" s="176"/>
      <c r="K441" s="176" t="n">
        <v>322.2</v>
      </c>
      <c r="L441" s="176" t="n">
        <v>247.2</v>
      </c>
      <c r="M441" s="176" t="n">
        <v>8</v>
      </c>
      <c r="N441" s="208" t="n">
        <v>25220</v>
      </c>
      <c r="O441" s="181" t="n">
        <v>0</v>
      </c>
      <c r="P441" s="181" t="n">
        <v>0</v>
      </c>
      <c r="Q441" s="209" t="n">
        <v>25220</v>
      </c>
      <c r="R441" s="176" t="n">
        <v>2019</v>
      </c>
    </row>
    <row r="442" customFormat="false" ht="22.5" hidden="false" customHeight="false" outlineLevel="0" collapsed="false">
      <c r="A442" s="176" t="n">
        <f aca="false">A441+1</f>
        <v>7</v>
      </c>
      <c r="B442" s="179" t="s">
        <v>1539</v>
      </c>
      <c r="C442" s="178" t="n">
        <v>1974</v>
      </c>
      <c r="D442" s="176"/>
      <c r="E442" s="179" t="s">
        <v>54</v>
      </c>
      <c r="F442" s="176" t="n">
        <v>1</v>
      </c>
      <c r="G442" s="178" t="n">
        <v>1</v>
      </c>
      <c r="H442" s="176" t="n">
        <v>314.3</v>
      </c>
      <c r="I442" s="176"/>
      <c r="J442" s="176"/>
      <c r="K442" s="176" t="n">
        <v>252.7</v>
      </c>
      <c r="L442" s="176" t="n">
        <v>216</v>
      </c>
      <c r="M442" s="176" t="n">
        <v>7</v>
      </c>
      <c r="N442" s="208" t="n">
        <v>20350</v>
      </c>
      <c r="O442" s="181" t="n">
        <v>0</v>
      </c>
      <c r="P442" s="181" t="n">
        <v>0</v>
      </c>
      <c r="Q442" s="209" t="n">
        <v>20350</v>
      </c>
      <c r="R442" s="176" t="n">
        <v>2019</v>
      </c>
    </row>
    <row r="443" customFormat="false" ht="22.5" hidden="false" customHeight="false" outlineLevel="0" collapsed="false">
      <c r="A443" s="176" t="n">
        <f aca="false">A442+1</f>
        <v>8</v>
      </c>
      <c r="B443" s="179" t="s">
        <v>1540</v>
      </c>
      <c r="C443" s="178" t="n">
        <v>1959</v>
      </c>
      <c r="D443" s="176"/>
      <c r="E443" s="179" t="s">
        <v>54</v>
      </c>
      <c r="F443" s="176" t="n">
        <v>2</v>
      </c>
      <c r="G443" s="178" t="n">
        <v>1</v>
      </c>
      <c r="H443" s="176" t="n">
        <v>468.2</v>
      </c>
      <c r="I443" s="176"/>
      <c r="J443" s="176"/>
      <c r="K443" s="176" t="n">
        <v>404.9</v>
      </c>
      <c r="L443" s="176" t="n">
        <v>217.7</v>
      </c>
      <c r="M443" s="176" t="n">
        <v>10</v>
      </c>
      <c r="N443" s="208" t="n">
        <v>30300</v>
      </c>
      <c r="O443" s="181" t="n">
        <v>0</v>
      </c>
      <c r="P443" s="181" t="n">
        <v>0</v>
      </c>
      <c r="Q443" s="209" t="n">
        <v>30300</v>
      </c>
      <c r="R443" s="176" t="n">
        <v>2019</v>
      </c>
    </row>
    <row r="444" customFormat="false" ht="22.5" hidden="false" customHeight="false" outlineLevel="0" collapsed="false">
      <c r="A444" s="176" t="n">
        <f aca="false">A443+1</f>
        <v>9</v>
      </c>
      <c r="B444" s="179" t="s">
        <v>1541</v>
      </c>
      <c r="C444" s="178" t="n">
        <v>1958</v>
      </c>
      <c r="D444" s="176"/>
      <c r="E444" s="179" t="s">
        <v>54</v>
      </c>
      <c r="F444" s="176" t="n">
        <v>2</v>
      </c>
      <c r="G444" s="178" t="n">
        <v>3</v>
      </c>
      <c r="H444" s="176" t="n">
        <v>1083.4</v>
      </c>
      <c r="I444" s="176"/>
      <c r="J444" s="176"/>
      <c r="K444" s="176" t="n">
        <v>970.54</v>
      </c>
      <c r="L444" s="176" t="n">
        <v>910.44</v>
      </c>
      <c r="M444" s="176" t="n">
        <v>18</v>
      </c>
      <c r="N444" s="208" t="n">
        <v>70120</v>
      </c>
      <c r="O444" s="181" t="n">
        <v>0</v>
      </c>
      <c r="P444" s="181" t="n">
        <v>0</v>
      </c>
      <c r="Q444" s="209" t="n">
        <v>70120</v>
      </c>
      <c r="R444" s="176" t="n">
        <v>2019</v>
      </c>
    </row>
    <row r="445" customFormat="false" ht="22.5" hidden="false" customHeight="false" outlineLevel="0" collapsed="false">
      <c r="A445" s="176" t="n">
        <f aca="false">A444+1</f>
        <v>10</v>
      </c>
      <c r="B445" s="179" t="s">
        <v>1542</v>
      </c>
      <c r="C445" s="178" t="n">
        <v>1960</v>
      </c>
      <c r="D445" s="176"/>
      <c r="E445" s="179" t="s">
        <v>54</v>
      </c>
      <c r="F445" s="176" t="n">
        <v>1</v>
      </c>
      <c r="G445" s="178" t="n">
        <v>1</v>
      </c>
      <c r="H445" s="176" t="n">
        <v>100.3</v>
      </c>
      <c r="I445" s="176"/>
      <c r="J445" s="176"/>
      <c r="K445" s="176" t="n">
        <v>87.9</v>
      </c>
      <c r="L445" s="176" t="n">
        <v>22.1</v>
      </c>
      <c r="M445" s="176" t="n">
        <v>4</v>
      </c>
      <c r="N445" s="208" t="n">
        <v>6500</v>
      </c>
      <c r="O445" s="181" t="n">
        <v>0</v>
      </c>
      <c r="P445" s="181" t="n">
        <v>0</v>
      </c>
      <c r="Q445" s="209" t="n">
        <v>6500</v>
      </c>
      <c r="R445" s="176" t="n">
        <v>2019</v>
      </c>
    </row>
    <row r="446" customFormat="false" ht="22.5" hidden="false" customHeight="false" outlineLevel="0" collapsed="false">
      <c r="A446" s="176" t="n">
        <f aca="false">A445+1</f>
        <v>11</v>
      </c>
      <c r="B446" s="179" t="s">
        <v>1543</v>
      </c>
      <c r="C446" s="178" t="n">
        <v>1961</v>
      </c>
      <c r="D446" s="176"/>
      <c r="E446" s="179" t="s">
        <v>54</v>
      </c>
      <c r="F446" s="176" t="n">
        <v>2</v>
      </c>
      <c r="G446" s="178" t="n">
        <v>1</v>
      </c>
      <c r="H446" s="176" t="n">
        <v>330</v>
      </c>
      <c r="I446" s="176"/>
      <c r="J446" s="176"/>
      <c r="K446" s="176" t="n">
        <v>319.5</v>
      </c>
      <c r="L446" s="176" t="n">
        <v>197.9</v>
      </c>
      <c r="M446" s="176" t="n">
        <v>8</v>
      </c>
      <c r="N446" s="208" t="n">
        <v>21360</v>
      </c>
      <c r="O446" s="181" t="n">
        <v>0</v>
      </c>
      <c r="P446" s="181" t="n">
        <v>0</v>
      </c>
      <c r="Q446" s="209" t="n">
        <v>21360</v>
      </c>
      <c r="R446" s="176" t="n">
        <v>2019</v>
      </c>
    </row>
    <row r="447" customFormat="false" ht="22.5" hidden="false" customHeight="false" outlineLevel="0" collapsed="false">
      <c r="A447" s="176" t="n">
        <f aca="false">A446+1</f>
        <v>12</v>
      </c>
      <c r="B447" s="179" t="s">
        <v>1544</v>
      </c>
      <c r="C447" s="178" t="n">
        <v>1965</v>
      </c>
      <c r="D447" s="176"/>
      <c r="E447" s="179" t="s">
        <v>54</v>
      </c>
      <c r="F447" s="176" t="n">
        <v>2</v>
      </c>
      <c r="G447" s="178" t="n">
        <v>1</v>
      </c>
      <c r="H447" s="176" t="n">
        <v>358.3</v>
      </c>
      <c r="I447" s="176"/>
      <c r="J447" s="176"/>
      <c r="K447" s="176" t="n">
        <v>318</v>
      </c>
      <c r="L447" s="176" t="n">
        <v>281.2</v>
      </c>
      <c r="M447" s="176" t="n">
        <v>8</v>
      </c>
      <c r="N447" s="208" t="n">
        <v>23200</v>
      </c>
      <c r="O447" s="181" t="n">
        <v>0</v>
      </c>
      <c r="P447" s="181" t="n">
        <v>0</v>
      </c>
      <c r="Q447" s="209" t="n">
        <v>23200</v>
      </c>
      <c r="R447" s="176" t="n">
        <v>2019</v>
      </c>
    </row>
    <row r="448" customFormat="false" ht="22.5" hidden="false" customHeight="false" outlineLevel="0" collapsed="false">
      <c r="A448" s="176" t="n">
        <f aca="false">A447+1</f>
        <v>13</v>
      </c>
      <c r="B448" s="179" t="s">
        <v>1545</v>
      </c>
      <c r="C448" s="178" t="n">
        <v>1960</v>
      </c>
      <c r="D448" s="176"/>
      <c r="E448" s="179" t="s">
        <v>54</v>
      </c>
      <c r="F448" s="176" t="n">
        <v>2</v>
      </c>
      <c r="G448" s="178" t="n">
        <v>1</v>
      </c>
      <c r="H448" s="176" t="n">
        <v>381.3</v>
      </c>
      <c r="I448" s="176"/>
      <c r="J448" s="176"/>
      <c r="K448" s="176" t="n">
        <v>312.5</v>
      </c>
      <c r="L448" s="176" t="n">
        <v>192.3</v>
      </c>
      <c r="M448" s="176" t="n">
        <v>8</v>
      </c>
      <c r="N448" s="208" t="n">
        <v>24700</v>
      </c>
      <c r="O448" s="181" t="n">
        <v>0</v>
      </c>
      <c r="P448" s="181" t="n">
        <v>0</v>
      </c>
      <c r="Q448" s="209" t="n">
        <v>24700</v>
      </c>
      <c r="R448" s="176" t="n">
        <v>2019</v>
      </c>
    </row>
    <row r="449" customFormat="false" ht="22.5" hidden="false" customHeight="false" outlineLevel="0" collapsed="false">
      <c r="A449" s="176" t="n">
        <f aca="false">A448+1</f>
        <v>14</v>
      </c>
      <c r="B449" s="179" t="s">
        <v>1546</v>
      </c>
      <c r="C449" s="178" t="n">
        <v>1960</v>
      </c>
      <c r="D449" s="176"/>
      <c r="E449" s="179" t="s">
        <v>54</v>
      </c>
      <c r="F449" s="176" t="n">
        <v>2</v>
      </c>
      <c r="G449" s="178" t="n">
        <v>1</v>
      </c>
      <c r="H449" s="176" t="n">
        <v>389.4</v>
      </c>
      <c r="I449" s="176"/>
      <c r="J449" s="176"/>
      <c r="K449" s="176" t="n">
        <v>320.6</v>
      </c>
      <c r="L449" s="176" t="n">
        <v>187.4</v>
      </c>
      <c r="M449" s="176" t="n">
        <v>8</v>
      </c>
      <c r="N449" s="208" t="n">
        <v>25200</v>
      </c>
      <c r="O449" s="181" t="n">
        <v>0</v>
      </c>
      <c r="P449" s="181" t="n">
        <v>0</v>
      </c>
      <c r="Q449" s="209" t="n">
        <v>25200</v>
      </c>
      <c r="R449" s="176" t="n">
        <v>2019</v>
      </c>
    </row>
    <row r="450" customFormat="false" ht="22.5" hidden="false" customHeight="false" outlineLevel="0" collapsed="false">
      <c r="A450" s="176" t="n">
        <f aca="false">A449+1</f>
        <v>15</v>
      </c>
      <c r="B450" s="179" t="s">
        <v>1547</v>
      </c>
      <c r="C450" s="178" t="n">
        <v>1960</v>
      </c>
      <c r="D450" s="176"/>
      <c r="E450" s="179" t="s">
        <v>54</v>
      </c>
      <c r="F450" s="176" t="n">
        <v>2</v>
      </c>
      <c r="G450" s="178" t="n">
        <v>1</v>
      </c>
      <c r="H450" s="176" t="n">
        <v>391.8</v>
      </c>
      <c r="I450" s="176"/>
      <c r="J450" s="176"/>
      <c r="K450" s="176" t="n">
        <v>279.9</v>
      </c>
      <c r="L450" s="176" t="n">
        <v>241.3</v>
      </c>
      <c r="M450" s="176" t="n">
        <v>10</v>
      </c>
      <c r="N450" s="208" t="n">
        <v>25360</v>
      </c>
      <c r="O450" s="181" t="n">
        <v>0</v>
      </c>
      <c r="P450" s="181" t="n">
        <v>0</v>
      </c>
      <c r="Q450" s="209" t="n">
        <v>25360</v>
      </c>
      <c r="R450" s="176" t="n">
        <v>2019</v>
      </c>
    </row>
    <row r="451" customFormat="false" ht="22.5" hidden="false" customHeight="false" outlineLevel="0" collapsed="false">
      <c r="A451" s="176" t="n">
        <f aca="false">A450+1</f>
        <v>16</v>
      </c>
      <c r="B451" s="179" t="s">
        <v>1548</v>
      </c>
      <c r="C451" s="178" t="n">
        <v>1962</v>
      </c>
      <c r="D451" s="176"/>
      <c r="E451" s="179" t="s">
        <v>54</v>
      </c>
      <c r="F451" s="176" t="n">
        <v>2</v>
      </c>
      <c r="G451" s="178" t="n">
        <v>1</v>
      </c>
      <c r="H451" s="176" t="n">
        <v>398.3</v>
      </c>
      <c r="I451" s="176"/>
      <c r="J451" s="176"/>
      <c r="K451" s="176" t="n">
        <v>323.54</v>
      </c>
      <c r="L451" s="176" t="n">
        <v>246.94</v>
      </c>
      <c r="M451" s="176" t="n">
        <v>8</v>
      </c>
      <c r="N451" s="208" t="n">
        <v>25780</v>
      </c>
      <c r="O451" s="181" t="n">
        <v>0</v>
      </c>
      <c r="P451" s="181" t="n">
        <v>0</v>
      </c>
      <c r="Q451" s="209" t="n">
        <v>25780</v>
      </c>
      <c r="R451" s="176" t="n">
        <v>2019</v>
      </c>
    </row>
    <row r="452" customFormat="false" ht="12.75" hidden="false" customHeight="false" outlineLevel="0" collapsed="false">
      <c r="A452" s="176" t="n">
        <f aca="false">A451+1</f>
        <v>17</v>
      </c>
      <c r="B452" s="179" t="s">
        <v>1549</v>
      </c>
      <c r="C452" s="176" t="n">
        <v>1980</v>
      </c>
      <c r="D452" s="176"/>
      <c r="E452" s="179" t="s">
        <v>54</v>
      </c>
      <c r="F452" s="176" t="n">
        <v>2</v>
      </c>
      <c r="G452" s="178" t="n">
        <v>3</v>
      </c>
      <c r="H452" s="176" t="n">
        <v>896</v>
      </c>
      <c r="I452" s="176"/>
      <c r="J452" s="176"/>
      <c r="K452" s="176" t="n">
        <v>861.3</v>
      </c>
      <c r="L452" s="176" t="n">
        <v>638.1</v>
      </c>
      <c r="M452" s="176" t="n">
        <v>19</v>
      </c>
      <c r="N452" s="208" t="n">
        <v>58000</v>
      </c>
      <c r="O452" s="181" t="n">
        <v>0</v>
      </c>
      <c r="P452" s="181" t="n">
        <v>0</v>
      </c>
      <c r="Q452" s="209" t="n">
        <v>58000</v>
      </c>
      <c r="R452" s="176" t="n">
        <v>2019</v>
      </c>
    </row>
    <row r="453" customFormat="false" ht="12.75" hidden="false" customHeight="false" outlineLevel="0" collapsed="false">
      <c r="A453" s="176" t="n">
        <f aca="false">A452+1</f>
        <v>18</v>
      </c>
      <c r="B453" s="179" t="s">
        <v>1550</v>
      </c>
      <c r="C453" s="176" t="n">
        <v>1985</v>
      </c>
      <c r="D453" s="176"/>
      <c r="E453" s="179" t="s">
        <v>54</v>
      </c>
      <c r="F453" s="176" t="n">
        <v>2</v>
      </c>
      <c r="G453" s="178" t="n">
        <v>3</v>
      </c>
      <c r="H453" s="176" t="n">
        <v>880</v>
      </c>
      <c r="I453" s="176"/>
      <c r="J453" s="176"/>
      <c r="K453" s="176" t="n">
        <v>853.1</v>
      </c>
      <c r="L453" s="176" t="n">
        <v>710.2</v>
      </c>
      <c r="M453" s="176" t="n">
        <v>18</v>
      </c>
      <c r="N453" s="208" t="n">
        <v>56950</v>
      </c>
      <c r="O453" s="181" t="n">
        <v>0</v>
      </c>
      <c r="P453" s="181" t="n">
        <v>0</v>
      </c>
      <c r="Q453" s="209" t="n">
        <v>56950</v>
      </c>
      <c r="R453" s="176" t="n">
        <v>2019</v>
      </c>
    </row>
    <row r="454" customFormat="false" ht="12.75" hidden="false" customHeight="false" outlineLevel="0" collapsed="false">
      <c r="A454" s="176" t="n">
        <f aca="false">A453+1</f>
        <v>19</v>
      </c>
      <c r="B454" s="179" t="s">
        <v>1551</v>
      </c>
      <c r="C454" s="176" t="n">
        <v>1988</v>
      </c>
      <c r="D454" s="176"/>
      <c r="E454" s="179" t="s">
        <v>54</v>
      </c>
      <c r="F454" s="176" t="n">
        <v>2</v>
      </c>
      <c r="G454" s="178" t="n">
        <v>3</v>
      </c>
      <c r="H454" s="176" t="n">
        <v>1086</v>
      </c>
      <c r="I454" s="176"/>
      <c r="J454" s="176"/>
      <c r="K454" s="176" t="n">
        <v>1018</v>
      </c>
      <c r="L454" s="176" t="n">
        <v>881.4</v>
      </c>
      <c r="M454" s="176" t="n">
        <v>17</v>
      </c>
      <c r="N454" s="208" t="n">
        <v>70280</v>
      </c>
      <c r="O454" s="181" t="n">
        <v>0</v>
      </c>
      <c r="P454" s="181" t="n">
        <v>0</v>
      </c>
      <c r="Q454" s="209" t="n">
        <v>70280</v>
      </c>
      <c r="R454" s="176" t="n">
        <v>2019</v>
      </c>
    </row>
    <row r="455" customFormat="false" ht="12.75" hidden="false" customHeight="false" outlineLevel="0" collapsed="false">
      <c r="A455" s="176" t="n">
        <f aca="false">A454+1</f>
        <v>20</v>
      </c>
      <c r="B455" s="179" t="s">
        <v>1552</v>
      </c>
      <c r="C455" s="176" t="n">
        <v>1982</v>
      </c>
      <c r="D455" s="176"/>
      <c r="E455" s="179" t="s">
        <v>54</v>
      </c>
      <c r="F455" s="176" t="n">
        <v>2</v>
      </c>
      <c r="G455" s="178" t="n">
        <v>3</v>
      </c>
      <c r="H455" s="176" t="n">
        <v>885</v>
      </c>
      <c r="I455" s="176"/>
      <c r="J455" s="176"/>
      <c r="K455" s="176" t="n">
        <v>856.5</v>
      </c>
      <c r="L455" s="176" t="n">
        <v>805.6</v>
      </c>
      <c r="M455" s="176" t="n">
        <v>20</v>
      </c>
      <c r="N455" s="208" t="n">
        <v>57280</v>
      </c>
      <c r="O455" s="181" t="n">
        <v>0</v>
      </c>
      <c r="P455" s="181" t="n">
        <v>0</v>
      </c>
      <c r="Q455" s="209" t="n">
        <v>57280</v>
      </c>
      <c r="R455" s="176" t="n">
        <v>2019</v>
      </c>
    </row>
    <row r="456" customFormat="false" ht="12.75" hidden="false" customHeight="false" outlineLevel="0" collapsed="false">
      <c r="A456" s="176" t="n">
        <f aca="false">A455+1</f>
        <v>21</v>
      </c>
      <c r="B456" s="179" t="s">
        <v>1553</v>
      </c>
      <c r="C456" s="178" t="n">
        <v>1976</v>
      </c>
      <c r="D456" s="176"/>
      <c r="E456" s="179" t="s">
        <v>54</v>
      </c>
      <c r="F456" s="176" t="n">
        <v>2</v>
      </c>
      <c r="G456" s="178" t="n">
        <v>1</v>
      </c>
      <c r="H456" s="176" t="n">
        <v>374.6</v>
      </c>
      <c r="I456" s="176"/>
      <c r="J456" s="176"/>
      <c r="K456" s="176" t="n">
        <v>372.7</v>
      </c>
      <c r="L456" s="176" t="n">
        <v>372.7</v>
      </c>
      <c r="M456" s="176" t="n">
        <v>8</v>
      </c>
      <c r="N456" s="208" t="n">
        <v>24250</v>
      </c>
      <c r="O456" s="181" t="n">
        <v>0</v>
      </c>
      <c r="P456" s="181" t="n">
        <v>0</v>
      </c>
      <c r="Q456" s="209" t="n">
        <v>24250</v>
      </c>
      <c r="R456" s="176" t="n">
        <v>2019</v>
      </c>
    </row>
    <row r="457" customFormat="false" ht="12.75" hidden="false" customHeight="false" outlineLevel="0" collapsed="false">
      <c r="A457" s="176" t="n">
        <f aca="false">A456+1</f>
        <v>22</v>
      </c>
      <c r="B457" s="179" t="s">
        <v>1554</v>
      </c>
      <c r="C457" s="178" t="n">
        <v>1976</v>
      </c>
      <c r="D457" s="176"/>
      <c r="E457" s="179" t="s">
        <v>54</v>
      </c>
      <c r="F457" s="176" t="n">
        <v>2</v>
      </c>
      <c r="G457" s="178" t="n">
        <v>2</v>
      </c>
      <c r="H457" s="176" t="n">
        <v>516.2</v>
      </c>
      <c r="I457" s="176"/>
      <c r="J457" s="176"/>
      <c r="K457" s="176" t="n">
        <v>486.2</v>
      </c>
      <c r="L457" s="176" t="n">
        <v>441.5</v>
      </c>
      <c r="M457" s="176" t="n">
        <v>13</v>
      </c>
      <c r="N457" s="208" t="n">
        <v>33400</v>
      </c>
      <c r="O457" s="181" t="n">
        <v>0</v>
      </c>
      <c r="P457" s="181" t="n">
        <v>0</v>
      </c>
      <c r="Q457" s="209" t="n">
        <v>33400</v>
      </c>
      <c r="R457" s="176" t="n">
        <v>2019</v>
      </c>
    </row>
    <row r="458" customFormat="false" ht="12.75" hidden="false" customHeight="false" outlineLevel="0" collapsed="false">
      <c r="A458" s="176" t="n">
        <f aca="false">A457+1</f>
        <v>23</v>
      </c>
      <c r="B458" s="179" t="s">
        <v>1555</v>
      </c>
      <c r="C458" s="178" t="n">
        <v>1959</v>
      </c>
      <c r="D458" s="176"/>
      <c r="E458" s="179" t="s">
        <v>54</v>
      </c>
      <c r="F458" s="176" t="n">
        <v>2</v>
      </c>
      <c r="G458" s="178" t="n">
        <v>1</v>
      </c>
      <c r="H458" s="176" t="n">
        <v>319.8</v>
      </c>
      <c r="I458" s="176"/>
      <c r="J458" s="176"/>
      <c r="K458" s="176" t="n">
        <v>317.5</v>
      </c>
      <c r="L458" s="176" t="n">
        <v>242.9</v>
      </c>
      <c r="M458" s="176" t="n">
        <v>11</v>
      </c>
      <c r="N458" s="208" t="n">
        <v>20700</v>
      </c>
      <c r="O458" s="181" t="n">
        <v>0</v>
      </c>
      <c r="P458" s="181" t="n">
        <v>0</v>
      </c>
      <c r="Q458" s="209" t="n">
        <v>20700</v>
      </c>
      <c r="R458" s="176" t="n">
        <v>2019</v>
      </c>
    </row>
    <row r="459" customFormat="false" ht="12.75" hidden="false" customHeight="false" outlineLevel="0" collapsed="false">
      <c r="A459" s="176" t="n">
        <f aca="false">A458+1</f>
        <v>24</v>
      </c>
      <c r="B459" s="179" t="s">
        <v>1556</v>
      </c>
      <c r="C459" s="178" t="n">
        <v>1960</v>
      </c>
      <c r="D459" s="176"/>
      <c r="E459" s="179" t="s">
        <v>54</v>
      </c>
      <c r="F459" s="176" t="n">
        <v>2</v>
      </c>
      <c r="G459" s="178" t="n">
        <v>1</v>
      </c>
      <c r="H459" s="176" t="n">
        <v>308.9</v>
      </c>
      <c r="I459" s="176"/>
      <c r="J459" s="176"/>
      <c r="K459" s="176" t="n">
        <v>307.7</v>
      </c>
      <c r="L459" s="176" t="n">
        <v>235.8</v>
      </c>
      <c r="M459" s="176" t="n">
        <v>14</v>
      </c>
      <c r="N459" s="208" t="n">
        <v>20000</v>
      </c>
      <c r="O459" s="181" t="n">
        <v>0</v>
      </c>
      <c r="P459" s="181" t="n">
        <v>0</v>
      </c>
      <c r="Q459" s="209" t="n">
        <v>20000</v>
      </c>
      <c r="R459" s="176" t="n">
        <v>2019</v>
      </c>
    </row>
    <row r="460" customFormat="false" ht="12.75" hidden="false" customHeight="false" outlineLevel="0" collapsed="false">
      <c r="A460" s="176" t="n">
        <f aca="false">A459+1</f>
        <v>25</v>
      </c>
      <c r="B460" s="179" t="s">
        <v>1557</v>
      </c>
      <c r="C460" s="178" t="n">
        <v>1958</v>
      </c>
      <c r="D460" s="176"/>
      <c r="E460" s="179" t="s">
        <v>54</v>
      </c>
      <c r="F460" s="176" t="n">
        <v>2</v>
      </c>
      <c r="G460" s="178" t="n">
        <v>1</v>
      </c>
      <c r="H460" s="176" t="n">
        <v>380.1</v>
      </c>
      <c r="I460" s="176"/>
      <c r="J460" s="176"/>
      <c r="K460" s="176" t="n">
        <v>367.8</v>
      </c>
      <c r="L460" s="176" t="n">
        <v>187.2</v>
      </c>
      <c r="M460" s="176" t="n">
        <v>13</v>
      </c>
      <c r="N460" s="208" t="n">
        <v>24600</v>
      </c>
      <c r="O460" s="181" t="n">
        <v>0</v>
      </c>
      <c r="P460" s="181" t="n">
        <v>0</v>
      </c>
      <c r="Q460" s="209" t="n">
        <v>24600</v>
      </c>
      <c r="R460" s="176" t="n">
        <v>2019</v>
      </c>
    </row>
    <row r="461" customFormat="false" ht="12.75" hidden="false" customHeight="false" outlineLevel="0" collapsed="false">
      <c r="A461" s="176" t="n">
        <f aca="false">A460+1</f>
        <v>26</v>
      </c>
      <c r="B461" s="179" t="s">
        <v>1558</v>
      </c>
      <c r="C461" s="178" t="n">
        <v>1958</v>
      </c>
      <c r="D461" s="176"/>
      <c r="E461" s="179" t="s">
        <v>54</v>
      </c>
      <c r="F461" s="176" t="n">
        <v>2</v>
      </c>
      <c r="G461" s="178" t="n">
        <v>1</v>
      </c>
      <c r="H461" s="176" t="n">
        <v>388.1</v>
      </c>
      <c r="I461" s="176"/>
      <c r="J461" s="176"/>
      <c r="K461" s="176" t="n">
        <v>401.7</v>
      </c>
      <c r="L461" s="176" t="n">
        <v>252.3</v>
      </c>
      <c r="M461" s="176" t="n">
        <v>14</v>
      </c>
      <c r="N461" s="208" t="n">
        <v>25120</v>
      </c>
      <c r="O461" s="181" t="n">
        <v>0</v>
      </c>
      <c r="P461" s="181" t="n">
        <v>0</v>
      </c>
      <c r="Q461" s="209" t="n">
        <v>25120</v>
      </c>
      <c r="R461" s="176" t="n">
        <v>2019</v>
      </c>
    </row>
    <row r="462" customFormat="false" ht="12.75" hidden="false" customHeight="false" outlineLevel="0" collapsed="false">
      <c r="A462" s="176" t="n">
        <f aca="false">A461+1</f>
        <v>27</v>
      </c>
      <c r="B462" s="179" t="s">
        <v>1559</v>
      </c>
      <c r="C462" s="178" t="n">
        <v>1970</v>
      </c>
      <c r="D462" s="176"/>
      <c r="E462" s="179" t="s">
        <v>54</v>
      </c>
      <c r="F462" s="176" t="n">
        <v>2</v>
      </c>
      <c r="G462" s="178" t="n">
        <v>1</v>
      </c>
      <c r="H462" s="176" t="n">
        <v>318</v>
      </c>
      <c r="I462" s="176"/>
      <c r="J462" s="176"/>
      <c r="K462" s="176" t="n">
        <v>311</v>
      </c>
      <c r="L462" s="176" t="n">
        <v>272.7</v>
      </c>
      <c r="M462" s="176" t="n">
        <v>11</v>
      </c>
      <c r="N462" s="208" t="n">
        <v>20600</v>
      </c>
      <c r="O462" s="181" t="n">
        <v>0</v>
      </c>
      <c r="P462" s="181" t="n">
        <v>0</v>
      </c>
      <c r="Q462" s="209" t="n">
        <v>20600</v>
      </c>
      <c r="R462" s="176" t="n">
        <v>2019</v>
      </c>
    </row>
    <row r="463" customFormat="false" ht="12.75" hidden="false" customHeight="false" outlineLevel="0" collapsed="false">
      <c r="A463" s="176" t="n">
        <f aca="false">A462+1</f>
        <v>28</v>
      </c>
      <c r="B463" s="179" t="s">
        <v>1560</v>
      </c>
      <c r="C463" s="178" t="n">
        <v>1960</v>
      </c>
      <c r="D463" s="176"/>
      <c r="E463" s="179" t="s">
        <v>54</v>
      </c>
      <c r="F463" s="176" t="n">
        <v>2</v>
      </c>
      <c r="G463" s="178" t="n">
        <v>1</v>
      </c>
      <c r="H463" s="176" t="n">
        <v>320.6</v>
      </c>
      <c r="I463" s="176"/>
      <c r="J463" s="176"/>
      <c r="K463" s="176" t="n">
        <v>320.6</v>
      </c>
      <c r="L463" s="176" t="n">
        <v>246.6</v>
      </c>
      <c r="M463" s="176" t="n">
        <v>14</v>
      </c>
      <c r="N463" s="208" t="n">
        <v>20750</v>
      </c>
      <c r="O463" s="181" t="n">
        <v>0</v>
      </c>
      <c r="P463" s="181" t="n">
        <v>0</v>
      </c>
      <c r="Q463" s="209" t="n">
        <v>20750</v>
      </c>
      <c r="R463" s="176" t="n">
        <v>2019</v>
      </c>
    </row>
    <row r="464" customFormat="false" ht="12.75" hidden="false" customHeight="false" outlineLevel="0" collapsed="false">
      <c r="A464" s="176" t="n">
        <f aca="false">A463+1</f>
        <v>29</v>
      </c>
      <c r="B464" s="179" t="s">
        <v>1561</v>
      </c>
      <c r="C464" s="178" t="n">
        <v>1958</v>
      </c>
      <c r="D464" s="176"/>
      <c r="E464" s="179" t="s">
        <v>54</v>
      </c>
      <c r="F464" s="176" t="n">
        <v>2</v>
      </c>
      <c r="G464" s="178" t="n">
        <v>1</v>
      </c>
      <c r="H464" s="176" t="n">
        <v>321.5</v>
      </c>
      <c r="I464" s="176"/>
      <c r="J464" s="176"/>
      <c r="K464" s="176" t="n">
        <v>321.5</v>
      </c>
      <c r="L464" s="176" t="n">
        <v>273.5</v>
      </c>
      <c r="M464" s="176" t="n">
        <v>10</v>
      </c>
      <c r="N464" s="208" t="n">
        <v>20800</v>
      </c>
      <c r="O464" s="181" t="n">
        <v>0</v>
      </c>
      <c r="P464" s="181" t="n">
        <v>0</v>
      </c>
      <c r="Q464" s="209" t="n">
        <v>20800</v>
      </c>
      <c r="R464" s="176" t="n">
        <v>2019</v>
      </c>
    </row>
    <row r="465" customFormat="false" ht="12.75" hidden="false" customHeight="false" outlineLevel="0" collapsed="false">
      <c r="A465" s="176" t="n">
        <f aca="false">A464+1</f>
        <v>30</v>
      </c>
      <c r="B465" s="179" t="s">
        <v>1562</v>
      </c>
      <c r="C465" s="178" t="n">
        <v>1967</v>
      </c>
      <c r="D465" s="176"/>
      <c r="E465" s="179" t="s">
        <v>54</v>
      </c>
      <c r="F465" s="176" t="n">
        <v>2</v>
      </c>
      <c r="G465" s="178" t="n">
        <v>1</v>
      </c>
      <c r="H465" s="176" t="n">
        <v>321.4</v>
      </c>
      <c r="I465" s="176"/>
      <c r="J465" s="176"/>
      <c r="K465" s="176" t="n">
        <v>321.4</v>
      </c>
      <c r="L465" s="176" t="n">
        <v>234.9</v>
      </c>
      <c r="M465" s="176" t="n">
        <v>11</v>
      </c>
      <c r="N465" s="208" t="n">
        <v>20800</v>
      </c>
      <c r="O465" s="181" t="n">
        <v>0</v>
      </c>
      <c r="P465" s="181" t="n">
        <v>0</v>
      </c>
      <c r="Q465" s="209" t="n">
        <v>20800</v>
      </c>
      <c r="R465" s="176" t="n">
        <v>2019</v>
      </c>
    </row>
    <row r="466" customFormat="false" ht="12.75" hidden="false" customHeight="false" outlineLevel="0" collapsed="false">
      <c r="A466" s="176" t="n">
        <f aca="false">A465+1</f>
        <v>31</v>
      </c>
      <c r="B466" s="179" t="s">
        <v>1563</v>
      </c>
      <c r="C466" s="178" t="n">
        <v>1959</v>
      </c>
      <c r="D466" s="176"/>
      <c r="E466" s="179" t="s">
        <v>54</v>
      </c>
      <c r="F466" s="176" t="n">
        <v>2</v>
      </c>
      <c r="G466" s="178" t="n">
        <v>1</v>
      </c>
      <c r="H466" s="176" t="n">
        <v>374.5</v>
      </c>
      <c r="I466" s="176"/>
      <c r="J466" s="176"/>
      <c r="K466" s="176" t="n">
        <v>319.6</v>
      </c>
      <c r="L466" s="176" t="n">
        <v>155.2</v>
      </c>
      <c r="M466" s="176" t="n">
        <v>12</v>
      </c>
      <c r="N466" s="208" t="n">
        <v>24250</v>
      </c>
      <c r="O466" s="181" t="n">
        <v>0</v>
      </c>
      <c r="P466" s="181" t="n">
        <v>0</v>
      </c>
      <c r="Q466" s="209" t="n">
        <v>24250</v>
      </c>
      <c r="R466" s="176" t="n">
        <v>2019</v>
      </c>
    </row>
    <row r="467" customFormat="false" ht="12.75" hidden="false" customHeight="false" outlineLevel="0" collapsed="false">
      <c r="A467" s="176" t="n">
        <f aca="false">A466+1</f>
        <v>32</v>
      </c>
      <c r="B467" s="179" t="s">
        <v>1564</v>
      </c>
      <c r="C467" s="178" t="n">
        <v>1958</v>
      </c>
      <c r="D467" s="176"/>
      <c r="E467" s="179" t="s">
        <v>54</v>
      </c>
      <c r="F467" s="176" t="n">
        <v>2</v>
      </c>
      <c r="G467" s="178" t="n">
        <v>1</v>
      </c>
      <c r="H467" s="176" t="n">
        <v>401.8</v>
      </c>
      <c r="I467" s="176"/>
      <c r="J467" s="176"/>
      <c r="K467" s="176" t="n">
        <v>365.9</v>
      </c>
      <c r="L467" s="176" t="n">
        <v>182.8</v>
      </c>
      <c r="M467" s="176" t="n">
        <v>12</v>
      </c>
      <c r="N467" s="208" t="n">
        <v>26000</v>
      </c>
      <c r="O467" s="181" t="n">
        <v>0</v>
      </c>
      <c r="P467" s="181" t="n">
        <v>0</v>
      </c>
      <c r="Q467" s="209" t="n">
        <v>26000</v>
      </c>
      <c r="R467" s="176" t="n">
        <v>2019</v>
      </c>
    </row>
    <row r="468" customFormat="false" ht="12.75" hidden="false" customHeight="false" outlineLevel="0" collapsed="false">
      <c r="A468" s="176" t="n">
        <f aca="false">A467+1</f>
        <v>33</v>
      </c>
      <c r="B468" s="179" t="s">
        <v>1565</v>
      </c>
      <c r="C468" s="178" t="n">
        <v>1959</v>
      </c>
      <c r="D468" s="176"/>
      <c r="E468" s="179" t="s">
        <v>54</v>
      </c>
      <c r="F468" s="176" t="n">
        <v>2</v>
      </c>
      <c r="G468" s="178" t="n">
        <v>1</v>
      </c>
      <c r="H468" s="176" t="n">
        <v>308.7</v>
      </c>
      <c r="I468" s="176"/>
      <c r="J468" s="176"/>
      <c r="K468" s="176" t="n">
        <v>308.7</v>
      </c>
      <c r="L468" s="176" t="n">
        <v>234.1</v>
      </c>
      <c r="M468" s="176" t="n">
        <v>8</v>
      </c>
      <c r="N468" s="208" t="n">
        <v>20000</v>
      </c>
      <c r="O468" s="181" t="n">
        <v>0</v>
      </c>
      <c r="P468" s="181" t="n">
        <v>0</v>
      </c>
      <c r="Q468" s="209" t="n">
        <v>20000</v>
      </c>
      <c r="R468" s="176" t="n">
        <v>2019</v>
      </c>
    </row>
    <row r="469" customFormat="false" ht="12.75" hidden="false" customHeight="false" outlineLevel="0" collapsed="false">
      <c r="A469" s="176" t="n">
        <f aca="false">A468+1</f>
        <v>34</v>
      </c>
      <c r="B469" s="179" t="s">
        <v>1566</v>
      </c>
      <c r="C469" s="178" t="n">
        <v>1958</v>
      </c>
      <c r="D469" s="176"/>
      <c r="E469" s="179" t="s">
        <v>54</v>
      </c>
      <c r="F469" s="176" t="n">
        <v>2</v>
      </c>
      <c r="G469" s="178" t="n">
        <v>1</v>
      </c>
      <c r="H469" s="176" t="n">
        <v>390.6</v>
      </c>
      <c r="I469" s="176"/>
      <c r="J469" s="176"/>
      <c r="K469" s="176" t="n">
        <v>388.2</v>
      </c>
      <c r="L469" s="176" t="n">
        <v>284.5</v>
      </c>
      <c r="M469" s="176" t="n">
        <v>11</v>
      </c>
      <c r="N469" s="208" t="n">
        <v>25280</v>
      </c>
      <c r="O469" s="181" t="n">
        <v>0</v>
      </c>
      <c r="P469" s="181" t="n">
        <v>0</v>
      </c>
      <c r="Q469" s="209" t="n">
        <v>25280</v>
      </c>
      <c r="R469" s="176" t="n">
        <v>2019</v>
      </c>
    </row>
    <row r="470" customFormat="false" ht="12.75" hidden="false" customHeight="false" outlineLevel="0" collapsed="false">
      <c r="A470" s="176" t="n">
        <f aca="false">A469+1</f>
        <v>35</v>
      </c>
      <c r="B470" s="179" t="s">
        <v>1567</v>
      </c>
      <c r="C470" s="178" t="n">
        <v>1957</v>
      </c>
      <c r="D470" s="176"/>
      <c r="E470" s="179" t="s">
        <v>54</v>
      </c>
      <c r="F470" s="176" t="n">
        <v>2</v>
      </c>
      <c r="G470" s="178" t="n">
        <v>1</v>
      </c>
      <c r="H470" s="176" t="n">
        <v>392.4</v>
      </c>
      <c r="I470" s="176"/>
      <c r="J470" s="176"/>
      <c r="K470" s="176" t="n">
        <v>383.5</v>
      </c>
      <c r="L470" s="176" t="n">
        <v>279.8</v>
      </c>
      <c r="M470" s="176" t="n">
        <v>10</v>
      </c>
      <c r="N470" s="208" t="n">
        <v>25400</v>
      </c>
      <c r="O470" s="181" t="n">
        <v>0</v>
      </c>
      <c r="P470" s="181" t="n">
        <v>0</v>
      </c>
      <c r="Q470" s="209" t="n">
        <v>25400</v>
      </c>
      <c r="R470" s="176" t="n">
        <v>2019</v>
      </c>
    </row>
    <row r="471" customFormat="false" ht="12.75" hidden="false" customHeight="false" outlineLevel="0" collapsed="false">
      <c r="A471" s="176" t="n">
        <f aca="false">A470+1</f>
        <v>36</v>
      </c>
      <c r="B471" s="179" t="s">
        <v>1568</v>
      </c>
      <c r="C471" s="178" t="n">
        <v>1958</v>
      </c>
      <c r="D471" s="176"/>
      <c r="E471" s="179" t="s">
        <v>54</v>
      </c>
      <c r="F471" s="176" t="n">
        <v>2</v>
      </c>
      <c r="G471" s="178" t="n">
        <v>1</v>
      </c>
      <c r="H471" s="176" t="n">
        <v>374.5</v>
      </c>
      <c r="I471" s="176"/>
      <c r="J471" s="176"/>
      <c r="K471" s="176" t="n">
        <v>333.1</v>
      </c>
      <c r="L471" s="176" t="n">
        <v>247.2</v>
      </c>
      <c r="M471" s="176" t="n">
        <v>15</v>
      </c>
      <c r="N471" s="208" t="n">
        <v>24250</v>
      </c>
      <c r="O471" s="181" t="n">
        <v>0</v>
      </c>
      <c r="P471" s="181" t="n">
        <v>0</v>
      </c>
      <c r="Q471" s="209" t="n">
        <v>24250</v>
      </c>
      <c r="R471" s="176" t="n">
        <v>2019</v>
      </c>
    </row>
    <row r="472" customFormat="false" ht="12.75" hidden="false" customHeight="false" outlineLevel="0" collapsed="false">
      <c r="A472" s="176" t="n">
        <f aca="false">A471+1</f>
        <v>37</v>
      </c>
      <c r="B472" s="179" t="s">
        <v>1569</v>
      </c>
      <c r="C472" s="178" t="n">
        <v>1957</v>
      </c>
      <c r="D472" s="176"/>
      <c r="E472" s="179" t="s">
        <v>54</v>
      </c>
      <c r="F472" s="176" t="n">
        <v>2</v>
      </c>
      <c r="G472" s="178" t="n">
        <v>1</v>
      </c>
      <c r="H472" s="176" t="n">
        <v>374.5</v>
      </c>
      <c r="I472" s="176"/>
      <c r="J472" s="176"/>
      <c r="K472" s="176" t="n">
        <v>374.5</v>
      </c>
      <c r="L472" s="176" t="n">
        <v>340.5</v>
      </c>
      <c r="M472" s="176" t="n">
        <v>9</v>
      </c>
      <c r="N472" s="208" t="n">
        <v>24250</v>
      </c>
      <c r="O472" s="181" t="n">
        <v>0</v>
      </c>
      <c r="P472" s="181" t="n">
        <v>0</v>
      </c>
      <c r="Q472" s="209" t="n">
        <v>24250</v>
      </c>
      <c r="R472" s="176" t="n">
        <v>2019</v>
      </c>
    </row>
    <row r="473" customFormat="false" ht="12.75" hidden="false" customHeight="false" outlineLevel="0" collapsed="false">
      <c r="A473" s="176" t="n">
        <f aca="false">A472+1</f>
        <v>38</v>
      </c>
      <c r="B473" s="179" t="s">
        <v>1570</v>
      </c>
      <c r="C473" s="178" t="n">
        <v>1958</v>
      </c>
      <c r="D473" s="176"/>
      <c r="E473" s="179" t="s">
        <v>54</v>
      </c>
      <c r="F473" s="176" t="n">
        <v>2</v>
      </c>
      <c r="G473" s="178" t="n">
        <v>1</v>
      </c>
      <c r="H473" s="176" t="n">
        <v>401.8</v>
      </c>
      <c r="I473" s="176"/>
      <c r="J473" s="176"/>
      <c r="K473" s="176" t="n">
        <v>324.77</v>
      </c>
      <c r="L473" s="176"/>
      <c r="M473" s="176" t="n">
        <v>12</v>
      </c>
      <c r="N473" s="208" t="n">
        <v>26000</v>
      </c>
      <c r="O473" s="181" t="n">
        <v>0</v>
      </c>
      <c r="P473" s="181" t="n">
        <v>0</v>
      </c>
      <c r="Q473" s="209" t="n">
        <v>26000</v>
      </c>
      <c r="R473" s="176" t="n">
        <v>2019</v>
      </c>
    </row>
    <row r="474" customFormat="false" ht="12.75" hidden="false" customHeight="false" outlineLevel="0" collapsed="false">
      <c r="A474" s="176" t="n">
        <f aca="false">A473+1</f>
        <v>39</v>
      </c>
      <c r="B474" s="179" t="s">
        <v>1571</v>
      </c>
      <c r="C474" s="178" t="n">
        <v>1958</v>
      </c>
      <c r="D474" s="176"/>
      <c r="E474" s="179" t="s">
        <v>54</v>
      </c>
      <c r="F474" s="176" t="n">
        <v>2</v>
      </c>
      <c r="G474" s="178" t="n">
        <v>1</v>
      </c>
      <c r="H474" s="176" t="n">
        <v>308.7</v>
      </c>
      <c r="I474" s="176"/>
      <c r="J474" s="176"/>
      <c r="K474" s="176" t="n">
        <v>308.7</v>
      </c>
      <c r="L474" s="176" t="n">
        <v>193.2</v>
      </c>
      <c r="M474" s="176" t="n">
        <v>12</v>
      </c>
      <c r="N474" s="208" t="n">
        <v>20000</v>
      </c>
      <c r="O474" s="181" t="n">
        <v>0</v>
      </c>
      <c r="P474" s="181" t="n">
        <v>0</v>
      </c>
      <c r="Q474" s="209" t="n">
        <v>20000</v>
      </c>
      <c r="R474" s="176" t="n">
        <v>2019</v>
      </c>
    </row>
    <row r="475" customFormat="false" ht="12.75" hidden="false" customHeight="false" outlineLevel="0" collapsed="false">
      <c r="A475" s="176" t="n">
        <f aca="false">A474+1</f>
        <v>40</v>
      </c>
      <c r="B475" s="179" t="s">
        <v>1572</v>
      </c>
      <c r="C475" s="178" t="n">
        <v>1961</v>
      </c>
      <c r="D475" s="176"/>
      <c r="E475" s="179" t="s">
        <v>54</v>
      </c>
      <c r="F475" s="176" t="n">
        <v>2</v>
      </c>
      <c r="G475" s="178" t="n">
        <v>1</v>
      </c>
      <c r="H475" s="176" t="n">
        <v>312</v>
      </c>
      <c r="I475" s="176"/>
      <c r="J475" s="176"/>
      <c r="K475" s="176" t="n">
        <v>312</v>
      </c>
      <c r="L475" s="176" t="n">
        <v>74.1</v>
      </c>
      <c r="M475" s="176" t="n">
        <v>15</v>
      </c>
      <c r="N475" s="208" t="n">
        <v>20200</v>
      </c>
      <c r="O475" s="181" t="n">
        <v>0</v>
      </c>
      <c r="P475" s="181" t="n">
        <v>0</v>
      </c>
      <c r="Q475" s="209" t="n">
        <v>20200</v>
      </c>
      <c r="R475" s="176" t="n">
        <v>2019</v>
      </c>
    </row>
    <row r="476" customFormat="false" ht="12.75" hidden="false" customHeight="false" outlineLevel="0" collapsed="false">
      <c r="A476" s="176" t="n">
        <f aca="false">A475+1</f>
        <v>41</v>
      </c>
      <c r="B476" s="179" t="s">
        <v>1573</v>
      </c>
      <c r="C476" s="178" t="n">
        <v>1961</v>
      </c>
      <c r="D476" s="176"/>
      <c r="E476" s="179" t="s">
        <v>54</v>
      </c>
      <c r="F476" s="176" t="n">
        <v>2</v>
      </c>
      <c r="G476" s="178" t="n">
        <v>1</v>
      </c>
      <c r="H476" s="176" t="n">
        <v>317.4</v>
      </c>
      <c r="I476" s="176"/>
      <c r="J476" s="176"/>
      <c r="K476" s="176" t="n">
        <v>317.4</v>
      </c>
      <c r="L476" s="176" t="n">
        <v>158.6</v>
      </c>
      <c r="M476" s="176" t="n">
        <v>12</v>
      </c>
      <c r="N476" s="208" t="n">
        <v>20550</v>
      </c>
      <c r="O476" s="181" t="n">
        <v>0</v>
      </c>
      <c r="P476" s="181" t="n">
        <v>0</v>
      </c>
      <c r="Q476" s="209" t="n">
        <v>20550</v>
      </c>
      <c r="R476" s="176" t="n">
        <v>2019</v>
      </c>
    </row>
    <row r="477" customFormat="false" ht="12.75" hidden="false" customHeight="false" outlineLevel="0" collapsed="false">
      <c r="A477" s="176" t="n">
        <f aca="false">A476+1</f>
        <v>42</v>
      </c>
      <c r="B477" s="179" t="s">
        <v>1574</v>
      </c>
      <c r="C477" s="178" t="n">
        <v>1962</v>
      </c>
      <c r="D477" s="176"/>
      <c r="E477" s="179" t="s">
        <v>54</v>
      </c>
      <c r="F477" s="176" t="n">
        <v>2</v>
      </c>
      <c r="G477" s="178" t="n">
        <v>1</v>
      </c>
      <c r="H477" s="176" t="n">
        <v>333</v>
      </c>
      <c r="I477" s="176"/>
      <c r="J477" s="176"/>
      <c r="K477" s="176" t="n">
        <v>333</v>
      </c>
      <c r="L477" s="176" t="n">
        <v>195</v>
      </c>
      <c r="M477" s="176" t="n">
        <v>11</v>
      </c>
      <c r="N477" s="208" t="n">
        <v>21550</v>
      </c>
      <c r="O477" s="181" t="n">
        <v>0</v>
      </c>
      <c r="P477" s="181" t="n">
        <v>0</v>
      </c>
      <c r="Q477" s="209" t="n">
        <v>21550</v>
      </c>
      <c r="R477" s="176" t="n">
        <v>2019</v>
      </c>
    </row>
    <row r="478" customFormat="false" ht="12.75" hidden="false" customHeight="false" outlineLevel="0" collapsed="false">
      <c r="A478" s="176" t="n">
        <f aca="false">A477+1</f>
        <v>43</v>
      </c>
      <c r="B478" s="179" t="s">
        <v>1575</v>
      </c>
      <c r="C478" s="178" t="n">
        <v>1959</v>
      </c>
      <c r="D478" s="176"/>
      <c r="E478" s="179" t="s">
        <v>54</v>
      </c>
      <c r="F478" s="176" t="n">
        <v>2</v>
      </c>
      <c r="G478" s="178" t="n">
        <v>1</v>
      </c>
      <c r="H478" s="176" t="n">
        <v>328.1</v>
      </c>
      <c r="I478" s="176"/>
      <c r="J478" s="176"/>
      <c r="K478" s="176" t="n">
        <v>328.1</v>
      </c>
      <c r="L478" s="176" t="n">
        <v>239.7</v>
      </c>
      <c r="M478" s="176" t="n">
        <v>10</v>
      </c>
      <c r="N478" s="208" t="n">
        <v>21250</v>
      </c>
      <c r="O478" s="181" t="n">
        <v>0</v>
      </c>
      <c r="P478" s="181" t="n">
        <v>0</v>
      </c>
      <c r="Q478" s="209" t="n">
        <v>21250</v>
      </c>
      <c r="R478" s="176" t="n">
        <v>2019</v>
      </c>
    </row>
    <row r="479" customFormat="false" ht="12.75" hidden="false" customHeight="false" outlineLevel="0" collapsed="false">
      <c r="A479" s="176" t="n">
        <f aca="false">A478+1</f>
        <v>44</v>
      </c>
      <c r="B479" s="179" t="s">
        <v>1576</v>
      </c>
      <c r="C479" s="178" t="n">
        <v>1961</v>
      </c>
      <c r="D479" s="176"/>
      <c r="E479" s="179" t="s">
        <v>54</v>
      </c>
      <c r="F479" s="176" t="n">
        <v>2</v>
      </c>
      <c r="G479" s="178" t="n">
        <v>2</v>
      </c>
      <c r="H479" s="176" t="n">
        <v>316</v>
      </c>
      <c r="I479" s="176"/>
      <c r="J479" s="176"/>
      <c r="K479" s="176" t="n">
        <v>314.2</v>
      </c>
      <c r="L479" s="176" t="n">
        <v>204.2</v>
      </c>
      <c r="M479" s="176" t="n">
        <v>11</v>
      </c>
      <c r="N479" s="208" t="n">
        <v>20450</v>
      </c>
      <c r="O479" s="181" t="n">
        <v>0</v>
      </c>
      <c r="P479" s="181" t="n">
        <v>0</v>
      </c>
      <c r="Q479" s="209" t="n">
        <v>20450</v>
      </c>
      <c r="R479" s="176" t="n">
        <v>2019</v>
      </c>
    </row>
    <row r="480" customFormat="false" ht="12.75" hidden="false" customHeight="false" outlineLevel="0" collapsed="false">
      <c r="A480" s="176" t="n">
        <f aca="false">A479+1</f>
        <v>45</v>
      </c>
      <c r="B480" s="179" t="s">
        <v>1577</v>
      </c>
      <c r="C480" s="178" t="n">
        <v>1961</v>
      </c>
      <c r="D480" s="176"/>
      <c r="E480" s="179" t="s">
        <v>54</v>
      </c>
      <c r="F480" s="176" t="n">
        <v>2</v>
      </c>
      <c r="G480" s="178" t="n">
        <v>1</v>
      </c>
      <c r="H480" s="176" t="n">
        <v>334.4</v>
      </c>
      <c r="I480" s="176"/>
      <c r="J480" s="176"/>
      <c r="K480" s="176" t="n">
        <v>284.85</v>
      </c>
      <c r="L480" s="176" t="n">
        <v>151.65</v>
      </c>
      <c r="M480" s="176" t="n">
        <v>14</v>
      </c>
      <c r="N480" s="208" t="n">
        <v>21650</v>
      </c>
      <c r="O480" s="181" t="n">
        <v>0</v>
      </c>
      <c r="P480" s="181" t="n">
        <v>0</v>
      </c>
      <c r="Q480" s="209" t="n">
        <v>21650</v>
      </c>
      <c r="R480" s="176" t="n">
        <v>2019</v>
      </c>
    </row>
    <row r="481" customFormat="false" ht="12.75" hidden="false" customHeight="false" outlineLevel="0" collapsed="false">
      <c r="A481" s="176" t="n">
        <f aca="false">A480+1</f>
        <v>46</v>
      </c>
      <c r="B481" s="179" t="s">
        <v>1578</v>
      </c>
      <c r="C481" s="178" t="n">
        <v>1961</v>
      </c>
      <c r="D481" s="176"/>
      <c r="E481" s="179" t="s">
        <v>54</v>
      </c>
      <c r="F481" s="176" t="n">
        <v>2</v>
      </c>
      <c r="G481" s="178" t="n">
        <v>1</v>
      </c>
      <c r="H481" s="176" t="n">
        <v>330.4</v>
      </c>
      <c r="I481" s="176"/>
      <c r="J481" s="176"/>
      <c r="K481" s="176" t="n">
        <v>314.2</v>
      </c>
      <c r="L481" s="176" t="n">
        <v>202.9</v>
      </c>
      <c r="M481" s="176" t="n">
        <v>11</v>
      </c>
      <c r="N481" s="208" t="n">
        <v>21380</v>
      </c>
      <c r="O481" s="181" t="n">
        <v>0</v>
      </c>
      <c r="P481" s="181" t="n">
        <v>0</v>
      </c>
      <c r="Q481" s="209" t="n">
        <v>21380</v>
      </c>
      <c r="R481" s="176" t="n">
        <v>2019</v>
      </c>
    </row>
    <row r="482" customFormat="false" ht="12.75" hidden="false" customHeight="false" outlineLevel="0" collapsed="false">
      <c r="A482" s="176" t="n">
        <f aca="false">A481+1</f>
        <v>47</v>
      </c>
      <c r="B482" s="233" t="s">
        <v>1579</v>
      </c>
      <c r="C482" s="178" t="n">
        <v>1966</v>
      </c>
      <c r="D482" s="176"/>
      <c r="E482" s="179" t="s">
        <v>54</v>
      </c>
      <c r="F482" s="176" t="n">
        <v>2</v>
      </c>
      <c r="G482" s="178" t="n">
        <v>1</v>
      </c>
      <c r="H482" s="176" t="n">
        <v>318.7</v>
      </c>
      <c r="I482" s="176"/>
      <c r="J482" s="176"/>
      <c r="K482" s="176" t="n">
        <v>318.7</v>
      </c>
      <c r="L482" s="176" t="n">
        <v>244.9</v>
      </c>
      <c r="M482" s="176" t="n">
        <v>11</v>
      </c>
      <c r="N482" s="208" t="n">
        <v>20630</v>
      </c>
      <c r="O482" s="181" t="n">
        <v>0</v>
      </c>
      <c r="P482" s="181" t="n">
        <v>0</v>
      </c>
      <c r="Q482" s="209" t="n">
        <v>20630</v>
      </c>
      <c r="R482" s="176" t="n">
        <v>2019</v>
      </c>
    </row>
    <row r="483" customFormat="false" ht="12.75" hidden="false" customHeight="false" outlineLevel="0" collapsed="false">
      <c r="A483" s="176" t="n">
        <f aca="false">A482+1</f>
        <v>48</v>
      </c>
      <c r="B483" s="233" t="s">
        <v>1580</v>
      </c>
      <c r="C483" s="178" t="n">
        <v>1962</v>
      </c>
      <c r="D483" s="176"/>
      <c r="E483" s="179" t="s">
        <v>54</v>
      </c>
      <c r="F483" s="176" t="n">
        <v>2</v>
      </c>
      <c r="G483" s="178" t="n">
        <v>1</v>
      </c>
      <c r="H483" s="176" t="n">
        <v>323.9</v>
      </c>
      <c r="I483" s="176"/>
      <c r="J483" s="176"/>
      <c r="K483" s="176" t="n">
        <v>323.9</v>
      </c>
      <c r="L483" s="176" t="n">
        <v>323.9</v>
      </c>
      <c r="M483" s="176" t="n">
        <v>8</v>
      </c>
      <c r="N483" s="208" t="n">
        <v>21000</v>
      </c>
      <c r="O483" s="181" t="n">
        <v>0</v>
      </c>
      <c r="P483" s="181" t="n">
        <v>0</v>
      </c>
      <c r="Q483" s="209" t="n">
        <v>21000</v>
      </c>
      <c r="R483" s="176" t="n">
        <v>2019</v>
      </c>
    </row>
    <row r="484" customFormat="false" ht="12.75" hidden="false" customHeight="false" outlineLevel="0" collapsed="false">
      <c r="A484" s="176" t="n">
        <f aca="false">A483+1</f>
        <v>49</v>
      </c>
      <c r="B484" s="233" t="s">
        <v>1581</v>
      </c>
      <c r="C484" s="178" t="n">
        <v>1970</v>
      </c>
      <c r="D484" s="176"/>
      <c r="E484" s="179" t="s">
        <v>54</v>
      </c>
      <c r="F484" s="176" t="n">
        <v>2</v>
      </c>
      <c r="G484" s="178" t="n">
        <v>3</v>
      </c>
      <c r="H484" s="176" t="n">
        <v>494.4</v>
      </c>
      <c r="I484" s="176"/>
      <c r="J484" s="176"/>
      <c r="K484" s="176" t="n">
        <v>494.4</v>
      </c>
      <c r="L484" s="176" t="n">
        <v>267.4</v>
      </c>
      <c r="M484" s="176" t="n">
        <v>18</v>
      </c>
      <c r="N484" s="208" t="n">
        <v>32000</v>
      </c>
      <c r="O484" s="181" t="n">
        <v>0</v>
      </c>
      <c r="P484" s="181" t="n">
        <v>0</v>
      </c>
      <c r="Q484" s="209" t="n">
        <v>32000</v>
      </c>
      <c r="R484" s="176" t="n">
        <v>2019</v>
      </c>
    </row>
    <row r="485" customFormat="false" ht="12.75" hidden="false" customHeight="false" outlineLevel="0" collapsed="false">
      <c r="A485" s="176" t="n">
        <f aca="false">A484+1</f>
        <v>50</v>
      </c>
      <c r="B485" s="233" t="s">
        <v>1582</v>
      </c>
      <c r="C485" s="178" t="n">
        <v>1970</v>
      </c>
      <c r="D485" s="176"/>
      <c r="E485" s="179" t="s">
        <v>54</v>
      </c>
      <c r="F485" s="176" t="n">
        <v>2</v>
      </c>
      <c r="G485" s="178" t="n">
        <v>3</v>
      </c>
      <c r="H485" s="176" t="n">
        <v>501.7</v>
      </c>
      <c r="I485" s="176"/>
      <c r="J485" s="176"/>
      <c r="K485" s="176" t="n">
        <v>499.8</v>
      </c>
      <c r="L485" s="176" t="n">
        <v>409.2</v>
      </c>
      <c r="M485" s="176" t="n">
        <v>15</v>
      </c>
      <c r="N485" s="208" t="n">
        <v>32470</v>
      </c>
      <c r="O485" s="181" t="n">
        <v>0</v>
      </c>
      <c r="P485" s="181" t="n">
        <v>0</v>
      </c>
      <c r="Q485" s="209" t="n">
        <v>32470</v>
      </c>
      <c r="R485" s="176" t="n">
        <v>2019</v>
      </c>
    </row>
    <row r="486" customFormat="false" ht="12.75" hidden="false" customHeight="false" outlineLevel="0" collapsed="false">
      <c r="A486" s="176" t="n">
        <f aca="false">A485+1</f>
        <v>51</v>
      </c>
      <c r="B486" s="233" t="s">
        <v>1583</v>
      </c>
      <c r="C486" s="178" t="n">
        <v>1952</v>
      </c>
      <c r="D486" s="176"/>
      <c r="E486" s="179" t="s">
        <v>54</v>
      </c>
      <c r="F486" s="176" t="n">
        <v>2</v>
      </c>
      <c r="G486" s="178" t="n">
        <v>2</v>
      </c>
      <c r="H486" s="176" t="n">
        <v>246.7</v>
      </c>
      <c r="I486" s="176"/>
      <c r="J486" s="176"/>
      <c r="K486" s="176" t="n">
        <v>245</v>
      </c>
      <c r="L486" s="176" t="n">
        <v>116.8</v>
      </c>
      <c r="M486" s="176" t="n">
        <v>11</v>
      </c>
      <c r="N486" s="208" t="n">
        <v>16000</v>
      </c>
      <c r="O486" s="181" t="n">
        <v>0</v>
      </c>
      <c r="P486" s="181" t="n">
        <v>0</v>
      </c>
      <c r="Q486" s="209" t="n">
        <v>16000</v>
      </c>
      <c r="R486" s="176" t="n">
        <v>2019</v>
      </c>
    </row>
    <row r="487" customFormat="false" ht="12.75" hidden="false" customHeight="false" outlineLevel="0" collapsed="false">
      <c r="A487" s="176" t="n">
        <f aca="false">A486+1</f>
        <v>52</v>
      </c>
      <c r="B487" s="233" t="s">
        <v>1584</v>
      </c>
      <c r="C487" s="178" t="n">
        <v>1959</v>
      </c>
      <c r="D487" s="176"/>
      <c r="E487" s="179" t="s">
        <v>54</v>
      </c>
      <c r="F487" s="176" t="n">
        <v>2</v>
      </c>
      <c r="G487" s="178" t="n">
        <v>2</v>
      </c>
      <c r="H487" s="176" t="n">
        <v>249</v>
      </c>
      <c r="I487" s="176"/>
      <c r="J487" s="176"/>
      <c r="K487" s="176" t="n">
        <v>246.6</v>
      </c>
      <c r="L487" s="176" t="n">
        <v>151</v>
      </c>
      <c r="M487" s="176" t="n">
        <v>13</v>
      </c>
      <c r="N487" s="208" t="n">
        <v>16120</v>
      </c>
      <c r="O487" s="181" t="n">
        <v>0</v>
      </c>
      <c r="P487" s="181" t="n">
        <v>0</v>
      </c>
      <c r="Q487" s="209" t="n">
        <v>16120</v>
      </c>
      <c r="R487" s="176" t="n">
        <v>2019</v>
      </c>
    </row>
    <row r="488" customFormat="false" ht="12.75" hidden="false" customHeight="false" outlineLevel="0" collapsed="false">
      <c r="A488" s="176" t="n">
        <f aca="false">A487+1</f>
        <v>53</v>
      </c>
      <c r="B488" s="233" t="s">
        <v>1585</v>
      </c>
      <c r="C488" s="178" t="n">
        <v>1965</v>
      </c>
      <c r="D488" s="176"/>
      <c r="E488" s="179" t="s">
        <v>54</v>
      </c>
      <c r="F488" s="176" t="n">
        <v>2</v>
      </c>
      <c r="G488" s="178" t="n">
        <v>4</v>
      </c>
      <c r="H488" s="176" t="n">
        <v>967.1</v>
      </c>
      <c r="I488" s="176"/>
      <c r="J488" s="176"/>
      <c r="K488" s="176" t="n">
        <v>967.1</v>
      </c>
      <c r="L488" s="176" t="n">
        <v>730.9</v>
      </c>
      <c r="M488" s="176" t="n">
        <v>34</v>
      </c>
      <c r="N488" s="208" t="n">
        <v>62600</v>
      </c>
      <c r="O488" s="181" t="n">
        <v>0</v>
      </c>
      <c r="P488" s="181" t="n">
        <v>0</v>
      </c>
      <c r="Q488" s="209" t="n">
        <v>62600</v>
      </c>
      <c r="R488" s="176" t="n">
        <v>2019</v>
      </c>
    </row>
    <row r="489" customFormat="false" ht="12.75" hidden="false" customHeight="false" outlineLevel="0" collapsed="false">
      <c r="A489" s="176" t="n">
        <f aca="false">A488+1</f>
        <v>54</v>
      </c>
      <c r="B489" s="233" t="s">
        <v>1586</v>
      </c>
      <c r="C489" s="178" t="n">
        <v>1967</v>
      </c>
      <c r="D489" s="176"/>
      <c r="E489" s="179" t="s">
        <v>54</v>
      </c>
      <c r="F489" s="176" t="n">
        <v>2</v>
      </c>
      <c r="G489" s="178" t="n">
        <v>4</v>
      </c>
      <c r="H489" s="176" t="n">
        <v>1032.3</v>
      </c>
      <c r="I489" s="176"/>
      <c r="J489" s="176"/>
      <c r="K489" s="176" t="n">
        <v>1032.3</v>
      </c>
      <c r="L489" s="176" t="n">
        <v>849.9</v>
      </c>
      <c r="M489" s="176" t="n">
        <v>34</v>
      </c>
      <c r="N489" s="208" t="n">
        <v>66800</v>
      </c>
      <c r="O489" s="181" t="n">
        <v>0</v>
      </c>
      <c r="P489" s="181" t="n">
        <v>0</v>
      </c>
      <c r="Q489" s="209" t="n">
        <v>66800</v>
      </c>
      <c r="R489" s="176" t="n">
        <v>2019</v>
      </c>
    </row>
    <row r="490" customFormat="false" ht="12.75" hidden="false" customHeight="false" outlineLevel="0" collapsed="false">
      <c r="A490" s="176" t="n">
        <f aca="false">A489+1</f>
        <v>55</v>
      </c>
      <c r="B490" s="233" t="s">
        <v>1587</v>
      </c>
      <c r="C490" s="178" t="n">
        <v>1967</v>
      </c>
      <c r="D490" s="176"/>
      <c r="E490" s="179" t="s">
        <v>54</v>
      </c>
      <c r="F490" s="176" t="n">
        <v>2</v>
      </c>
      <c r="G490" s="178" t="n">
        <v>3</v>
      </c>
      <c r="H490" s="176" t="n">
        <v>448.9</v>
      </c>
      <c r="I490" s="176"/>
      <c r="J490" s="176"/>
      <c r="K490" s="176" t="n">
        <v>448.9</v>
      </c>
      <c r="L490" s="176" t="n">
        <v>363.3</v>
      </c>
      <c r="M490" s="176" t="n">
        <v>17</v>
      </c>
      <c r="N490" s="208" t="n">
        <v>29050</v>
      </c>
      <c r="O490" s="181" t="n">
        <v>0</v>
      </c>
      <c r="P490" s="181" t="n">
        <v>0</v>
      </c>
      <c r="Q490" s="209" t="n">
        <v>29050</v>
      </c>
      <c r="R490" s="176" t="n">
        <v>2019</v>
      </c>
    </row>
    <row r="491" customFormat="false" ht="12.75" hidden="false" customHeight="false" outlineLevel="0" collapsed="false">
      <c r="A491" s="176" t="n">
        <f aca="false">A490+1</f>
        <v>56</v>
      </c>
      <c r="B491" s="233" t="s">
        <v>1588</v>
      </c>
      <c r="C491" s="178" t="n">
        <v>1967</v>
      </c>
      <c r="D491" s="176"/>
      <c r="E491" s="179" t="s">
        <v>54</v>
      </c>
      <c r="F491" s="176" t="n">
        <v>2</v>
      </c>
      <c r="G491" s="178" t="n">
        <v>3</v>
      </c>
      <c r="H491" s="176" t="n">
        <v>442.8</v>
      </c>
      <c r="I491" s="176"/>
      <c r="J491" s="176"/>
      <c r="K491" s="176" t="n">
        <v>442.8</v>
      </c>
      <c r="L491" s="176" t="n">
        <v>343.3</v>
      </c>
      <c r="M491" s="176" t="n">
        <v>16</v>
      </c>
      <c r="N491" s="208" t="n">
        <v>28700</v>
      </c>
      <c r="O491" s="181" t="n">
        <v>0</v>
      </c>
      <c r="P491" s="181" t="n">
        <v>0</v>
      </c>
      <c r="Q491" s="209" t="n">
        <v>28700</v>
      </c>
      <c r="R491" s="176" t="n">
        <v>2019</v>
      </c>
    </row>
    <row r="492" customFormat="false" ht="12.75" hidden="false" customHeight="false" outlineLevel="0" collapsed="false">
      <c r="A492" s="176" t="n">
        <f aca="false">A491+1</f>
        <v>57</v>
      </c>
      <c r="B492" s="233" t="s">
        <v>1589</v>
      </c>
      <c r="C492" s="178" t="n">
        <v>1966</v>
      </c>
      <c r="D492" s="176"/>
      <c r="E492" s="179" t="s">
        <v>54</v>
      </c>
      <c r="F492" s="176" t="n">
        <v>2</v>
      </c>
      <c r="G492" s="178" t="n">
        <v>1</v>
      </c>
      <c r="H492" s="176" t="n">
        <v>316.3</v>
      </c>
      <c r="I492" s="176"/>
      <c r="J492" s="176"/>
      <c r="K492" s="176" t="n">
        <v>316.3</v>
      </c>
      <c r="L492" s="176" t="n">
        <v>316.3</v>
      </c>
      <c r="M492" s="176" t="n">
        <v>11</v>
      </c>
      <c r="N492" s="208" t="n">
        <v>20470</v>
      </c>
      <c r="O492" s="181" t="n">
        <v>0</v>
      </c>
      <c r="P492" s="181" t="n">
        <v>0</v>
      </c>
      <c r="Q492" s="209" t="n">
        <v>20470</v>
      </c>
      <c r="R492" s="176" t="n">
        <v>2019</v>
      </c>
    </row>
    <row r="493" customFormat="false" ht="12.75" hidden="false" customHeight="false" outlineLevel="0" collapsed="false">
      <c r="A493" s="176" t="n">
        <f aca="false">A492+1</f>
        <v>58</v>
      </c>
      <c r="B493" s="233" t="s">
        <v>1590</v>
      </c>
      <c r="C493" s="178" t="n">
        <v>1966</v>
      </c>
      <c r="D493" s="176"/>
      <c r="E493" s="179" t="s">
        <v>54</v>
      </c>
      <c r="F493" s="176" t="n">
        <v>2</v>
      </c>
      <c r="G493" s="178" t="n">
        <v>1</v>
      </c>
      <c r="H493" s="176" t="n">
        <v>318.5</v>
      </c>
      <c r="I493" s="176"/>
      <c r="J493" s="176"/>
      <c r="K493" s="176" t="n">
        <v>318.5</v>
      </c>
      <c r="L493" s="176" t="n">
        <v>205.6</v>
      </c>
      <c r="M493" s="176" t="n">
        <v>1</v>
      </c>
      <c r="N493" s="208" t="n">
        <v>20620</v>
      </c>
      <c r="O493" s="181" t="n">
        <v>0</v>
      </c>
      <c r="P493" s="181" t="n">
        <v>0</v>
      </c>
      <c r="Q493" s="209" t="n">
        <v>20620</v>
      </c>
      <c r="R493" s="176" t="n">
        <v>2019</v>
      </c>
    </row>
    <row r="494" customFormat="false" ht="12.75" hidden="false" customHeight="false" outlineLevel="0" collapsed="false">
      <c r="A494" s="176" t="n">
        <f aca="false">A493+1</f>
        <v>59</v>
      </c>
      <c r="B494" s="233" t="s">
        <v>1591</v>
      </c>
      <c r="C494" s="178" t="n">
        <v>1966</v>
      </c>
      <c r="D494" s="176"/>
      <c r="E494" s="179" t="s">
        <v>54</v>
      </c>
      <c r="F494" s="176" t="n">
        <v>2</v>
      </c>
      <c r="G494" s="178" t="n">
        <v>1</v>
      </c>
      <c r="H494" s="176" t="n">
        <v>324</v>
      </c>
      <c r="I494" s="176"/>
      <c r="J494" s="176"/>
      <c r="K494" s="176" t="n">
        <v>323.8</v>
      </c>
      <c r="L494" s="176" t="n">
        <v>202.1</v>
      </c>
      <c r="M494" s="176" t="n">
        <v>12</v>
      </c>
      <c r="N494" s="208" t="n">
        <v>21000</v>
      </c>
      <c r="O494" s="181" t="n">
        <v>0</v>
      </c>
      <c r="P494" s="181" t="n">
        <v>0</v>
      </c>
      <c r="Q494" s="209" t="n">
        <v>21000</v>
      </c>
      <c r="R494" s="176" t="n">
        <v>2019</v>
      </c>
    </row>
    <row r="495" customFormat="false" ht="12.75" hidden="false" customHeight="false" outlineLevel="0" collapsed="false">
      <c r="A495" s="176" t="n">
        <f aca="false">A494+1</f>
        <v>60</v>
      </c>
      <c r="B495" s="233" t="s">
        <v>1592</v>
      </c>
      <c r="C495" s="178" t="n">
        <v>1966</v>
      </c>
      <c r="D495" s="176"/>
      <c r="E495" s="179" t="s">
        <v>54</v>
      </c>
      <c r="F495" s="176" t="n">
        <v>2</v>
      </c>
      <c r="G495" s="178" t="n">
        <v>1</v>
      </c>
      <c r="H495" s="176" t="n">
        <v>316.2</v>
      </c>
      <c r="I495" s="176"/>
      <c r="J495" s="176"/>
      <c r="K495" s="176" t="n">
        <v>316.2</v>
      </c>
      <c r="L495" s="176" t="n">
        <v>111.5</v>
      </c>
      <c r="M495" s="176" t="n">
        <v>14</v>
      </c>
      <c r="N495" s="208" t="n">
        <v>20470</v>
      </c>
      <c r="O495" s="181" t="n">
        <v>0</v>
      </c>
      <c r="P495" s="181" t="n">
        <v>0</v>
      </c>
      <c r="Q495" s="209" t="n">
        <v>20470</v>
      </c>
      <c r="R495" s="176" t="n">
        <v>2019</v>
      </c>
    </row>
    <row r="496" customFormat="false" ht="12.75" hidden="false" customHeight="false" outlineLevel="0" collapsed="false">
      <c r="A496" s="176" t="n">
        <f aca="false">A495+1</f>
        <v>61</v>
      </c>
      <c r="B496" s="233" t="s">
        <v>1593</v>
      </c>
      <c r="C496" s="178" t="n">
        <v>1966</v>
      </c>
      <c r="D496" s="176"/>
      <c r="E496" s="179" t="s">
        <v>54</v>
      </c>
      <c r="F496" s="176" t="n">
        <v>2</v>
      </c>
      <c r="G496" s="178" t="n">
        <v>1</v>
      </c>
      <c r="H496" s="176" t="n">
        <v>316</v>
      </c>
      <c r="I496" s="176"/>
      <c r="J496" s="176"/>
      <c r="K496" s="176" t="n">
        <v>316</v>
      </c>
      <c r="L496" s="176" t="n">
        <v>168.8</v>
      </c>
      <c r="M496" s="176" t="n">
        <v>12</v>
      </c>
      <c r="N496" s="208" t="n">
        <v>20450</v>
      </c>
      <c r="O496" s="181" t="n">
        <v>0</v>
      </c>
      <c r="P496" s="181" t="n">
        <v>0</v>
      </c>
      <c r="Q496" s="209" t="n">
        <v>20450</v>
      </c>
      <c r="R496" s="176" t="n">
        <v>2019</v>
      </c>
    </row>
    <row r="497" customFormat="false" ht="12.75" hidden="false" customHeight="false" outlineLevel="0" collapsed="false">
      <c r="A497" s="176" t="n">
        <f aca="false">A496+1</f>
        <v>62</v>
      </c>
      <c r="B497" s="233" t="s">
        <v>1594</v>
      </c>
      <c r="C497" s="178" t="n">
        <v>1969</v>
      </c>
      <c r="D497" s="176"/>
      <c r="E497" s="179" t="s">
        <v>54</v>
      </c>
      <c r="F497" s="176" t="n">
        <v>2</v>
      </c>
      <c r="G497" s="178" t="n">
        <v>1</v>
      </c>
      <c r="H497" s="176" t="n">
        <v>321.9</v>
      </c>
      <c r="I497" s="176"/>
      <c r="J497" s="176"/>
      <c r="K497" s="176" t="n">
        <v>312.1</v>
      </c>
      <c r="L497" s="176" t="n">
        <v>190.7</v>
      </c>
      <c r="M497" s="176" t="n">
        <v>13</v>
      </c>
      <c r="N497" s="208" t="n">
        <v>20850</v>
      </c>
      <c r="O497" s="181" t="n">
        <v>0</v>
      </c>
      <c r="P497" s="181" t="n">
        <v>0</v>
      </c>
      <c r="Q497" s="209" t="n">
        <v>20850</v>
      </c>
      <c r="R497" s="176" t="n">
        <v>2019</v>
      </c>
    </row>
    <row r="498" customFormat="false" ht="12.75" hidden="false" customHeight="false" outlineLevel="0" collapsed="false">
      <c r="A498" s="176" t="n">
        <f aca="false">A497+1</f>
        <v>63</v>
      </c>
      <c r="B498" s="233" t="s">
        <v>1595</v>
      </c>
      <c r="C498" s="178" t="n">
        <v>1970</v>
      </c>
      <c r="D498" s="176"/>
      <c r="E498" s="179" t="s">
        <v>54</v>
      </c>
      <c r="F498" s="176" t="n">
        <v>2</v>
      </c>
      <c r="G498" s="178" t="n">
        <v>1</v>
      </c>
      <c r="H498" s="176" t="n">
        <v>321.6</v>
      </c>
      <c r="I498" s="176"/>
      <c r="J498" s="176"/>
      <c r="K498" s="176" t="n">
        <v>321.6</v>
      </c>
      <c r="L498" s="176" t="n">
        <v>169.6</v>
      </c>
      <c r="M498" s="176" t="n">
        <v>12</v>
      </c>
      <c r="N498" s="208" t="n">
        <v>20800</v>
      </c>
      <c r="O498" s="181" t="n">
        <v>0</v>
      </c>
      <c r="P498" s="181" t="n">
        <v>0</v>
      </c>
      <c r="Q498" s="209" t="n">
        <v>20800</v>
      </c>
      <c r="R498" s="176" t="n">
        <v>2019</v>
      </c>
    </row>
    <row r="499" customFormat="false" ht="12.75" hidden="false" customHeight="false" outlineLevel="0" collapsed="false">
      <c r="A499" s="176" t="n">
        <f aca="false">A498+1</f>
        <v>64</v>
      </c>
      <c r="B499" s="233" t="s">
        <v>1596</v>
      </c>
      <c r="C499" s="178" t="n">
        <v>1963</v>
      </c>
      <c r="D499" s="176"/>
      <c r="E499" s="179" t="s">
        <v>54</v>
      </c>
      <c r="F499" s="176" t="n">
        <v>2</v>
      </c>
      <c r="G499" s="178" t="n">
        <v>1</v>
      </c>
      <c r="H499" s="176" t="n">
        <v>323.3</v>
      </c>
      <c r="I499" s="176"/>
      <c r="J499" s="176"/>
      <c r="K499" s="176" t="n">
        <v>323.3</v>
      </c>
      <c r="L499" s="176" t="n">
        <v>151.4</v>
      </c>
      <c r="M499" s="176" t="n">
        <v>11</v>
      </c>
      <c r="N499" s="208" t="n">
        <v>20950</v>
      </c>
      <c r="O499" s="181" t="n">
        <v>0</v>
      </c>
      <c r="P499" s="181" t="n">
        <v>0</v>
      </c>
      <c r="Q499" s="209" t="n">
        <v>20950</v>
      </c>
      <c r="R499" s="176" t="n">
        <v>2019</v>
      </c>
    </row>
    <row r="500" customFormat="false" ht="22.5" hidden="false" customHeight="false" outlineLevel="0" collapsed="false">
      <c r="A500" s="176" t="n">
        <f aca="false">A499+1</f>
        <v>65</v>
      </c>
      <c r="B500" s="233" t="s">
        <v>1597</v>
      </c>
      <c r="C500" s="178" t="n">
        <v>1963</v>
      </c>
      <c r="D500" s="176"/>
      <c r="E500" s="179" t="s">
        <v>54</v>
      </c>
      <c r="F500" s="176" t="n">
        <v>2</v>
      </c>
      <c r="G500" s="178" t="n">
        <v>1</v>
      </c>
      <c r="H500" s="176" t="n">
        <v>320.7</v>
      </c>
      <c r="I500" s="176"/>
      <c r="J500" s="176"/>
      <c r="K500" s="176" t="n">
        <v>320.7</v>
      </c>
      <c r="L500" s="176" t="n">
        <v>209.5</v>
      </c>
      <c r="M500" s="176" t="n">
        <v>10</v>
      </c>
      <c r="N500" s="208" t="n">
        <v>20750</v>
      </c>
      <c r="O500" s="181" t="n">
        <v>0</v>
      </c>
      <c r="P500" s="181" t="n">
        <v>0</v>
      </c>
      <c r="Q500" s="209" t="n">
        <v>20750</v>
      </c>
      <c r="R500" s="176" t="n">
        <v>2019</v>
      </c>
    </row>
    <row r="501" customFormat="false" ht="22.5" hidden="false" customHeight="false" outlineLevel="0" collapsed="false">
      <c r="A501" s="176" t="n">
        <f aca="false">A500+1</f>
        <v>66</v>
      </c>
      <c r="B501" s="233" t="s">
        <v>1598</v>
      </c>
      <c r="C501" s="178" t="n">
        <v>1958</v>
      </c>
      <c r="D501" s="176"/>
      <c r="E501" s="179" t="s">
        <v>54</v>
      </c>
      <c r="F501" s="176" t="n">
        <v>2</v>
      </c>
      <c r="G501" s="178" t="n">
        <v>1</v>
      </c>
      <c r="H501" s="176" t="n">
        <v>318.5</v>
      </c>
      <c r="I501" s="176"/>
      <c r="J501" s="176"/>
      <c r="K501" s="176" t="n">
        <v>318.5</v>
      </c>
      <c r="L501" s="176" t="n">
        <v>187.3</v>
      </c>
      <c r="M501" s="176" t="n">
        <v>13</v>
      </c>
      <c r="N501" s="208" t="n">
        <v>20600</v>
      </c>
      <c r="O501" s="181" t="n">
        <v>0</v>
      </c>
      <c r="P501" s="181" t="n">
        <v>0</v>
      </c>
      <c r="Q501" s="209" t="n">
        <v>20600</v>
      </c>
      <c r="R501" s="176" t="n">
        <v>2019</v>
      </c>
    </row>
    <row r="502" customFormat="false" ht="22.5" hidden="false" customHeight="false" outlineLevel="0" collapsed="false">
      <c r="A502" s="176" t="n">
        <f aca="false">A501+1</f>
        <v>67</v>
      </c>
      <c r="B502" s="233" t="s">
        <v>1599</v>
      </c>
      <c r="C502" s="178" t="n">
        <v>1958</v>
      </c>
      <c r="D502" s="176"/>
      <c r="E502" s="179" t="s">
        <v>54</v>
      </c>
      <c r="F502" s="176" t="n">
        <v>2</v>
      </c>
      <c r="G502" s="178" t="n">
        <v>1</v>
      </c>
      <c r="H502" s="176" t="n">
        <v>323.8</v>
      </c>
      <c r="I502" s="176"/>
      <c r="J502" s="176"/>
      <c r="K502" s="176" t="n">
        <v>323.8</v>
      </c>
      <c r="L502" s="176" t="n">
        <v>171.8</v>
      </c>
      <c r="M502" s="176" t="n">
        <v>13</v>
      </c>
      <c r="N502" s="208" t="n">
        <v>21000</v>
      </c>
      <c r="O502" s="181" t="n">
        <v>0</v>
      </c>
      <c r="P502" s="181" t="n">
        <v>0</v>
      </c>
      <c r="Q502" s="209" t="n">
        <v>21000</v>
      </c>
      <c r="R502" s="176" t="n">
        <v>2019</v>
      </c>
    </row>
    <row r="503" customFormat="false" ht="22.5" hidden="false" customHeight="false" outlineLevel="0" collapsed="false">
      <c r="A503" s="176" t="n">
        <f aca="false">A502+1</f>
        <v>68</v>
      </c>
      <c r="B503" s="233" t="s">
        <v>1600</v>
      </c>
      <c r="C503" s="178" t="n">
        <v>1966</v>
      </c>
      <c r="D503" s="176"/>
      <c r="E503" s="179" t="s">
        <v>54</v>
      </c>
      <c r="F503" s="176" t="n">
        <v>2</v>
      </c>
      <c r="G503" s="178" t="n">
        <v>1</v>
      </c>
      <c r="H503" s="176" t="n">
        <v>324</v>
      </c>
      <c r="I503" s="176"/>
      <c r="J503" s="176"/>
      <c r="K503" s="176" t="n">
        <v>324</v>
      </c>
      <c r="L503" s="176" t="n">
        <v>286.3</v>
      </c>
      <c r="M503" s="176" t="n">
        <v>10</v>
      </c>
      <c r="N503" s="208" t="n">
        <v>21000</v>
      </c>
      <c r="O503" s="181" t="n">
        <v>0</v>
      </c>
      <c r="P503" s="181" t="n">
        <v>0</v>
      </c>
      <c r="Q503" s="209" t="n">
        <v>21000</v>
      </c>
      <c r="R503" s="176" t="n">
        <v>2019</v>
      </c>
    </row>
    <row r="504" customFormat="false" ht="22.5" hidden="false" customHeight="false" outlineLevel="0" collapsed="false">
      <c r="A504" s="176" t="n">
        <f aca="false">A503+1</f>
        <v>69</v>
      </c>
      <c r="B504" s="233" t="s">
        <v>1601</v>
      </c>
      <c r="C504" s="178" t="n">
        <v>1966</v>
      </c>
      <c r="D504" s="176"/>
      <c r="E504" s="179" t="s">
        <v>54</v>
      </c>
      <c r="F504" s="176" t="n">
        <v>2</v>
      </c>
      <c r="G504" s="178" t="n">
        <v>1</v>
      </c>
      <c r="H504" s="176" t="n">
        <v>323.1</v>
      </c>
      <c r="I504" s="176"/>
      <c r="J504" s="176"/>
      <c r="K504" s="176" t="n">
        <v>323.1</v>
      </c>
      <c r="L504" s="176" t="n">
        <v>210.9</v>
      </c>
      <c r="M504" s="176" t="n">
        <v>11</v>
      </c>
      <c r="N504" s="208" t="n">
        <v>21000</v>
      </c>
      <c r="O504" s="181" t="n">
        <v>0</v>
      </c>
      <c r="P504" s="181" t="n">
        <v>0</v>
      </c>
      <c r="Q504" s="209" t="n">
        <v>21000</v>
      </c>
      <c r="R504" s="176" t="n">
        <v>2019</v>
      </c>
    </row>
    <row r="505" customFormat="false" ht="22.5" hidden="false" customHeight="false" outlineLevel="0" collapsed="false">
      <c r="A505" s="176" t="n">
        <f aca="false">A504+1</f>
        <v>70</v>
      </c>
      <c r="B505" s="233" t="s">
        <v>1602</v>
      </c>
      <c r="C505" s="178" t="n">
        <v>1966</v>
      </c>
      <c r="D505" s="176"/>
      <c r="E505" s="179" t="s">
        <v>54</v>
      </c>
      <c r="F505" s="176" t="n">
        <v>2</v>
      </c>
      <c r="G505" s="178" t="n">
        <v>1</v>
      </c>
      <c r="H505" s="176" t="n">
        <v>323.5</v>
      </c>
      <c r="I505" s="176"/>
      <c r="J505" s="176"/>
      <c r="K505" s="176" t="n">
        <v>324.3</v>
      </c>
      <c r="L505" s="176" t="n">
        <v>198.2</v>
      </c>
      <c r="M505" s="176" t="n">
        <v>11</v>
      </c>
      <c r="N505" s="208" t="n">
        <v>21000</v>
      </c>
      <c r="O505" s="181" t="n">
        <v>0</v>
      </c>
      <c r="P505" s="181" t="n">
        <v>0</v>
      </c>
      <c r="Q505" s="209" t="n">
        <v>21000</v>
      </c>
      <c r="R505" s="176" t="n">
        <v>2019</v>
      </c>
    </row>
    <row r="506" customFormat="false" ht="12.75" hidden="false" customHeight="false" outlineLevel="0" collapsed="false">
      <c r="A506" s="176" t="n">
        <f aca="false">A505+1</f>
        <v>71</v>
      </c>
      <c r="B506" s="233" t="s">
        <v>1603</v>
      </c>
      <c r="C506" s="178" t="n">
        <v>1980</v>
      </c>
      <c r="D506" s="176"/>
      <c r="E506" s="179" t="s">
        <v>54</v>
      </c>
      <c r="F506" s="176" t="n">
        <v>2</v>
      </c>
      <c r="G506" s="178" t="n">
        <v>2</v>
      </c>
      <c r="H506" s="176" t="n">
        <v>522.5</v>
      </c>
      <c r="I506" s="176"/>
      <c r="J506" s="176"/>
      <c r="K506" s="176" t="n">
        <v>460.5</v>
      </c>
      <c r="L506" s="176" t="n">
        <v>345.9</v>
      </c>
      <c r="M506" s="176" t="n">
        <v>12</v>
      </c>
      <c r="N506" s="208" t="n">
        <v>33820</v>
      </c>
      <c r="O506" s="181" t="n">
        <v>0</v>
      </c>
      <c r="P506" s="181" t="n">
        <v>0</v>
      </c>
      <c r="Q506" s="209" t="n">
        <v>33820</v>
      </c>
      <c r="R506" s="176" t="n">
        <v>2019</v>
      </c>
    </row>
    <row r="507" customFormat="false" ht="12.75" hidden="false" customHeight="false" outlineLevel="0" collapsed="false">
      <c r="A507" s="176" t="n">
        <f aca="false">A506+1</f>
        <v>72</v>
      </c>
      <c r="B507" s="233" t="s">
        <v>1604</v>
      </c>
      <c r="C507" s="178" t="n">
        <v>1965</v>
      </c>
      <c r="D507" s="176"/>
      <c r="E507" s="179" t="s">
        <v>54</v>
      </c>
      <c r="F507" s="176" t="n">
        <v>2</v>
      </c>
      <c r="G507" s="178" t="n">
        <v>1</v>
      </c>
      <c r="H507" s="176" t="n">
        <v>337.4</v>
      </c>
      <c r="I507" s="176"/>
      <c r="J507" s="176"/>
      <c r="K507" s="176" t="n">
        <v>337.4</v>
      </c>
      <c r="L507" s="176" t="n">
        <v>204.6</v>
      </c>
      <c r="M507" s="176" t="n">
        <v>11</v>
      </c>
      <c r="N507" s="208" t="n">
        <v>21850</v>
      </c>
      <c r="O507" s="181" t="n">
        <v>0</v>
      </c>
      <c r="P507" s="181" t="n">
        <v>0</v>
      </c>
      <c r="Q507" s="209" t="n">
        <v>21850</v>
      </c>
      <c r="R507" s="176" t="n">
        <v>2019</v>
      </c>
    </row>
    <row r="508" customFormat="false" ht="12.75" hidden="false" customHeight="false" outlineLevel="0" collapsed="false">
      <c r="A508" s="176" t="n">
        <f aca="false">A507+1</f>
        <v>73</v>
      </c>
      <c r="B508" s="233" t="s">
        <v>1605</v>
      </c>
      <c r="C508" s="178" t="n">
        <v>1966</v>
      </c>
      <c r="D508" s="176"/>
      <c r="E508" s="179" t="s">
        <v>54</v>
      </c>
      <c r="F508" s="176" t="n">
        <v>2</v>
      </c>
      <c r="G508" s="178" t="n">
        <v>1</v>
      </c>
      <c r="H508" s="176" t="n">
        <v>326.2</v>
      </c>
      <c r="I508" s="176"/>
      <c r="J508" s="176"/>
      <c r="K508" s="176" t="n">
        <v>324.3</v>
      </c>
      <c r="L508" s="176" t="n">
        <v>286.7</v>
      </c>
      <c r="M508" s="176" t="n">
        <v>11</v>
      </c>
      <c r="N508" s="208" t="n">
        <v>21100</v>
      </c>
      <c r="O508" s="181" t="n">
        <v>0</v>
      </c>
      <c r="P508" s="181" t="n">
        <v>0</v>
      </c>
      <c r="Q508" s="209" t="n">
        <v>21100</v>
      </c>
      <c r="R508" s="176" t="n">
        <v>2019</v>
      </c>
    </row>
    <row r="509" customFormat="false" ht="12.75" hidden="false" customHeight="true" outlineLevel="0" collapsed="false">
      <c r="A509" s="185" t="s">
        <v>537</v>
      </c>
      <c r="B509" s="185"/>
      <c r="C509" s="186" t="n">
        <v>73</v>
      </c>
      <c r="D509" s="187"/>
      <c r="E509" s="185"/>
      <c r="F509" s="187"/>
      <c r="G509" s="186"/>
      <c r="H509" s="188" t="n">
        <f aca="false">SUM(H436:H508)</f>
        <v>30425.9</v>
      </c>
      <c r="I509" s="188" t="n">
        <f aca="false">SUM(I436:I508)</f>
        <v>0</v>
      </c>
      <c r="J509" s="188" t="n">
        <f aca="false">SUM(J436:J508)</f>
        <v>0</v>
      </c>
      <c r="K509" s="188" t="n">
        <f aca="false">SUM(K436:K508)</f>
        <v>28766.68</v>
      </c>
      <c r="L509" s="188" t="n">
        <f aca="false">SUM(L436:L508)</f>
        <v>20769.69</v>
      </c>
      <c r="M509" s="188" t="n">
        <f aca="false">SUM(M436:M508)</f>
        <v>896</v>
      </c>
      <c r="N509" s="188" t="n">
        <f aca="false">SUM(N436:N508)</f>
        <v>1969830</v>
      </c>
      <c r="O509" s="188"/>
      <c r="P509" s="188"/>
      <c r="Q509" s="188" t="n">
        <f aca="false">SUM(Q436:Q508)</f>
        <v>1969830</v>
      </c>
      <c r="R509" s="189"/>
    </row>
    <row r="510" customFormat="false" ht="12.75" hidden="false" customHeight="true" outlineLevel="0" collapsed="false">
      <c r="A510" s="190" t="s">
        <v>557</v>
      </c>
      <c r="B510" s="190"/>
      <c r="C510" s="211"/>
      <c r="D510" s="192"/>
      <c r="E510" s="190"/>
      <c r="F510" s="192"/>
      <c r="G510" s="191"/>
      <c r="H510" s="193"/>
      <c r="I510" s="193"/>
      <c r="J510" s="193"/>
      <c r="K510" s="193"/>
      <c r="L510" s="193"/>
      <c r="M510" s="193"/>
      <c r="N510" s="193"/>
      <c r="O510" s="193"/>
      <c r="P510" s="193"/>
      <c r="Q510" s="194"/>
      <c r="R510" s="195"/>
    </row>
    <row r="511" customFormat="false" ht="12.75" hidden="false" customHeight="false" outlineLevel="0" collapsed="false">
      <c r="A511" s="176"/>
      <c r="B511" s="177" t="s">
        <v>558</v>
      </c>
      <c r="C511" s="178"/>
      <c r="D511" s="176"/>
      <c r="E511" s="179"/>
      <c r="F511" s="176"/>
      <c r="G511" s="178"/>
      <c r="H511" s="176"/>
      <c r="I511" s="176"/>
      <c r="J511" s="176"/>
      <c r="K511" s="176"/>
      <c r="L511" s="176"/>
      <c r="M511" s="176"/>
      <c r="N511" s="181"/>
      <c r="O511" s="181"/>
      <c r="P511" s="181"/>
      <c r="Q511" s="182"/>
      <c r="R511" s="176"/>
    </row>
    <row r="512" customFormat="false" ht="12.75" hidden="false" customHeight="false" outlineLevel="0" collapsed="false">
      <c r="A512" s="176" t="n">
        <v>1</v>
      </c>
      <c r="B512" s="179" t="s">
        <v>1606</v>
      </c>
      <c r="C512" s="178" t="n">
        <v>1969</v>
      </c>
      <c r="D512" s="176"/>
      <c r="E512" s="179" t="s">
        <v>183</v>
      </c>
      <c r="F512" s="176" t="n">
        <v>2</v>
      </c>
      <c r="G512" s="178" t="n">
        <v>1</v>
      </c>
      <c r="H512" s="176" t="n">
        <v>328</v>
      </c>
      <c r="I512" s="176"/>
      <c r="J512" s="176"/>
      <c r="K512" s="176" t="n">
        <v>328</v>
      </c>
      <c r="L512" s="176" t="n">
        <v>0</v>
      </c>
      <c r="M512" s="176" t="n">
        <v>16</v>
      </c>
      <c r="N512" s="208" t="n">
        <v>21250</v>
      </c>
      <c r="O512" s="181" t="n">
        <v>0</v>
      </c>
      <c r="P512" s="181" t="n">
        <v>0</v>
      </c>
      <c r="Q512" s="209" t="n">
        <v>21250</v>
      </c>
      <c r="R512" s="176" t="n">
        <v>2019</v>
      </c>
    </row>
    <row r="513" customFormat="false" ht="12.75" hidden="false" customHeight="false" outlineLevel="0" collapsed="false">
      <c r="A513" s="176" t="n">
        <f aca="false">A512+1</f>
        <v>2</v>
      </c>
      <c r="B513" s="179" t="s">
        <v>1607</v>
      </c>
      <c r="C513" s="178" t="n">
        <v>1963</v>
      </c>
      <c r="D513" s="176"/>
      <c r="E513" s="179" t="s">
        <v>163</v>
      </c>
      <c r="F513" s="176" t="n">
        <v>2</v>
      </c>
      <c r="G513" s="178" t="n">
        <v>1</v>
      </c>
      <c r="H513" s="176" t="n">
        <v>313.7</v>
      </c>
      <c r="I513" s="176"/>
      <c r="J513" s="176"/>
      <c r="K513" s="176" t="n">
        <v>313.7</v>
      </c>
      <c r="L513" s="176" t="n">
        <v>0</v>
      </c>
      <c r="M513" s="176" t="n">
        <v>16</v>
      </c>
      <c r="N513" s="208" t="n">
        <v>20300</v>
      </c>
      <c r="O513" s="181" t="n">
        <v>0</v>
      </c>
      <c r="P513" s="181" t="n">
        <v>0</v>
      </c>
      <c r="Q513" s="209" t="n">
        <v>20300</v>
      </c>
      <c r="R513" s="176" t="n">
        <v>2019</v>
      </c>
    </row>
    <row r="514" customFormat="false" ht="12.75" hidden="false" customHeight="false" outlineLevel="0" collapsed="false">
      <c r="A514" s="176" t="n">
        <f aca="false">A513+1</f>
        <v>3</v>
      </c>
      <c r="B514" s="179" t="s">
        <v>1608</v>
      </c>
      <c r="C514" s="178" t="n">
        <v>1966</v>
      </c>
      <c r="D514" s="176"/>
      <c r="E514" s="179" t="s">
        <v>183</v>
      </c>
      <c r="F514" s="176" t="n">
        <v>2</v>
      </c>
      <c r="G514" s="178" t="n">
        <v>1</v>
      </c>
      <c r="H514" s="176" t="n">
        <v>349.2</v>
      </c>
      <c r="I514" s="176"/>
      <c r="J514" s="176"/>
      <c r="K514" s="176" t="n">
        <v>323.4</v>
      </c>
      <c r="L514" s="176" t="n">
        <v>48.7</v>
      </c>
      <c r="M514" s="176" t="n">
        <v>15</v>
      </c>
      <c r="N514" s="208" t="n">
        <v>22600</v>
      </c>
      <c r="O514" s="181" t="n">
        <v>0</v>
      </c>
      <c r="P514" s="181" t="n">
        <v>0</v>
      </c>
      <c r="Q514" s="209" t="n">
        <v>22600</v>
      </c>
      <c r="R514" s="176" t="n">
        <v>2019</v>
      </c>
    </row>
    <row r="515" customFormat="false" ht="12.75" hidden="false" customHeight="false" outlineLevel="0" collapsed="false">
      <c r="A515" s="176" t="n">
        <f aca="false">A514+1</f>
        <v>4</v>
      </c>
      <c r="B515" s="179" t="s">
        <v>1609</v>
      </c>
      <c r="C515" s="178" t="n">
        <v>1974</v>
      </c>
      <c r="D515" s="176"/>
      <c r="E515" s="179" t="s">
        <v>183</v>
      </c>
      <c r="F515" s="176" t="n">
        <v>2</v>
      </c>
      <c r="G515" s="178" t="n">
        <v>1</v>
      </c>
      <c r="H515" s="176" t="n">
        <v>323.4</v>
      </c>
      <c r="I515" s="176"/>
      <c r="J515" s="176"/>
      <c r="K515" s="176" t="n">
        <v>323.4</v>
      </c>
      <c r="L515" s="176" t="n">
        <v>48.1</v>
      </c>
      <c r="M515" s="176" t="n">
        <v>16</v>
      </c>
      <c r="N515" s="208" t="n">
        <v>20950</v>
      </c>
      <c r="O515" s="181" t="n">
        <v>0</v>
      </c>
      <c r="P515" s="181" t="n">
        <v>0</v>
      </c>
      <c r="Q515" s="209" t="n">
        <v>20950</v>
      </c>
      <c r="R515" s="176" t="n">
        <v>2019</v>
      </c>
    </row>
    <row r="516" customFormat="false" ht="12.75" hidden="false" customHeight="false" outlineLevel="0" collapsed="false">
      <c r="A516" s="176" t="n">
        <f aca="false">A515+1</f>
        <v>5</v>
      </c>
      <c r="B516" s="179" t="s">
        <v>1610</v>
      </c>
      <c r="C516" s="178" t="n">
        <v>1965</v>
      </c>
      <c r="D516" s="176"/>
      <c r="E516" s="179" t="s">
        <v>183</v>
      </c>
      <c r="F516" s="176" t="n">
        <v>2</v>
      </c>
      <c r="G516" s="178" t="n">
        <v>1</v>
      </c>
      <c r="H516" s="176" t="n">
        <v>323.4</v>
      </c>
      <c r="I516" s="176"/>
      <c r="J516" s="176"/>
      <c r="K516" s="176" t="n">
        <v>323.4</v>
      </c>
      <c r="L516" s="176" t="n">
        <v>0</v>
      </c>
      <c r="M516" s="176" t="n">
        <v>16</v>
      </c>
      <c r="N516" s="208" t="n">
        <v>20950</v>
      </c>
      <c r="O516" s="181" t="n">
        <v>0</v>
      </c>
      <c r="P516" s="181" t="n">
        <v>0</v>
      </c>
      <c r="Q516" s="209" t="n">
        <v>20950</v>
      </c>
      <c r="R516" s="176" t="n">
        <v>2019</v>
      </c>
    </row>
    <row r="517" customFormat="false" ht="12.75" hidden="false" customHeight="false" outlineLevel="0" collapsed="false">
      <c r="A517" s="176" t="n">
        <f aca="false">A516+1</f>
        <v>6</v>
      </c>
      <c r="B517" s="179" t="s">
        <v>1611</v>
      </c>
      <c r="C517" s="178" t="n">
        <v>1968</v>
      </c>
      <c r="D517" s="176"/>
      <c r="E517" s="179" t="s">
        <v>183</v>
      </c>
      <c r="F517" s="176" t="n">
        <v>2</v>
      </c>
      <c r="G517" s="178" t="n">
        <v>2</v>
      </c>
      <c r="H517" s="176" t="n">
        <v>373.7</v>
      </c>
      <c r="I517" s="176"/>
      <c r="J517" s="176"/>
      <c r="K517" s="176" t="n">
        <v>373.7</v>
      </c>
      <c r="L517" s="176" t="n">
        <v>0</v>
      </c>
      <c r="M517" s="176" t="n">
        <v>16</v>
      </c>
      <c r="N517" s="208" t="n">
        <v>24200</v>
      </c>
      <c r="O517" s="181" t="n">
        <v>0</v>
      </c>
      <c r="P517" s="181" t="n">
        <v>0</v>
      </c>
      <c r="Q517" s="209" t="n">
        <v>24200</v>
      </c>
      <c r="R517" s="176" t="n">
        <v>2019</v>
      </c>
    </row>
    <row r="518" customFormat="false" ht="12.75" hidden="false" customHeight="false" outlineLevel="0" collapsed="false">
      <c r="A518" s="176" t="n">
        <f aca="false">A517+1</f>
        <v>7</v>
      </c>
      <c r="B518" s="179" t="s">
        <v>1612</v>
      </c>
      <c r="C518" s="178" t="n">
        <v>1966</v>
      </c>
      <c r="D518" s="176"/>
      <c r="E518" s="179" t="s">
        <v>1613</v>
      </c>
      <c r="F518" s="176" t="n">
        <v>2</v>
      </c>
      <c r="G518" s="178" t="n">
        <v>2</v>
      </c>
      <c r="H518" s="176" t="n">
        <v>368.9</v>
      </c>
      <c r="I518" s="176"/>
      <c r="J518" s="176"/>
      <c r="K518" s="176" t="n">
        <v>368.9</v>
      </c>
      <c r="L518" s="176" t="n">
        <v>0</v>
      </c>
      <c r="M518" s="176" t="n">
        <v>16</v>
      </c>
      <c r="N518" s="208" t="n">
        <v>23900</v>
      </c>
      <c r="O518" s="181" t="n">
        <v>0</v>
      </c>
      <c r="P518" s="181" t="n">
        <v>0</v>
      </c>
      <c r="Q518" s="209" t="n">
        <v>23900</v>
      </c>
      <c r="R518" s="176" t="n">
        <v>2019</v>
      </c>
    </row>
    <row r="519" customFormat="false" ht="12.75" hidden="false" customHeight="false" outlineLevel="0" collapsed="false">
      <c r="A519" s="176" t="n">
        <f aca="false">A518+1</f>
        <v>8</v>
      </c>
      <c r="B519" s="179" t="s">
        <v>1614</v>
      </c>
      <c r="C519" s="178" t="n">
        <v>1967</v>
      </c>
      <c r="D519" s="176"/>
      <c r="E519" s="179" t="s">
        <v>311</v>
      </c>
      <c r="F519" s="176" t="n">
        <v>2</v>
      </c>
      <c r="G519" s="178" t="n">
        <v>1</v>
      </c>
      <c r="H519" s="176" t="n">
        <v>332</v>
      </c>
      <c r="I519" s="176"/>
      <c r="J519" s="176"/>
      <c r="K519" s="176" t="n">
        <v>331.9</v>
      </c>
      <c r="L519" s="176" t="n">
        <v>114.7</v>
      </c>
      <c r="M519" s="176" t="n">
        <v>8</v>
      </c>
      <c r="N519" s="208" t="n">
        <v>21500</v>
      </c>
      <c r="O519" s="181" t="n">
        <v>0</v>
      </c>
      <c r="P519" s="181" t="n">
        <v>0</v>
      </c>
      <c r="Q519" s="209" t="n">
        <v>21500</v>
      </c>
      <c r="R519" s="176" t="n">
        <v>2019</v>
      </c>
    </row>
    <row r="520" customFormat="false" ht="12.75" hidden="false" customHeight="false" outlineLevel="0" collapsed="false">
      <c r="A520" s="176" t="n">
        <f aca="false">A519+1</f>
        <v>9</v>
      </c>
      <c r="B520" s="179" t="s">
        <v>1615</v>
      </c>
      <c r="C520" s="178" t="n">
        <v>1967</v>
      </c>
      <c r="D520" s="176"/>
      <c r="E520" s="179" t="s">
        <v>311</v>
      </c>
      <c r="F520" s="176" t="n">
        <v>2</v>
      </c>
      <c r="G520" s="178" t="n">
        <v>1</v>
      </c>
      <c r="H520" s="176" t="n">
        <v>332.71</v>
      </c>
      <c r="I520" s="176"/>
      <c r="J520" s="176"/>
      <c r="K520" s="176" t="n">
        <v>332.71</v>
      </c>
      <c r="L520" s="176" t="n">
        <v>126.6</v>
      </c>
      <c r="M520" s="176" t="n">
        <v>8</v>
      </c>
      <c r="N520" s="208" t="n">
        <v>21550</v>
      </c>
      <c r="O520" s="181" t="n">
        <v>0</v>
      </c>
      <c r="P520" s="181" t="n">
        <v>0</v>
      </c>
      <c r="Q520" s="209" t="n">
        <v>21550</v>
      </c>
      <c r="R520" s="176" t="n">
        <v>2019</v>
      </c>
    </row>
    <row r="521" customFormat="false" ht="12.75" hidden="false" customHeight="false" outlineLevel="0" collapsed="false">
      <c r="A521" s="176" t="n">
        <f aca="false">A520+1</f>
        <v>10</v>
      </c>
      <c r="B521" s="179" t="s">
        <v>1616</v>
      </c>
      <c r="C521" s="178" t="n">
        <v>1967</v>
      </c>
      <c r="D521" s="176"/>
      <c r="E521" s="179" t="s">
        <v>311</v>
      </c>
      <c r="F521" s="176" t="n">
        <v>2</v>
      </c>
      <c r="G521" s="178" t="n">
        <v>1</v>
      </c>
      <c r="H521" s="176" t="n">
        <v>306</v>
      </c>
      <c r="I521" s="176"/>
      <c r="J521" s="176"/>
      <c r="K521" s="176" t="n">
        <v>305</v>
      </c>
      <c r="L521" s="176" t="n">
        <v>78.9</v>
      </c>
      <c r="M521" s="176" t="n">
        <v>8</v>
      </c>
      <c r="N521" s="208" t="n">
        <v>19800</v>
      </c>
      <c r="O521" s="181" t="n">
        <v>0</v>
      </c>
      <c r="P521" s="181" t="n">
        <v>0</v>
      </c>
      <c r="Q521" s="209" t="n">
        <v>19800</v>
      </c>
      <c r="R521" s="176" t="n">
        <v>2019</v>
      </c>
    </row>
    <row r="522" customFormat="false" ht="12.75" hidden="false" customHeight="false" outlineLevel="0" collapsed="false">
      <c r="A522" s="176" t="n">
        <f aca="false">A521+1</f>
        <v>11</v>
      </c>
      <c r="B522" s="179" t="s">
        <v>1617</v>
      </c>
      <c r="C522" s="178" t="n">
        <v>1967</v>
      </c>
      <c r="D522" s="176"/>
      <c r="E522" s="179" t="s">
        <v>311</v>
      </c>
      <c r="F522" s="176" t="n">
        <v>2</v>
      </c>
      <c r="G522" s="178" t="n">
        <v>1</v>
      </c>
      <c r="H522" s="176" t="n">
        <v>330</v>
      </c>
      <c r="I522" s="176"/>
      <c r="J522" s="176"/>
      <c r="K522" s="176" t="n">
        <v>329.1</v>
      </c>
      <c r="L522" s="176" t="n">
        <v>165.6</v>
      </c>
      <c r="M522" s="176" t="n">
        <v>8</v>
      </c>
      <c r="N522" s="208" t="n">
        <v>21400</v>
      </c>
      <c r="O522" s="181" t="n">
        <v>0</v>
      </c>
      <c r="P522" s="181" t="n">
        <v>0</v>
      </c>
      <c r="Q522" s="209" t="n">
        <v>21400</v>
      </c>
      <c r="R522" s="176" t="n">
        <v>2019</v>
      </c>
    </row>
    <row r="523" customFormat="false" ht="12.75" hidden="false" customHeight="false" outlineLevel="0" collapsed="false">
      <c r="A523" s="176" t="n">
        <f aca="false">A522+1</f>
        <v>12</v>
      </c>
      <c r="B523" s="179" t="s">
        <v>1618</v>
      </c>
      <c r="C523" s="178" t="n">
        <v>1966</v>
      </c>
      <c r="D523" s="176"/>
      <c r="E523" s="179" t="s">
        <v>311</v>
      </c>
      <c r="F523" s="176" t="n">
        <v>2</v>
      </c>
      <c r="G523" s="178" t="n">
        <v>1</v>
      </c>
      <c r="H523" s="176" t="n">
        <v>304</v>
      </c>
      <c r="I523" s="176"/>
      <c r="J523" s="176"/>
      <c r="K523" s="176" t="n">
        <v>303.5</v>
      </c>
      <c r="L523" s="176" t="n">
        <v>79.9</v>
      </c>
      <c r="M523" s="176" t="n">
        <v>8</v>
      </c>
      <c r="N523" s="208" t="n">
        <v>19700</v>
      </c>
      <c r="O523" s="181" t="n">
        <v>0</v>
      </c>
      <c r="P523" s="181" t="n">
        <v>0</v>
      </c>
      <c r="Q523" s="209" t="n">
        <v>19700</v>
      </c>
      <c r="R523" s="176" t="n">
        <v>2019</v>
      </c>
    </row>
    <row r="524" customFormat="false" ht="12.75" hidden="false" customHeight="false" outlineLevel="0" collapsed="false">
      <c r="A524" s="176" t="n">
        <f aca="false">A523+1</f>
        <v>13</v>
      </c>
      <c r="B524" s="179" t="s">
        <v>1619</v>
      </c>
      <c r="C524" s="178" t="n">
        <v>1966</v>
      </c>
      <c r="D524" s="176"/>
      <c r="E524" s="179" t="s">
        <v>311</v>
      </c>
      <c r="F524" s="176" t="n">
        <v>2</v>
      </c>
      <c r="G524" s="178" t="n">
        <v>1</v>
      </c>
      <c r="H524" s="176" t="n">
        <v>301.3</v>
      </c>
      <c r="I524" s="176"/>
      <c r="J524" s="176"/>
      <c r="K524" s="176" t="n">
        <v>301.3</v>
      </c>
      <c r="L524" s="176" t="n">
        <v>43.1</v>
      </c>
      <c r="M524" s="176" t="n">
        <v>8</v>
      </c>
      <c r="N524" s="208" t="n">
        <v>19500</v>
      </c>
      <c r="O524" s="181" t="n">
        <v>0</v>
      </c>
      <c r="P524" s="181" t="n">
        <v>0</v>
      </c>
      <c r="Q524" s="209" t="n">
        <v>19500</v>
      </c>
      <c r="R524" s="176" t="n">
        <v>2019</v>
      </c>
    </row>
    <row r="525" customFormat="false" ht="12.75" hidden="false" customHeight="false" outlineLevel="0" collapsed="false">
      <c r="A525" s="176" t="n">
        <f aca="false">A524+1</f>
        <v>14</v>
      </c>
      <c r="B525" s="179" t="s">
        <v>1620</v>
      </c>
      <c r="C525" s="178" t="n">
        <v>1966</v>
      </c>
      <c r="D525" s="176"/>
      <c r="E525" s="179" t="s">
        <v>311</v>
      </c>
      <c r="F525" s="176" t="n">
        <v>2</v>
      </c>
      <c r="G525" s="178" t="n">
        <v>1</v>
      </c>
      <c r="H525" s="176" t="n">
        <v>331</v>
      </c>
      <c r="I525" s="176"/>
      <c r="J525" s="176"/>
      <c r="K525" s="176" t="n">
        <v>325.2</v>
      </c>
      <c r="L525" s="176" t="n">
        <v>81.6</v>
      </c>
      <c r="M525" s="176" t="n">
        <v>8</v>
      </c>
      <c r="N525" s="208" t="n">
        <v>21450</v>
      </c>
      <c r="O525" s="181" t="n">
        <v>0</v>
      </c>
      <c r="P525" s="181" t="n">
        <v>0</v>
      </c>
      <c r="Q525" s="209" t="n">
        <v>21450</v>
      </c>
      <c r="R525" s="176" t="n">
        <v>2019</v>
      </c>
    </row>
    <row r="526" customFormat="false" ht="12.75" hidden="false" customHeight="false" outlineLevel="0" collapsed="false">
      <c r="A526" s="176" t="n">
        <f aca="false">A525+1</f>
        <v>15</v>
      </c>
      <c r="B526" s="179" t="s">
        <v>1621</v>
      </c>
      <c r="C526" s="178" t="n">
        <v>1966</v>
      </c>
      <c r="D526" s="176"/>
      <c r="E526" s="179" t="s">
        <v>311</v>
      </c>
      <c r="F526" s="176" t="n">
        <v>2</v>
      </c>
      <c r="G526" s="178" t="n">
        <v>1</v>
      </c>
      <c r="H526" s="176" t="n">
        <v>330</v>
      </c>
      <c r="I526" s="176"/>
      <c r="J526" s="176"/>
      <c r="K526" s="176" t="n">
        <v>330</v>
      </c>
      <c r="L526" s="176" t="n">
        <v>242.1</v>
      </c>
      <c r="M526" s="176" t="n">
        <v>8</v>
      </c>
      <c r="N526" s="208" t="n">
        <v>21350</v>
      </c>
      <c r="O526" s="181" t="n">
        <v>0</v>
      </c>
      <c r="P526" s="181" t="n">
        <v>0</v>
      </c>
      <c r="Q526" s="209" t="n">
        <v>21350</v>
      </c>
      <c r="R526" s="176" t="n">
        <v>2019</v>
      </c>
    </row>
    <row r="527" customFormat="false" ht="12.75" hidden="false" customHeight="false" outlineLevel="0" collapsed="false">
      <c r="A527" s="176" t="n">
        <f aca="false">A526+1</f>
        <v>16</v>
      </c>
      <c r="B527" s="179" t="s">
        <v>1622</v>
      </c>
      <c r="C527" s="178" t="n">
        <v>1966</v>
      </c>
      <c r="D527" s="176"/>
      <c r="E527" s="179" t="s">
        <v>311</v>
      </c>
      <c r="F527" s="176" t="n">
        <v>2</v>
      </c>
      <c r="G527" s="178" t="n">
        <v>1</v>
      </c>
      <c r="H527" s="176" t="n">
        <v>333</v>
      </c>
      <c r="I527" s="176"/>
      <c r="J527" s="176"/>
      <c r="K527" s="176" t="n">
        <v>333</v>
      </c>
      <c r="L527" s="176" t="n">
        <v>77.2</v>
      </c>
      <c r="M527" s="176" t="n">
        <v>8</v>
      </c>
      <c r="N527" s="208" t="n">
        <v>21550</v>
      </c>
      <c r="O527" s="181" t="n">
        <v>0</v>
      </c>
      <c r="P527" s="181" t="n">
        <v>0</v>
      </c>
      <c r="Q527" s="209" t="n">
        <v>21550</v>
      </c>
      <c r="R527" s="176" t="n">
        <v>2019</v>
      </c>
    </row>
    <row r="528" customFormat="false" ht="12.75" hidden="false" customHeight="false" outlineLevel="0" collapsed="false">
      <c r="A528" s="176" t="n">
        <f aca="false">A527+1</f>
        <v>17</v>
      </c>
      <c r="B528" s="179" t="s">
        <v>1623</v>
      </c>
      <c r="C528" s="178" t="n">
        <v>1967</v>
      </c>
      <c r="D528" s="176"/>
      <c r="E528" s="179" t="s">
        <v>311</v>
      </c>
      <c r="F528" s="176" t="n">
        <v>2</v>
      </c>
      <c r="G528" s="178" t="n">
        <v>1</v>
      </c>
      <c r="H528" s="176" t="n">
        <v>326</v>
      </c>
      <c r="I528" s="176"/>
      <c r="J528" s="176"/>
      <c r="K528" s="176" t="n">
        <v>326</v>
      </c>
      <c r="L528" s="176" t="n">
        <v>237.8</v>
      </c>
      <c r="M528" s="176" t="n">
        <v>8</v>
      </c>
      <c r="N528" s="208" t="n">
        <v>21100</v>
      </c>
      <c r="O528" s="181" t="n">
        <v>0</v>
      </c>
      <c r="P528" s="181" t="n">
        <v>0</v>
      </c>
      <c r="Q528" s="209" t="n">
        <v>21100</v>
      </c>
      <c r="R528" s="176" t="n">
        <v>2019</v>
      </c>
    </row>
    <row r="529" customFormat="false" ht="12.75" hidden="false" customHeight="false" outlineLevel="0" collapsed="false">
      <c r="A529" s="176" t="n">
        <f aca="false">A528+1</f>
        <v>18</v>
      </c>
      <c r="B529" s="179" t="s">
        <v>1624</v>
      </c>
      <c r="C529" s="178" t="n">
        <v>1967</v>
      </c>
      <c r="D529" s="176"/>
      <c r="E529" s="179" t="s">
        <v>311</v>
      </c>
      <c r="F529" s="176" t="n">
        <v>2</v>
      </c>
      <c r="G529" s="178" t="n">
        <v>1</v>
      </c>
      <c r="H529" s="176" t="n">
        <v>333</v>
      </c>
      <c r="I529" s="176"/>
      <c r="J529" s="176"/>
      <c r="K529" s="176" t="n">
        <v>333</v>
      </c>
      <c r="L529" s="176" t="n">
        <v>201.7</v>
      </c>
      <c r="M529" s="176" t="n">
        <v>8</v>
      </c>
      <c r="N529" s="208" t="n">
        <v>21550</v>
      </c>
      <c r="O529" s="181" t="n">
        <v>0</v>
      </c>
      <c r="P529" s="181" t="n">
        <v>0</v>
      </c>
      <c r="Q529" s="209" t="n">
        <v>21550</v>
      </c>
      <c r="R529" s="176" t="n">
        <v>2019</v>
      </c>
    </row>
    <row r="530" customFormat="false" ht="12.75" hidden="false" customHeight="false" outlineLevel="0" collapsed="false">
      <c r="A530" s="176" t="n">
        <f aca="false">A529+1</f>
        <v>19</v>
      </c>
      <c r="B530" s="179" t="s">
        <v>1625</v>
      </c>
      <c r="C530" s="178" t="n">
        <v>1965</v>
      </c>
      <c r="D530" s="176"/>
      <c r="E530" s="179" t="s">
        <v>311</v>
      </c>
      <c r="F530" s="176" t="n">
        <v>2</v>
      </c>
      <c r="G530" s="178" t="n">
        <v>1</v>
      </c>
      <c r="H530" s="176" t="n">
        <v>336</v>
      </c>
      <c r="I530" s="176"/>
      <c r="J530" s="176"/>
      <c r="K530" s="176" t="n">
        <v>336</v>
      </c>
      <c r="L530" s="176" t="n">
        <v>50.5</v>
      </c>
      <c r="M530" s="176" t="n">
        <v>8</v>
      </c>
      <c r="N530" s="208" t="n">
        <v>21750</v>
      </c>
      <c r="O530" s="181" t="n">
        <v>0</v>
      </c>
      <c r="P530" s="181" t="n">
        <v>0</v>
      </c>
      <c r="Q530" s="209" t="n">
        <v>21750</v>
      </c>
      <c r="R530" s="176" t="n">
        <v>2019</v>
      </c>
    </row>
    <row r="531" customFormat="false" ht="12.75" hidden="false" customHeight="false" outlineLevel="0" collapsed="false">
      <c r="A531" s="176" t="n">
        <f aca="false">A530+1</f>
        <v>20</v>
      </c>
      <c r="B531" s="179" t="s">
        <v>1626</v>
      </c>
      <c r="C531" s="178" t="n">
        <v>1966</v>
      </c>
      <c r="D531" s="176"/>
      <c r="E531" s="179" t="s">
        <v>311</v>
      </c>
      <c r="F531" s="176" t="n">
        <v>2</v>
      </c>
      <c r="G531" s="178" t="n">
        <v>1</v>
      </c>
      <c r="H531" s="176" t="n">
        <v>330.6</v>
      </c>
      <c r="I531" s="176"/>
      <c r="J531" s="176"/>
      <c r="K531" s="176" t="n">
        <v>291.7</v>
      </c>
      <c r="L531" s="176" t="n">
        <v>38.9</v>
      </c>
      <c r="M531" s="176" t="n">
        <v>8</v>
      </c>
      <c r="N531" s="208" t="n">
        <v>21400</v>
      </c>
      <c r="O531" s="181" t="n">
        <v>0</v>
      </c>
      <c r="P531" s="181" t="n">
        <v>0</v>
      </c>
      <c r="Q531" s="209" t="n">
        <v>21400</v>
      </c>
      <c r="R531" s="176" t="n">
        <v>2019</v>
      </c>
    </row>
    <row r="532" customFormat="false" ht="12.75" hidden="false" customHeight="false" outlineLevel="0" collapsed="false">
      <c r="A532" s="176" t="n">
        <f aca="false">A531+1</f>
        <v>21</v>
      </c>
      <c r="B532" s="179" t="s">
        <v>1627</v>
      </c>
      <c r="C532" s="178" t="n">
        <v>1965</v>
      </c>
      <c r="D532" s="176"/>
      <c r="E532" s="179" t="s">
        <v>311</v>
      </c>
      <c r="F532" s="176" t="n">
        <v>2</v>
      </c>
      <c r="G532" s="178" t="n">
        <v>1</v>
      </c>
      <c r="H532" s="176" t="n">
        <v>330.4</v>
      </c>
      <c r="I532" s="176"/>
      <c r="J532" s="176"/>
      <c r="K532" s="176" t="n">
        <v>330.4</v>
      </c>
      <c r="L532" s="176" t="n">
        <v>37.6</v>
      </c>
      <c r="M532" s="176" t="n">
        <v>8</v>
      </c>
      <c r="N532" s="208" t="n">
        <v>21400</v>
      </c>
      <c r="O532" s="181" t="n">
        <v>0</v>
      </c>
      <c r="P532" s="181" t="n">
        <v>0</v>
      </c>
      <c r="Q532" s="209" t="n">
        <v>21400</v>
      </c>
      <c r="R532" s="176" t="n">
        <v>2019</v>
      </c>
    </row>
    <row r="533" customFormat="false" ht="12.75" hidden="false" customHeight="false" outlineLevel="0" collapsed="false">
      <c r="A533" s="176" t="n">
        <f aca="false">A532+1</f>
        <v>22</v>
      </c>
      <c r="B533" s="179" t="s">
        <v>1628</v>
      </c>
      <c r="C533" s="178" t="n">
        <v>1966</v>
      </c>
      <c r="D533" s="176"/>
      <c r="E533" s="179" t="s">
        <v>311</v>
      </c>
      <c r="F533" s="176" t="n">
        <v>2</v>
      </c>
      <c r="G533" s="178" t="n">
        <v>1</v>
      </c>
      <c r="H533" s="176" t="n">
        <v>333</v>
      </c>
      <c r="I533" s="176"/>
      <c r="J533" s="176"/>
      <c r="K533" s="176" t="n">
        <v>333</v>
      </c>
      <c r="L533" s="176" t="n">
        <v>253.7</v>
      </c>
      <c r="M533" s="176" t="n">
        <v>8</v>
      </c>
      <c r="N533" s="208" t="n">
        <v>21550</v>
      </c>
      <c r="O533" s="181" t="n">
        <v>0</v>
      </c>
      <c r="P533" s="181" t="n">
        <v>0</v>
      </c>
      <c r="Q533" s="209" t="n">
        <v>21550</v>
      </c>
      <c r="R533" s="176" t="n">
        <v>2019</v>
      </c>
    </row>
    <row r="534" customFormat="false" ht="12.75" hidden="false" customHeight="false" outlineLevel="0" collapsed="false">
      <c r="A534" s="176" t="n">
        <f aca="false">A533+1</f>
        <v>23</v>
      </c>
      <c r="B534" s="179" t="s">
        <v>1629</v>
      </c>
      <c r="C534" s="178" t="n">
        <v>1965</v>
      </c>
      <c r="D534" s="176"/>
      <c r="E534" s="179" t="s">
        <v>311</v>
      </c>
      <c r="F534" s="176" t="n">
        <v>2</v>
      </c>
      <c r="G534" s="178" t="n">
        <v>1</v>
      </c>
      <c r="H534" s="176" t="n">
        <v>335.9</v>
      </c>
      <c r="I534" s="176"/>
      <c r="J534" s="176"/>
      <c r="K534" s="176" t="n">
        <v>335.9</v>
      </c>
      <c r="L534" s="176" t="n">
        <v>207.3</v>
      </c>
      <c r="M534" s="176" t="n">
        <v>8</v>
      </c>
      <c r="N534" s="208" t="n">
        <v>21750</v>
      </c>
      <c r="O534" s="181" t="n">
        <v>0</v>
      </c>
      <c r="P534" s="181" t="n">
        <v>0</v>
      </c>
      <c r="Q534" s="209" t="n">
        <v>21750</v>
      </c>
      <c r="R534" s="176" t="n">
        <v>2019</v>
      </c>
    </row>
    <row r="535" customFormat="false" ht="12.75" hidden="false" customHeight="false" outlineLevel="0" collapsed="false">
      <c r="A535" s="176" t="n">
        <f aca="false">A534+1</f>
        <v>24</v>
      </c>
      <c r="B535" s="179" t="s">
        <v>1630</v>
      </c>
      <c r="C535" s="178" t="n">
        <v>1967</v>
      </c>
      <c r="D535" s="176"/>
      <c r="E535" s="179" t="s">
        <v>311</v>
      </c>
      <c r="F535" s="176" t="n">
        <v>2</v>
      </c>
      <c r="G535" s="178" t="n">
        <v>1</v>
      </c>
      <c r="H535" s="176" t="n">
        <v>332</v>
      </c>
      <c r="I535" s="176"/>
      <c r="J535" s="176"/>
      <c r="K535" s="176" t="n">
        <v>330.9</v>
      </c>
      <c r="L535" s="176" t="n">
        <v>38.4</v>
      </c>
      <c r="M535" s="176" t="n">
        <v>8</v>
      </c>
      <c r="N535" s="208" t="n">
        <v>21500</v>
      </c>
      <c r="O535" s="181" t="n">
        <v>0</v>
      </c>
      <c r="P535" s="181" t="n">
        <v>0</v>
      </c>
      <c r="Q535" s="209" t="n">
        <v>21500</v>
      </c>
      <c r="R535" s="176" t="n">
        <v>2019</v>
      </c>
    </row>
    <row r="536" customFormat="false" ht="12.75" hidden="false" customHeight="false" outlineLevel="0" collapsed="false">
      <c r="A536" s="176" t="n">
        <f aca="false">A535+1</f>
        <v>25</v>
      </c>
      <c r="B536" s="179" t="s">
        <v>1631</v>
      </c>
      <c r="C536" s="178" t="n">
        <v>1965</v>
      </c>
      <c r="D536" s="176"/>
      <c r="E536" s="179" t="s">
        <v>311</v>
      </c>
      <c r="F536" s="176" t="n">
        <v>2</v>
      </c>
      <c r="G536" s="178" t="n">
        <v>1</v>
      </c>
      <c r="H536" s="176" t="n">
        <v>332</v>
      </c>
      <c r="I536" s="176"/>
      <c r="J536" s="176"/>
      <c r="K536" s="176" t="n">
        <v>332</v>
      </c>
      <c r="L536" s="176" t="n">
        <v>125.8</v>
      </c>
      <c r="M536" s="176" t="n">
        <v>8</v>
      </c>
      <c r="N536" s="208" t="n">
        <v>21500</v>
      </c>
      <c r="O536" s="181" t="n">
        <v>0</v>
      </c>
      <c r="P536" s="181" t="n">
        <v>0</v>
      </c>
      <c r="Q536" s="209" t="n">
        <v>21500</v>
      </c>
      <c r="R536" s="176" t="n">
        <v>2019</v>
      </c>
    </row>
    <row r="537" customFormat="false" ht="12.75" hidden="false" customHeight="false" outlineLevel="0" collapsed="false">
      <c r="A537" s="176" t="n">
        <f aca="false">A536+1</f>
        <v>26</v>
      </c>
      <c r="B537" s="179" t="s">
        <v>1632</v>
      </c>
      <c r="C537" s="178" t="n">
        <v>1964</v>
      </c>
      <c r="D537" s="176"/>
      <c r="E537" s="179" t="s">
        <v>311</v>
      </c>
      <c r="F537" s="176" t="n">
        <v>2</v>
      </c>
      <c r="G537" s="178" t="n">
        <v>1</v>
      </c>
      <c r="H537" s="176" t="n">
        <v>332.7</v>
      </c>
      <c r="I537" s="176"/>
      <c r="J537" s="176"/>
      <c r="K537" s="176" t="n">
        <v>332.7</v>
      </c>
      <c r="L537" s="176" t="n">
        <v>126.5</v>
      </c>
      <c r="M537" s="176" t="n">
        <v>8</v>
      </c>
      <c r="N537" s="208" t="n">
        <v>21550</v>
      </c>
      <c r="O537" s="181" t="n">
        <v>0</v>
      </c>
      <c r="P537" s="181" t="n">
        <v>0</v>
      </c>
      <c r="Q537" s="209" t="n">
        <v>21550</v>
      </c>
      <c r="R537" s="176" t="n">
        <v>2019</v>
      </c>
    </row>
    <row r="538" customFormat="false" ht="12.75" hidden="false" customHeight="false" outlineLevel="0" collapsed="false">
      <c r="A538" s="176" t="n">
        <f aca="false">A537+1</f>
        <v>27</v>
      </c>
      <c r="B538" s="179" t="s">
        <v>1633</v>
      </c>
      <c r="C538" s="178" t="n">
        <v>1966</v>
      </c>
      <c r="D538" s="176"/>
      <c r="E538" s="179" t="s">
        <v>311</v>
      </c>
      <c r="F538" s="176" t="n">
        <v>2</v>
      </c>
      <c r="G538" s="178" t="n">
        <v>1</v>
      </c>
      <c r="H538" s="176" t="n">
        <v>333.2</v>
      </c>
      <c r="I538" s="176"/>
      <c r="J538" s="176"/>
      <c r="K538" s="176" t="n">
        <v>333.2</v>
      </c>
      <c r="L538" s="176" t="n">
        <v>38.5</v>
      </c>
      <c r="M538" s="176" t="n">
        <v>8</v>
      </c>
      <c r="N538" s="208" t="n">
        <v>21600</v>
      </c>
      <c r="O538" s="181" t="n">
        <v>0</v>
      </c>
      <c r="P538" s="181" t="n">
        <v>0</v>
      </c>
      <c r="Q538" s="209" t="n">
        <v>21600</v>
      </c>
      <c r="R538" s="176" t="n">
        <v>2019</v>
      </c>
    </row>
    <row r="539" customFormat="false" ht="12.75" hidden="false" customHeight="false" outlineLevel="0" collapsed="false">
      <c r="A539" s="176" t="n">
        <f aca="false">A538+1</f>
        <v>28</v>
      </c>
      <c r="B539" s="179" t="s">
        <v>1634</v>
      </c>
      <c r="C539" s="178" t="n">
        <v>1967</v>
      </c>
      <c r="D539" s="176"/>
      <c r="E539" s="179" t="s">
        <v>311</v>
      </c>
      <c r="F539" s="176" t="n">
        <v>2</v>
      </c>
      <c r="G539" s="178" t="n">
        <v>1</v>
      </c>
      <c r="H539" s="176" t="n">
        <v>330</v>
      </c>
      <c r="I539" s="176"/>
      <c r="J539" s="176"/>
      <c r="K539" s="176" t="n">
        <v>330</v>
      </c>
      <c r="L539" s="176" t="n">
        <v>87.6</v>
      </c>
      <c r="M539" s="176" t="n">
        <v>8</v>
      </c>
      <c r="N539" s="208" t="n">
        <v>21350</v>
      </c>
      <c r="O539" s="181" t="n">
        <v>0</v>
      </c>
      <c r="P539" s="181" t="n">
        <v>0</v>
      </c>
      <c r="Q539" s="209" t="n">
        <v>21350</v>
      </c>
      <c r="R539" s="176" t="n">
        <v>2019</v>
      </c>
    </row>
    <row r="540" customFormat="false" ht="12.75" hidden="false" customHeight="false" outlineLevel="0" collapsed="false">
      <c r="A540" s="176" t="n">
        <f aca="false">A539+1</f>
        <v>29</v>
      </c>
      <c r="B540" s="179" t="s">
        <v>1635</v>
      </c>
      <c r="C540" s="178" t="n">
        <v>1966</v>
      </c>
      <c r="D540" s="176"/>
      <c r="E540" s="179" t="s">
        <v>311</v>
      </c>
      <c r="F540" s="176" t="n">
        <v>2</v>
      </c>
      <c r="G540" s="178" t="n">
        <v>1</v>
      </c>
      <c r="H540" s="176" t="n">
        <v>332.9</v>
      </c>
      <c r="I540" s="176"/>
      <c r="J540" s="176"/>
      <c r="K540" s="176" t="n">
        <v>332.9</v>
      </c>
      <c r="L540" s="176" t="n">
        <v>78.7</v>
      </c>
      <c r="M540" s="176" t="n">
        <v>8</v>
      </c>
      <c r="N540" s="208" t="n">
        <v>21550</v>
      </c>
      <c r="O540" s="181" t="n">
        <v>0</v>
      </c>
      <c r="P540" s="181" t="n">
        <v>0</v>
      </c>
      <c r="Q540" s="209" t="n">
        <v>21550</v>
      </c>
      <c r="R540" s="176" t="n">
        <v>2019</v>
      </c>
    </row>
    <row r="541" customFormat="false" ht="12.75" hidden="false" customHeight="false" outlineLevel="0" collapsed="false">
      <c r="A541" s="176" t="n">
        <f aca="false">A540+1</f>
        <v>30</v>
      </c>
      <c r="B541" s="179" t="s">
        <v>1636</v>
      </c>
      <c r="C541" s="178" t="n">
        <v>1966</v>
      </c>
      <c r="D541" s="176"/>
      <c r="E541" s="179" t="s">
        <v>311</v>
      </c>
      <c r="F541" s="176" t="n">
        <v>2</v>
      </c>
      <c r="G541" s="178" t="n">
        <v>1</v>
      </c>
      <c r="H541" s="176" t="n">
        <v>328.7</v>
      </c>
      <c r="I541" s="176"/>
      <c r="J541" s="176"/>
      <c r="K541" s="176" t="n">
        <v>328.7</v>
      </c>
      <c r="L541" s="176" t="n">
        <v>163.1</v>
      </c>
      <c r="M541" s="176" t="n">
        <v>8</v>
      </c>
      <c r="N541" s="208" t="n">
        <v>21270</v>
      </c>
      <c r="O541" s="181" t="n">
        <v>0</v>
      </c>
      <c r="P541" s="181" t="n">
        <v>0</v>
      </c>
      <c r="Q541" s="209" t="n">
        <v>21270</v>
      </c>
      <c r="R541" s="176" t="n">
        <v>2019</v>
      </c>
    </row>
    <row r="542" customFormat="false" ht="12.75" hidden="false" customHeight="false" outlineLevel="0" collapsed="false">
      <c r="A542" s="176" t="n">
        <f aca="false">A541+1</f>
        <v>31</v>
      </c>
      <c r="B542" s="179" t="s">
        <v>1637</v>
      </c>
      <c r="C542" s="178" t="n">
        <v>1967</v>
      </c>
      <c r="D542" s="176"/>
      <c r="E542" s="179" t="s">
        <v>311</v>
      </c>
      <c r="F542" s="176" t="n">
        <v>2</v>
      </c>
      <c r="G542" s="178" t="n">
        <v>1</v>
      </c>
      <c r="H542" s="176" t="n">
        <v>354</v>
      </c>
      <c r="I542" s="176"/>
      <c r="J542" s="176"/>
      <c r="K542" s="176" t="n">
        <v>326.35</v>
      </c>
      <c r="L542" s="176" t="n">
        <v>49.1</v>
      </c>
      <c r="M542" s="176" t="n">
        <v>8</v>
      </c>
      <c r="N542" s="208" t="n">
        <v>22900</v>
      </c>
      <c r="O542" s="181" t="n">
        <v>0</v>
      </c>
      <c r="P542" s="181" t="n">
        <v>0</v>
      </c>
      <c r="Q542" s="209" t="n">
        <v>22900</v>
      </c>
      <c r="R542" s="176" t="n">
        <v>2019</v>
      </c>
    </row>
    <row r="543" customFormat="false" ht="22.5" hidden="false" customHeight="false" outlineLevel="0" collapsed="false">
      <c r="A543" s="176" t="n">
        <f aca="false">A542+1</f>
        <v>32</v>
      </c>
      <c r="B543" s="179" t="s">
        <v>1638</v>
      </c>
      <c r="C543" s="176" t="s">
        <v>1639</v>
      </c>
      <c r="D543" s="176"/>
      <c r="E543" s="179" t="s">
        <v>311</v>
      </c>
      <c r="F543" s="176" t="n">
        <v>2</v>
      </c>
      <c r="G543" s="178" t="n">
        <v>1</v>
      </c>
      <c r="H543" s="176" t="n">
        <v>361</v>
      </c>
      <c r="I543" s="176"/>
      <c r="J543" s="176"/>
      <c r="K543" s="176" t="n">
        <v>333</v>
      </c>
      <c r="L543" s="176" t="n">
        <v>127.9</v>
      </c>
      <c r="M543" s="176" t="n">
        <v>8</v>
      </c>
      <c r="N543" s="208" t="n">
        <v>23360</v>
      </c>
      <c r="O543" s="181" t="n">
        <v>0</v>
      </c>
      <c r="P543" s="181" t="n">
        <v>0</v>
      </c>
      <c r="Q543" s="209" t="n">
        <v>23360</v>
      </c>
      <c r="R543" s="176" t="n">
        <v>2019</v>
      </c>
    </row>
    <row r="544" customFormat="false" ht="12.75" hidden="false" customHeight="false" outlineLevel="0" collapsed="false">
      <c r="A544" s="176" t="n">
        <f aca="false">A543+1</f>
        <v>33</v>
      </c>
      <c r="B544" s="179" t="s">
        <v>1640</v>
      </c>
      <c r="C544" s="176" t="s">
        <v>1639</v>
      </c>
      <c r="D544" s="176"/>
      <c r="E544" s="179" t="s">
        <v>311</v>
      </c>
      <c r="F544" s="176" t="n">
        <v>2</v>
      </c>
      <c r="G544" s="178" t="n">
        <v>1</v>
      </c>
      <c r="H544" s="176" t="n">
        <v>360</v>
      </c>
      <c r="I544" s="176"/>
      <c r="J544" s="176"/>
      <c r="K544" s="176" t="n">
        <v>331.3</v>
      </c>
      <c r="L544" s="176" t="n">
        <v>49.9</v>
      </c>
      <c r="M544" s="176" t="n">
        <v>8</v>
      </c>
      <c r="N544" s="208" t="n">
        <v>23300</v>
      </c>
      <c r="O544" s="181" t="n">
        <v>0</v>
      </c>
      <c r="P544" s="181" t="n">
        <v>0</v>
      </c>
      <c r="Q544" s="209" t="n">
        <v>23300</v>
      </c>
      <c r="R544" s="176" t="n">
        <v>2019</v>
      </c>
    </row>
    <row r="545" customFormat="false" ht="12.75" hidden="false" customHeight="false" outlineLevel="0" collapsed="false">
      <c r="A545" s="176" t="n">
        <f aca="false">A544+1</f>
        <v>34</v>
      </c>
      <c r="B545" s="179" t="s">
        <v>1641</v>
      </c>
      <c r="C545" s="178" t="n">
        <v>1972</v>
      </c>
      <c r="D545" s="176"/>
      <c r="E545" s="179" t="s">
        <v>311</v>
      </c>
      <c r="F545" s="176" t="n">
        <v>2</v>
      </c>
      <c r="G545" s="178" t="n">
        <v>1</v>
      </c>
      <c r="H545" s="176" t="n">
        <v>331.2</v>
      </c>
      <c r="I545" s="176"/>
      <c r="J545" s="176"/>
      <c r="K545" s="176" t="n">
        <v>331.2</v>
      </c>
      <c r="L545" s="176" t="n">
        <v>77.3</v>
      </c>
      <c r="M545" s="176" t="n">
        <v>8</v>
      </c>
      <c r="N545" s="208" t="n">
        <v>21450</v>
      </c>
      <c r="O545" s="181" t="n">
        <v>0</v>
      </c>
      <c r="P545" s="181" t="n">
        <v>0</v>
      </c>
      <c r="Q545" s="209" t="n">
        <v>21450</v>
      </c>
      <c r="R545" s="176" t="n">
        <v>2019</v>
      </c>
    </row>
    <row r="546" customFormat="false" ht="12.75" hidden="false" customHeight="false" outlineLevel="0" collapsed="false">
      <c r="A546" s="176" t="n">
        <f aca="false">A545+1</f>
        <v>35</v>
      </c>
      <c r="B546" s="179" t="s">
        <v>1642</v>
      </c>
      <c r="C546" s="178" t="n">
        <v>1964</v>
      </c>
      <c r="D546" s="176"/>
      <c r="E546" s="179" t="s">
        <v>311</v>
      </c>
      <c r="F546" s="176" t="n">
        <v>2</v>
      </c>
      <c r="G546" s="178" t="n">
        <v>1</v>
      </c>
      <c r="H546" s="176" t="n">
        <v>335</v>
      </c>
      <c r="I546" s="176"/>
      <c r="J546" s="176"/>
      <c r="K546" s="176" t="n">
        <v>334.75</v>
      </c>
      <c r="L546" s="176" t="n">
        <v>38.3</v>
      </c>
      <c r="M546" s="176" t="n">
        <v>8</v>
      </c>
      <c r="N546" s="208" t="n">
        <v>21700</v>
      </c>
      <c r="O546" s="181" t="n">
        <v>0</v>
      </c>
      <c r="P546" s="181" t="n">
        <v>0</v>
      </c>
      <c r="Q546" s="209" t="n">
        <v>21700</v>
      </c>
      <c r="R546" s="176" t="n">
        <v>2019</v>
      </c>
    </row>
    <row r="547" customFormat="false" ht="12.75" hidden="false" customHeight="false" outlineLevel="0" collapsed="false">
      <c r="A547" s="176" t="n">
        <f aca="false">A546+1</f>
        <v>36</v>
      </c>
      <c r="B547" s="179" t="s">
        <v>1643</v>
      </c>
      <c r="C547" s="178" t="n">
        <v>1964</v>
      </c>
      <c r="D547" s="176"/>
      <c r="E547" s="179" t="s">
        <v>311</v>
      </c>
      <c r="F547" s="176" t="n">
        <v>2</v>
      </c>
      <c r="G547" s="178" t="n">
        <v>1</v>
      </c>
      <c r="H547" s="176" t="n">
        <v>330.8</v>
      </c>
      <c r="I547" s="176"/>
      <c r="J547" s="176"/>
      <c r="K547" s="176" t="n">
        <v>330.8</v>
      </c>
      <c r="L547" s="176" t="n">
        <v>127.4</v>
      </c>
      <c r="M547" s="176" t="n">
        <v>8</v>
      </c>
      <c r="N547" s="208" t="n">
        <v>21400</v>
      </c>
      <c r="O547" s="181" t="n">
        <v>0</v>
      </c>
      <c r="P547" s="181" t="n">
        <v>0</v>
      </c>
      <c r="Q547" s="209" t="n">
        <v>21400</v>
      </c>
      <c r="R547" s="176" t="n">
        <v>2019</v>
      </c>
    </row>
    <row r="548" customFormat="false" ht="12.75" hidden="false" customHeight="false" outlineLevel="0" collapsed="false">
      <c r="A548" s="176" t="n">
        <f aca="false">A547+1</f>
        <v>37</v>
      </c>
      <c r="B548" s="179" t="s">
        <v>1644</v>
      </c>
      <c r="C548" s="178" t="n">
        <v>1964</v>
      </c>
      <c r="D548" s="176"/>
      <c r="E548" s="179" t="s">
        <v>311</v>
      </c>
      <c r="F548" s="176" t="n">
        <v>2</v>
      </c>
      <c r="G548" s="178" t="n">
        <v>1</v>
      </c>
      <c r="H548" s="176" t="n">
        <v>337.26</v>
      </c>
      <c r="I548" s="176"/>
      <c r="J548" s="176"/>
      <c r="K548" s="176" t="n">
        <v>337.26</v>
      </c>
      <c r="L548" s="176" t="n">
        <v>38.5</v>
      </c>
      <c r="M548" s="176" t="n">
        <v>8</v>
      </c>
      <c r="N548" s="208" t="n">
        <v>21850</v>
      </c>
      <c r="O548" s="181" t="n">
        <v>0</v>
      </c>
      <c r="P548" s="181" t="n">
        <v>0</v>
      </c>
      <c r="Q548" s="209" t="n">
        <v>21850</v>
      </c>
      <c r="R548" s="176" t="n">
        <v>2019</v>
      </c>
    </row>
    <row r="549" customFormat="false" ht="12.75" hidden="false" customHeight="false" outlineLevel="0" collapsed="false">
      <c r="A549" s="176" t="n">
        <f aca="false">A548+1</f>
        <v>38</v>
      </c>
      <c r="B549" s="179" t="s">
        <v>1645</v>
      </c>
      <c r="C549" s="178" t="n">
        <v>1964</v>
      </c>
      <c r="D549" s="176"/>
      <c r="E549" s="179" t="s">
        <v>311</v>
      </c>
      <c r="F549" s="176" t="n">
        <v>2</v>
      </c>
      <c r="G549" s="178" t="n">
        <v>1</v>
      </c>
      <c r="H549" s="176" t="n">
        <v>321</v>
      </c>
      <c r="I549" s="176"/>
      <c r="J549" s="176"/>
      <c r="K549" s="176" t="n">
        <v>316.1</v>
      </c>
      <c r="L549" s="176" t="n">
        <v>0</v>
      </c>
      <c r="M549" s="176" t="n">
        <v>8</v>
      </c>
      <c r="N549" s="208" t="n">
        <v>20800</v>
      </c>
      <c r="O549" s="181" t="n">
        <v>0</v>
      </c>
      <c r="P549" s="181" t="n">
        <v>0</v>
      </c>
      <c r="Q549" s="209" t="n">
        <v>20800</v>
      </c>
      <c r="R549" s="176" t="n">
        <v>2019</v>
      </c>
    </row>
    <row r="550" customFormat="false" ht="12.75" hidden="false" customHeight="false" outlineLevel="0" collapsed="false">
      <c r="A550" s="176" t="n">
        <f aca="false">A549+1</f>
        <v>39</v>
      </c>
      <c r="B550" s="179" t="s">
        <v>1646</v>
      </c>
      <c r="C550" s="178" t="n">
        <v>1969</v>
      </c>
      <c r="D550" s="176"/>
      <c r="E550" s="179" t="s">
        <v>311</v>
      </c>
      <c r="F550" s="176" t="n">
        <v>2</v>
      </c>
      <c r="G550" s="178" t="n">
        <v>1</v>
      </c>
      <c r="H550" s="176" t="n">
        <v>332</v>
      </c>
      <c r="I550" s="176"/>
      <c r="J550" s="176"/>
      <c r="K550" s="176" t="n">
        <v>331.5</v>
      </c>
      <c r="L550" s="176" t="n">
        <v>50.8</v>
      </c>
      <c r="M550" s="176" t="n">
        <v>8</v>
      </c>
      <c r="N550" s="208" t="n">
        <v>21500</v>
      </c>
      <c r="O550" s="181" t="n">
        <v>0</v>
      </c>
      <c r="P550" s="181" t="n">
        <v>0</v>
      </c>
      <c r="Q550" s="209" t="n">
        <v>21500</v>
      </c>
      <c r="R550" s="176" t="n">
        <v>2019</v>
      </c>
    </row>
    <row r="551" customFormat="false" ht="12.75" hidden="false" customHeight="false" outlineLevel="0" collapsed="false">
      <c r="A551" s="176" t="n">
        <f aca="false">A550+1</f>
        <v>40</v>
      </c>
      <c r="B551" s="179" t="s">
        <v>1647</v>
      </c>
      <c r="C551" s="178" t="n">
        <v>1967</v>
      </c>
      <c r="D551" s="176"/>
      <c r="E551" s="179" t="s">
        <v>311</v>
      </c>
      <c r="F551" s="176" t="n">
        <v>2</v>
      </c>
      <c r="G551" s="178" t="n">
        <v>1</v>
      </c>
      <c r="H551" s="176" t="n">
        <v>332</v>
      </c>
      <c r="I551" s="176"/>
      <c r="J551" s="176"/>
      <c r="K551" s="176" t="n">
        <v>294</v>
      </c>
      <c r="L551" s="176" t="n">
        <v>138.9</v>
      </c>
      <c r="M551" s="176" t="n">
        <v>7</v>
      </c>
      <c r="N551" s="208" t="n">
        <v>21500</v>
      </c>
      <c r="O551" s="181" t="n">
        <v>0</v>
      </c>
      <c r="P551" s="181" t="n">
        <v>0</v>
      </c>
      <c r="Q551" s="209" t="n">
        <v>21500</v>
      </c>
      <c r="R551" s="176" t="n">
        <v>2019</v>
      </c>
    </row>
    <row r="552" customFormat="false" ht="12.75" hidden="false" customHeight="false" outlineLevel="0" collapsed="false">
      <c r="A552" s="176" t="n">
        <f aca="false">A551+1</f>
        <v>41</v>
      </c>
      <c r="B552" s="179" t="s">
        <v>1648</v>
      </c>
      <c r="C552" s="178" t="n">
        <v>1967</v>
      </c>
      <c r="D552" s="176"/>
      <c r="E552" s="179" t="s">
        <v>311</v>
      </c>
      <c r="F552" s="176" t="n">
        <v>2</v>
      </c>
      <c r="G552" s="178" t="n">
        <v>1</v>
      </c>
      <c r="H552" s="176" t="n">
        <v>335</v>
      </c>
      <c r="I552" s="176"/>
      <c r="J552" s="176"/>
      <c r="K552" s="176" t="n">
        <v>334.9</v>
      </c>
      <c r="L552" s="176" t="n">
        <v>166.8</v>
      </c>
      <c r="M552" s="176" t="n">
        <v>8</v>
      </c>
      <c r="N552" s="208" t="n">
        <v>21700</v>
      </c>
      <c r="O552" s="181" t="n">
        <v>0</v>
      </c>
      <c r="P552" s="181" t="n">
        <v>0</v>
      </c>
      <c r="Q552" s="209" t="n">
        <v>21700</v>
      </c>
      <c r="R552" s="176" t="n">
        <v>2019</v>
      </c>
    </row>
    <row r="553" customFormat="false" ht="12.75" hidden="false" customHeight="false" outlineLevel="0" collapsed="false">
      <c r="A553" s="176" t="n">
        <f aca="false">A552+1</f>
        <v>42</v>
      </c>
      <c r="B553" s="179" t="s">
        <v>1649</v>
      </c>
      <c r="C553" s="178" t="n">
        <v>1967</v>
      </c>
      <c r="D553" s="176"/>
      <c r="E553" s="179" t="s">
        <v>311</v>
      </c>
      <c r="F553" s="176" t="n">
        <v>2</v>
      </c>
      <c r="G553" s="178" t="n">
        <v>1</v>
      </c>
      <c r="H553" s="176" t="n">
        <v>334.2</v>
      </c>
      <c r="I553" s="176"/>
      <c r="J553" s="176"/>
      <c r="K553" s="176" t="n">
        <v>334.2</v>
      </c>
      <c r="L553" s="176" t="n">
        <v>38.6</v>
      </c>
      <c r="M553" s="176" t="n">
        <v>8</v>
      </c>
      <c r="N553" s="208" t="n">
        <v>21650</v>
      </c>
      <c r="O553" s="181" t="n">
        <v>0</v>
      </c>
      <c r="P553" s="181" t="n">
        <v>0</v>
      </c>
      <c r="Q553" s="209" t="n">
        <v>21650</v>
      </c>
      <c r="R553" s="176" t="n">
        <v>2019</v>
      </c>
    </row>
    <row r="554" customFormat="false" ht="12.75" hidden="false" customHeight="false" outlineLevel="0" collapsed="false">
      <c r="A554" s="176" t="n">
        <f aca="false">A553+1</f>
        <v>43</v>
      </c>
      <c r="B554" s="179" t="s">
        <v>1650</v>
      </c>
      <c r="C554" s="178" t="n">
        <v>1966</v>
      </c>
      <c r="D554" s="176"/>
      <c r="E554" s="179" t="s">
        <v>325</v>
      </c>
      <c r="F554" s="176" t="n">
        <v>2</v>
      </c>
      <c r="G554" s="178" t="n">
        <v>1</v>
      </c>
      <c r="H554" s="176" t="n">
        <v>326</v>
      </c>
      <c r="I554" s="176"/>
      <c r="J554" s="176"/>
      <c r="K554" s="176" t="n">
        <v>326</v>
      </c>
      <c r="L554" s="176" t="n">
        <v>326</v>
      </c>
      <c r="M554" s="176" t="n">
        <v>8</v>
      </c>
      <c r="N554" s="208" t="n">
        <v>21100</v>
      </c>
      <c r="O554" s="181" t="n">
        <v>0</v>
      </c>
      <c r="P554" s="181" t="n">
        <v>0</v>
      </c>
      <c r="Q554" s="209" t="n">
        <v>21100</v>
      </c>
      <c r="R554" s="176" t="n">
        <v>2019</v>
      </c>
    </row>
    <row r="555" customFormat="false" ht="12.75" hidden="false" customHeight="false" outlineLevel="0" collapsed="false">
      <c r="A555" s="176" t="n">
        <f aca="false">A554+1</f>
        <v>44</v>
      </c>
      <c r="B555" s="179" t="s">
        <v>1651</v>
      </c>
      <c r="C555" s="178" t="n">
        <v>1968</v>
      </c>
      <c r="D555" s="176"/>
      <c r="E555" s="179" t="s">
        <v>325</v>
      </c>
      <c r="F555" s="176" t="n">
        <v>2</v>
      </c>
      <c r="G555" s="178" t="n">
        <v>1</v>
      </c>
      <c r="H555" s="176" t="n">
        <v>330.2</v>
      </c>
      <c r="I555" s="176"/>
      <c r="J555" s="176"/>
      <c r="K555" s="176" t="n">
        <v>330.2</v>
      </c>
      <c r="L555" s="176" t="n">
        <v>206.8</v>
      </c>
      <c r="M555" s="176" t="n">
        <v>10</v>
      </c>
      <c r="N555" s="208" t="n">
        <v>21400</v>
      </c>
      <c r="O555" s="181" t="n">
        <v>0</v>
      </c>
      <c r="P555" s="181" t="n">
        <v>0</v>
      </c>
      <c r="Q555" s="209" t="n">
        <v>21400</v>
      </c>
      <c r="R555" s="176" t="n">
        <v>2019</v>
      </c>
    </row>
    <row r="556" customFormat="false" ht="12.75" hidden="false" customHeight="false" outlineLevel="0" collapsed="false">
      <c r="A556" s="176" t="n">
        <f aca="false">A555+1</f>
        <v>45</v>
      </c>
      <c r="B556" s="179" t="s">
        <v>1652</v>
      </c>
      <c r="C556" s="178" t="n">
        <v>1967</v>
      </c>
      <c r="D556" s="176"/>
      <c r="E556" s="179" t="s">
        <v>325</v>
      </c>
      <c r="F556" s="176" t="n">
        <v>2</v>
      </c>
      <c r="G556" s="178" t="n">
        <v>1</v>
      </c>
      <c r="H556" s="176" t="n">
        <v>323</v>
      </c>
      <c r="I556" s="176"/>
      <c r="J556" s="176"/>
      <c r="K556" s="176" t="n">
        <v>320.3</v>
      </c>
      <c r="L556" s="176" t="n">
        <v>281.9</v>
      </c>
      <c r="M556" s="176" t="n">
        <v>9</v>
      </c>
      <c r="N556" s="208" t="n">
        <v>20900</v>
      </c>
      <c r="O556" s="181" t="n">
        <v>0</v>
      </c>
      <c r="P556" s="181" t="n">
        <v>0</v>
      </c>
      <c r="Q556" s="209" t="n">
        <v>20900</v>
      </c>
      <c r="R556" s="176" t="n">
        <v>2019</v>
      </c>
    </row>
    <row r="557" customFormat="false" ht="12.75" hidden="false" customHeight="false" outlineLevel="0" collapsed="false">
      <c r="A557" s="176" t="n">
        <f aca="false">A556+1</f>
        <v>46</v>
      </c>
      <c r="B557" s="179" t="s">
        <v>1653</v>
      </c>
      <c r="C557" s="178" t="n">
        <v>1972</v>
      </c>
      <c r="D557" s="176"/>
      <c r="E557" s="179" t="s">
        <v>325</v>
      </c>
      <c r="F557" s="176" t="n">
        <v>2</v>
      </c>
      <c r="G557" s="178" t="n">
        <v>1</v>
      </c>
      <c r="H557" s="176" t="n">
        <v>318.1</v>
      </c>
      <c r="I557" s="176"/>
      <c r="J557" s="176"/>
      <c r="K557" s="176" t="n">
        <v>318.1</v>
      </c>
      <c r="L557" s="176" t="n">
        <v>280.2</v>
      </c>
      <c r="M557" s="176" t="n">
        <v>8</v>
      </c>
      <c r="N557" s="208" t="n">
        <v>20600</v>
      </c>
      <c r="O557" s="181" t="n">
        <v>0</v>
      </c>
      <c r="P557" s="181" t="n">
        <v>0</v>
      </c>
      <c r="Q557" s="209" t="n">
        <v>20600</v>
      </c>
      <c r="R557" s="176" t="n">
        <v>2019</v>
      </c>
    </row>
    <row r="558" customFormat="false" ht="12.75" hidden="false" customHeight="false" outlineLevel="0" collapsed="false">
      <c r="A558" s="176" t="n">
        <f aca="false">A557+1</f>
        <v>47</v>
      </c>
      <c r="B558" s="179" t="s">
        <v>1654</v>
      </c>
      <c r="C558" s="178" t="n">
        <v>1968</v>
      </c>
      <c r="D558" s="176"/>
      <c r="E558" s="179" t="s">
        <v>325</v>
      </c>
      <c r="F558" s="176" t="n">
        <v>2</v>
      </c>
      <c r="G558" s="178" t="n">
        <v>1</v>
      </c>
      <c r="H558" s="176" t="n">
        <v>323</v>
      </c>
      <c r="I558" s="176"/>
      <c r="J558" s="176"/>
      <c r="K558" s="176" t="n">
        <v>323</v>
      </c>
      <c r="L558" s="176" t="n">
        <v>74.6</v>
      </c>
      <c r="M558" s="176" t="n">
        <v>14</v>
      </c>
      <c r="N558" s="208" t="n">
        <v>20900</v>
      </c>
      <c r="O558" s="181" t="n">
        <v>0</v>
      </c>
      <c r="P558" s="181" t="n">
        <v>0</v>
      </c>
      <c r="Q558" s="209" t="n">
        <v>20900</v>
      </c>
      <c r="R558" s="176" t="n">
        <v>2019</v>
      </c>
    </row>
    <row r="559" customFormat="false" ht="12.75" hidden="false" customHeight="false" outlineLevel="0" collapsed="false">
      <c r="A559" s="176" t="n">
        <f aca="false">A558+1</f>
        <v>48</v>
      </c>
      <c r="B559" s="179" t="s">
        <v>1655</v>
      </c>
      <c r="C559" s="178" t="n">
        <v>1966</v>
      </c>
      <c r="D559" s="176"/>
      <c r="E559" s="179" t="s">
        <v>325</v>
      </c>
      <c r="F559" s="176" t="n">
        <v>2</v>
      </c>
      <c r="G559" s="178" t="n">
        <v>1</v>
      </c>
      <c r="H559" s="176" t="n">
        <v>322.5</v>
      </c>
      <c r="I559" s="176"/>
      <c r="J559" s="176"/>
      <c r="K559" s="176" t="n">
        <v>322.5</v>
      </c>
      <c r="L559" s="176" t="n">
        <v>113.1</v>
      </c>
      <c r="M559" s="176" t="n">
        <v>13</v>
      </c>
      <c r="N559" s="208" t="n">
        <v>20900</v>
      </c>
      <c r="O559" s="181" t="n">
        <v>0</v>
      </c>
      <c r="P559" s="181" t="n">
        <v>0</v>
      </c>
      <c r="Q559" s="209" t="n">
        <v>20900</v>
      </c>
      <c r="R559" s="176" t="n">
        <v>2019</v>
      </c>
    </row>
    <row r="560" customFormat="false" ht="12.75" hidden="false" customHeight="false" outlineLevel="0" collapsed="false">
      <c r="A560" s="176" t="n">
        <f aca="false">A559+1</f>
        <v>49</v>
      </c>
      <c r="B560" s="225" t="s">
        <v>1656</v>
      </c>
      <c r="C560" s="178" t="n">
        <v>1967</v>
      </c>
      <c r="D560" s="176"/>
      <c r="E560" s="179" t="s">
        <v>325</v>
      </c>
      <c r="F560" s="176" t="n">
        <v>2</v>
      </c>
      <c r="G560" s="178" t="n">
        <v>1</v>
      </c>
      <c r="H560" s="176" t="n">
        <v>322</v>
      </c>
      <c r="I560" s="176"/>
      <c r="J560" s="176"/>
      <c r="K560" s="176" t="n">
        <v>311.6</v>
      </c>
      <c r="L560" s="176" t="n">
        <v>160</v>
      </c>
      <c r="M560" s="176" t="n">
        <v>11</v>
      </c>
      <c r="N560" s="208" t="n">
        <v>20850</v>
      </c>
      <c r="O560" s="181" t="n">
        <v>0</v>
      </c>
      <c r="P560" s="181" t="n">
        <v>0</v>
      </c>
      <c r="Q560" s="209" t="n">
        <v>20850</v>
      </c>
      <c r="R560" s="176" t="n">
        <v>2019</v>
      </c>
    </row>
    <row r="561" customFormat="false" ht="12.75" hidden="false" customHeight="false" outlineLevel="0" collapsed="false">
      <c r="A561" s="176" t="n">
        <f aca="false">A560+1</f>
        <v>50</v>
      </c>
      <c r="B561" s="179" t="s">
        <v>1657</v>
      </c>
      <c r="C561" s="178" t="n">
        <v>1962</v>
      </c>
      <c r="D561" s="176"/>
      <c r="E561" s="179" t="s">
        <v>325</v>
      </c>
      <c r="F561" s="176" t="n">
        <v>2</v>
      </c>
      <c r="G561" s="178" t="n">
        <v>1</v>
      </c>
      <c r="H561" s="176" t="n">
        <v>358</v>
      </c>
      <c r="I561" s="176"/>
      <c r="J561" s="176"/>
      <c r="K561" s="176" t="n">
        <v>324.9</v>
      </c>
      <c r="L561" s="176" t="n">
        <v>74.4</v>
      </c>
      <c r="M561" s="176" t="n">
        <v>14</v>
      </c>
      <c r="N561" s="208" t="n">
        <v>23200</v>
      </c>
      <c r="O561" s="181" t="n">
        <v>0</v>
      </c>
      <c r="P561" s="181" t="n">
        <v>0</v>
      </c>
      <c r="Q561" s="209" t="n">
        <v>23200</v>
      </c>
      <c r="R561" s="176" t="n">
        <v>2019</v>
      </c>
    </row>
    <row r="562" customFormat="false" ht="12.75" hidden="false" customHeight="false" outlineLevel="0" collapsed="false">
      <c r="A562" s="176" t="n">
        <f aca="false">A561+1</f>
        <v>51</v>
      </c>
      <c r="B562" s="179" t="s">
        <v>1658</v>
      </c>
      <c r="C562" s="178" t="n">
        <v>1962</v>
      </c>
      <c r="D562" s="176"/>
      <c r="E562" s="179" t="s">
        <v>325</v>
      </c>
      <c r="F562" s="176" t="n">
        <v>2</v>
      </c>
      <c r="G562" s="178" t="n">
        <v>1</v>
      </c>
      <c r="H562" s="176" t="n">
        <v>358</v>
      </c>
      <c r="I562" s="176"/>
      <c r="J562" s="176"/>
      <c r="K562" s="176" t="n">
        <v>329</v>
      </c>
      <c r="L562" s="176" t="n">
        <v>0</v>
      </c>
      <c r="M562" s="176" t="n">
        <v>16</v>
      </c>
      <c r="N562" s="208" t="n">
        <v>23200</v>
      </c>
      <c r="O562" s="181" t="n">
        <v>0</v>
      </c>
      <c r="P562" s="181" t="n">
        <v>0</v>
      </c>
      <c r="Q562" s="209" t="n">
        <v>23200</v>
      </c>
      <c r="R562" s="176" t="n">
        <v>2019</v>
      </c>
    </row>
    <row r="563" customFormat="false" ht="12.75" hidden="false" customHeight="false" outlineLevel="0" collapsed="false">
      <c r="A563" s="176" t="n">
        <f aca="false">A562+1</f>
        <v>52</v>
      </c>
      <c r="B563" s="179" t="s">
        <v>1659</v>
      </c>
      <c r="C563" s="178" t="n">
        <v>1968</v>
      </c>
      <c r="D563" s="176"/>
      <c r="E563" s="179" t="s">
        <v>325</v>
      </c>
      <c r="F563" s="176" t="n">
        <v>2</v>
      </c>
      <c r="G563" s="178" t="n">
        <v>1</v>
      </c>
      <c r="H563" s="176" t="n">
        <v>355</v>
      </c>
      <c r="I563" s="176"/>
      <c r="J563" s="176"/>
      <c r="K563" s="176" t="n">
        <v>324.7</v>
      </c>
      <c r="L563" s="176" t="n">
        <v>0</v>
      </c>
      <c r="M563" s="176" t="n">
        <v>14</v>
      </c>
      <c r="N563" s="208" t="n">
        <v>23000</v>
      </c>
      <c r="O563" s="181" t="n">
        <v>0</v>
      </c>
      <c r="P563" s="181" t="n">
        <v>0</v>
      </c>
      <c r="Q563" s="209" t="n">
        <v>23000</v>
      </c>
      <c r="R563" s="176" t="n">
        <v>2019</v>
      </c>
    </row>
    <row r="564" customFormat="false" ht="12.75" hidden="false" customHeight="false" outlineLevel="0" collapsed="false">
      <c r="A564" s="176" t="n">
        <f aca="false">A563+1</f>
        <v>53</v>
      </c>
      <c r="B564" s="179" t="s">
        <v>1660</v>
      </c>
      <c r="C564" s="178" t="n">
        <v>1964</v>
      </c>
      <c r="D564" s="176"/>
      <c r="E564" s="179" t="s">
        <v>325</v>
      </c>
      <c r="F564" s="176" t="n">
        <v>2</v>
      </c>
      <c r="G564" s="178" t="n">
        <v>1</v>
      </c>
      <c r="H564" s="176" t="n">
        <v>361</v>
      </c>
      <c r="I564" s="176"/>
      <c r="J564" s="176"/>
      <c r="K564" s="176" t="n">
        <v>331.4</v>
      </c>
      <c r="L564" s="176" t="n">
        <v>47.5</v>
      </c>
      <c r="M564" s="176" t="n">
        <v>15</v>
      </c>
      <c r="N564" s="208" t="n">
        <v>23400</v>
      </c>
      <c r="O564" s="181" t="n">
        <v>0</v>
      </c>
      <c r="P564" s="181" t="n">
        <v>0</v>
      </c>
      <c r="Q564" s="209" t="n">
        <v>23400</v>
      </c>
      <c r="R564" s="176" t="n">
        <v>2019</v>
      </c>
    </row>
    <row r="565" customFormat="false" ht="12.75" hidden="false" customHeight="false" outlineLevel="0" collapsed="false">
      <c r="A565" s="176" t="n">
        <f aca="false">A564+1</f>
        <v>54</v>
      </c>
      <c r="B565" s="179" t="s">
        <v>1661</v>
      </c>
      <c r="C565" s="178" t="n">
        <v>1962</v>
      </c>
      <c r="D565" s="176"/>
      <c r="E565" s="179" t="s">
        <v>325</v>
      </c>
      <c r="F565" s="176" t="n">
        <v>2</v>
      </c>
      <c r="G565" s="178" t="n">
        <v>1</v>
      </c>
      <c r="H565" s="176" t="n">
        <v>353</v>
      </c>
      <c r="I565" s="176"/>
      <c r="J565" s="176"/>
      <c r="K565" s="176" t="n">
        <v>322.5</v>
      </c>
      <c r="L565" s="176" t="n">
        <v>36.5</v>
      </c>
      <c r="M565" s="176" t="n">
        <v>15</v>
      </c>
      <c r="N565" s="208" t="n">
        <v>22850</v>
      </c>
      <c r="O565" s="181" t="n">
        <v>0</v>
      </c>
      <c r="P565" s="181" t="n">
        <v>0</v>
      </c>
      <c r="Q565" s="209" t="n">
        <v>22850</v>
      </c>
      <c r="R565" s="176" t="n">
        <v>2019</v>
      </c>
    </row>
    <row r="566" customFormat="false" ht="12.75" hidden="false" customHeight="false" outlineLevel="0" collapsed="false">
      <c r="A566" s="176" t="n">
        <f aca="false">A565+1</f>
        <v>55</v>
      </c>
      <c r="B566" s="179" t="s">
        <v>1662</v>
      </c>
      <c r="C566" s="178" t="n">
        <v>1963</v>
      </c>
      <c r="D566" s="176"/>
      <c r="E566" s="179" t="s">
        <v>325</v>
      </c>
      <c r="F566" s="176" t="n">
        <v>2</v>
      </c>
      <c r="G566" s="178" t="n">
        <v>1</v>
      </c>
      <c r="H566" s="176" t="n">
        <v>360</v>
      </c>
      <c r="I566" s="176"/>
      <c r="J566" s="176"/>
      <c r="K566" s="176" t="n">
        <v>329.6</v>
      </c>
      <c r="L566" s="176" t="n">
        <v>77.5</v>
      </c>
      <c r="M566" s="176" t="n">
        <v>14</v>
      </c>
      <c r="N566" s="208" t="n">
        <v>23300</v>
      </c>
      <c r="O566" s="181" t="n">
        <v>0</v>
      </c>
      <c r="P566" s="181" t="n">
        <v>0</v>
      </c>
      <c r="Q566" s="209" t="n">
        <v>23300</v>
      </c>
      <c r="R566" s="176" t="n">
        <v>2019</v>
      </c>
    </row>
    <row r="567" customFormat="false" ht="12.75" hidden="false" customHeight="false" outlineLevel="0" collapsed="false">
      <c r="A567" s="176" t="n">
        <f aca="false">A566+1</f>
        <v>56</v>
      </c>
      <c r="B567" s="179" t="s">
        <v>1663</v>
      </c>
      <c r="C567" s="178" t="n">
        <v>1959</v>
      </c>
      <c r="D567" s="176"/>
      <c r="E567" s="179" t="s">
        <v>1664</v>
      </c>
      <c r="F567" s="176" t="n">
        <v>2</v>
      </c>
      <c r="G567" s="178" t="n">
        <v>2</v>
      </c>
      <c r="H567" s="176" t="n">
        <v>470.9</v>
      </c>
      <c r="I567" s="176"/>
      <c r="J567" s="176"/>
      <c r="K567" s="176" t="n">
        <v>435.1</v>
      </c>
      <c r="L567" s="176" t="n">
        <v>0</v>
      </c>
      <c r="M567" s="176" t="n">
        <v>16</v>
      </c>
      <c r="N567" s="208" t="n">
        <v>30500</v>
      </c>
      <c r="O567" s="181" t="n">
        <v>0</v>
      </c>
      <c r="P567" s="181" t="n">
        <v>0</v>
      </c>
      <c r="Q567" s="209" t="n">
        <v>30500</v>
      </c>
      <c r="R567" s="176" t="n">
        <v>2019</v>
      </c>
    </row>
    <row r="568" customFormat="false" ht="12.75" hidden="false" customHeight="false" outlineLevel="0" collapsed="false">
      <c r="A568" s="176" t="n">
        <f aca="false">A567+1</f>
        <v>57</v>
      </c>
      <c r="B568" s="179" t="s">
        <v>1665</v>
      </c>
      <c r="C568" s="178" t="n">
        <v>1959</v>
      </c>
      <c r="D568" s="176"/>
      <c r="E568" s="179" t="s">
        <v>1664</v>
      </c>
      <c r="F568" s="176" t="n">
        <v>2</v>
      </c>
      <c r="G568" s="178" t="n">
        <v>2</v>
      </c>
      <c r="H568" s="176" t="n">
        <v>478.5</v>
      </c>
      <c r="I568" s="176"/>
      <c r="J568" s="176"/>
      <c r="K568" s="176" t="n">
        <v>431.21</v>
      </c>
      <c r="L568" s="176" t="n">
        <v>0</v>
      </c>
      <c r="M568" s="176" t="n">
        <v>16</v>
      </c>
      <c r="N568" s="208" t="n">
        <v>31000</v>
      </c>
      <c r="O568" s="181" t="n">
        <v>0</v>
      </c>
      <c r="P568" s="181" t="n">
        <v>0</v>
      </c>
      <c r="Q568" s="209" t="n">
        <v>31000</v>
      </c>
      <c r="R568" s="176" t="n">
        <v>2019</v>
      </c>
    </row>
    <row r="569" customFormat="false" ht="12.75" hidden="false" customHeight="false" outlineLevel="0" collapsed="false">
      <c r="A569" s="176" t="n">
        <f aca="false">A568+1</f>
        <v>58</v>
      </c>
      <c r="B569" s="179" t="s">
        <v>1666</v>
      </c>
      <c r="C569" s="178" t="n">
        <v>1959</v>
      </c>
      <c r="D569" s="176"/>
      <c r="E569" s="179" t="s">
        <v>1664</v>
      </c>
      <c r="F569" s="176" t="n">
        <v>2</v>
      </c>
      <c r="G569" s="178" t="n">
        <v>1</v>
      </c>
      <c r="H569" s="176" t="n">
        <v>478</v>
      </c>
      <c r="I569" s="176"/>
      <c r="J569" s="176"/>
      <c r="K569" s="176" t="n">
        <v>402.4</v>
      </c>
      <c r="L569" s="176" t="n">
        <v>0</v>
      </c>
      <c r="M569" s="176" t="n">
        <v>16</v>
      </c>
      <c r="N569" s="208" t="n">
        <v>30950</v>
      </c>
      <c r="O569" s="181" t="n">
        <v>0</v>
      </c>
      <c r="P569" s="181" t="n">
        <v>0</v>
      </c>
      <c r="Q569" s="209" t="n">
        <v>30950</v>
      </c>
      <c r="R569" s="176" t="n">
        <v>2019</v>
      </c>
    </row>
    <row r="570" customFormat="false" ht="12.75" hidden="false" customHeight="false" outlineLevel="0" collapsed="false">
      <c r="A570" s="176" t="n">
        <f aca="false">A569+1</f>
        <v>59</v>
      </c>
      <c r="B570" s="179" t="s">
        <v>1667</v>
      </c>
      <c r="C570" s="178" t="n">
        <v>1959</v>
      </c>
      <c r="D570" s="176"/>
      <c r="E570" s="179" t="s">
        <v>1664</v>
      </c>
      <c r="F570" s="176" t="n">
        <v>2</v>
      </c>
      <c r="G570" s="178" t="n">
        <v>1</v>
      </c>
      <c r="H570" s="176" t="n">
        <v>458.1</v>
      </c>
      <c r="I570" s="176"/>
      <c r="J570" s="176"/>
      <c r="K570" s="176" t="n">
        <v>404.3</v>
      </c>
      <c r="L570" s="176" t="n">
        <v>0</v>
      </c>
      <c r="M570" s="176" t="n">
        <v>16</v>
      </c>
      <c r="N570" s="208" t="n">
        <v>29600</v>
      </c>
      <c r="O570" s="181" t="n">
        <v>0</v>
      </c>
      <c r="P570" s="181" t="n">
        <v>0</v>
      </c>
      <c r="Q570" s="209" t="n">
        <v>29600</v>
      </c>
      <c r="R570" s="176" t="n">
        <v>2019</v>
      </c>
    </row>
    <row r="571" customFormat="false" ht="12.75" hidden="false" customHeight="false" outlineLevel="0" collapsed="false">
      <c r="A571" s="176" t="n">
        <f aca="false">A570+1</f>
        <v>60</v>
      </c>
      <c r="B571" s="179" t="s">
        <v>1668</v>
      </c>
      <c r="C571" s="176" t="s">
        <v>433</v>
      </c>
      <c r="D571" s="176"/>
      <c r="E571" s="179" t="s">
        <v>1664</v>
      </c>
      <c r="F571" s="176" t="n">
        <v>2</v>
      </c>
      <c r="G571" s="178" t="n">
        <v>1</v>
      </c>
      <c r="H571" s="176" t="n">
        <v>352</v>
      </c>
      <c r="I571" s="176"/>
      <c r="J571" s="176"/>
      <c r="K571" s="176" t="n">
        <v>326.4</v>
      </c>
      <c r="L571" s="176" t="n">
        <v>0</v>
      </c>
      <c r="M571" s="176" t="n">
        <v>16</v>
      </c>
      <c r="N571" s="208" t="n">
        <v>22780</v>
      </c>
      <c r="O571" s="181" t="n">
        <v>0</v>
      </c>
      <c r="P571" s="181" t="n">
        <v>0</v>
      </c>
      <c r="Q571" s="209" t="n">
        <v>22780</v>
      </c>
      <c r="R571" s="176" t="n">
        <v>2019</v>
      </c>
    </row>
    <row r="572" customFormat="false" ht="12.75" hidden="false" customHeight="false" outlineLevel="0" collapsed="false">
      <c r="A572" s="176" t="n">
        <f aca="false">A571+1</f>
        <v>61</v>
      </c>
      <c r="B572" s="179" t="s">
        <v>1669</v>
      </c>
      <c r="C572" s="176" t="s">
        <v>364</v>
      </c>
      <c r="D572" s="176"/>
      <c r="E572" s="179" t="s">
        <v>1664</v>
      </c>
      <c r="F572" s="176" t="n">
        <v>2</v>
      </c>
      <c r="G572" s="178" t="n">
        <v>1</v>
      </c>
      <c r="H572" s="176" t="n">
        <v>365.2</v>
      </c>
      <c r="I572" s="176"/>
      <c r="J572" s="176"/>
      <c r="K572" s="176" t="n">
        <v>339.02</v>
      </c>
      <c r="L572" s="176" t="n">
        <v>0</v>
      </c>
      <c r="M572" s="176" t="n">
        <v>16</v>
      </c>
      <c r="N572" s="208" t="n">
        <v>23650</v>
      </c>
      <c r="O572" s="181" t="n">
        <v>0</v>
      </c>
      <c r="P572" s="181" t="n">
        <v>0</v>
      </c>
      <c r="Q572" s="209" t="n">
        <v>23650</v>
      </c>
      <c r="R572" s="176" t="n">
        <v>2019</v>
      </c>
    </row>
    <row r="573" customFormat="false" ht="12.75" hidden="false" customHeight="false" outlineLevel="0" collapsed="false">
      <c r="A573" s="176" t="n">
        <f aca="false">A572+1</f>
        <v>62</v>
      </c>
      <c r="B573" s="179" t="s">
        <v>1670</v>
      </c>
      <c r="C573" s="176" t="s">
        <v>542</v>
      </c>
      <c r="D573" s="176"/>
      <c r="E573" s="179" t="s">
        <v>1664</v>
      </c>
      <c r="F573" s="176" t="n">
        <v>2</v>
      </c>
      <c r="G573" s="178" t="n">
        <v>1</v>
      </c>
      <c r="H573" s="176" t="n">
        <v>353.4</v>
      </c>
      <c r="I573" s="176"/>
      <c r="J573" s="176"/>
      <c r="K573" s="176" t="n">
        <v>328.3</v>
      </c>
      <c r="L573" s="176" t="n">
        <v>0</v>
      </c>
      <c r="M573" s="176" t="n">
        <v>16</v>
      </c>
      <c r="N573" s="208" t="n">
        <v>22870</v>
      </c>
      <c r="O573" s="181" t="n">
        <v>0</v>
      </c>
      <c r="P573" s="181" t="n">
        <v>0</v>
      </c>
      <c r="Q573" s="209" t="n">
        <v>22870</v>
      </c>
      <c r="R573" s="176" t="n">
        <v>2019</v>
      </c>
    </row>
    <row r="574" customFormat="false" ht="12.75" hidden="false" customHeight="false" outlineLevel="0" collapsed="false">
      <c r="A574" s="176" t="n">
        <f aca="false">A573+1</f>
        <v>63</v>
      </c>
      <c r="B574" s="179" t="s">
        <v>1671</v>
      </c>
      <c r="C574" s="176" t="s">
        <v>542</v>
      </c>
      <c r="D574" s="176"/>
      <c r="E574" s="179" t="s">
        <v>1664</v>
      </c>
      <c r="F574" s="176" t="n">
        <v>2</v>
      </c>
      <c r="G574" s="178" t="n">
        <v>1</v>
      </c>
      <c r="H574" s="176" t="n">
        <v>350</v>
      </c>
      <c r="I574" s="176"/>
      <c r="J574" s="176"/>
      <c r="K574" s="176" t="n">
        <v>320.7</v>
      </c>
      <c r="L574" s="176" t="n">
        <v>37.2</v>
      </c>
      <c r="M574" s="176" t="n">
        <v>15</v>
      </c>
      <c r="N574" s="208" t="n">
        <v>22650</v>
      </c>
      <c r="O574" s="181" t="n">
        <v>0</v>
      </c>
      <c r="P574" s="181" t="n">
        <v>0</v>
      </c>
      <c r="Q574" s="209" t="n">
        <v>22650</v>
      </c>
      <c r="R574" s="176" t="n">
        <v>2019</v>
      </c>
    </row>
    <row r="575" customFormat="false" ht="12.75" hidden="false" customHeight="false" outlineLevel="0" collapsed="false">
      <c r="A575" s="176" t="n">
        <f aca="false">A574+1</f>
        <v>64</v>
      </c>
      <c r="B575" s="179" t="s">
        <v>1672</v>
      </c>
      <c r="C575" s="176" t="s">
        <v>1639</v>
      </c>
      <c r="D575" s="176"/>
      <c r="E575" s="179" t="s">
        <v>1664</v>
      </c>
      <c r="F575" s="176" t="n">
        <v>2</v>
      </c>
      <c r="G575" s="178" t="n">
        <v>1</v>
      </c>
      <c r="H575" s="176" t="n">
        <v>348.6</v>
      </c>
      <c r="I575" s="176"/>
      <c r="J575" s="176"/>
      <c r="K575" s="176" t="n">
        <v>322.4</v>
      </c>
      <c r="L575" s="176" t="n">
        <v>37</v>
      </c>
      <c r="M575" s="176" t="n">
        <v>15</v>
      </c>
      <c r="N575" s="208" t="n">
        <v>22560</v>
      </c>
      <c r="O575" s="181" t="n">
        <v>0</v>
      </c>
      <c r="P575" s="181" t="n">
        <v>0</v>
      </c>
      <c r="Q575" s="209" t="n">
        <v>22560</v>
      </c>
      <c r="R575" s="176" t="n">
        <v>2019</v>
      </c>
    </row>
    <row r="576" customFormat="false" ht="12.75" hidden="false" customHeight="false" outlineLevel="0" collapsed="false">
      <c r="A576" s="176" t="n">
        <f aca="false">A575+1</f>
        <v>65</v>
      </c>
      <c r="B576" s="179" t="s">
        <v>1673</v>
      </c>
      <c r="C576" s="176" t="s">
        <v>467</v>
      </c>
      <c r="D576" s="176"/>
      <c r="E576" s="179" t="s">
        <v>1664</v>
      </c>
      <c r="F576" s="176" t="n">
        <v>2</v>
      </c>
      <c r="G576" s="178" t="n">
        <v>1</v>
      </c>
      <c r="H576" s="176" t="n">
        <v>347</v>
      </c>
      <c r="I576" s="176"/>
      <c r="J576" s="176"/>
      <c r="K576" s="176" t="n">
        <v>320.7</v>
      </c>
      <c r="L576" s="176" t="n">
        <v>0</v>
      </c>
      <c r="M576" s="176" t="n">
        <v>16</v>
      </c>
      <c r="N576" s="208" t="n">
        <v>22450</v>
      </c>
      <c r="O576" s="181" t="n">
        <v>0</v>
      </c>
      <c r="P576" s="181" t="n">
        <v>0</v>
      </c>
      <c r="Q576" s="209" t="n">
        <v>22450</v>
      </c>
      <c r="R576" s="176" t="n">
        <v>2019</v>
      </c>
    </row>
    <row r="577" customFormat="false" ht="12.75" hidden="false" customHeight="false" outlineLevel="0" collapsed="false">
      <c r="A577" s="176" t="n">
        <f aca="false">A576+1</f>
        <v>66</v>
      </c>
      <c r="B577" s="179" t="s">
        <v>1674</v>
      </c>
      <c r="C577" s="176" t="s">
        <v>542</v>
      </c>
      <c r="D577" s="176"/>
      <c r="E577" s="179" t="s">
        <v>1664</v>
      </c>
      <c r="F577" s="176" t="n">
        <v>2</v>
      </c>
      <c r="G577" s="178" t="n">
        <v>1</v>
      </c>
      <c r="H577" s="176" t="n">
        <v>354.3</v>
      </c>
      <c r="I577" s="176"/>
      <c r="J577" s="176"/>
      <c r="K577" s="176" t="n">
        <v>328</v>
      </c>
      <c r="L577" s="176" t="n">
        <v>0</v>
      </c>
      <c r="M577" s="176" t="n">
        <v>16</v>
      </c>
      <c r="N577" s="208" t="n">
        <v>22950</v>
      </c>
      <c r="O577" s="181" t="n">
        <v>0</v>
      </c>
      <c r="P577" s="181" t="n">
        <v>0</v>
      </c>
      <c r="Q577" s="209" t="n">
        <v>22950</v>
      </c>
      <c r="R577" s="176" t="n">
        <v>2019</v>
      </c>
    </row>
    <row r="578" customFormat="false" ht="12.75" hidden="false" customHeight="false" outlineLevel="0" collapsed="false">
      <c r="A578" s="176" t="n">
        <f aca="false">A577+1</f>
        <v>67</v>
      </c>
      <c r="B578" s="179" t="s">
        <v>1675</v>
      </c>
      <c r="C578" s="176" t="s">
        <v>433</v>
      </c>
      <c r="D578" s="176"/>
      <c r="E578" s="179" t="s">
        <v>1664</v>
      </c>
      <c r="F578" s="176" t="n">
        <v>2</v>
      </c>
      <c r="G578" s="178" t="n">
        <v>1</v>
      </c>
      <c r="H578" s="176" t="n">
        <v>359.8</v>
      </c>
      <c r="I578" s="176"/>
      <c r="J578" s="176"/>
      <c r="K578" s="176" t="n">
        <v>332.4</v>
      </c>
      <c r="L578" s="176" t="n">
        <v>0</v>
      </c>
      <c r="M578" s="176" t="n">
        <v>8</v>
      </c>
      <c r="N578" s="208" t="n">
        <v>23300</v>
      </c>
      <c r="O578" s="181" t="n">
        <v>0</v>
      </c>
      <c r="P578" s="181" t="n">
        <v>0</v>
      </c>
      <c r="Q578" s="183" t="n">
        <v>23300</v>
      </c>
      <c r="R578" s="176" t="n">
        <v>2019</v>
      </c>
    </row>
    <row r="579" customFormat="false" ht="12.75" hidden="false" customHeight="true" outlineLevel="0" collapsed="false">
      <c r="A579" s="185" t="s">
        <v>563</v>
      </c>
      <c r="B579" s="185"/>
      <c r="C579" s="186" t="n">
        <v>67</v>
      </c>
      <c r="D579" s="187"/>
      <c r="E579" s="185"/>
      <c r="F579" s="187"/>
      <c r="G579" s="186"/>
      <c r="H579" s="188" t="n">
        <f aca="false">SUM(H512:H578)</f>
        <v>23115.77</v>
      </c>
      <c r="I579" s="188" t="n">
        <f aca="false">SUM(I512:I578)</f>
        <v>0</v>
      </c>
      <c r="J579" s="188" t="n">
        <f aca="false">SUM(J512:J578)</f>
        <v>0</v>
      </c>
      <c r="K579" s="188" t="n">
        <f aca="false">SUM(K512:K578)</f>
        <v>22292.7</v>
      </c>
      <c r="L579" s="188" t="n">
        <f aca="false">SUM(L512:L578)</f>
        <v>5448.8</v>
      </c>
      <c r="M579" s="188" t="n">
        <f aca="false">SUM(M512:M578)</f>
        <v>733</v>
      </c>
      <c r="N579" s="188" t="n">
        <f aca="false">SUM(N512:N578)</f>
        <v>1496740</v>
      </c>
      <c r="O579" s="188"/>
      <c r="P579" s="188"/>
      <c r="Q579" s="188" t="n">
        <f aca="false">SUM(Q512:Q578)</f>
        <v>1496740</v>
      </c>
      <c r="R579" s="189"/>
    </row>
    <row r="580" customFormat="false" ht="12.75" hidden="false" customHeight="true" outlineLevel="0" collapsed="false">
      <c r="A580" s="190" t="s">
        <v>575</v>
      </c>
      <c r="B580" s="190"/>
      <c r="C580" s="211"/>
      <c r="D580" s="192"/>
      <c r="E580" s="190"/>
      <c r="F580" s="192"/>
      <c r="G580" s="191"/>
      <c r="H580" s="192"/>
      <c r="I580" s="192"/>
      <c r="J580" s="192"/>
      <c r="K580" s="192"/>
      <c r="L580" s="192"/>
      <c r="M580" s="192"/>
      <c r="N580" s="193"/>
      <c r="O580" s="193"/>
      <c r="P580" s="193"/>
      <c r="Q580" s="194"/>
      <c r="R580" s="195"/>
    </row>
    <row r="581" customFormat="false" ht="12.75" hidden="false" customHeight="false" outlineLevel="0" collapsed="false">
      <c r="A581" s="176"/>
      <c r="B581" s="177" t="s">
        <v>576</v>
      </c>
      <c r="C581" s="178"/>
      <c r="D581" s="176"/>
      <c r="E581" s="179"/>
      <c r="F581" s="176"/>
      <c r="G581" s="178"/>
      <c r="H581" s="176"/>
      <c r="I581" s="176"/>
      <c r="J581" s="176"/>
      <c r="K581" s="176"/>
      <c r="L581" s="176"/>
      <c r="M581" s="176"/>
      <c r="N581" s="181"/>
      <c r="O581" s="181"/>
      <c r="P581" s="181"/>
      <c r="Q581" s="182"/>
      <c r="R581" s="176"/>
    </row>
    <row r="582" customFormat="false" ht="12.75" hidden="false" customHeight="false" outlineLevel="0" collapsed="false">
      <c r="A582" s="176" t="n">
        <v>1</v>
      </c>
      <c r="B582" s="179" t="s">
        <v>1676</v>
      </c>
      <c r="C582" s="178" t="n">
        <v>1967</v>
      </c>
      <c r="D582" s="176"/>
      <c r="E582" s="179" t="s">
        <v>1677</v>
      </c>
      <c r="F582" s="176" t="n">
        <v>2</v>
      </c>
      <c r="G582" s="178" t="n">
        <v>1</v>
      </c>
      <c r="H582" s="181" t="n">
        <v>326.6</v>
      </c>
      <c r="I582" s="176"/>
      <c r="J582" s="176"/>
      <c r="K582" s="176" t="n">
        <v>326.5</v>
      </c>
      <c r="L582" s="176" t="n">
        <v>213.7</v>
      </c>
      <c r="M582" s="176" t="n">
        <v>8</v>
      </c>
      <c r="N582" s="208" t="n">
        <v>21150</v>
      </c>
      <c r="O582" s="181" t="n">
        <v>0</v>
      </c>
      <c r="P582" s="181" t="n">
        <v>0</v>
      </c>
      <c r="Q582" s="209" t="n">
        <v>21150</v>
      </c>
      <c r="R582" s="176" t="n">
        <v>2019</v>
      </c>
    </row>
    <row r="583" customFormat="false" ht="12.75" hidden="false" customHeight="false" outlineLevel="0" collapsed="false">
      <c r="A583" s="176" t="n">
        <f aca="false">A582+1</f>
        <v>2</v>
      </c>
      <c r="B583" s="179" t="s">
        <v>1678</v>
      </c>
      <c r="C583" s="178" t="n">
        <v>1963</v>
      </c>
      <c r="D583" s="176"/>
      <c r="E583" s="179" t="s">
        <v>1677</v>
      </c>
      <c r="F583" s="176" t="n">
        <v>2</v>
      </c>
      <c r="G583" s="178" t="n">
        <v>1</v>
      </c>
      <c r="H583" s="181" t="n">
        <v>321.3</v>
      </c>
      <c r="I583" s="176"/>
      <c r="J583" s="176"/>
      <c r="K583" s="176" t="n">
        <v>320.5</v>
      </c>
      <c r="L583" s="176" t="n">
        <v>282.1</v>
      </c>
      <c r="M583" s="176" t="n">
        <v>8</v>
      </c>
      <c r="N583" s="208" t="n">
        <v>20800</v>
      </c>
      <c r="O583" s="181" t="n">
        <v>0</v>
      </c>
      <c r="P583" s="181" t="n">
        <v>0</v>
      </c>
      <c r="Q583" s="209" t="n">
        <v>20800</v>
      </c>
      <c r="R583" s="176" t="n">
        <v>2019</v>
      </c>
    </row>
    <row r="584" customFormat="false" ht="12.75" hidden="false" customHeight="false" outlineLevel="0" collapsed="false">
      <c r="A584" s="176" t="n">
        <f aca="false">A583+1</f>
        <v>3</v>
      </c>
      <c r="B584" s="179" t="s">
        <v>1679</v>
      </c>
      <c r="C584" s="178" t="n">
        <v>1961</v>
      </c>
      <c r="D584" s="176"/>
      <c r="E584" s="179" t="s">
        <v>1677</v>
      </c>
      <c r="F584" s="176" t="n">
        <v>2</v>
      </c>
      <c r="G584" s="178" t="n">
        <v>1</v>
      </c>
      <c r="H584" s="181" t="n">
        <v>332.4</v>
      </c>
      <c r="I584" s="176"/>
      <c r="J584" s="176"/>
      <c r="K584" s="176" t="n">
        <v>332.4</v>
      </c>
      <c r="L584" s="176" t="n">
        <v>157.3</v>
      </c>
      <c r="M584" s="176" t="n">
        <v>14</v>
      </c>
      <c r="N584" s="208" t="n">
        <v>21500</v>
      </c>
      <c r="O584" s="181" t="n">
        <v>0</v>
      </c>
      <c r="P584" s="181" t="n">
        <v>0</v>
      </c>
      <c r="Q584" s="209" t="n">
        <v>21500</v>
      </c>
      <c r="R584" s="176" t="n">
        <v>2019</v>
      </c>
    </row>
    <row r="585" customFormat="false" ht="12.75" hidden="false" customHeight="false" outlineLevel="0" collapsed="false">
      <c r="A585" s="176" t="n">
        <f aca="false">A584+1</f>
        <v>4</v>
      </c>
      <c r="B585" s="179" t="s">
        <v>1680</v>
      </c>
      <c r="C585" s="178" t="n">
        <v>1961</v>
      </c>
      <c r="D585" s="176"/>
      <c r="E585" s="179" t="s">
        <v>1677</v>
      </c>
      <c r="F585" s="176" t="n">
        <v>2</v>
      </c>
      <c r="G585" s="178" t="n">
        <v>1</v>
      </c>
      <c r="H585" s="181" t="n">
        <v>334</v>
      </c>
      <c r="I585" s="176"/>
      <c r="J585" s="176"/>
      <c r="K585" s="176" t="n">
        <v>328.9</v>
      </c>
      <c r="L585" s="176" t="n">
        <v>204.1</v>
      </c>
      <c r="M585" s="176" t="n">
        <v>7</v>
      </c>
      <c r="N585" s="208" t="n">
        <v>21620</v>
      </c>
      <c r="O585" s="181" t="n">
        <v>0</v>
      </c>
      <c r="P585" s="181" t="n">
        <v>0</v>
      </c>
      <c r="Q585" s="209" t="n">
        <v>21620</v>
      </c>
      <c r="R585" s="176" t="n">
        <v>2019</v>
      </c>
    </row>
    <row r="586" customFormat="false" ht="12.75" hidden="false" customHeight="false" outlineLevel="0" collapsed="false">
      <c r="A586" s="176" t="n">
        <f aca="false">A585+1</f>
        <v>5</v>
      </c>
      <c r="B586" s="179" t="s">
        <v>1681</v>
      </c>
      <c r="C586" s="178" t="n">
        <v>1956</v>
      </c>
      <c r="D586" s="176"/>
      <c r="E586" s="179" t="s">
        <v>1677</v>
      </c>
      <c r="F586" s="176" t="n">
        <v>2</v>
      </c>
      <c r="G586" s="178" t="n">
        <v>1</v>
      </c>
      <c r="H586" s="181" t="n">
        <v>475.6</v>
      </c>
      <c r="I586" s="176"/>
      <c r="J586" s="176"/>
      <c r="K586" s="176" t="n">
        <v>475.6</v>
      </c>
      <c r="L586" s="176" t="n">
        <v>409.3</v>
      </c>
      <c r="M586" s="176" t="n">
        <v>8</v>
      </c>
      <c r="N586" s="208" t="n">
        <v>30800</v>
      </c>
      <c r="O586" s="181" t="n">
        <v>0</v>
      </c>
      <c r="P586" s="181" t="n">
        <v>0</v>
      </c>
      <c r="Q586" s="209" t="n">
        <v>30800</v>
      </c>
      <c r="R586" s="176" t="n">
        <v>2019</v>
      </c>
    </row>
    <row r="587" customFormat="false" ht="12.75" hidden="false" customHeight="false" outlineLevel="0" collapsed="false">
      <c r="A587" s="176" t="n">
        <f aca="false">A586+1</f>
        <v>6</v>
      </c>
      <c r="B587" s="179" t="s">
        <v>1682</v>
      </c>
      <c r="C587" s="178" t="n">
        <v>1952</v>
      </c>
      <c r="D587" s="176"/>
      <c r="E587" s="179" t="s">
        <v>1677</v>
      </c>
      <c r="F587" s="176" t="n">
        <v>2</v>
      </c>
      <c r="G587" s="178" t="n">
        <v>1</v>
      </c>
      <c r="H587" s="181" t="n">
        <v>180</v>
      </c>
      <c r="I587" s="176"/>
      <c r="J587" s="176"/>
      <c r="K587" s="176" t="n">
        <v>180</v>
      </c>
      <c r="L587" s="176" t="n">
        <v>180</v>
      </c>
      <c r="M587" s="176" t="n">
        <v>2</v>
      </c>
      <c r="N587" s="208" t="n">
        <v>11650</v>
      </c>
      <c r="O587" s="181" t="n">
        <v>0</v>
      </c>
      <c r="P587" s="181" t="n">
        <v>0</v>
      </c>
      <c r="Q587" s="209" t="n">
        <v>11650</v>
      </c>
      <c r="R587" s="176" t="n">
        <v>2019</v>
      </c>
    </row>
    <row r="588" customFormat="false" ht="12.75" hidden="false" customHeight="false" outlineLevel="0" collapsed="false">
      <c r="A588" s="176" t="n">
        <f aca="false">A587+1</f>
        <v>7</v>
      </c>
      <c r="B588" s="179" t="s">
        <v>1683</v>
      </c>
      <c r="C588" s="178" t="n">
        <v>1961</v>
      </c>
      <c r="D588" s="176"/>
      <c r="E588" s="179" t="s">
        <v>1677</v>
      </c>
      <c r="F588" s="176" t="n">
        <v>2</v>
      </c>
      <c r="G588" s="178" t="n">
        <v>1</v>
      </c>
      <c r="H588" s="181" t="n">
        <v>321.3</v>
      </c>
      <c r="I588" s="176"/>
      <c r="J588" s="176"/>
      <c r="K588" s="176" t="n">
        <v>321.3</v>
      </c>
      <c r="L588" s="176" t="n">
        <v>198.8</v>
      </c>
      <c r="M588" s="176" t="n">
        <v>8</v>
      </c>
      <c r="N588" s="208" t="n">
        <v>20800</v>
      </c>
      <c r="O588" s="181" t="n">
        <v>0</v>
      </c>
      <c r="P588" s="181" t="n">
        <v>0</v>
      </c>
      <c r="Q588" s="209" t="n">
        <v>20800</v>
      </c>
      <c r="R588" s="176" t="n">
        <v>2019</v>
      </c>
    </row>
    <row r="589" customFormat="false" ht="12.75" hidden="false" customHeight="false" outlineLevel="0" collapsed="false">
      <c r="A589" s="176" t="n">
        <f aca="false">A588+1</f>
        <v>8</v>
      </c>
      <c r="B589" s="179" t="s">
        <v>1684</v>
      </c>
      <c r="C589" s="178" t="n">
        <v>1976</v>
      </c>
      <c r="D589" s="176"/>
      <c r="E589" s="179" t="s">
        <v>1677</v>
      </c>
      <c r="F589" s="176" t="n">
        <v>2</v>
      </c>
      <c r="G589" s="178" t="n">
        <v>2</v>
      </c>
      <c r="H589" s="181" t="n">
        <v>534.4</v>
      </c>
      <c r="I589" s="176"/>
      <c r="J589" s="176"/>
      <c r="K589" s="176" t="n">
        <v>532.7</v>
      </c>
      <c r="L589" s="176" t="n">
        <v>351.1</v>
      </c>
      <c r="M589" s="176" t="n">
        <v>18</v>
      </c>
      <c r="N589" s="208" t="n">
        <v>34600</v>
      </c>
      <c r="O589" s="181" t="n">
        <v>0</v>
      </c>
      <c r="P589" s="181" t="n">
        <v>0</v>
      </c>
      <c r="Q589" s="209" t="n">
        <v>34600</v>
      </c>
      <c r="R589" s="176" t="n">
        <v>2019</v>
      </c>
    </row>
    <row r="590" customFormat="false" ht="12.75" hidden="false" customHeight="false" outlineLevel="0" collapsed="false">
      <c r="A590" s="176" t="n">
        <f aca="false">A589+1</f>
        <v>9</v>
      </c>
      <c r="B590" s="179" t="s">
        <v>1685</v>
      </c>
      <c r="C590" s="178" t="n">
        <v>1936</v>
      </c>
      <c r="D590" s="176"/>
      <c r="E590" s="179" t="s">
        <v>1677</v>
      </c>
      <c r="F590" s="176" t="n">
        <v>2</v>
      </c>
      <c r="G590" s="178" t="n">
        <v>2</v>
      </c>
      <c r="H590" s="181" t="n">
        <v>560</v>
      </c>
      <c r="I590" s="176"/>
      <c r="J590" s="176"/>
      <c r="K590" s="176" t="n">
        <v>423.9</v>
      </c>
      <c r="L590" s="176" t="n">
        <v>372.3</v>
      </c>
      <c r="M590" s="176" t="n">
        <v>15</v>
      </c>
      <c r="N590" s="208" t="n">
        <v>36250</v>
      </c>
      <c r="O590" s="181" t="n">
        <v>0</v>
      </c>
      <c r="P590" s="181" t="n">
        <v>0</v>
      </c>
      <c r="Q590" s="209" t="n">
        <v>36250</v>
      </c>
      <c r="R590" s="176" t="n">
        <v>2019</v>
      </c>
    </row>
    <row r="591" customFormat="false" ht="12.75" hidden="false" customHeight="false" outlineLevel="0" collapsed="false">
      <c r="A591" s="176" t="n">
        <f aca="false">A590+1</f>
        <v>10</v>
      </c>
      <c r="B591" s="179" t="s">
        <v>1686</v>
      </c>
      <c r="C591" s="178" t="n">
        <v>1952</v>
      </c>
      <c r="D591" s="176"/>
      <c r="E591" s="179" t="s">
        <v>1677</v>
      </c>
      <c r="F591" s="176" t="n">
        <v>2</v>
      </c>
      <c r="G591" s="178" t="n">
        <v>1</v>
      </c>
      <c r="H591" s="181" t="n">
        <v>175.8</v>
      </c>
      <c r="I591" s="176"/>
      <c r="J591" s="176"/>
      <c r="K591" s="176" t="n">
        <v>140.7</v>
      </c>
      <c r="L591" s="176" t="n">
        <v>140.7</v>
      </c>
      <c r="M591" s="176" t="n">
        <v>4</v>
      </c>
      <c r="N591" s="208" t="n">
        <v>11400</v>
      </c>
      <c r="O591" s="181" t="n">
        <v>0</v>
      </c>
      <c r="P591" s="181" t="n">
        <v>0</v>
      </c>
      <c r="Q591" s="209" t="n">
        <v>11400</v>
      </c>
      <c r="R591" s="176" t="n">
        <v>2019</v>
      </c>
    </row>
    <row r="592" customFormat="false" ht="12.75" hidden="false" customHeight="false" outlineLevel="0" collapsed="false">
      <c r="A592" s="176" t="n">
        <f aca="false">A591+1</f>
        <v>11</v>
      </c>
      <c r="B592" s="179" t="s">
        <v>1687</v>
      </c>
      <c r="C592" s="178" t="n">
        <v>1953</v>
      </c>
      <c r="D592" s="176"/>
      <c r="E592" s="179" t="s">
        <v>1677</v>
      </c>
      <c r="F592" s="176" t="n">
        <v>2</v>
      </c>
      <c r="G592" s="178" t="n">
        <v>2</v>
      </c>
      <c r="H592" s="181" t="n">
        <v>380.3</v>
      </c>
      <c r="I592" s="176"/>
      <c r="J592" s="176"/>
      <c r="K592" s="176" t="n">
        <v>380.3</v>
      </c>
      <c r="L592" s="176" t="n">
        <v>380.3</v>
      </c>
      <c r="M592" s="176" t="n">
        <v>8</v>
      </c>
      <c r="N592" s="208" t="n">
        <v>24600</v>
      </c>
      <c r="O592" s="181" t="n">
        <v>0</v>
      </c>
      <c r="P592" s="181" t="n">
        <v>0</v>
      </c>
      <c r="Q592" s="209" t="n">
        <v>24600</v>
      </c>
      <c r="R592" s="176" t="n">
        <v>2019</v>
      </c>
    </row>
    <row r="593" customFormat="false" ht="12.75" hidden="false" customHeight="false" outlineLevel="0" collapsed="false">
      <c r="A593" s="176" t="n">
        <f aca="false">A592+1</f>
        <v>12</v>
      </c>
      <c r="B593" s="179" t="s">
        <v>1688</v>
      </c>
      <c r="C593" s="178" t="n">
        <v>1952</v>
      </c>
      <c r="D593" s="176"/>
      <c r="E593" s="179" t="s">
        <v>1677</v>
      </c>
      <c r="F593" s="176" t="n">
        <v>2</v>
      </c>
      <c r="G593" s="178" t="n">
        <v>2</v>
      </c>
      <c r="H593" s="181" t="n">
        <v>367</v>
      </c>
      <c r="I593" s="176"/>
      <c r="J593" s="176"/>
      <c r="K593" s="176" t="n">
        <v>367</v>
      </c>
      <c r="L593" s="176" t="n">
        <v>229.1</v>
      </c>
      <c r="M593" s="176" t="n">
        <v>13</v>
      </c>
      <c r="N593" s="208" t="n">
        <v>23750</v>
      </c>
      <c r="O593" s="181" t="n">
        <v>0</v>
      </c>
      <c r="P593" s="181" t="n">
        <v>0</v>
      </c>
      <c r="Q593" s="209" t="n">
        <v>23750</v>
      </c>
      <c r="R593" s="176" t="n">
        <v>2019</v>
      </c>
    </row>
    <row r="594" customFormat="false" ht="12.75" hidden="false" customHeight="false" outlineLevel="0" collapsed="false">
      <c r="A594" s="176" t="n">
        <f aca="false">A593+1</f>
        <v>13</v>
      </c>
      <c r="B594" s="179" t="s">
        <v>1689</v>
      </c>
      <c r="C594" s="178" t="n">
        <v>1963</v>
      </c>
      <c r="D594" s="176"/>
      <c r="E594" s="179" t="s">
        <v>1677</v>
      </c>
      <c r="F594" s="176" t="n">
        <v>2</v>
      </c>
      <c r="G594" s="178" t="n">
        <v>2</v>
      </c>
      <c r="H594" s="181" t="n">
        <v>338.8</v>
      </c>
      <c r="I594" s="176"/>
      <c r="J594" s="176"/>
      <c r="K594" s="176" t="n">
        <v>338.8</v>
      </c>
      <c r="L594" s="176" t="n">
        <v>338.8</v>
      </c>
      <c r="M594" s="176" t="n">
        <v>8</v>
      </c>
      <c r="N594" s="208" t="n">
        <v>21950</v>
      </c>
      <c r="O594" s="181" t="n">
        <v>0</v>
      </c>
      <c r="P594" s="181" t="n">
        <v>0</v>
      </c>
      <c r="Q594" s="209" t="n">
        <v>21950</v>
      </c>
      <c r="R594" s="176" t="n">
        <v>2019</v>
      </c>
    </row>
    <row r="595" customFormat="false" ht="12.75" hidden="false" customHeight="false" outlineLevel="0" collapsed="false">
      <c r="A595" s="176" t="n">
        <f aca="false">A594+1</f>
        <v>14</v>
      </c>
      <c r="B595" s="179" t="s">
        <v>1690</v>
      </c>
      <c r="C595" s="178" t="n">
        <v>1962</v>
      </c>
      <c r="D595" s="176"/>
      <c r="E595" s="179" t="s">
        <v>1677</v>
      </c>
      <c r="F595" s="176" t="n">
        <v>2</v>
      </c>
      <c r="G595" s="178" t="n">
        <v>1</v>
      </c>
      <c r="H595" s="181" t="n">
        <v>335</v>
      </c>
      <c r="I595" s="176"/>
      <c r="J595" s="176"/>
      <c r="K595" s="176" t="n">
        <v>335</v>
      </c>
      <c r="L595" s="176" t="n">
        <v>246.7</v>
      </c>
      <c r="M595" s="176" t="n">
        <v>7</v>
      </c>
      <c r="N595" s="208" t="n">
        <v>21680</v>
      </c>
      <c r="O595" s="181" t="n">
        <v>0</v>
      </c>
      <c r="P595" s="181" t="n">
        <v>0</v>
      </c>
      <c r="Q595" s="209" t="n">
        <v>21680</v>
      </c>
      <c r="R595" s="176" t="n">
        <v>2019</v>
      </c>
    </row>
    <row r="596" customFormat="false" ht="12.75" hidden="false" customHeight="false" outlineLevel="0" collapsed="false">
      <c r="A596" s="176" t="n">
        <f aca="false">A595+1</f>
        <v>15</v>
      </c>
      <c r="B596" s="179" t="s">
        <v>1691</v>
      </c>
      <c r="C596" s="178" t="n">
        <v>1962</v>
      </c>
      <c r="D596" s="176"/>
      <c r="E596" s="179" t="s">
        <v>1677</v>
      </c>
      <c r="F596" s="176" t="n">
        <v>2</v>
      </c>
      <c r="G596" s="178" t="n">
        <v>1</v>
      </c>
      <c r="H596" s="181" t="n">
        <v>335</v>
      </c>
      <c r="I596" s="176"/>
      <c r="J596" s="176"/>
      <c r="K596" s="176" t="n">
        <v>335</v>
      </c>
      <c r="L596" s="176" t="n">
        <v>243.6</v>
      </c>
      <c r="M596" s="176" t="n">
        <v>8</v>
      </c>
      <c r="N596" s="208" t="n">
        <v>21680</v>
      </c>
      <c r="O596" s="181" t="n">
        <v>0</v>
      </c>
      <c r="P596" s="181" t="n">
        <v>0</v>
      </c>
      <c r="Q596" s="209" t="n">
        <v>21680</v>
      </c>
      <c r="R596" s="176" t="n">
        <v>2019</v>
      </c>
    </row>
    <row r="597" customFormat="false" ht="12.75" hidden="false" customHeight="false" outlineLevel="0" collapsed="false">
      <c r="A597" s="176" t="n">
        <f aca="false">A596+1</f>
        <v>16</v>
      </c>
      <c r="B597" s="179" t="s">
        <v>1692</v>
      </c>
      <c r="C597" s="178" t="n">
        <v>1964</v>
      </c>
      <c r="D597" s="176"/>
      <c r="E597" s="179" t="s">
        <v>1677</v>
      </c>
      <c r="F597" s="176" t="n">
        <v>2</v>
      </c>
      <c r="G597" s="178" t="n">
        <v>1</v>
      </c>
      <c r="H597" s="181" t="n">
        <v>370.48</v>
      </c>
      <c r="I597" s="176"/>
      <c r="J597" s="176"/>
      <c r="K597" s="176" t="n">
        <v>370.48</v>
      </c>
      <c r="L597" s="176" t="n">
        <v>288.8</v>
      </c>
      <c r="M597" s="176" t="n">
        <v>8</v>
      </c>
      <c r="N597" s="208" t="n">
        <v>24000</v>
      </c>
      <c r="O597" s="181" t="n">
        <v>0</v>
      </c>
      <c r="P597" s="181" t="n">
        <v>0</v>
      </c>
      <c r="Q597" s="209" t="n">
        <v>24000</v>
      </c>
      <c r="R597" s="176" t="n">
        <v>2019</v>
      </c>
    </row>
    <row r="598" customFormat="false" ht="12.75" hidden="false" customHeight="false" outlineLevel="0" collapsed="false">
      <c r="A598" s="176" t="n">
        <f aca="false">A597+1</f>
        <v>17</v>
      </c>
      <c r="B598" s="179" t="s">
        <v>1693</v>
      </c>
      <c r="C598" s="178" t="n">
        <v>1963</v>
      </c>
      <c r="D598" s="176"/>
      <c r="E598" s="179" t="s">
        <v>1677</v>
      </c>
      <c r="F598" s="176" t="n">
        <v>2</v>
      </c>
      <c r="G598" s="178" t="n">
        <v>1</v>
      </c>
      <c r="H598" s="181" t="n">
        <v>324.9</v>
      </c>
      <c r="I598" s="176"/>
      <c r="J598" s="176"/>
      <c r="K598" s="176" t="n">
        <v>291.6</v>
      </c>
      <c r="L598" s="176" t="n">
        <v>276.8</v>
      </c>
      <c r="M598" s="176" t="n">
        <v>8</v>
      </c>
      <c r="N598" s="208" t="n">
        <v>21030</v>
      </c>
      <c r="O598" s="181" t="n">
        <v>0</v>
      </c>
      <c r="P598" s="181" t="n">
        <v>0</v>
      </c>
      <c r="Q598" s="209" t="n">
        <v>21030</v>
      </c>
      <c r="R598" s="176" t="n">
        <v>2019</v>
      </c>
    </row>
    <row r="599" customFormat="false" ht="12.75" hidden="false" customHeight="false" outlineLevel="0" collapsed="false">
      <c r="A599" s="176" t="n">
        <f aca="false">A598+1</f>
        <v>18</v>
      </c>
      <c r="B599" s="179" t="s">
        <v>1694</v>
      </c>
      <c r="C599" s="178" t="n">
        <v>1964</v>
      </c>
      <c r="D599" s="176"/>
      <c r="E599" s="179" t="s">
        <v>1677</v>
      </c>
      <c r="F599" s="176" t="n">
        <v>2</v>
      </c>
      <c r="G599" s="178" t="n">
        <v>1</v>
      </c>
      <c r="H599" s="181" t="n">
        <v>328.8</v>
      </c>
      <c r="I599" s="176"/>
      <c r="J599" s="176"/>
      <c r="K599" s="176" t="n">
        <v>328.8</v>
      </c>
      <c r="L599" s="176" t="n">
        <v>202.4</v>
      </c>
      <c r="M599" s="176" t="n">
        <v>11</v>
      </c>
      <c r="N599" s="208" t="n">
        <v>21280</v>
      </c>
      <c r="O599" s="181" t="n">
        <v>0</v>
      </c>
      <c r="P599" s="181" t="n">
        <v>0</v>
      </c>
      <c r="Q599" s="209" t="n">
        <v>21280</v>
      </c>
      <c r="R599" s="176" t="n">
        <v>2019</v>
      </c>
    </row>
    <row r="600" customFormat="false" ht="12.75" hidden="false" customHeight="false" outlineLevel="0" collapsed="false">
      <c r="A600" s="176" t="n">
        <f aca="false">A599+1</f>
        <v>19</v>
      </c>
      <c r="B600" s="179" t="s">
        <v>1695</v>
      </c>
      <c r="C600" s="178" t="n">
        <v>1963</v>
      </c>
      <c r="D600" s="176"/>
      <c r="E600" s="179" t="s">
        <v>1677</v>
      </c>
      <c r="F600" s="176" t="n">
        <v>2</v>
      </c>
      <c r="G600" s="178" t="n">
        <v>1</v>
      </c>
      <c r="H600" s="181" t="n">
        <v>326.1</v>
      </c>
      <c r="I600" s="176"/>
      <c r="J600" s="176"/>
      <c r="K600" s="176" t="n">
        <v>326.1</v>
      </c>
      <c r="L600" s="176" t="n">
        <v>250.04</v>
      </c>
      <c r="M600" s="176" t="n">
        <v>11</v>
      </c>
      <c r="N600" s="208" t="n">
        <v>21100</v>
      </c>
      <c r="O600" s="181" t="n">
        <v>0</v>
      </c>
      <c r="P600" s="181" t="n">
        <v>0</v>
      </c>
      <c r="Q600" s="209" t="n">
        <v>21100</v>
      </c>
      <c r="R600" s="176" t="n">
        <v>2019</v>
      </c>
    </row>
    <row r="601" customFormat="false" ht="12.75" hidden="false" customHeight="false" outlineLevel="0" collapsed="false">
      <c r="A601" s="176" t="n">
        <f aca="false">A600+1</f>
        <v>20</v>
      </c>
      <c r="B601" s="179" t="s">
        <v>1696</v>
      </c>
      <c r="C601" s="178" t="n">
        <v>1958</v>
      </c>
      <c r="D601" s="176"/>
      <c r="E601" s="179" t="s">
        <v>1677</v>
      </c>
      <c r="F601" s="176" t="n">
        <v>2</v>
      </c>
      <c r="G601" s="178" t="n">
        <v>1</v>
      </c>
      <c r="H601" s="181" t="n">
        <v>397.2</v>
      </c>
      <c r="I601" s="176"/>
      <c r="J601" s="176"/>
      <c r="K601" s="176" t="n">
        <v>333.01</v>
      </c>
      <c r="L601" s="176" t="n">
        <v>333.01</v>
      </c>
      <c r="M601" s="176" t="n">
        <v>8</v>
      </c>
      <c r="N601" s="208" t="n">
        <v>25700</v>
      </c>
      <c r="O601" s="181" t="n">
        <v>0</v>
      </c>
      <c r="P601" s="181" t="n">
        <v>0</v>
      </c>
      <c r="Q601" s="209" t="n">
        <v>25700</v>
      </c>
      <c r="R601" s="176" t="n">
        <v>2019</v>
      </c>
    </row>
    <row r="602" customFormat="false" ht="12.75" hidden="false" customHeight="false" outlineLevel="0" collapsed="false">
      <c r="A602" s="176" t="n">
        <f aca="false">A601+1</f>
        <v>21</v>
      </c>
      <c r="B602" s="179" t="s">
        <v>1697</v>
      </c>
      <c r="C602" s="178" t="n">
        <v>1960</v>
      </c>
      <c r="D602" s="176"/>
      <c r="E602" s="179" t="s">
        <v>1677</v>
      </c>
      <c r="F602" s="176" t="n">
        <v>2</v>
      </c>
      <c r="G602" s="178" t="n">
        <v>1</v>
      </c>
      <c r="H602" s="181" t="n">
        <v>221.6</v>
      </c>
      <c r="I602" s="176"/>
      <c r="J602" s="176"/>
      <c r="K602" s="176" t="n">
        <v>221.6</v>
      </c>
      <c r="L602" s="176" t="n">
        <v>85.1</v>
      </c>
      <c r="M602" s="176" t="n">
        <v>9</v>
      </c>
      <c r="N602" s="208" t="n">
        <v>14350</v>
      </c>
      <c r="O602" s="181" t="n">
        <v>0</v>
      </c>
      <c r="P602" s="181" t="n">
        <v>0</v>
      </c>
      <c r="Q602" s="209" t="n">
        <v>14350</v>
      </c>
      <c r="R602" s="176" t="n">
        <v>2019</v>
      </c>
    </row>
    <row r="603" customFormat="false" ht="12.75" hidden="false" customHeight="false" outlineLevel="0" collapsed="false">
      <c r="A603" s="176" t="n">
        <f aca="false">A602+1</f>
        <v>22</v>
      </c>
      <c r="B603" s="179" t="s">
        <v>1698</v>
      </c>
      <c r="C603" s="178" t="n">
        <v>1967</v>
      </c>
      <c r="D603" s="176"/>
      <c r="E603" s="179" t="s">
        <v>1677</v>
      </c>
      <c r="F603" s="176" t="n">
        <v>2</v>
      </c>
      <c r="G603" s="178" t="n">
        <v>1</v>
      </c>
      <c r="H603" s="181" t="n">
        <v>322.4</v>
      </c>
      <c r="I603" s="176"/>
      <c r="J603" s="176"/>
      <c r="K603" s="176" t="n">
        <v>307.6</v>
      </c>
      <c r="L603" s="176" t="n">
        <v>307.6</v>
      </c>
      <c r="M603" s="176" t="n">
        <v>9</v>
      </c>
      <c r="N603" s="208" t="n">
        <v>20870</v>
      </c>
      <c r="O603" s="181" t="n">
        <v>0</v>
      </c>
      <c r="P603" s="181" t="n">
        <v>0</v>
      </c>
      <c r="Q603" s="209" t="n">
        <v>20870</v>
      </c>
      <c r="R603" s="176" t="n">
        <v>2019</v>
      </c>
    </row>
    <row r="604" customFormat="false" ht="12.75" hidden="false" customHeight="false" outlineLevel="0" collapsed="false">
      <c r="A604" s="176" t="n">
        <f aca="false">A603+1</f>
        <v>23</v>
      </c>
      <c r="B604" s="179" t="s">
        <v>1699</v>
      </c>
      <c r="C604" s="178" t="n">
        <v>1979</v>
      </c>
      <c r="D604" s="176"/>
      <c r="E604" s="179" t="s">
        <v>1677</v>
      </c>
      <c r="F604" s="176" t="n">
        <v>2</v>
      </c>
      <c r="G604" s="178" t="n">
        <v>2</v>
      </c>
      <c r="H604" s="181" t="n">
        <v>495.3</v>
      </c>
      <c r="I604" s="176"/>
      <c r="J604" s="176"/>
      <c r="K604" s="176" t="n">
        <v>495.3</v>
      </c>
      <c r="L604" s="176" t="n">
        <v>377.5</v>
      </c>
      <c r="M604" s="176" t="n">
        <v>12</v>
      </c>
      <c r="N604" s="208" t="n">
        <v>32050</v>
      </c>
      <c r="O604" s="181" t="n">
        <v>0</v>
      </c>
      <c r="P604" s="181" t="n">
        <v>0</v>
      </c>
      <c r="Q604" s="209" t="n">
        <v>32050</v>
      </c>
      <c r="R604" s="176" t="n">
        <v>2019</v>
      </c>
    </row>
    <row r="605" customFormat="false" ht="12.75" hidden="false" customHeight="false" outlineLevel="0" collapsed="false">
      <c r="A605" s="176" t="n">
        <f aca="false">A604+1</f>
        <v>24</v>
      </c>
      <c r="B605" s="179" t="s">
        <v>1700</v>
      </c>
      <c r="C605" s="178" t="n">
        <v>1963</v>
      </c>
      <c r="D605" s="176"/>
      <c r="E605" s="179" t="s">
        <v>1677</v>
      </c>
      <c r="F605" s="176" t="n">
        <v>2</v>
      </c>
      <c r="G605" s="178" t="n">
        <v>2</v>
      </c>
      <c r="H605" s="181" t="n">
        <v>504.7</v>
      </c>
      <c r="I605" s="176"/>
      <c r="J605" s="176"/>
      <c r="K605" s="176" t="n">
        <v>504.7</v>
      </c>
      <c r="L605" s="176" t="n">
        <v>332.3</v>
      </c>
      <c r="M605" s="176" t="n">
        <v>16</v>
      </c>
      <c r="N605" s="208" t="n">
        <v>32670</v>
      </c>
      <c r="O605" s="181" t="n">
        <v>0</v>
      </c>
      <c r="P605" s="181" t="n">
        <v>0</v>
      </c>
      <c r="Q605" s="209" t="n">
        <v>32670</v>
      </c>
      <c r="R605" s="176" t="n">
        <v>2019</v>
      </c>
    </row>
    <row r="606" customFormat="false" ht="12.75" hidden="false" customHeight="false" outlineLevel="0" collapsed="false">
      <c r="A606" s="176" t="n">
        <f aca="false">A605+1</f>
        <v>25</v>
      </c>
      <c r="B606" s="179" t="s">
        <v>1701</v>
      </c>
      <c r="C606" s="178" t="n">
        <v>1968</v>
      </c>
      <c r="D606" s="176"/>
      <c r="E606" s="179" t="s">
        <v>1677</v>
      </c>
      <c r="F606" s="176" t="n">
        <v>2</v>
      </c>
      <c r="G606" s="178" t="n">
        <v>1</v>
      </c>
      <c r="H606" s="181" t="n">
        <v>320.8</v>
      </c>
      <c r="I606" s="176"/>
      <c r="J606" s="176"/>
      <c r="K606" s="176" t="n">
        <v>320.8</v>
      </c>
      <c r="L606" s="176" t="n">
        <v>199.1</v>
      </c>
      <c r="M606" s="176" t="n">
        <v>12</v>
      </c>
      <c r="N606" s="208" t="n">
        <v>20760</v>
      </c>
      <c r="O606" s="181" t="n">
        <v>0</v>
      </c>
      <c r="P606" s="181" t="n">
        <v>0</v>
      </c>
      <c r="Q606" s="209" t="n">
        <v>20760</v>
      </c>
      <c r="R606" s="176" t="n">
        <v>2019</v>
      </c>
    </row>
    <row r="607" customFormat="false" ht="12.75" hidden="false" customHeight="false" outlineLevel="0" collapsed="false">
      <c r="A607" s="176" t="n">
        <f aca="false">A606+1</f>
        <v>26</v>
      </c>
      <c r="B607" s="179" t="s">
        <v>1702</v>
      </c>
      <c r="C607" s="178" t="n">
        <v>1968</v>
      </c>
      <c r="D607" s="176"/>
      <c r="E607" s="179" t="s">
        <v>1677</v>
      </c>
      <c r="F607" s="176" t="n">
        <v>2</v>
      </c>
      <c r="G607" s="178" t="n">
        <v>1</v>
      </c>
      <c r="H607" s="181" t="n">
        <v>314.3</v>
      </c>
      <c r="I607" s="176"/>
      <c r="J607" s="176"/>
      <c r="K607" s="176" t="n">
        <v>314.3</v>
      </c>
      <c r="L607" s="176" t="n">
        <v>277.2</v>
      </c>
      <c r="M607" s="176" t="n">
        <v>8</v>
      </c>
      <c r="N607" s="208" t="n">
        <v>20340</v>
      </c>
      <c r="O607" s="181" t="n">
        <v>0</v>
      </c>
      <c r="P607" s="181" t="n">
        <v>0</v>
      </c>
      <c r="Q607" s="209" t="n">
        <v>20340</v>
      </c>
      <c r="R607" s="176" t="n">
        <v>2019</v>
      </c>
    </row>
    <row r="608" customFormat="false" ht="12.75" hidden="false" customHeight="false" outlineLevel="0" collapsed="false">
      <c r="A608" s="176" t="n">
        <f aca="false">A607+1</f>
        <v>27</v>
      </c>
      <c r="B608" s="179" t="s">
        <v>1703</v>
      </c>
      <c r="C608" s="178" t="n">
        <v>1974</v>
      </c>
      <c r="D608" s="176"/>
      <c r="E608" s="179" t="s">
        <v>1677</v>
      </c>
      <c r="F608" s="176" t="n">
        <v>2</v>
      </c>
      <c r="G608" s="178" t="n">
        <v>2</v>
      </c>
      <c r="H608" s="181" t="n">
        <v>510</v>
      </c>
      <c r="I608" s="176"/>
      <c r="J608" s="176"/>
      <c r="K608" s="176" t="n">
        <v>510</v>
      </c>
      <c r="L608" s="176" t="n">
        <v>375.1</v>
      </c>
      <c r="M608" s="176" t="n">
        <v>12</v>
      </c>
      <c r="N608" s="208" t="n">
        <v>33000</v>
      </c>
      <c r="O608" s="181" t="n">
        <v>0</v>
      </c>
      <c r="P608" s="181" t="n">
        <v>0</v>
      </c>
      <c r="Q608" s="209" t="n">
        <v>33000</v>
      </c>
      <c r="R608" s="176" t="n">
        <v>2019</v>
      </c>
    </row>
    <row r="609" customFormat="false" ht="12.75" hidden="false" customHeight="false" outlineLevel="0" collapsed="false">
      <c r="A609" s="176" t="n">
        <f aca="false">A608+1</f>
        <v>28</v>
      </c>
      <c r="B609" s="179" t="s">
        <v>1704</v>
      </c>
      <c r="C609" s="178" t="n">
        <v>1969</v>
      </c>
      <c r="D609" s="176"/>
      <c r="E609" s="179" t="s">
        <v>1677</v>
      </c>
      <c r="F609" s="176" t="n">
        <v>2</v>
      </c>
      <c r="G609" s="178" t="n">
        <v>2</v>
      </c>
      <c r="H609" s="181" t="n">
        <v>498.1</v>
      </c>
      <c r="I609" s="176"/>
      <c r="J609" s="176"/>
      <c r="K609" s="176" t="n">
        <v>496.8</v>
      </c>
      <c r="L609" s="176" t="n">
        <v>367.4</v>
      </c>
      <c r="M609" s="176" t="n">
        <v>10</v>
      </c>
      <c r="N609" s="208" t="n">
        <v>32250</v>
      </c>
      <c r="O609" s="181" t="n">
        <v>0</v>
      </c>
      <c r="P609" s="181" t="n">
        <v>0</v>
      </c>
      <c r="Q609" s="209" t="n">
        <v>32250</v>
      </c>
      <c r="R609" s="176" t="n">
        <v>2019</v>
      </c>
    </row>
    <row r="610" customFormat="false" ht="12.75" hidden="false" customHeight="false" outlineLevel="0" collapsed="false">
      <c r="A610" s="176" t="n">
        <f aca="false">A609+1</f>
        <v>29</v>
      </c>
      <c r="B610" s="179" t="s">
        <v>1705</v>
      </c>
      <c r="C610" s="178" t="n">
        <v>1967</v>
      </c>
      <c r="D610" s="176"/>
      <c r="E610" s="179" t="s">
        <v>1677</v>
      </c>
      <c r="F610" s="176" t="n">
        <v>2</v>
      </c>
      <c r="G610" s="178" t="n">
        <v>2</v>
      </c>
      <c r="H610" s="181" t="n">
        <v>501.6</v>
      </c>
      <c r="I610" s="176"/>
      <c r="J610" s="176"/>
      <c r="K610" s="176" t="n">
        <v>499.7</v>
      </c>
      <c r="L610" s="176" t="n">
        <v>363.2</v>
      </c>
      <c r="M610" s="176" t="n">
        <v>3</v>
      </c>
      <c r="N610" s="208" t="n">
        <v>32470</v>
      </c>
      <c r="O610" s="181" t="n">
        <v>0</v>
      </c>
      <c r="P610" s="181" t="n">
        <v>0</v>
      </c>
      <c r="Q610" s="209" t="n">
        <v>32470</v>
      </c>
      <c r="R610" s="176" t="n">
        <v>2019</v>
      </c>
    </row>
    <row r="611" customFormat="false" ht="12.75" hidden="false" customHeight="false" outlineLevel="0" collapsed="false">
      <c r="A611" s="176" t="n">
        <f aca="false">A610+1</f>
        <v>30</v>
      </c>
      <c r="B611" s="179" t="s">
        <v>1706</v>
      </c>
      <c r="C611" s="178"/>
      <c r="D611" s="176"/>
      <c r="E611" s="179" t="s">
        <v>1677</v>
      </c>
      <c r="F611" s="176" t="n">
        <v>2</v>
      </c>
      <c r="G611" s="178" t="n">
        <v>2</v>
      </c>
      <c r="H611" s="181" t="n">
        <v>375.5</v>
      </c>
      <c r="I611" s="176"/>
      <c r="J611" s="176"/>
      <c r="K611" s="176" t="n">
        <v>358.3</v>
      </c>
      <c r="L611" s="176" t="n">
        <v>333.1</v>
      </c>
      <c r="M611" s="176" t="n">
        <v>9</v>
      </c>
      <c r="N611" s="208" t="n">
        <v>24300</v>
      </c>
      <c r="O611" s="181" t="n">
        <v>0</v>
      </c>
      <c r="P611" s="181" t="n">
        <v>0</v>
      </c>
      <c r="Q611" s="209" t="n">
        <v>24300</v>
      </c>
      <c r="R611" s="176" t="n">
        <v>2019</v>
      </c>
    </row>
    <row r="612" customFormat="false" ht="12.75" hidden="false" customHeight="false" outlineLevel="0" collapsed="false">
      <c r="A612" s="176" t="n">
        <f aca="false">A611+1</f>
        <v>31</v>
      </c>
      <c r="B612" s="179" t="s">
        <v>1707</v>
      </c>
      <c r="C612" s="178" t="n">
        <v>1964</v>
      </c>
      <c r="D612" s="176"/>
      <c r="E612" s="179" t="s">
        <v>1677</v>
      </c>
      <c r="F612" s="176" t="n">
        <v>2</v>
      </c>
      <c r="G612" s="178" t="n">
        <v>1</v>
      </c>
      <c r="H612" s="181" t="n">
        <v>409.3</v>
      </c>
      <c r="I612" s="176"/>
      <c r="J612" s="176"/>
      <c r="K612" s="176" t="n">
        <v>393.6</v>
      </c>
      <c r="L612" s="176" t="n">
        <v>346.6</v>
      </c>
      <c r="M612" s="176" t="n">
        <v>6</v>
      </c>
      <c r="N612" s="208" t="n">
        <v>26500</v>
      </c>
      <c r="O612" s="181" t="n">
        <v>0</v>
      </c>
      <c r="P612" s="181" t="n">
        <v>0</v>
      </c>
      <c r="Q612" s="209" t="n">
        <v>26500</v>
      </c>
      <c r="R612" s="176" t="n">
        <v>2019</v>
      </c>
    </row>
    <row r="613" customFormat="false" ht="12.75" hidden="false" customHeight="false" outlineLevel="0" collapsed="false">
      <c r="A613" s="176" t="n">
        <f aca="false">A612+1</f>
        <v>32</v>
      </c>
      <c r="B613" s="179" t="s">
        <v>1708</v>
      </c>
      <c r="C613" s="178" t="n">
        <v>1978</v>
      </c>
      <c r="D613" s="176"/>
      <c r="E613" s="179" t="s">
        <v>1677</v>
      </c>
      <c r="F613" s="176" t="n">
        <v>2</v>
      </c>
      <c r="G613" s="178" t="n">
        <v>1</v>
      </c>
      <c r="H613" s="181" t="n">
        <v>421.9</v>
      </c>
      <c r="I613" s="176"/>
      <c r="J613" s="176"/>
      <c r="K613" s="176" t="n">
        <v>352.7</v>
      </c>
      <c r="L613" s="176" t="n">
        <v>283.8</v>
      </c>
      <c r="M613" s="176" t="n">
        <v>10</v>
      </c>
      <c r="N613" s="208" t="n">
        <v>27300</v>
      </c>
      <c r="O613" s="181" t="n">
        <v>0</v>
      </c>
      <c r="P613" s="181" t="n">
        <v>0</v>
      </c>
      <c r="Q613" s="209" t="n">
        <v>27300</v>
      </c>
      <c r="R613" s="176" t="n">
        <v>2019</v>
      </c>
    </row>
    <row r="614" customFormat="false" ht="12.75" hidden="false" customHeight="false" outlineLevel="0" collapsed="false">
      <c r="A614" s="176" t="n">
        <f aca="false">A613+1</f>
        <v>33</v>
      </c>
      <c r="B614" s="179" t="s">
        <v>1709</v>
      </c>
      <c r="C614" s="178" t="n">
        <v>1950</v>
      </c>
      <c r="D614" s="176"/>
      <c r="E614" s="179" t="s">
        <v>1677</v>
      </c>
      <c r="F614" s="176" t="n">
        <v>2</v>
      </c>
      <c r="G614" s="178" t="n">
        <v>1</v>
      </c>
      <c r="H614" s="181" t="n">
        <v>371.4</v>
      </c>
      <c r="I614" s="176"/>
      <c r="J614" s="176"/>
      <c r="K614" s="176" t="n">
        <v>371.4</v>
      </c>
      <c r="L614" s="176" t="n">
        <v>371.4</v>
      </c>
      <c r="M614" s="176" t="n">
        <v>8</v>
      </c>
      <c r="N614" s="208" t="n">
        <v>24035</v>
      </c>
      <c r="O614" s="181" t="n">
        <v>0</v>
      </c>
      <c r="P614" s="181" t="n">
        <v>0</v>
      </c>
      <c r="Q614" s="209" t="n">
        <v>24035</v>
      </c>
      <c r="R614" s="176" t="n">
        <v>2019</v>
      </c>
    </row>
    <row r="615" customFormat="false" ht="12.75" hidden="false" customHeight="false" outlineLevel="0" collapsed="false">
      <c r="A615" s="176" t="n">
        <f aca="false">A614+1</f>
        <v>34</v>
      </c>
      <c r="B615" s="179" t="s">
        <v>1710</v>
      </c>
      <c r="C615" s="178" t="n">
        <v>1967</v>
      </c>
      <c r="D615" s="176"/>
      <c r="E615" s="179" t="s">
        <v>1677</v>
      </c>
      <c r="F615" s="176" t="n">
        <v>2</v>
      </c>
      <c r="G615" s="178" t="n">
        <v>2</v>
      </c>
      <c r="H615" s="181" t="n">
        <v>491.4</v>
      </c>
      <c r="I615" s="176"/>
      <c r="J615" s="176"/>
      <c r="K615" s="176" t="n">
        <v>491.4</v>
      </c>
      <c r="L615" s="176" t="n">
        <v>382.2</v>
      </c>
      <c r="M615" s="176" t="n">
        <v>16</v>
      </c>
      <c r="N615" s="208" t="n">
        <v>31800</v>
      </c>
      <c r="O615" s="181" t="n">
        <v>0</v>
      </c>
      <c r="P615" s="181" t="n">
        <v>0</v>
      </c>
      <c r="Q615" s="209" t="n">
        <v>31800</v>
      </c>
      <c r="R615" s="176" t="n">
        <v>2019</v>
      </c>
    </row>
    <row r="616" customFormat="false" ht="12.75" hidden="false" customHeight="false" outlineLevel="0" collapsed="false">
      <c r="A616" s="176" t="n">
        <f aca="false">A615+1</f>
        <v>35</v>
      </c>
      <c r="B616" s="179" t="s">
        <v>1711</v>
      </c>
      <c r="C616" s="178" t="n">
        <v>1958</v>
      </c>
      <c r="D616" s="176"/>
      <c r="E616" s="179" t="s">
        <v>1677</v>
      </c>
      <c r="F616" s="176" t="n">
        <v>2</v>
      </c>
      <c r="G616" s="178" t="n">
        <v>2</v>
      </c>
      <c r="H616" s="181" t="n">
        <v>506.1</v>
      </c>
      <c r="I616" s="176"/>
      <c r="J616" s="176"/>
      <c r="K616" s="176" t="n">
        <v>495.85</v>
      </c>
      <c r="L616" s="176" t="n">
        <v>430.8</v>
      </c>
      <c r="M616" s="176" t="n">
        <v>16</v>
      </c>
      <c r="N616" s="208" t="n">
        <v>32750</v>
      </c>
      <c r="O616" s="181" t="n">
        <v>0</v>
      </c>
      <c r="P616" s="181" t="n">
        <v>0</v>
      </c>
      <c r="Q616" s="209" t="n">
        <v>32750</v>
      </c>
      <c r="R616" s="176" t="n">
        <v>2019</v>
      </c>
    </row>
    <row r="617" customFormat="false" ht="12.75" hidden="false" customHeight="false" outlineLevel="0" collapsed="false">
      <c r="A617" s="176" t="n">
        <f aca="false">A616+1</f>
        <v>36</v>
      </c>
      <c r="B617" s="179" t="s">
        <v>1712</v>
      </c>
      <c r="C617" s="178" t="n">
        <v>1960</v>
      </c>
      <c r="D617" s="176"/>
      <c r="E617" s="179" t="s">
        <v>1677</v>
      </c>
      <c r="F617" s="176" t="n">
        <v>2</v>
      </c>
      <c r="G617" s="178" t="n">
        <v>1</v>
      </c>
      <c r="H617" s="181" t="n">
        <v>326.5</v>
      </c>
      <c r="I617" s="176"/>
      <c r="J617" s="176"/>
      <c r="K617" s="176" t="n">
        <v>326.5</v>
      </c>
      <c r="L617" s="176" t="n">
        <v>239.7</v>
      </c>
      <c r="M617" s="176" t="n">
        <v>11</v>
      </c>
      <c r="N617" s="208" t="n">
        <v>21130</v>
      </c>
      <c r="O617" s="181" t="n">
        <v>0</v>
      </c>
      <c r="P617" s="181" t="n">
        <v>0</v>
      </c>
      <c r="Q617" s="209" t="n">
        <v>21130</v>
      </c>
      <c r="R617" s="176" t="n">
        <v>2019</v>
      </c>
    </row>
    <row r="618" customFormat="false" ht="12.75" hidden="false" customHeight="false" outlineLevel="0" collapsed="false">
      <c r="A618" s="176" t="n">
        <f aca="false">A617+1</f>
        <v>37</v>
      </c>
      <c r="B618" s="179" t="s">
        <v>1713</v>
      </c>
      <c r="C618" s="178" t="n">
        <v>1960</v>
      </c>
      <c r="D618" s="176"/>
      <c r="E618" s="179" t="s">
        <v>1677</v>
      </c>
      <c r="F618" s="176" t="n">
        <v>2</v>
      </c>
      <c r="G618" s="178" t="n">
        <v>1</v>
      </c>
      <c r="H618" s="181" t="n">
        <v>281.7</v>
      </c>
      <c r="I618" s="176"/>
      <c r="J618" s="176"/>
      <c r="K618" s="176" t="n">
        <v>281.7</v>
      </c>
      <c r="L618" s="176" t="n">
        <v>196.9</v>
      </c>
      <c r="M618" s="176" t="n">
        <v>7</v>
      </c>
      <c r="N618" s="208" t="n">
        <v>18230</v>
      </c>
      <c r="O618" s="181" t="n">
        <v>0</v>
      </c>
      <c r="P618" s="181" t="n">
        <v>0</v>
      </c>
      <c r="Q618" s="209" t="n">
        <v>18230</v>
      </c>
      <c r="R618" s="176" t="n">
        <v>2019</v>
      </c>
    </row>
    <row r="619" customFormat="false" ht="12.75" hidden="false" customHeight="false" outlineLevel="0" collapsed="false">
      <c r="A619" s="176" t="n">
        <f aca="false">A618+1</f>
        <v>38</v>
      </c>
      <c r="B619" s="179" t="s">
        <v>1714</v>
      </c>
      <c r="C619" s="178" t="n">
        <v>1960</v>
      </c>
      <c r="D619" s="176"/>
      <c r="E619" s="179" t="s">
        <v>1677</v>
      </c>
      <c r="F619" s="176" t="n">
        <v>2</v>
      </c>
      <c r="G619" s="178" t="n">
        <v>1</v>
      </c>
      <c r="H619" s="181" t="n">
        <v>244.2</v>
      </c>
      <c r="I619" s="176"/>
      <c r="J619" s="176"/>
      <c r="K619" s="176" t="n">
        <v>244.2</v>
      </c>
      <c r="L619" s="176" t="n">
        <v>244.2</v>
      </c>
      <c r="M619" s="176" t="n">
        <v>4</v>
      </c>
      <c r="N619" s="208" t="n">
        <v>15800</v>
      </c>
      <c r="O619" s="181" t="n">
        <v>0</v>
      </c>
      <c r="P619" s="181" t="n">
        <v>0</v>
      </c>
      <c r="Q619" s="209" t="n">
        <v>15800</v>
      </c>
      <c r="R619" s="176" t="n">
        <v>2019</v>
      </c>
    </row>
    <row r="620" customFormat="false" ht="12.75" hidden="false" customHeight="false" outlineLevel="0" collapsed="false">
      <c r="A620" s="176" t="n">
        <f aca="false">A619+1</f>
        <v>39</v>
      </c>
      <c r="B620" s="179" t="s">
        <v>1715</v>
      </c>
      <c r="C620" s="178" t="n">
        <v>1963</v>
      </c>
      <c r="D620" s="176"/>
      <c r="E620" s="179" t="s">
        <v>1677</v>
      </c>
      <c r="F620" s="176" t="n">
        <v>2</v>
      </c>
      <c r="G620" s="178" t="n">
        <v>1</v>
      </c>
      <c r="H620" s="181" t="n">
        <v>304</v>
      </c>
      <c r="I620" s="176"/>
      <c r="J620" s="176"/>
      <c r="K620" s="176" t="n">
        <v>304</v>
      </c>
      <c r="L620" s="176" t="n">
        <v>268.8</v>
      </c>
      <c r="M620" s="176" t="n">
        <v>9</v>
      </c>
      <c r="N620" s="208" t="n">
        <v>19700</v>
      </c>
      <c r="O620" s="181" t="n">
        <v>0</v>
      </c>
      <c r="P620" s="181" t="n">
        <v>0</v>
      </c>
      <c r="Q620" s="209" t="n">
        <v>19700</v>
      </c>
      <c r="R620" s="176" t="n">
        <v>2019</v>
      </c>
    </row>
    <row r="621" customFormat="false" ht="12.75" hidden="false" customHeight="false" outlineLevel="0" collapsed="false">
      <c r="A621" s="176" t="n">
        <f aca="false">A620+1</f>
        <v>40</v>
      </c>
      <c r="B621" s="179" t="s">
        <v>1716</v>
      </c>
      <c r="C621" s="178" t="n">
        <v>1958</v>
      </c>
      <c r="D621" s="176"/>
      <c r="E621" s="179" t="s">
        <v>1677</v>
      </c>
      <c r="F621" s="176" t="n">
        <v>2</v>
      </c>
      <c r="G621" s="178" t="n">
        <v>1</v>
      </c>
      <c r="H621" s="181" t="n">
        <v>250.9</v>
      </c>
      <c r="I621" s="176"/>
      <c r="J621" s="176"/>
      <c r="K621" s="176" t="n">
        <v>250.9</v>
      </c>
      <c r="L621" s="176" t="n">
        <v>250.9</v>
      </c>
      <c r="M621" s="176" t="n">
        <v>7</v>
      </c>
      <c r="N621" s="208" t="n">
        <v>16250</v>
      </c>
      <c r="O621" s="181" t="n">
        <v>0</v>
      </c>
      <c r="P621" s="181" t="n">
        <v>0</v>
      </c>
      <c r="Q621" s="209" t="n">
        <v>16250</v>
      </c>
      <c r="R621" s="176" t="n">
        <v>2019</v>
      </c>
    </row>
    <row r="622" customFormat="false" ht="12.75" hidden="false" customHeight="false" outlineLevel="0" collapsed="false">
      <c r="A622" s="176" t="n">
        <f aca="false">A621+1</f>
        <v>41</v>
      </c>
      <c r="B622" s="179" t="s">
        <v>1717</v>
      </c>
      <c r="C622" s="178" t="n">
        <v>1958</v>
      </c>
      <c r="D622" s="176"/>
      <c r="E622" s="179" t="s">
        <v>1677</v>
      </c>
      <c r="F622" s="176" t="n">
        <v>2</v>
      </c>
      <c r="G622" s="178" t="n">
        <v>1</v>
      </c>
      <c r="H622" s="181" t="n">
        <v>228.8</v>
      </c>
      <c r="I622" s="176"/>
      <c r="J622" s="176"/>
      <c r="K622" s="176" t="n">
        <v>204.3</v>
      </c>
      <c r="L622" s="176" t="n">
        <v>177.3</v>
      </c>
      <c r="M622" s="176" t="n">
        <v>5</v>
      </c>
      <c r="N622" s="208" t="n">
        <v>14800</v>
      </c>
      <c r="O622" s="181" t="n">
        <v>0</v>
      </c>
      <c r="P622" s="181" t="n">
        <v>0</v>
      </c>
      <c r="Q622" s="209" t="n">
        <v>14800</v>
      </c>
      <c r="R622" s="176" t="n">
        <v>2019</v>
      </c>
    </row>
    <row r="623" customFormat="false" ht="12.75" hidden="false" customHeight="false" outlineLevel="0" collapsed="false">
      <c r="A623" s="176" t="n">
        <f aca="false">A622+1</f>
        <v>42</v>
      </c>
      <c r="B623" s="179" t="s">
        <v>1718</v>
      </c>
      <c r="C623" s="178" t="n">
        <v>1964</v>
      </c>
      <c r="D623" s="176"/>
      <c r="E623" s="179" t="s">
        <v>1677</v>
      </c>
      <c r="F623" s="176" t="n">
        <v>2</v>
      </c>
      <c r="G623" s="178" t="n">
        <v>1</v>
      </c>
      <c r="H623" s="181" t="n">
        <v>322.6</v>
      </c>
      <c r="I623" s="176"/>
      <c r="J623" s="176"/>
      <c r="K623" s="176" t="n">
        <v>322.6</v>
      </c>
      <c r="L623" s="176" t="n">
        <v>322.6</v>
      </c>
      <c r="M623" s="176" t="n">
        <v>8</v>
      </c>
      <c r="N623" s="208" t="n">
        <v>20900</v>
      </c>
      <c r="O623" s="181" t="n">
        <v>0</v>
      </c>
      <c r="P623" s="181" t="n">
        <v>0</v>
      </c>
      <c r="Q623" s="209" t="n">
        <v>20900</v>
      </c>
      <c r="R623" s="176" t="n">
        <v>2019</v>
      </c>
    </row>
    <row r="624" customFormat="false" ht="12.75" hidden="false" customHeight="false" outlineLevel="0" collapsed="false">
      <c r="A624" s="176" t="n">
        <f aca="false">A623+1</f>
        <v>43</v>
      </c>
      <c r="B624" s="179" t="s">
        <v>1719</v>
      </c>
      <c r="C624" s="178" t="n">
        <v>1968</v>
      </c>
      <c r="D624" s="176"/>
      <c r="E624" s="179" t="s">
        <v>1677</v>
      </c>
      <c r="F624" s="176" t="n">
        <v>2</v>
      </c>
      <c r="G624" s="178" t="n">
        <v>1</v>
      </c>
      <c r="H624" s="181" t="n">
        <v>296.5</v>
      </c>
      <c r="I624" s="176"/>
      <c r="J624" s="176"/>
      <c r="K624" s="176" t="n">
        <v>296.5</v>
      </c>
      <c r="L624" s="176" t="n">
        <v>39</v>
      </c>
      <c r="M624" s="176" t="n">
        <v>7</v>
      </c>
      <c r="N624" s="208" t="n">
        <v>19200</v>
      </c>
      <c r="O624" s="181" t="n">
        <v>0</v>
      </c>
      <c r="P624" s="181" t="n">
        <v>0</v>
      </c>
      <c r="Q624" s="209" t="n">
        <v>19200</v>
      </c>
      <c r="R624" s="176" t="n">
        <v>2019</v>
      </c>
    </row>
    <row r="625" customFormat="false" ht="12.75" hidden="false" customHeight="false" outlineLevel="0" collapsed="false">
      <c r="A625" s="176" t="n">
        <f aca="false">A624+1</f>
        <v>44</v>
      </c>
      <c r="B625" s="179" t="s">
        <v>1720</v>
      </c>
      <c r="C625" s="178" t="n">
        <v>1963</v>
      </c>
      <c r="D625" s="176"/>
      <c r="E625" s="179" t="s">
        <v>1677</v>
      </c>
      <c r="F625" s="176" t="n">
        <v>2</v>
      </c>
      <c r="G625" s="178" t="n">
        <v>1</v>
      </c>
      <c r="H625" s="181" t="n">
        <v>290.8</v>
      </c>
      <c r="I625" s="176"/>
      <c r="J625" s="176"/>
      <c r="K625" s="176" t="n">
        <v>290.8</v>
      </c>
      <c r="L625" s="176" t="n">
        <v>273.2</v>
      </c>
      <c r="M625" s="176" t="n">
        <v>7</v>
      </c>
      <c r="N625" s="208" t="n">
        <v>18800</v>
      </c>
      <c r="O625" s="181" t="n">
        <v>0</v>
      </c>
      <c r="P625" s="181" t="n">
        <v>0</v>
      </c>
      <c r="Q625" s="209" t="n">
        <v>18800</v>
      </c>
      <c r="R625" s="176" t="n">
        <v>2019</v>
      </c>
    </row>
    <row r="626" customFormat="false" ht="12.75" hidden="false" customHeight="false" outlineLevel="0" collapsed="false">
      <c r="A626" s="176" t="n">
        <f aca="false">A625+1</f>
        <v>45</v>
      </c>
      <c r="B626" s="179" t="s">
        <v>1721</v>
      </c>
      <c r="C626" s="178" t="n">
        <v>1969</v>
      </c>
      <c r="D626" s="176"/>
      <c r="E626" s="179" t="s">
        <v>1677</v>
      </c>
      <c r="F626" s="176" t="n">
        <v>2</v>
      </c>
      <c r="G626" s="178" t="n">
        <v>1</v>
      </c>
      <c r="H626" s="181" t="n">
        <v>296.1</v>
      </c>
      <c r="I626" s="176"/>
      <c r="J626" s="176"/>
      <c r="K626" s="176" t="n">
        <v>296.1</v>
      </c>
      <c r="L626" s="176" t="n">
        <v>194.2</v>
      </c>
      <c r="M626" s="176" t="n">
        <v>7</v>
      </c>
      <c r="N626" s="208" t="n">
        <v>19200</v>
      </c>
      <c r="O626" s="181" t="n">
        <v>0</v>
      </c>
      <c r="P626" s="181" t="n">
        <v>0</v>
      </c>
      <c r="Q626" s="209" t="n">
        <v>19200</v>
      </c>
      <c r="R626" s="176" t="n">
        <v>2019</v>
      </c>
    </row>
    <row r="627" customFormat="false" ht="12.75" hidden="false" customHeight="false" outlineLevel="0" collapsed="false">
      <c r="A627" s="176" t="n">
        <f aca="false">A626+1</f>
        <v>46</v>
      </c>
      <c r="B627" s="179" t="s">
        <v>1722</v>
      </c>
      <c r="C627" s="178" t="n">
        <v>1967</v>
      </c>
      <c r="D627" s="176"/>
      <c r="E627" s="179" t="s">
        <v>1677</v>
      </c>
      <c r="F627" s="176" t="n">
        <v>2</v>
      </c>
      <c r="G627" s="178" t="n">
        <v>1</v>
      </c>
      <c r="H627" s="181" t="n">
        <v>329.9</v>
      </c>
      <c r="I627" s="176"/>
      <c r="J627" s="176"/>
      <c r="K627" s="176" t="n">
        <v>329.9</v>
      </c>
      <c r="L627" s="176" t="n">
        <v>232.4</v>
      </c>
      <c r="M627" s="176" t="n">
        <v>8</v>
      </c>
      <c r="N627" s="208" t="n">
        <v>21350</v>
      </c>
      <c r="O627" s="181" t="n">
        <v>0</v>
      </c>
      <c r="P627" s="181" t="n">
        <v>0</v>
      </c>
      <c r="Q627" s="209" t="n">
        <v>21350</v>
      </c>
      <c r="R627" s="176" t="n">
        <v>2019</v>
      </c>
    </row>
    <row r="628" customFormat="false" ht="12.75" hidden="false" customHeight="false" outlineLevel="0" collapsed="false">
      <c r="A628" s="176" t="n">
        <f aca="false">A627+1</f>
        <v>47</v>
      </c>
      <c r="B628" s="179" t="s">
        <v>1723</v>
      </c>
      <c r="C628" s="178" t="n">
        <v>1959</v>
      </c>
      <c r="D628" s="176"/>
      <c r="E628" s="179" t="s">
        <v>1677</v>
      </c>
      <c r="F628" s="176" t="n">
        <v>2</v>
      </c>
      <c r="G628" s="178" t="n">
        <v>1</v>
      </c>
      <c r="H628" s="181" t="n">
        <v>318.9</v>
      </c>
      <c r="I628" s="176"/>
      <c r="J628" s="176"/>
      <c r="K628" s="176" t="n">
        <v>318.9</v>
      </c>
      <c r="L628" s="176" t="n">
        <v>318.9</v>
      </c>
      <c r="M628" s="176" t="n">
        <v>5</v>
      </c>
      <c r="N628" s="208" t="n">
        <v>20650</v>
      </c>
      <c r="O628" s="181" t="n">
        <v>0</v>
      </c>
      <c r="P628" s="181" t="n">
        <v>0</v>
      </c>
      <c r="Q628" s="209" t="n">
        <v>20650</v>
      </c>
      <c r="R628" s="176" t="n">
        <v>2019</v>
      </c>
    </row>
    <row r="629" customFormat="false" ht="12.75" hidden="false" customHeight="false" outlineLevel="0" collapsed="false">
      <c r="A629" s="176" t="n">
        <f aca="false">A628+1</f>
        <v>48</v>
      </c>
      <c r="B629" s="179" t="s">
        <v>1724</v>
      </c>
      <c r="C629" s="178" t="n">
        <v>1963</v>
      </c>
      <c r="D629" s="176"/>
      <c r="E629" s="179" t="s">
        <v>1677</v>
      </c>
      <c r="F629" s="176" t="n">
        <v>2</v>
      </c>
      <c r="G629" s="178" t="n">
        <v>1</v>
      </c>
      <c r="H629" s="181" t="n">
        <v>331.4</v>
      </c>
      <c r="I629" s="176"/>
      <c r="J629" s="176"/>
      <c r="K629" s="176" t="n">
        <v>331.4</v>
      </c>
      <c r="L629" s="176" t="n">
        <v>331.4</v>
      </c>
      <c r="M629" s="176" t="n">
        <v>9</v>
      </c>
      <c r="N629" s="208" t="n">
        <v>21450</v>
      </c>
      <c r="O629" s="181" t="n">
        <v>0</v>
      </c>
      <c r="P629" s="181" t="n">
        <v>0</v>
      </c>
      <c r="Q629" s="209" t="n">
        <v>21450</v>
      </c>
      <c r="R629" s="176" t="n">
        <v>2019</v>
      </c>
    </row>
    <row r="630" customFormat="false" ht="12.75" hidden="false" customHeight="false" outlineLevel="0" collapsed="false">
      <c r="A630" s="176" t="n">
        <f aca="false">A629+1</f>
        <v>49</v>
      </c>
      <c r="B630" s="179" t="s">
        <v>1725</v>
      </c>
      <c r="C630" s="178" t="n">
        <v>1962</v>
      </c>
      <c r="D630" s="176"/>
      <c r="E630" s="179" t="s">
        <v>1677</v>
      </c>
      <c r="F630" s="176" t="n">
        <v>2</v>
      </c>
      <c r="G630" s="178" t="n">
        <v>1</v>
      </c>
      <c r="H630" s="181" t="n">
        <v>312.6</v>
      </c>
      <c r="I630" s="176"/>
      <c r="J630" s="176"/>
      <c r="K630" s="176" t="n">
        <v>312.6</v>
      </c>
      <c r="L630" s="176" t="n">
        <v>312.6</v>
      </c>
      <c r="M630" s="176" t="n">
        <v>8</v>
      </c>
      <c r="N630" s="208" t="n">
        <v>20230</v>
      </c>
      <c r="O630" s="181" t="n">
        <v>0</v>
      </c>
      <c r="P630" s="181" t="n">
        <v>0</v>
      </c>
      <c r="Q630" s="209" t="n">
        <v>20230</v>
      </c>
      <c r="R630" s="176" t="n">
        <v>2019</v>
      </c>
    </row>
    <row r="631" customFormat="false" ht="12.75" hidden="false" customHeight="false" outlineLevel="0" collapsed="false">
      <c r="A631" s="176" t="n">
        <f aca="false">A630+1</f>
        <v>50</v>
      </c>
      <c r="B631" s="179" t="s">
        <v>1726</v>
      </c>
      <c r="C631" s="178" t="n">
        <v>1971</v>
      </c>
      <c r="D631" s="176"/>
      <c r="E631" s="179" t="s">
        <v>1677</v>
      </c>
      <c r="F631" s="176" t="n">
        <v>2</v>
      </c>
      <c r="G631" s="178" t="n">
        <v>1</v>
      </c>
      <c r="H631" s="181" t="n">
        <v>330.4</v>
      </c>
      <c r="I631" s="176"/>
      <c r="J631" s="176"/>
      <c r="K631" s="176" t="n">
        <v>330.4</v>
      </c>
      <c r="L631" s="176" t="n">
        <v>330.4</v>
      </c>
      <c r="M631" s="176" t="n">
        <v>3</v>
      </c>
      <c r="N631" s="208" t="n">
        <v>21400</v>
      </c>
      <c r="O631" s="181" t="n">
        <v>0</v>
      </c>
      <c r="P631" s="181" t="n">
        <v>0</v>
      </c>
      <c r="Q631" s="209" t="n">
        <v>21400</v>
      </c>
      <c r="R631" s="176" t="n">
        <v>2019</v>
      </c>
    </row>
    <row r="632" customFormat="false" ht="12.75" hidden="false" customHeight="false" outlineLevel="0" collapsed="false">
      <c r="A632" s="176" t="n">
        <f aca="false">A631+1</f>
        <v>51</v>
      </c>
      <c r="B632" s="179" t="s">
        <v>1727</v>
      </c>
      <c r="C632" s="178" t="n">
        <v>1971</v>
      </c>
      <c r="D632" s="176"/>
      <c r="E632" s="179" t="s">
        <v>1677</v>
      </c>
      <c r="F632" s="176" t="n">
        <v>2</v>
      </c>
      <c r="G632" s="178" t="n">
        <v>1</v>
      </c>
      <c r="H632" s="181" t="n">
        <v>292</v>
      </c>
      <c r="I632" s="176"/>
      <c r="J632" s="176"/>
      <c r="K632" s="176" t="n">
        <v>292</v>
      </c>
      <c r="L632" s="176" t="n">
        <v>292</v>
      </c>
      <c r="M632" s="176" t="n">
        <v>8</v>
      </c>
      <c r="N632" s="208" t="n">
        <v>18900</v>
      </c>
      <c r="O632" s="181" t="n">
        <v>0</v>
      </c>
      <c r="P632" s="181" t="n">
        <v>0</v>
      </c>
      <c r="Q632" s="209" t="n">
        <v>18900</v>
      </c>
      <c r="R632" s="176" t="n">
        <v>2019</v>
      </c>
    </row>
    <row r="633" customFormat="false" ht="12.75" hidden="false" customHeight="false" outlineLevel="0" collapsed="false">
      <c r="A633" s="176" t="n">
        <f aca="false">A632+1</f>
        <v>52</v>
      </c>
      <c r="B633" s="179" t="s">
        <v>1728</v>
      </c>
      <c r="C633" s="178" t="n">
        <v>1970</v>
      </c>
      <c r="D633" s="176"/>
      <c r="E633" s="179" t="s">
        <v>1677</v>
      </c>
      <c r="F633" s="176" t="n">
        <v>2</v>
      </c>
      <c r="G633" s="178" t="n">
        <v>1</v>
      </c>
      <c r="H633" s="181" t="n">
        <v>319.4</v>
      </c>
      <c r="I633" s="176"/>
      <c r="J633" s="176"/>
      <c r="K633" s="176" t="n">
        <v>319.4</v>
      </c>
      <c r="L633" s="176" t="n">
        <v>319.4</v>
      </c>
      <c r="M633" s="176" t="n">
        <v>5</v>
      </c>
      <c r="N633" s="208" t="n">
        <v>20670</v>
      </c>
      <c r="O633" s="181" t="n">
        <v>0</v>
      </c>
      <c r="P633" s="181" t="n">
        <v>0</v>
      </c>
      <c r="Q633" s="209" t="n">
        <v>20670</v>
      </c>
      <c r="R633" s="176" t="n">
        <v>2019</v>
      </c>
    </row>
    <row r="634" customFormat="false" ht="12.75" hidden="false" customHeight="false" outlineLevel="0" collapsed="false">
      <c r="A634" s="176" t="n">
        <f aca="false">A633+1</f>
        <v>53</v>
      </c>
      <c r="B634" s="179" t="s">
        <v>1729</v>
      </c>
      <c r="C634" s="178" t="n">
        <v>1964</v>
      </c>
      <c r="D634" s="176"/>
      <c r="E634" s="179" t="s">
        <v>1730</v>
      </c>
      <c r="F634" s="176" t="n">
        <v>2</v>
      </c>
      <c r="G634" s="178" t="n">
        <v>1</v>
      </c>
      <c r="H634" s="181" t="n">
        <v>335.2</v>
      </c>
      <c r="I634" s="176"/>
      <c r="J634" s="176"/>
      <c r="K634" s="176" t="n">
        <v>331.9</v>
      </c>
      <c r="L634" s="176" t="n">
        <v>206.4</v>
      </c>
      <c r="M634" s="176" t="n">
        <v>8</v>
      </c>
      <c r="N634" s="208" t="n">
        <v>21700</v>
      </c>
      <c r="O634" s="181" t="n">
        <v>0</v>
      </c>
      <c r="P634" s="181" t="n">
        <v>0</v>
      </c>
      <c r="Q634" s="209" t="n">
        <v>21700</v>
      </c>
      <c r="R634" s="176" t="n">
        <v>2019</v>
      </c>
    </row>
    <row r="635" customFormat="false" ht="12.75" hidden="false" customHeight="false" outlineLevel="0" collapsed="false">
      <c r="A635" s="176" t="n">
        <f aca="false">A634+1</f>
        <v>54</v>
      </c>
      <c r="B635" s="179" t="s">
        <v>1731</v>
      </c>
      <c r="C635" s="178" t="n">
        <v>1969</v>
      </c>
      <c r="D635" s="176"/>
      <c r="E635" s="179" t="s">
        <v>1730</v>
      </c>
      <c r="F635" s="176" t="n">
        <v>2</v>
      </c>
      <c r="G635" s="178" t="n">
        <v>1</v>
      </c>
      <c r="H635" s="181" t="n">
        <v>336.3</v>
      </c>
      <c r="I635" s="176"/>
      <c r="J635" s="176"/>
      <c r="K635" s="176" t="n">
        <v>323.3</v>
      </c>
      <c r="L635" s="176" t="n">
        <v>187.5</v>
      </c>
      <c r="M635" s="176" t="n">
        <v>8</v>
      </c>
      <c r="N635" s="208" t="n">
        <v>21800</v>
      </c>
      <c r="O635" s="181" t="n">
        <v>0</v>
      </c>
      <c r="P635" s="181" t="n">
        <v>0</v>
      </c>
      <c r="Q635" s="209" t="n">
        <v>21800</v>
      </c>
      <c r="R635" s="176" t="n">
        <v>2019</v>
      </c>
    </row>
    <row r="636" customFormat="false" ht="12.75" hidden="false" customHeight="false" outlineLevel="0" collapsed="false">
      <c r="A636" s="176" t="n">
        <f aca="false">A635+1</f>
        <v>55</v>
      </c>
      <c r="B636" s="179" t="s">
        <v>1732</v>
      </c>
      <c r="C636" s="178" t="n">
        <v>1970</v>
      </c>
      <c r="D636" s="176"/>
      <c r="E636" s="179" t="s">
        <v>1730</v>
      </c>
      <c r="F636" s="176" t="n">
        <v>2</v>
      </c>
      <c r="G636" s="178" t="n">
        <v>1</v>
      </c>
      <c r="H636" s="181" t="n">
        <v>351.5</v>
      </c>
      <c r="I636" s="176"/>
      <c r="J636" s="176"/>
      <c r="K636" s="176" t="n">
        <v>328.7</v>
      </c>
      <c r="L636" s="176" t="n">
        <v>214.9</v>
      </c>
      <c r="M636" s="176" t="n">
        <v>8</v>
      </c>
      <c r="N636" s="208" t="n">
        <v>22750</v>
      </c>
      <c r="O636" s="181" t="n">
        <v>0</v>
      </c>
      <c r="P636" s="181" t="n">
        <v>0</v>
      </c>
      <c r="Q636" s="209" t="n">
        <v>22750</v>
      </c>
      <c r="R636" s="176" t="n">
        <v>2019</v>
      </c>
    </row>
    <row r="637" customFormat="false" ht="12.75" hidden="false" customHeight="false" outlineLevel="0" collapsed="false">
      <c r="A637" s="176" t="n">
        <f aca="false">A636+1</f>
        <v>56</v>
      </c>
      <c r="B637" s="179" t="s">
        <v>1733</v>
      </c>
      <c r="C637" s="178" t="n">
        <v>1962</v>
      </c>
      <c r="D637" s="176"/>
      <c r="E637" s="179" t="s">
        <v>44</v>
      </c>
      <c r="F637" s="176" t="n">
        <v>2</v>
      </c>
      <c r="G637" s="178" t="n">
        <v>1</v>
      </c>
      <c r="H637" s="181" t="n">
        <v>306.8</v>
      </c>
      <c r="I637" s="176"/>
      <c r="J637" s="176"/>
      <c r="K637" s="176" t="n">
        <v>306.8</v>
      </c>
      <c r="L637" s="176" t="n">
        <v>233.49</v>
      </c>
      <c r="M637" s="176" t="n">
        <v>8</v>
      </c>
      <c r="N637" s="208" t="n">
        <v>19900</v>
      </c>
      <c r="O637" s="181" t="n">
        <v>0</v>
      </c>
      <c r="P637" s="181" t="n">
        <v>0</v>
      </c>
      <c r="Q637" s="209" t="n">
        <v>19900</v>
      </c>
      <c r="R637" s="176" t="n">
        <v>2019</v>
      </c>
    </row>
    <row r="638" customFormat="false" ht="12.75" hidden="false" customHeight="false" outlineLevel="0" collapsed="false">
      <c r="A638" s="176" t="n">
        <f aca="false">A637+1</f>
        <v>57</v>
      </c>
      <c r="B638" s="179" t="s">
        <v>1734</v>
      </c>
      <c r="C638" s="178" t="n">
        <v>1962</v>
      </c>
      <c r="D638" s="176"/>
      <c r="E638" s="179" t="s">
        <v>44</v>
      </c>
      <c r="F638" s="176" t="n">
        <v>2</v>
      </c>
      <c r="G638" s="178" t="n">
        <v>1</v>
      </c>
      <c r="H638" s="181" t="n">
        <v>356.7</v>
      </c>
      <c r="I638" s="176"/>
      <c r="J638" s="176"/>
      <c r="K638" s="176" t="n">
        <v>324.2</v>
      </c>
      <c r="L638" s="176" t="n">
        <v>162.5</v>
      </c>
      <c r="M638" s="176" t="n">
        <v>8</v>
      </c>
      <c r="N638" s="208" t="n">
        <v>23100</v>
      </c>
      <c r="O638" s="181" t="n">
        <v>0</v>
      </c>
      <c r="P638" s="181" t="n">
        <v>0</v>
      </c>
      <c r="Q638" s="209" t="n">
        <v>23100</v>
      </c>
      <c r="R638" s="176" t="n">
        <v>2019</v>
      </c>
    </row>
    <row r="639" customFormat="false" ht="12.75" hidden="false" customHeight="false" outlineLevel="0" collapsed="false">
      <c r="A639" s="176" t="n">
        <f aca="false">A638+1</f>
        <v>58</v>
      </c>
      <c r="B639" s="179" t="s">
        <v>1735</v>
      </c>
      <c r="C639" s="178" t="n">
        <v>1970</v>
      </c>
      <c r="D639" s="176"/>
      <c r="E639" s="179" t="s">
        <v>44</v>
      </c>
      <c r="F639" s="176" t="n">
        <v>2</v>
      </c>
      <c r="G639" s="178" t="n">
        <v>2</v>
      </c>
      <c r="H639" s="181" t="n">
        <v>502.4</v>
      </c>
      <c r="I639" s="176"/>
      <c r="J639" s="176"/>
      <c r="K639" s="176" t="n">
        <v>502.4</v>
      </c>
      <c r="L639" s="176" t="n">
        <v>302.3</v>
      </c>
      <c r="M639" s="176" t="n">
        <v>12</v>
      </c>
      <c r="N639" s="208" t="n">
        <v>32500</v>
      </c>
      <c r="O639" s="181" t="n">
        <v>0</v>
      </c>
      <c r="P639" s="181" t="n">
        <v>0</v>
      </c>
      <c r="Q639" s="209" t="n">
        <v>32500</v>
      </c>
      <c r="R639" s="176" t="n">
        <v>2019</v>
      </c>
    </row>
    <row r="640" customFormat="false" ht="12.75" hidden="false" customHeight="false" outlineLevel="0" collapsed="false">
      <c r="A640" s="176" t="n">
        <f aca="false">A639+1</f>
        <v>59</v>
      </c>
      <c r="B640" s="179" t="s">
        <v>1736</v>
      </c>
      <c r="C640" s="178" t="n">
        <v>1961</v>
      </c>
      <c r="D640" s="176"/>
      <c r="E640" s="179" t="s">
        <v>44</v>
      </c>
      <c r="F640" s="176" t="n">
        <v>2</v>
      </c>
      <c r="G640" s="178" t="n">
        <v>3</v>
      </c>
      <c r="H640" s="181" t="n">
        <v>533.5</v>
      </c>
      <c r="I640" s="176"/>
      <c r="J640" s="176"/>
      <c r="K640" s="176" t="n">
        <v>500.6</v>
      </c>
      <c r="L640" s="176" t="n">
        <v>309.1</v>
      </c>
      <c r="M640" s="176" t="n">
        <v>12</v>
      </c>
      <c r="N640" s="208" t="n">
        <v>34500</v>
      </c>
      <c r="O640" s="181" t="n">
        <v>0</v>
      </c>
      <c r="P640" s="181" t="n">
        <v>0</v>
      </c>
      <c r="Q640" s="209" t="n">
        <v>34500</v>
      </c>
      <c r="R640" s="176" t="n">
        <v>2019</v>
      </c>
    </row>
    <row r="641" customFormat="false" ht="12.75" hidden="false" customHeight="false" outlineLevel="0" collapsed="false">
      <c r="A641" s="176" t="n">
        <f aca="false">A640+1</f>
        <v>60</v>
      </c>
      <c r="B641" s="179" t="s">
        <v>1737</v>
      </c>
      <c r="C641" s="178" t="n">
        <v>1982</v>
      </c>
      <c r="D641" s="176"/>
      <c r="E641" s="179" t="s">
        <v>44</v>
      </c>
      <c r="F641" s="176" t="n">
        <v>2</v>
      </c>
      <c r="G641" s="178" t="n">
        <v>1</v>
      </c>
      <c r="H641" s="181" t="n">
        <v>224</v>
      </c>
      <c r="I641" s="176"/>
      <c r="J641" s="176"/>
      <c r="K641" s="176" t="n">
        <v>168</v>
      </c>
      <c r="L641" s="176" t="n">
        <v>56</v>
      </c>
      <c r="M641" s="176" t="n">
        <v>3</v>
      </c>
      <c r="N641" s="208" t="n">
        <v>14500</v>
      </c>
      <c r="O641" s="181" t="n">
        <v>0</v>
      </c>
      <c r="P641" s="181" t="n">
        <v>0</v>
      </c>
      <c r="Q641" s="209" t="n">
        <v>14500</v>
      </c>
      <c r="R641" s="176" t="n">
        <v>2019</v>
      </c>
    </row>
    <row r="642" customFormat="false" ht="12.75" hidden="false" customHeight="false" outlineLevel="0" collapsed="false">
      <c r="A642" s="176" t="n">
        <f aca="false">A641+1</f>
        <v>61</v>
      </c>
      <c r="B642" s="179" t="s">
        <v>1738</v>
      </c>
      <c r="C642" s="178" t="n">
        <v>1986</v>
      </c>
      <c r="D642" s="176"/>
      <c r="E642" s="179" t="s">
        <v>44</v>
      </c>
      <c r="F642" s="176" t="n">
        <v>2</v>
      </c>
      <c r="G642" s="178" t="n">
        <v>1</v>
      </c>
      <c r="H642" s="181" t="n">
        <v>218.4</v>
      </c>
      <c r="I642" s="176"/>
      <c r="J642" s="176"/>
      <c r="K642" s="176" t="n">
        <v>160.1</v>
      </c>
      <c r="L642" s="176" t="n">
        <v>160.1</v>
      </c>
      <c r="M642" s="176" t="n">
        <v>3</v>
      </c>
      <c r="N642" s="208" t="n">
        <v>14150</v>
      </c>
      <c r="O642" s="181" t="n">
        <v>0</v>
      </c>
      <c r="P642" s="181" t="n">
        <v>0</v>
      </c>
      <c r="Q642" s="209" t="n">
        <v>14150</v>
      </c>
      <c r="R642" s="176" t="n">
        <v>2019</v>
      </c>
    </row>
    <row r="643" customFormat="false" ht="12.75" hidden="false" customHeight="false" outlineLevel="0" collapsed="false">
      <c r="A643" s="176" t="n">
        <f aca="false">A642+1</f>
        <v>62</v>
      </c>
      <c r="B643" s="179" t="s">
        <v>1739</v>
      </c>
      <c r="C643" s="178" t="n">
        <v>1964</v>
      </c>
      <c r="D643" s="176"/>
      <c r="E643" s="179" t="s">
        <v>44</v>
      </c>
      <c r="F643" s="176" t="n">
        <v>2</v>
      </c>
      <c r="G643" s="178" t="n">
        <v>2</v>
      </c>
      <c r="H643" s="181" t="n">
        <v>354.8</v>
      </c>
      <c r="I643" s="176"/>
      <c r="J643" s="176"/>
      <c r="K643" s="176" t="n">
        <v>319.3</v>
      </c>
      <c r="L643" s="176" t="n">
        <v>207.7</v>
      </c>
      <c r="M643" s="176" t="n">
        <v>12</v>
      </c>
      <c r="N643" s="208" t="n">
        <v>23000</v>
      </c>
      <c r="O643" s="181" t="n">
        <v>0</v>
      </c>
      <c r="P643" s="181" t="n">
        <v>0</v>
      </c>
      <c r="Q643" s="209" t="n">
        <v>23000</v>
      </c>
      <c r="R643" s="176" t="n">
        <v>2019</v>
      </c>
    </row>
    <row r="644" customFormat="false" ht="12.75" hidden="false" customHeight="false" outlineLevel="0" collapsed="false">
      <c r="A644" s="176" t="n">
        <f aca="false">A643+1</f>
        <v>63</v>
      </c>
      <c r="B644" s="179" t="s">
        <v>1740</v>
      </c>
      <c r="C644" s="178" t="n">
        <v>1976</v>
      </c>
      <c r="D644" s="176"/>
      <c r="E644" s="179" t="s">
        <v>1741</v>
      </c>
      <c r="F644" s="176" t="n">
        <v>2</v>
      </c>
      <c r="G644" s="178" t="n">
        <v>2</v>
      </c>
      <c r="H644" s="181" t="n">
        <v>426.8</v>
      </c>
      <c r="I644" s="176"/>
      <c r="J644" s="176"/>
      <c r="K644" s="176" t="n">
        <v>426.8</v>
      </c>
      <c r="L644" s="176" t="n">
        <v>426.8</v>
      </c>
      <c r="M644" s="176" t="n">
        <v>8</v>
      </c>
      <c r="N644" s="208" t="n">
        <v>27650</v>
      </c>
      <c r="O644" s="181" t="n">
        <v>0</v>
      </c>
      <c r="P644" s="181" t="n">
        <v>0</v>
      </c>
      <c r="Q644" s="209" t="n">
        <v>27650</v>
      </c>
      <c r="R644" s="176" t="n">
        <v>2019</v>
      </c>
    </row>
    <row r="645" customFormat="false" ht="12.75" hidden="false" customHeight="true" outlineLevel="0" collapsed="false">
      <c r="A645" s="185" t="s">
        <v>599</v>
      </c>
      <c r="B645" s="185"/>
      <c r="C645" s="186" t="n">
        <v>63</v>
      </c>
      <c r="D645" s="187"/>
      <c r="E645" s="185"/>
      <c r="F645" s="187"/>
      <c r="G645" s="186"/>
      <c r="H645" s="188" t="n">
        <f aca="false">SUM(H582:H644)</f>
        <v>22352.48</v>
      </c>
      <c r="I645" s="188" t="n">
        <f aca="false">SUM(I582:I644)</f>
        <v>0</v>
      </c>
      <c r="J645" s="188" t="n">
        <f aca="false">SUM(J582:J644)</f>
        <v>0</v>
      </c>
      <c r="K645" s="188" t="n">
        <f aca="false">SUM(K582:K644)</f>
        <v>21666.94</v>
      </c>
      <c r="L645" s="188" t="n">
        <f aca="false">SUM(L582:L644)</f>
        <v>16942.04</v>
      </c>
      <c r="M645" s="188" t="n">
        <f aca="false">SUM(M582:M644)</f>
        <v>546</v>
      </c>
      <c r="N645" s="188" t="n">
        <f aca="false">SUM(N582:N644)</f>
        <v>1446995</v>
      </c>
      <c r="O645" s="188"/>
      <c r="P645" s="188"/>
      <c r="Q645" s="188" t="n">
        <f aca="false">SUM(Q582:Q644)</f>
        <v>1446995</v>
      </c>
      <c r="R645" s="189"/>
    </row>
    <row r="646" customFormat="false" ht="12.75" hidden="false" customHeight="true" outlineLevel="0" collapsed="false">
      <c r="A646" s="190" t="s">
        <v>611</v>
      </c>
      <c r="B646" s="190"/>
      <c r="C646" s="211"/>
      <c r="D646" s="192"/>
      <c r="E646" s="190"/>
      <c r="F646" s="192"/>
      <c r="G646" s="191"/>
      <c r="H646" s="192"/>
      <c r="I646" s="192"/>
      <c r="J646" s="192"/>
      <c r="K646" s="192"/>
      <c r="L646" s="192"/>
      <c r="M646" s="192"/>
      <c r="N646" s="193"/>
      <c r="O646" s="193"/>
      <c r="P646" s="193"/>
      <c r="Q646" s="194"/>
      <c r="R646" s="195"/>
    </row>
    <row r="647" customFormat="false" ht="12.75" hidden="false" customHeight="false" outlineLevel="0" collapsed="false">
      <c r="A647" s="240"/>
      <c r="B647" s="240" t="s">
        <v>710</v>
      </c>
      <c r="C647" s="241"/>
      <c r="D647" s="242"/>
      <c r="E647" s="240"/>
      <c r="F647" s="242"/>
      <c r="G647" s="243"/>
      <c r="H647" s="242"/>
      <c r="I647" s="242"/>
      <c r="J647" s="242"/>
      <c r="K647" s="244"/>
      <c r="L647" s="244"/>
      <c r="M647" s="242"/>
      <c r="N647" s="245"/>
      <c r="O647" s="245"/>
      <c r="P647" s="245"/>
      <c r="Q647" s="246"/>
      <c r="R647" s="176"/>
    </row>
    <row r="648" customFormat="false" ht="12.75" hidden="false" customHeight="false" outlineLevel="0" collapsed="false">
      <c r="A648" s="219" t="n">
        <v>1</v>
      </c>
      <c r="B648" s="179" t="s">
        <v>1742</v>
      </c>
      <c r="C648" s="178" t="n">
        <v>1968</v>
      </c>
      <c r="D648" s="244"/>
      <c r="E648" s="179" t="s">
        <v>44</v>
      </c>
      <c r="F648" s="219" t="n">
        <v>2</v>
      </c>
      <c r="G648" s="221" t="n">
        <v>2</v>
      </c>
      <c r="H648" s="181" t="n">
        <v>499</v>
      </c>
      <c r="I648" s="244"/>
      <c r="J648" s="244"/>
      <c r="K648" s="219" t="n">
        <v>499</v>
      </c>
      <c r="L648" s="219" t="n">
        <v>289.3</v>
      </c>
      <c r="M648" s="176" t="n">
        <v>12</v>
      </c>
      <c r="N648" s="208" t="n">
        <v>32300</v>
      </c>
      <c r="O648" s="223" t="n">
        <v>0</v>
      </c>
      <c r="P648" s="223" t="n">
        <v>0</v>
      </c>
      <c r="Q648" s="209" t="n">
        <v>32300</v>
      </c>
      <c r="R648" s="176" t="n">
        <v>2019</v>
      </c>
    </row>
    <row r="649" customFormat="false" ht="12.75" hidden="false" customHeight="false" outlineLevel="0" collapsed="false">
      <c r="A649" s="219" t="n">
        <f aca="false">A648+1</f>
        <v>2</v>
      </c>
      <c r="B649" s="179" t="s">
        <v>1743</v>
      </c>
      <c r="C649" s="178" t="n">
        <v>1984</v>
      </c>
      <c r="D649" s="244"/>
      <c r="E649" s="179" t="s">
        <v>44</v>
      </c>
      <c r="F649" s="219" t="n">
        <v>2</v>
      </c>
      <c r="G649" s="221" t="n">
        <v>2</v>
      </c>
      <c r="H649" s="181" t="n">
        <v>276.2</v>
      </c>
      <c r="I649" s="244"/>
      <c r="J649" s="244"/>
      <c r="K649" s="219" t="n">
        <v>276.2</v>
      </c>
      <c r="L649" s="219" t="n">
        <v>276.2</v>
      </c>
      <c r="M649" s="176" t="n">
        <v>6</v>
      </c>
      <c r="N649" s="208" t="n">
        <v>17880</v>
      </c>
      <c r="O649" s="223" t="n">
        <v>0</v>
      </c>
      <c r="P649" s="223" t="n">
        <v>0</v>
      </c>
      <c r="Q649" s="209" t="n">
        <v>17880</v>
      </c>
      <c r="R649" s="176" t="n">
        <v>2019</v>
      </c>
    </row>
    <row r="650" customFormat="false" ht="12.75" hidden="false" customHeight="false" outlineLevel="0" collapsed="false">
      <c r="A650" s="219" t="n">
        <f aca="false">A649+1</f>
        <v>3</v>
      </c>
      <c r="B650" s="179" t="s">
        <v>1744</v>
      </c>
      <c r="C650" s="178" t="n">
        <v>1984</v>
      </c>
      <c r="D650" s="244"/>
      <c r="E650" s="179" t="s">
        <v>44</v>
      </c>
      <c r="F650" s="219" t="n">
        <v>2</v>
      </c>
      <c r="G650" s="221" t="n">
        <v>2</v>
      </c>
      <c r="H650" s="181" t="n">
        <v>292.5</v>
      </c>
      <c r="I650" s="244"/>
      <c r="J650" s="244"/>
      <c r="K650" s="219" t="n">
        <v>292.5</v>
      </c>
      <c r="L650" s="219" t="n">
        <v>292.5</v>
      </c>
      <c r="M650" s="176" t="n">
        <v>6</v>
      </c>
      <c r="N650" s="208" t="n">
        <v>18950</v>
      </c>
      <c r="O650" s="223" t="n">
        <v>0</v>
      </c>
      <c r="P650" s="223" t="n">
        <v>0</v>
      </c>
      <c r="Q650" s="209" t="n">
        <v>18950</v>
      </c>
      <c r="R650" s="176" t="n">
        <v>2019</v>
      </c>
    </row>
    <row r="651" customFormat="false" ht="12.75" hidden="false" customHeight="false" outlineLevel="0" collapsed="false">
      <c r="A651" s="219" t="n">
        <f aca="false">A650+1</f>
        <v>4</v>
      </c>
      <c r="B651" s="179" t="s">
        <v>1745</v>
      </c>
      <c r="C651" s="178" t="n">
        <v>1984</v>
      </c>
      <c r="D651" s="244"/>
      <c r="E651" s="179" t="s">
        <v>44</v>
      </c>
      <c r="F651" s="219" t="n">
        <v>2</v>
      </c>
      <c r="G651" s="221" t="n">
        <v>2</v>
      </c>
      <c r="H651" s="181" t="n">
        <v>267.3</v>
      </c>
      <c r="I651" s="244"/>
      <c r="J651" s="244"/>
      <c r="K651" s="219" t="n">
        <v>245.35</v>
      </c>
      <c r="L651" s="219" t="n">
        <v>183.6</v>
      </c>
      <c r="M651" s="176" t="n">
        <v>5</v>
      </c>
      <c r="N651" s="208" t="n">
        <v>17300</v>
      </c>
      <c r="O651" s="223" t="n">
        <v>0</v>
      </c>
      <c r="P651" s="223" t="n">
        <v>0</v>
      </c>
      <c r="Q651" s="209" t="n">
        <v>17300</v>
      </c>
      <c r="R651" s="176" t="n">
        <v>2019</v>
      </c>
    </row>
    <row r="652" customFormat="false" ht="12.75" hidden="false" customHeight="false" outlineLevel="0" collapsed="false">
      <c r="A652" s="219" t="n">
        <f aca="false">A651+1</f>
        <v>5</v>
      </c>
      <c r="B652" s="179" t="s">
        <v>1746</v>
      </c>
      <c r="C652" s="178" t="n">
        <v>1984</v>
      </c>
      <c r="D652" s="244"/>
      <c r="E652" s="179" t="s">
        <v>44</v>
      </c>
      <c r="F652" s="219" t="n">
        <v>2</v>
      </c>
      <c r="G652" s="221" t="n">
        <v>2</v>
      </c>
      <c r="H652" s="181" t="n">
        <v>243.7</v>
      </c>
      <c r="I652" s="244"/>
      <c r="J652" s="244"/>
      <c r="K652" s="219" t="n">
        <v>243.6</v>
      </c>
      <c r="L652" s="219" t="n">
        <v>60.9</v>
      </c>
      <c r="M652" s="176" t="n">
        <v>6</v>
      </c>
      <c r="N652" s="208" t="n">
        <v>15780</v>
      </c>
      <c r="O652" s="223" t="n">
        <v>0</v>
      </c>
      <c r="P652" s="223" t="n">
        <v>0</v>
      </c>
      <c r="Q652" s="209" t="n">
        <v>15780</v>
      </c>
      <c r="R652" s="176" t="n">
        <v>2019</v>
      </c>
    </row>
    <row r="653" customFormat="false" ht="12.75" hidden="false" customHeight="false" outlineLevel="0" collapsed="false">
      <c r="A653" s="219" t="n">
        <f aca="false">A652+1</f>
        <v>6</v>
      </c>
      <c r="B653" s="179" t="s">
        <v>1747</v>
      </c>
      <c r="C653" s="178" t="n">
        <v>1984</v>
      </c>
      <c r="D653" s="244"/>
      <c r="E653" s="179" t="s">
        <v>44</v>
      </c>
      <c r="F653" s="219" t="n">
        <v>2</v>
      </c>
      <c r="G653" s="221" t="n">
        <v>2</v>
      </c>
      <c r="H653" s="181" t="n">
        <v>267.3</v>
      </c>
      <c r="I653" s="244"/>
      <c r="J653" s="244"/>
      <c r="K653" s="219" t="n">
        <v>242.4</v>
      </c>
      <c r="L653" s="219" t="n">
        <v>120.6</v>
      </c>
      <c r="M653" s="176" t="n">
        <v>5</v>
      </c>
      <c r="N653" s="208" t="n">
        <v>17300</v>
      </c>
      <c r="O653" s="223" t="n">
        <v>0</v>
      </c>
      <c r="P653" s="223" t="n">
        <v>0</v>
      </c>
      <c r="Q653" s="209" t="n">
        <v>17300</v>
      </c>
      <c r="R653" s="176" t="n">
        <v>2019</v>
      </c>
    </row>
    <row r="654" customFormat="false" ht="12.75" hidden="false" customHeight="false" outlineLevel="0" collapsed="false">
      <c r="A654" s="219" t="n">
        <f aca="false">A653+1</f>
        <v>7</v>
      </c>
      <c r="B654" s="179" t="s">
        <v>1748</v>
      </c>
      <c r="C654" s="178" t="n">
        <v>1984</v>
      </c>
      <c r="D654" s="244"/>
      <c r="E654" s="179" t="s">
        <v>44</v>
      </c>
      <c r="F654" s="219" t="n">
        <v>2</v>
      </c>
      <c r="G654" s="221" t="n">
        <v>2</v>
      </c>
      <c r="H654" s="181" t="n">
        <v>267.3</v>
      </c>
      <c r="I654" s="244"/>
      <c r="J654" s="244"/>
      <c r="K654" s="219" t="n">
        <v>243</v>
      </c>
      <c r="L654" s="219" t="n">
        <v>182.4</v>
      </c>
      <c r="M654" s="176" t="n">
        <v>5</v>
      </c>
      <c r="N654" s="208" t="n">
        <v>17300</v>
      </c>
      <c r="O654" s="223" t="n">
        <v>0</v>
      </c>
      <c r="P654" s="223" t="n">
        <v>0</v>
      </c>
      <c r="Q654" s="209" t="n">
        <v>17300</v>
      </c>
      <c r="R654" s="176" t="n">
        <v>2019</v>
      </c>
    </row>
    <row r="655" customFormat="false" ht="12.75" hidden="false" customHeight="false" outlineLevel="0" collapsed="false">
      <c r="A655" s="219" t="n">
        <f aca="false">A654+1</f>
        <v>8</v>
      </c>
      <c r="B655" s="179" t="s">
        <v>1749</v>
      </c>
      <c r="C655" s="178" t="n">
        <v>1967</v>
      </c>
      <c r="D655" s="244"/>
      <c r="E655" s="179" t="s">
        <v>44</v>
      </c>
      <c r="F655" s="219" t="n">
        <v>2</v>
      </c>
      <c r="G655" s="221" t="n">
        <v>3</v>
      </c>
      <c r="H655" s="181" t="n">
        <v>562.3</v>
      </c>
      <c r="I655" s="244"/>
      <c r="J655" s="244"/>
      <c r="K655" s="219" t="n">
        <v>501</v>
      </c>
      <c r="L655" s="219" t="n">
        <v>460.7</v>
      </c>
      <c r="M655" s="176" t="n">
        <v>12</v>
      </c>
      <c r="N655" s="208" t="n">
        <v>36400</v>
      </c>
      <c r="O655" s="223" t="n">
        <v>0</v>
      </c>
      <c r="P655" s="223" t="n">
        <v>0</v>
      </c>
      <c r="Q655" s="209" t="n">
        <v>36400</v>
      </c>
      <c r="R655" s="176" t="n">
        <v>2019</v>
      </c>
    </row>
    <row r="656" customFormat="false" ht="12.75" hidden="false" customHeight="false" outlineLevel="0" collapsed="false">
      <c r="A656" s="219" t="n">
        <f aca="false">A655+1</f>
        <v>9</v>
      </c>
      <c r="B656" s="179" t="s">
        <v>1750</v>
      </c>
      <c r="C656" s="178" t="n">
        <v>1973</v>
      </c>
      <c r="D656" s="244"/>
      <c r="E656" s="179" t="s">
        <v>44</v>
      </c>
      <c r="F656" s="219" t="n">
        <v>2</v>
      </c>
      <c r="G656" s="221" t="n">
        <v>3</v>
      </c>
      <c r="H656" s="181" t="n">
        <v>558</v>
      </c>
      <c r="I656" s="244"/>
      <c r="J656" s="244"/>
      <c r="K656" s="219" t="n">
        <v>497.3</v>
      </c>
      <c r="L656" s="219" t="n">
        <v>378.6</v>
      </c>
      <c r="M656" s="176" t="n">
        <v>12</v>
      </c>
      <c r="N656" s="208" t="n">
        <v>36120</v>
      </c>
      <c r="O656" s="223" t="n">
        <v>0</v>
      </c>
      <c r="P656" s="223" t="n">
        <v>0</v>
      </c>
      <c r="Q656" s="209" t="n">
        <v>36120</v>
      </c>
      <c r="R656" s="176" t="n">
        <v>2019</v>
      </c>
    </row>
    <row r="657" customFormat="false" ht="12.75" hidden="false" customHeight="false" outlineLevel="0" collapsed="false">
      <c r="A657" s="219" t="n">
        <f aca="false">A656+1</f>
        <v>10</v>
      </c>
      <c r="B657" s="179" t="s">
        <v>1751</v>
      </c>
      <c r="C657" s="178" t="n">
        <v>1970</v>
      </c>
      <c r="D657" s="244"/>
      <c r="E657" s="179" t="s">
        <v>44</v>
      </c>
      <c r="F657" s="219" t="n">
        <v>2</v>
      </c>
      <c r="G657" s="221" t="n">
        <v>3</v>
      </c>
      <c r="H657" s="181" t="n">
        <v>557.2</v>
      </c>
      <c r="I657" s="244"/>
      <c r="J657" s="244"/>
      <c r="K657" s="219" t="n">
        <v>496.5</v>
      </c>
      <c r="L657" s="219" t="n">
        <v>447.3</v>
      </c>
      <c r="M657" s="176" t="n">
        <v>13</v>
      </c>
      <c r="N657" s="208" t="n">
        <v>36060</v>
      </c>
      <c r="O657" s="223" t="n">
        <v>0</v>
      </c>
      <c r="P657" s="223" t="n">
        <v>0</v>
      </c>
      <c r="Q657" s="209" t="n">
        <v>36060</v>
      </c>
      <c r="R657" s="176" t="n">
        <v>2019</v>
      </c>
    </row>
    <row r="658" customFormat="false" ht="12.75" hidden="false" customHeight="false" outlineLevel="0" collapsed="false">
      <c r="A658" s="219" t="n">
        <f aca="false">A657+1</f>
        <v>11</v>
      </c>
      <c r="B658" s="179" t="s">
        <v>1752</v>
      </c>
      <c r="C658" s="178" t="n">
        <v>1970</v>
      </c>
      <c r="D658" s="244"/>
      <c r="E658" s="179" t="s">
        <v>44</v>
      </c>
      <c r="F658" s="219" t="n">
        <v>2</v>
      </c>
      <c r="G658" s="221" t="n">
        <v>3</v>
      </c>
      <c r="H658" s="181" t="n">
        <v>550.5</v>
      </c>
      <c r="I658" s="244"/>
      <c r="J658" s="244"/>
      <c r="K658" s="219" t="n">
        <v>489.8</v>
      </c>
      <c r="L658" s="219" t="n">
        <v>440.6</v>
      </c>
      <c r="M658" s="176" t="n">
        <v>12</v>
      </c>
      <c r="N658" s="208" t="n">
        <v>35650</v>
      </c>
      <c r="O658" s="223" t="n">
        <v>0</v>
      </c>
      <c r="P658" s="223" t="n">
        <v>0</v>
      </c>
      <c r="Q658" s="209" t="n">
        <v>35650</v>
      </c>
      <c r="R658" s="176" t="n">
        <v>2019</v>
      </c>
    </row>
    <row r="659" customFormat="false" ht="12.75" hidden="false" customHeight="false" outlineLevel="0" collapsed="false">
      <c r="A659" s="219" t="n">
        <f aca="false">A658+1</f>
        <v>12</v>
      </c>
      <c r="B659" s="179" t="s">
        <v>1753</v>
      </c>
      <c r="C659" s="178" t="n">
        <v>1972</v>
      </c>
      <c r="D659" s="244"/>
      <c r="E659" s="179" t="s">
        <v>44</v>
      </c>
      <c r="F659" s="219" t="n">
        <v>2</v>
      </c>
      <c r="G659" s="221" t="n">
        <v>3</v>
      </c>
      <c r="H659" s="181" t="n">
        <v>534.7</v>
      </c>
      <c r="I659" s="244"/>
      <c r="J659" s="244"/>
      <c r="K659" s="219" t="n">
        <v>474.5</v>
      </c>
      <c r="L659" s="219" t="n">
        <v>474.5</v>
      </c>
      <c r="M659" s="176" t="n">
        <v>12</v>
      </c>
      <c r="N659" s="208" t="n">
        <v>34600</v>
      </c>
      <c r="O659" s="223" t="n">
        <v>0</v>
      </c>
      <c r="P659" s="223" t="n">
        <v>0</v>
      </c>
      <c r="Q659" s="209" t="n">
        <v>34600</v>
      </c>
      <c r="R659" s="176" t="n">
        <v>2019</v>
      </c>
    </row>
    <row r="660" customFormat="false" ht="12.75" hidden="false" customHeight="false" outlineLevel="0" collapsed="false">
      <c r="A660" s="219" t="n">
        <f aca="false">A659+1</f>
        <v>13</v>
      </c>
      <c r="B660" s="179" t="s">
        <v>1754</v>
      </c>
      <c r="C660" s="178" t="n">
        <v>1968</v>
      </c>
      <c r="D660" s="244"/>
      <c r="E660" s="179" t="s">
        <v>44</v>
      </c>
      <c r="F660" s="219" t="n">
        <v>2</v>
      </c>
      <c r="G660" s="221" t="n">
        <v>3</v>
      </c>
      <c r="H660" s="181" t="n">
        <v>522.2</v>
      </c>
      <c r="I660" s="244"/>
      <c r="J660" s="244"/>
      <c r="K660" s="219" t="n">
        <v>492.41</v>
      </c>
      <c r="L660" s="219" t="n">
        <v>492.41</v>
      </c>
      <c r="M660" s="176" t="n">
        <v>12</v>
      </c>
      <c r="N660" s="208" t="n">
        <v>33800</v>
      </c>
      <c r="O660" s="223" t="n">
        <v>0</v>
      </c>
      <c r="P660" s="223" t="n">
        <v>0</v>
      </c>
      <c r="Q660" s="209" t="n">
        <v>33800</v>
      </c>
      <c r="R660" s="176" t="n">
        <v>2019</v>
      </c>
    </row>
    <row r="661" customFormat="false" ht="12.75" hidden="false" customHeight="false" outlineLevel="0" collapsed="false">
      <c r="A661" s="219" t="n">
        <f aca="false">A660+1</f>
        <v>14</v>
      </c>
      <c r="B661" s="179" t="s">
        <v>1755</v>
      </c>
      <c r="C661" s="178" t="n">
        <v>1967</v>
      </c>
      <c r="D661" s="244"/>
      <c r="E661" s="179" t="s">
        <v>44</v>
      </c>
      <c r="F661" s="219" t="n">
        <v>2</v>
      </c>
      <c r="G661" s="221" t="n">
        <v>1</v>
      </c>
      <c r="H661" s="181" t="n">
        <v>321.3</v>
      </c>
      <c r="I661" s="244"/>
      <c r="J661" s="244"/>
      <c r="K661" s="219" t="n">
        <v>311.3</v>
      </c>
      <c r="L661" s="219" t="n">
        <v>237.8</v>
      </c>
      <c r="M661" s="176" t="n">
        <v>8</v>
      </c>
      <c r="N661" s="208" t="n">
        <v>20800</v>
      </c>
      <c r="O661" s="223" t="n">
        <v>0</v>
      </c>
      <c r="P661" s="223" t="n">
        <v>0</v>
      </c>
      <c r="Q661" s="209" t="n">
        <v>20800</v>
      </c>
      <c r="R661" s="176" t="n">
        <v>2019</v>
      </c>
    </row>
    <row r="662" customFormat="false" ht="12.75" hidden="false" customHeight="false" outlineLevel="0" collapsed="false">
      <c r="A662" s="219" t="n">
        <f aca="false">A661+1</f>
        <v>15</v>
      </c>
      <c r="B662" s="179" t="s">
        <v>1756</v>
      </c>
      <c r="C662" s="247" t="n">
        <v>1940</v>
      </c>
      <c r="D662" s="244"/>
      <c r="E662" s="179" t="s">
        <v>44</v>
      </c>
      <c r="F662" s="219" t="n">
        <v>2</v>
      </c>
      <c r="G662" s="221" t="n">
        <v>2</v>
      </c>
      <c r="H662" s="181" t="n">
        <v>554.1</v>
      </c>
      <c r="I662" s="219"/>
      <c r="J662" s="219"/>
      <c r="K662" s="219" t="n">
        <v>459.4</v>
      </c>
      <c r="L662" s="219" t="n">
        <v>351.2</v>
      </c>
      <c r="M662" s="219" t="n">
        <v>17</v>
      </c>
      <c r="N662" s="208" t="n">
        <v>35860</v>
      </c>
      <c r="O662" s="223" t="n">
        <v>0</v>
      </c>
      <c r="P662" s="223" t="n">
        <v>0</v>
      </c>
      <c r="Q662" s="209" t="n">
        <v>35860</v>
      </c>
      <c r="R662" s="176" t="n">
        <v>2019</v>
      </c>
    </row>
    <row r="663" customFormat="false" ht="12.75" hidden="false" customHeight="false" outlineLevel="0" collapsed="false">
      <c r="A663" s="219" t="n">
        <f aca="false">A662+1</f>
        <v>16</v>
      </c>
      <c r="B663" s="179" t="s">
        <v>1757</v>
      </c>
      <c r="C663" s="247" t="n">
        <v>1964</v>
      </c>
      <c r="D663" s="219"/>
      <c r="E663" s="179" t="s">
        <v>44</v>
      </c>
      <c r="F663" s="219" t="n">
        <v>2</v>
      </c>
      <c r="G663" s="221" t="n">
        <v>1</v>
      </c>
      <c r="H663" s="181" t="n">
        <v>334.9</v>
      </c>
      <c r="I663" s="219"/>
      <c r="J663" s="219"/>
      <c r="K663" s="219" t="n">
        <v>318.9</v>
      </c>
      <c r="L663" s="219" t="n">
        <v>244.1</v>
      </c>
      <c r="M663" s="219" t="n">
        <v>9</v>
      </c>
      <c r="N663" s="208" t="n">
        <v>21680</v>
      </c>
      <c r="O663" s="223" t="n">
        <v>0</v>
      </c>
      <c r="P663" s="223" t="n">
        <v>0</v>
      </c>
      <c r="Q663" s="209" t="n">
        <v>21680</v>
      </c>
      <c r="R663" s="176" t="n">
        <v>2019</v>
      </c>
    </row>
    <row r="664" customFormat="false" ht="12.75" hidden="false" customHeight="false" outlineLevel="0" collapsed="false">
      <c r="A664" s="219" t="n">
        <f aca="false">A663+1</f>
        <v>17</v>
      </c>
      <c r="B664" s="179" t="s">
        <v>1758</v>
      </c>
      <c r="C664" s="247" t="n">
        <v>1940</v>
      </c>
      <c r="D664" s="219"/>
      <c r="E664" s="179" t="s">
        <v>44</v>
      </c>
      <c r="F664" s="219" t="n">
        <v>2</v>
      </c>
      <c r="G664" s="221" t="n">
        <v>1</v>
      </c>
      <c r="H664" s="181" t="n">
        <v>157.5</v>
      </c>
      <c r="I664" s="219"/>
      <c r="J664" s="219"/>
      <c r="K664" s="219" t="n">
        <v>157.5</v>
      </c>
      <c r="L664" s="219" t="n">
        <v>157.5</v>
      </c>
      <c r="M664" s="219" t="n">
        <v>5</v>
      </c>
      <c r="N664" s="208" t="n">
        <v>10200</v>
      </c>
      <c r="O664" s="223" t="n">
        <v>0</v>
      </c>
      <c r="P664" s="223" t="n">
        <v>0</v>
      </c>
      <c r="Q664" s="209" t="n">
        <v>10200</v>
      </c>
      <c r="R664" s="176" t="n">
        <v>2019</v>
      </c>
    </row>
    <row r="665" customFormat="false" ht="12.75" hidden="false" customHeight="false" outlineLevel="0" collapsed="false">
      <c r="A665" s="219" t="n">
        <f aca="false">A664+1</f>
        <v>18</v>
      </c>
      <c r="B665" s="179" t="s">
        <v>1759</v>
      </c>
      <c r="C665" s="221" t="n">
        <v>1967</v>
      </c>
      <c r="D665" s="219"/>
      <c r="E665" s="179" t="s">
        <v>44</v>
      </c>
      <c r="F665" s="219" t="n">
        <v>2</v>
      </c>
      <c r="G665" s="221" t="n">
        <v>1</v>
      </c>
      <c r="H665" s="181" t="n">
        <v>335.3</v>
      </c>
      <c r="I665" s="219"/>
      <c r="J665" s="219"/>
      <c r="K665" s="176" t="n">
        <v>319.3</v>
      </c>
      <c r="L665" s="176" t="n">
        <v>319.3</v>
      </c>
      <c r="M665" s="219" t="n">
        <v>8</v>
      </c>
      <c r="N665" s="223" t="n">
        <v>21700</v>
      </c>
      <c r="O665" s="223" t="n">
        <v>0</v>
      </c>
      <c r="P665" s="223" t="n">
        <v>0</v>
      </c>
      <c r="Q665" s="248" t="n">
        <v>21700</v>
      </c>
      <c r="R665" s="176" t="n">
        <v>2019</v>
      </c>
    </row>
    <row r="666" customFormat="false" ht="12.75" hidden="false" customHeight="true" outlineLevel="0" collapsed="false">
      <c r="A666" s="185" t="s">
        <v>726</v>
      </c>
      <c r="B666" s="185"/>
      <c r="C666" s="186" t="n">
        <v>18</v>
      </c>
      <c r="D666" s="187"/>
      <c r="E666" s="185"/>
      <c r="F666" s="187"/>
      <c r="G666" s="186"/>
      <c r="H666" s="188" t="n">
        <f aca="false">SUM(H648:H665)</f>
        <v>7101.3</v>
      </c>
      <c r="I666" s="188" t="n">
        <f aca="false">SUM(I648:I665)</f>
        <v>0</v>
      </c>
      <c r="J666" s="188" t="n">
        <f aca="false">SUM(J648:J665)</f>
        <v>0</v>
      </c>
      <c r="K666" s="188" t="n">
        <f aca="false">SUM(K648:K665)</f>
        <v>6559.96</v>
      </c>
      <c r="L666" s="188" t="n">
        <f aca="false">SUM(L648:L665)</f>
        <v>5409.51</v>
      </c>
      <c r="M666" s="188" t="n">
        <f aca="false">SUM(M648:M665)</f>
        <v>165</v>
      </c>
      <c r="N666" s="188" t="n">
        <f aca="false">SUM(N648:N665)</f>
        <v>459680</v>
      </c>
      <c r="O666" s="188"/>
      <c r="P666" s="188"/>
      <c r="Q666" s="188" t="n">
        <f aca="false">SUM(Q648:Q665)</f>
        <v>459680</v>
      </c>
      <c r="R666" s="189"/>
    </row>
    <row r="667" customFormat="false" ht="12.75" hidden="false" customHeight="true" outlineLevel="0" collapsed="false">
      <c r="A667" s="190" t="s">
        <v>733</v>
      </c>
      <c r="B667" s="190"/>
      <c r="C667" s="191"/>
      <c r="D667" s="192"/>
      <c r="E667" s="190"/>
      <c r="F667" s="192"/>
      <c r="G667" s="191"/>
      <c r="H667" s="192"/>
      <c r="I667" s="192"/>
      <c r="J667" s="192"/>
      <c r="K667" s="192"/>
      <c r="L667" s="192"/>
      <c r="M667" s="192"/>
      <c r="N667" s="193"/>
      <c r="O667" s="193"/>
      <c r="P667" s="193"/>
      <c r="Q667" s="194"/>
      <c r="R667" s="195"/>
    </row>
    <row r="668" customFormat="false" ht="12.75" hidden="false" customHeight="false" outlineLevel="0" collapsed="false">
      <c r="A668" s="176"/>
      <c r="B668" s="177" t="s">
        <v>734</v>
      </c>
      <c r="C668" s="178"/>
      <c r="D668" s="176"/>
      <c r="E668" s="179"/>
      <c r="F668" s="176"/>
      <c r="G668" s="178"/>
      <c r="H668" s="176"/>
      <c r="I668" s="176"/>
      <c r="J668" s="176"/>
      <c r="K668" s="176"/>
      <c r="L668" s="176"/>
      <c r="M668" s="176"/>
      <c r="N668" s="181"/>
      <c r="O668" s="181"/>
      <c r="P668" s="181"/>
      <c r="Q668" s="182"/>
      <c r="R668" s="176"/>
    </row>
    <row r="669" customFormat="false" ht="12.75" hidden="false" customHeight="false" outlineLevel="0" collapsed="false">
      <c r="A669" s="176" t="n">
        <v>1</v>
      </c>
      <c r="B669" s="179" t="s">
        <v>1760</v>
      </c>
      <c r="C669" s="178" t="n">
        <v>1963</v>
      </c>
      <c r="D669" s="176"/>
      <c r="E669" s="179" t="s">
        <v>54</v>
      </c>
      <c r="F669" s="176" t="n">
        <v>2</v>
      </c>
      <c r="G669" s="178" t="n">
        <v>1</v>
      </c>
      <c r="H669" s="176" t="n">
        <v>336.2</v>
      </c>
      <c r="I669" s="176"/>
      <c r="J669" s="176"/>
      <c r="K669" s="176" t="n">
        <v>323.3</v>
      </c>
      <c r="L669" s="176" t="n">
        <v>246.7</v>
      </c>
      <c r="M669" s="176" t="n">
        <v>10</v>
      </c>
      <c r="N669" s="208" t="n">
        <v>21760</v>
      </c>
      <c r="O669" s="181" t="n">
        <v>0</v>
      </c>
      <c r="P669" s="181" t="n">
        <v>0</v>
      </c>
      <c r="Q669" s="209" t="n">
        <v>21760</v>
      </c>
      <c r="R669" s="176" t="n">
        <v>2019</v>
      </c>
    </row>
    <row r="670" customFormat="false" ht="12.75" hidden="false" customHeight="false" outlineLevel="0" collapsed="false">
      <c r="A670" s="176" t="n">
        <f aca="false">A669+1</f>
        <v>2</v>
      </c>
      <c r="B670" s="179" t="s">
        <v>1761</v>
      </c>
      <c r="C670" s="178" t="n">
        <v>1961</v>
      </c>
      <c r="D670" s="176"/>
      <c r="E670" s="179" t="s">
        <v>54</v>
      </c>
      <c r="F670" s="176" t="n">
        <v>2</v>
      </c>
      <c r="G670" s="178" t="n">
        <v>1</v>
      </c>
      <c r="H670" s="176" t="n">
        <v>343.3</v>
      </c>
      <c r="I670" s="176"/>
      <c r="J670" s="176"/>
      <c r="K670" s="176" t="n">
        <v>329</v>
      </c>
      <c r="L670" s="176" t="n">
        <v>329.1</v>
      </c>
      <c r="M670" s="176" t="n">
        <v>9</v>
      </c>
      <c r="N670" s="208" t="n">
        <v>22220</v>
      </c>
      <c r="O670" s="181" t="n">
        <v>0</v>
      </c>
      <c r="P670" s="181" t="n">
        <v>0</v>
      </c>
      <c r="Q670" s="209" t="n">
        <v>22220</v>
      </c>
      <c r="R670" s="176" t="n">
        <v>2019</v>
      </c>
    </row>
    <row r="671" customFormat="false" ht="12.75" hidden="false" customHeight="false" outlineLevel="0" collapsed="false">
      <c r="A671" s="176" t="n">
        <f aca="false">A670+1</f>
        <v>3</v>
      </c>
      <c r="B671" s="179" t="s">
        <v>1762</v>
      </c>
      <c r="C671" s="178" t="n">
        <v>1962</v>
      </c>
      <c r="D671" s="176"/>
      <c r="E671" s="179" t="s">
        <v>54</v>
      </c>
      <c r="F671" s="176" t="n">
        <v>2</v>
      </c>
      <c r="G671" s="178" t="n">
        <v>1</v>
      </c>
      <c r="H671" s="176" t="n">
        <v>338.4</v>
      </c>
      <c r="I671" s="176"/>
      <c r="J671" s="176"/>
      <c r="K671" s="176" t="n">
        <v>325.8</v>
      </c>
      <c r="L671" s="176" t="n">
        <v>277.6</v>
      </c>
      <c r="M671" s="176" t="n">
        <v>10</v>
      </c>
      <c r="N671" s="208" t="n">
        <v>21900</v>
      </c>
      <c r="O671" s="181" t="n">
        <v>0</v>
      </c>
      <c r="P671" s="181" t="n">
        <v>0</v>
      </c>
      <c r="Q671" s="209" t="n">
        <v>21900</v>
      </c>
      <c r="R671" s="176" t="n">
        <v>2019</v>
      </c>
    </row>
    <row r="672" customFormat="false" ht="12.75" hidden="false" customHeight="false" outlineLevel="0" collapsed="false">
      <c r="A672" s="176" t="n">
        <f aca="false">A671+1</f>
        <v>4</v>
      </c>
      <c r="B672" s="179" t="s">
        <v>1763</v>
      </c>
      <c r="C672" s="178" t="n">
        <v>1962</v>
      </c>
      <c r="D672" s="176"/>
      <c r="E672" s="179" t="s">
        <v>54</v>
      </c>
      <c r="F672" s="176" t="n">
        <v>2</v>
      </c>
      <c r="G672" s="178" t="n">
        <v>1</v>
      </c>
      <c r="H672" s="176" t="n">
        <v>333.3</v>
      </c>
      <c r="I672" s="176"/>
      <c r="J672" s="176"/>
      <c r="K672" s="176" t="n">
        <v>320.4</v>
      </c>
      <c r="L672" s="176" t="n">
        <v>236</v>
      </c>
      <c r="M672" s="176" t="n">
        <v>10</v>
      </c>
      <c r="N672" s="208" t="n">
        <v>21570</v>
      </c>
      <c r="O672" s="181" t="n">
        <v>0</v>
      </c>
      <c r="P672" s="181" t="n">
        <v>0</v>
      </c>
      <c r="Q672" s="209" t="n">
        <v>21570</v>
      </c>
      <c r="R672" s="176" t="n">
        <v>2019</v>
      </c>
    </row>
    <row r="673" customFormat="false" ht="12.75" hidden="false" customHeight="false" outlineLevel="0" collapsed="false">
      <c r="A673" s="176" t="n">
        <f aca="false">A672+1</f>
        <v>5</v>
      </c>
      <c r="B673" s="179" t="s">
        <v>1764</v>
      </c>
      <c r="C673" s="178" t="n">
        <v>1960</v>
      </c>
      <c r="D673" s="176"/>
      <c r="E673" s="179" t="s">
        <v>54</v>
      </c>
      <c r="F673" s="176" t="n">
        <v>2</v>
      </c>
      <c r="G673" s="178" t="n">
        <v>1</v>
      </c>
      <c r="H673" s="176" t="n">
        <v>336.9</v>
      </c>
      <c r="I673" s="176"/>
      <c r="J673" s="176"/>
      <c r="K673" s="176" t="n">
        <v>324</v>
      </c>
      <c r="L673" s="176" t="n">
        <v>250.1</v>
      </c>
      <c r="M673" s="176" t="n">
        <v>10</v>
      </c>
      <c r="N673" s="208" t="n">
        <v>21800</v>
      </c>
      <c r="O673" s="181" t="n">
        <v>0</v>
      </c>
      <c r="P673" s="181" t="n">
        <v>0</v>
      </c>
      <c r="Q673" s="209" t="n">
        <v>21800</v>
      </c>
      <c r="R673" s="176" t="n">
        <v>2019</v>
      </c>
    </row>
    <row r="674" customFormat="false" ht="12.75" hidden="false" customHeight="false" outlineLevel="0" collapsed="false">
      <c r="A674" s="176" t="n">
        <f aca="false">A673+1</f>
        <v>6</v>
      </c>
      <c r="B674" s="179" t="s">
        <v>1765</v>
      </c>
      <c r="C674" s="178" t="n">
        <v>1918</v>
      </c>
      <c r="D674" s="176"/>
      <c r="E674" s="179" t="s">
        <v>54</v>
      </c>
      <c r="F674" s="176" t="n">
        <v>2</v>
      </c>
      <c r="G674" s="178" t="n">
        <v>1</v>
      </c>
      <c r="H674" s="176" t="n">
        <v>309.9</v>
      </c>
      <c r="I674" s="176"/>
      <c r="J674" s="176"/>
      <c r="K674" s="176" t="n">
        <v>244</v>
      </c>
      <c r="L674" s="176" t="n">
        <v>145.8</v>
      </c>
      <c r="M674" s="176" t="n">
        <v>12</v>
      </c>
      <c r="N674" s="208" t="n">
        <v>20060</v>
      </c>
      <c r="O674" s="181" t="n">
        <v>0</v>
      </c>
      <c r="P674" s="181" t="n">
        <v>0</v>
      </c>
      <c r="Q674" s="209" t="n">
        <v>20060</v>
      </c>
      <c r="R674" s="176" t="n">
        <v>2019</v>
      </c>
    </row>
    <row r="675" customFormat="false" ht="12.75" hidden="false" customHeight="false" outlineLevel="0" collapsed="false">
      <c r="A675" s="176" t="n">
        <f aca="false">A674+1</f>
        <v>7</v>
      </c>
      <c r="B675" s="179" t="s">
        <v>1766</v>
      </c>
      <c r="C675" s="178" t="n">
        <v>1917</v>
      </c>
      <c r="D675" s="176"/>
      <c r="E675" s="179" t="s">
        <v>54</v>
      </c>
      <c r="F675" s="176" t="n">
        <v>2</v>
      </c>
      <c r="G675" s="178" t="n">
        <v>2</v>
      </c>
      <c r="H675" s="176" t="n">
        <v>240.9</v>
      </c>
      <c r="I675" s="176"/>
      <c r="J675" s="176"/>
      <c r="K675" s="176" t="n">
        <v>164.4</v>
      </c>
      <c r="L675" s="176" t="n">
        <v>48.8</v>
      </c>
      <c r="M675" s="176" t="n">
        <v>11</v>
      </c>
      <c r="N675" s="208" t="n">
        <v>15600</v>
      </c>
      <c r="O675" s="181" t="n">
        <v>0</v>
      </c>
      <c r="P675" s="181" t="n">
        <v>0</v>
      </c>
      <c r="Q675" s="209" t="n">
        <v>15600</v>
      </c>
      <c r="R675" s="176" t="n">
        <v>2019</v>
      </c>
    </row>
    <row r="676" customFormat="false" ht="12.75" hidden="false" customHeight="false" outlineLevel="0" collapsed="false">
      <c r="A676" s="176" t="n">
        <f aca="false">A675+1</f>
        <v>8</v>
      </c>
      <c r="B676" s="179" t="s">
        <v>1767</v>
      </c>
      <c r="C676" s="178" t="n">
        <v>1936</v>
      </c>
      <c r="D676" s="176"/>
      <c r="E676" s="179" t="s">
        <v>54</v>
      </c>
      <c r="F676" s="176" t="n">
        <v>2</v>
      </c>
      <c r="G676" s="176" t="n">
        <v>2</v>
      </c>
      <c r="H676" s="176" t="n">
        <v>389.7</v>
      </c>
      <c r="I676" s="176"/>
      <c r="J676" s="176"/>
      <c r="K676" s="176" t="n">
        <v>366</v>
      </c>
      <c r="L676" s="176" t="n">
        <v>135.6</v>
      </c>
      <c r="M676" s="176" t="n">
        <v>13</v>
      </c>
      <c r="N676" s="208" t="n">
        <v>25220</v>
      </c>
      <c r="O676" s="181" t="n">
        <v>0</v>
      </c>
      <c r="P676" s="181" t="n">
        <v>0</v>
      </c>
      <c r="Q676" s="209" t="n">
        <v>25220</v>
      </c>
      <c r="R676" s="176" t="n">
        <v>2019</v>
      </c>
    </row>
    <row r="677" customFormat="false" ht="12.75" hidden="false" customHeight="false" outlineLevel="0" collapsed="false">
      <c r="A677" s="176" t="n">
        <f aca="false">A676+1</f>
        <v>9</v>
      </c>
      <c r="B677" s="179" t="s">
        <v>1768</v>
      </c>
      <c r="C677" s="178" t="n">
        <v>1964</v>
      </c>
      <c r="D677" s="176"/>
      <c r="E677" s="179" t="s">
        <v>54</v>
      </c>
      <c r="F677" s="176" t="n">
        <v>2</v>
      </c>
      <c r="G677" s="176" t="n">
        <v>1</v>
      </c>
      <c r="H677" s="176" t="n">
        <v>336.5</v>
      </c>
      <c r="I677" s="176"/>
      <c r="J677" s="176"/>
      <c r="K677" s="176" t="n">
        <v>323.5</v>
      </c>
      <c r="L677" s="176" t="n">
        <v>238.2</v>
      </c>
      <c r="M677" s="176" t="n">
        <v>11</v>
      </c>
      <c r="N677" s="208" t="n">
        <v>21780</v>
      </c>
      <c r="O677" s="181" t="n">
        <v>0</v>
      </c>
      <c r="P677" s="181" t="n">
        <v>0</v>
      </c>
      <c r="Q677" s="209" t="n">
        <v>21780</v>
      </c>
      <c r="R677" s="176" t="n">
        <v>2019</v>
      </c>
    </row>
    <row r="678" customFormat="false" ht="12.75" hidden="false" customHeight="false" outlineLevel="0" collapsed="false">
      <c r="A678" s="176" t="n">
        <f aca="false">A677+1</f>
        <v>10</v>
      </c>
      <c r="B678" s="179" t="s">
        <v>1769</v>
      </c>
      <c r="C678" s="178" t="n">
        <v>1977</v>
      </c>
      <c r="D678" s="176"/>
      <c r="E678" s="179" t="s">
        <v>54</v>
      </c>
      <c r="F678" s="176" t="n">
        <v>1</v>
      </c>
      <c r="G678" s="178" t="n">
        <v>2</v>
      </c>
      <c r="H678" s="176" t="n">
        <v>186.8</v>
      </c>
      <c r="I678" s="176"/>
      <c r="J678" s="176"/>
      <c r="K678" s="176" t="n">
        <v>140</v>
      </c>
      <c r="L678" s="176" t="n">
        <v>132.3</v>
      </c>
      <c r="M678" s="176" t="n">
        <v>6</v>
      </c>
      <c r="N678" s="208" t="n">
        <v>12100</v>
      </c>
      <c r="O678" s="181" t="n">
        <v>0</v>
      </c>
      <c r="P678" s="181" t="n">
        <v>0</v>
      </c>
      <c r="Q678" s="209" t="n">
        <v>12100</v>
      </c>
      <c r="R678" s="176" t="n">
        <v>2019</v>
      </c>
    </row>
    <row r="679" customFormat="false" ht="12.75" hidden="false" customHeight="false" outlineLevel="0" collapsed="false">
      <c r="A679" s="176" t="n">
        <f aca="false">A678+1</f>
        <v>11</v>
      </c>
      <c r="B679" s="179" t="s">
        <v>1770</v>
      </c>
      <c r="C679" s="176" t="n">
        <v>1960</v>
      </c>
      <c r="D679" s="176"/>
      <c r="E679" s="179" t="s">
        <v>54</v>
      </c>
      <c r="F679" s="176" t="n">
        <v>2</v>
      </c>
      <c r="G679" s="178" t="n">
        <v>1</v>
      </c>
      <c r="H679" s="176" t="n">
        <v>330.8</v>
      </c>
      <c r="I679" s="176"/>
      <c r="J679" s="176"/>
      <c r="K679" s="176" t="n">
        <v>318.2</v>
      </c>
      <c r="L679" s="176" t="n">
        <v>221.4</v>
      </c>
      <c r="M679" s="176" t="n">
        <v>10</v>
      </c>
      <c r="N679" s="208" t="n">
        <v>21400</v>
      </c>
      <c r="O679" s="181" t="n">
        <v>0</v>
      </c>
      <c r="P679" s="181" t="n">
        <v>0</v>
      </c>
      <c r="Q679" s="209" t="n">
        <v>21400</v>
      </c>
      <c r="R679" s="176" t="n">
        <v>2019</v>
      </c>
    </row>
    <row r="680" customFormat="false" ht="12.75" hidden="false" customHeight="false" outlineLevel="0" collapsed="false">
      <c r="A680" s="176" t="n">
        <f aca="false">A679+1</f>
        <v>12</v>
      </c>
      <c r="B680" s="179" t="s">
        <v>1771</v>
      </c>
      <c r="C680" s="176" t="n">
        <v>1963</v>
      </c>
      <c r="D680" s="176"/>
      <c r="E680" s="179" t="s">
        <v>54</v>
      </c>
      <c r="F680" s="176" t="n">
        <v>2</v>
      </c>
      <c r="G680" s="178" t="n">
        <v>1</v>
      </c>
      <c r="H680" s="176" t="n">
        <v>354.4</v>
      </c>
      <c r="I680" s="176"/>
      <c r="J680" s="176"/>
      <c r="K680" s="176" t="n">
        <v>331.8</v>
      </c>
      <c r="L680" s="176" t="n">
        <v>292.1</v>
      </c>
      <c r="M680" s="176" t="n">
        <v>9</v>
      </c>
      <c r="N680" s="208" t="n">
        <v>22950</v>
      </c>
      <c r="O680" s="181" t="n">
        <v>0</v>
      </c>
      <c r="P680" s="181" t="n">
        <v>0</v>
      </c>
      <c r="Q680" s="209" t="n">
        <v>22950</v>
      </c>
      <c r="R680" s="176" t="n">
        <v>2019</v>
      </c>
    </row>
    <row r="681" customFormat="false" ht="12.75" hidden="false" customHeight="false" outlineLevel="0" collapsed="false">
      <c r="A681" s="176" t="n">
        <f aca="false">A680+1</f>
        <v>13</v>
      </c>
      <c r="B681" s="179" t="s">
        <v>1772</v>
      </c>
      <c r="C681" s="176" t="n">
        <v>1963</v>
      </c>
      <c r="D681" s="176"/>
      <c r="E681" s="179" t="s">
        <v>54</v>
      </c>
      <c r="F681" s="176" t="n">
        <v>2</v>
      </c>
      <c r="G681" s="178" t="n">
        <v>1</v>
      </c>
      <c r="H681" s="176" t="n">
        <v>366.8</v>
      </c>
      <c r="I681" s="176"/>
      <c r="J681" s="176"/>
      <c r="K681" s="176" t="n">
        <v>340.3</v>
      </c>
      <c r="L681" s="176" t="n">
        <v>301.1</v>
      </c>
      <c r="M681" s="176" t="n">
        <v>9</v>
      </c>
      <c r="N681" s="208" t="n">
        <v>23740</v>
      </c>
      <c r="O681" s="181" t="n">
        <v>0</v>
      </c>
      <c r="P681" s="181" t="n">
        <v>0</v>
      </c>
      <c r="Q681" s="209" t="n">
        <v>23740</v>
      </c>
      <c r="R681" s="176" t="n">
        <v>2019</v>
      </c>
    </row>
    <row r="682" customFormat="false" ht="12.75" hidden="false" customHeight="false" outlineLevel="0" collapsed="false">
      <c r="A682" s="176" t="n">
        <f aca="false">A681+1</f>
        <v>14</v>
      </c>
      <c r="B682" s="179" t="s">
        <v>1773</v>
      </c>
      <c r="C682" s="176" t="n">
        <v>1962</v>
      </c>
      <c r="D682" s="176"/>
      <c r="E682" s="179" t="s">
        <v>54</v>
      </c>
      <c r="F682" s="176" t="n">
        <v>2</v>
      </c>
      <c r="G682" s="178" t="n">
        <v>1</v>
      </c>
      <c r="H682" s="176" t="n">
        <v>357.2</v>
      </c>
      <c r="I682" s="176"/>
      <c r="J682" s="176"/>
      <c r="K682" s="176" t="n">
        <v>334.6</v>
      </c>
      <c r="L682" s="176" t="n">
        <v>334.6</v>
      </c>
      <c r="M682" s="176" t="n">
        <v>9</v>
      </c>
      <c r="N682" s="208" t="n">
        <v>23120</v>
      </c>
      <c r="O682" s="181" t="n">
        <v>0</v>
      </c>
      <c r="P682" s="181" t="n">
        <v>0</v>
      </c>
      <c r="Q682" s="209" t="n">
        <v>23120</v>
      </c>
      <c r="R682" s="176" t="n">
        <v>2019</v>
      </c>
    </row>
    <row r="683" customFormat="false" ht="12.75" hidden="false" customHeight="false" outlineLevel="0" collapsed="false">
      <c r="A683" s="176" t="n">
        <f aca="false">A682+1</f>
        <v>15</v>
      </c>
      <c r="B683" s="179" t="s">
        <v>1774</v>
      </c>
      <c r="C683" s="178" t="n">
        <v>1964</v>
      </c>
      <c r="D683" s="176"/>
      <c r="E683" s="179" t="s">
        <v>54</v>
      </c>
      <c r="F683" s="176" t="n">
        <v>2</v>
      </c>
      <c r="G683" s="178" t="n">
        <v>1</v>
      </c>
      <c r="H683" s="176" t="n">
        <v>335</v>
      </c>
      <c r="I683" s="176"/>
      <c r="J683" s="176"/>
      <c r="K683" s="176" t="n">
        <v>322.2</v>
      </c>
      <c r="L683" s="176" t="n">
        <v>209.4</v>
      </c>
      <c r="M683" s="176" t="n">
        <v>12</v>
      </c>
      <c r="N683" s="208" t="n">
        <v>21680</v>
      </c>
      <c r="O683" s="181" t="n">
        <v>0</v>
      </c>
      <c r="P683" s="181" t="n">
        <v>0</v>
      </c>
      <c r="Q683" s="209" t="n">
        <v>21680</v>
      </c>
      <c r="R683" s="176" t="n">
        <v>2019</v>
      </c>
    </row>
    <row r="684" customFormat="false" ht="12.75" hidden="false" customHeight="false" outlineLevel="0" collapsed="false">
      <c r="A684" s="176" t="n">
        <f aca="false">A683+1</f>
        <v>16</v>
      </c>
      <c r="B684" s="179" t="s">
        <v>1775</v>
      </c>
      <c r="C684" s="178" t="n">
        <v>1963</v>
      </c>
      <c r="D684" s="176"/>
      <c r="E684" s="179" t="s">
        <v>54</v>
      </c>
      <c r="F684" s="176" t="n">
        <v>2</v>
      </c>
      <c r="G684" s="178" t="n">
        <v>1</v>
      </c>
      <c r="H684" s="176" t="n">
        <v>491.53</v>
      </c>
      <c r="I684" s="176"/>
      <c r="J684" s="176"/>
      <c r="K684" s="176" t="n">
        <v>462.8</v>
      </c>
      <c r="L684" s="176" t="n">
        <v>346.16</v>
      </c>
      <c r="M684" s="176" t="n">
        <v>15</v>
      </c>
      <c r="N684" s="208" t="n">
        <v>31800</v>
      </c>
      <c r="O684" s="181" t="n">
        <v>0</v>
      </c>
      <c r="P684" s="181" t="n">
        <v>0</v>
      </c>
      <c r="Q684" s="209" t="n">
        <v>31800</v>
      </c>
      <c r="R684" s="176" t="n">
        <v>2019</v>
      </c>
    </row>
    <row r="685" customFormat="false" ht="12.75" hidden="false" customHeight="false" outlineLevel="0" collapsed="false">
      <c r="A685" s="176" t="n">
        <f aca="false">A684+1</f>
        <v>17</v>
      </c>
      <c r="B685" s="179" t="s">
        <v>1776</v>
      </c>
      <c r="C685" s="178" t="n">
        <v>1972</v>
      </c>
      <c r="D685" s="176"/>
      <c r="E685" s="179" t="s">
        <v>54</v>
      </c>
      <c r="F685" s="176" t="n">
        <v>2</v>
      </c>
      <c r="G685" s="178" t="n">
        <v>2</v>
      </c>
      <c r="H685" s="176" t="n">
        <v>546.7</v>
      </c>
      <c r="I685" s="176"/>
      <c r="J685" s="176"/>
      <c r="K685" s="176" t="n">
        <v>489.4</v>
      </c>
      <c r="L685" s="176" t="n">
        <v>460.4</v>
      </c>
      <c r="M685" s="176" t="n">
        <v>14</v>
      </c>
      <c r="N685" s="208" t="n">
        <v>35380</v>
      </c>
      <c r="O685" s="181" t="n">
        <v>0</v>
      </c>
      <c r="P685" s="181" t="n">
        <v>0</v>
      </c>
      <c r="Q685" s="209" t="n">
        <v>35380</v>
      </c>
      <c r="R685" s="176" t="n">
        <v>2019</v>
      </c>
    </row>
    <row r="686" customFormat="false" ht="12.75" hidden="false" customHeight="false" outlineLevel="0" collapsed="false">
      <c r="A686" s="176" t="n">
        <f aca="false">A685+1</f>
        <v>18</v>
      </c>
      <c r="B686" s="179" t="s">
        <v>1777</v>
      </c>
      <c r="C686" s="178" t="n">
        <v>1964</v>
      </c>
      <c r="D686" s="176"/>
      <c r="E686" s="179" t="s">
        <v>54</v>
      </c>
      <c r="F686" s="176" t="n">
        <v>2</v>
      </c>
      <c r="G686" s="178" t="n">
        <v>1</v>
      </c>
      <c r="H686" s="176" t="n">
        <v>352.1</v>
      </c>
      <c r="I686" s="176"/>
      <c r="J686" s="176"/>
      <c r="K686" s="176" t="n">
        <v>326.4</v>
      </c>
      <c r="L686" s="176" t="n">
        <v>180.9</v>
      </c>
      <c r="M686" s="176" t="n">
        <v>12</v>
      </c>
      <c r="N686" s="208" t="n">
        <v>22800</v>
      </c>
      <c r="O686" s="181" t="n">
        <v>0</v>
      </c>
      <c r="P686" s="181" t="n">
        <v>0</v>
      </c>
      <c r="Q686" s="209" t="n">
        <v>22800</v>
      </c>
      <c r="R686" s="176" t="n">
        <v>2019</v>
      </c>
    </row>
    <row r="687" customFormat="false" ht="12.75" hidden="false" customHeight="false" outlineLevel="0" collapsed="false">
      <c r="A687" s="176" t="n">
        <f aca="false">A686+1</f>
        <v>19</v>
      </c>
      <c r="B687" s="179" t="s">
        <v>1778</v>
      </c>
      <c r="C687" s="178" t="n">
        <v>1964</v>
      </c>
      <c r="D687" s="176"/>
      <c r="E687" s="179" t="s">
        <v>54</v>
      </c>
      <c r="F687" s="176" t="n">
        <v>2</v>
      </c>
      <c r="G687" s="178" t="n">
        <v>1</v>
      </c>
      <c r="H687" s="176" t="n">
        <v>336</v>
      </c>
      <c r="I687" s="176"/>
      <c r="J687" s="176"/>
      <c r="K687" s="176" t="n">
        <v>323</v>
      </c>
      <c r="L687" s="176" t="n">
        <v>248.3</v>
      </c>
      <c r="M687" s="176" t="n">
        <v>10</v>
      </c>
      <c r="N687" s="208" t="n">
        <v>21750</v>
      </c>
      <c r="O687" s="181" t="n">
        <v>0</v>
      </c>
      <c r="P687" s="181" t="n">
        <v>0</v>
      </c>
      <c r="Q687" s="209" t="n">
        <v>21750</v>
      </c>
      <c r="R687" s="176" t="n">
        <v>2019</v>
      </c>
    </row>
    <row r="688" customFormat="false" ht="12.75" hidden="false" customHeight="false" outlineLevel="0" collapsed="false">
      <c r="A688" s="176" t="n">
        <f aca="false">A687+1</f>
        <v>20</v>
      </c>
      <c r="B688" s="179" t="s">
        <v>1779</v>
      </c>
      <c r="C688" s="178" t="n">
        <v>1964</v>
      </c>
      <c r="D688" s="176"/>
      <c r="E688" s="179" t="s">
        <v>54</v>
      </c>
      <c r="F688" s="176" t="n">
        <v>2</v>
      </c>
      <c r="G688" s="178" t="n">
        <v>1</v>
      </c>
      <c r="H688" s="176" t="n">
        <v>336.4</v>
      </c>
      <c r="I688" s="176"/>
      <c r="J688" s="176"/>
      <c r="K688" s="176" t="n">
        <v>320.5</v>
      </c>
      <c r="L688" s="176" t="n">
        <v>275.08</v>
      </c>
      <c r="M688" s="176" t="n">
        <v>9</v>
      </c>
      <c r="N688" s="208" t="n">
        <v>21770</v>
      </c>
      <c r="O688" s="181" t="n">
        <v>0</v>
      </c>
      <c r="P688" s="181" t="n">
        <v>0</v>
      </c>
      <c r="Q688" s="209" t="n">
        <v>21770</v>
      </c>
      <c r="R688" s="176" t="n">
        <v>2019</v>
      </c>
    </row>
    <row r="689" customFormat="false" ht="12.75" hidden="false" customHeight="false" outlineLevel="0" collapsed="false">
      <c r="A689" s="176" t="n">
        <f aca="false">A688+1</f>
        <v>21</v>
      </c>
      <c r="B689" s="179" t="s">
        <v>1780</v>
      </c>
      <c r="C689" s="178" t="n">
        <v>1964</v>
      </c>
      <c r="D689" s="176"/>
      <c r="E689" s="179" t="s">
        <v>54</v>
      </c>
      <c r="F689" s="176" t="n">
        <v>2</v>
      </c>
      <c r="G689" s="178" t="n">
        <v>1</v>
      </c>
      <c r="H689" s="176" t="n">
        <v>339</v>
      </c>
      <c r="I689" s="176"/>
      <c r="J689" s="176"/>
      <c r="K689" s="176" t="n">
        <v>326</v>
      </c>
      <c r="L689" s="176" t="n">
        <v>288.6</v>
      </c>
      <c r="M689" s="176" t="n">
        <v>9</v>
      </c>
      <c r="N689" s="208" t="n">
        <v>21950</v>
      </c>
      <c r="O689" s="181" t="n">
        <v>0</v>
      </c>
      <c r="P689" s="181" t="n">
        <v>0</v>
      </c>
      <c r="Q689" s="209" t="n">
        <v>21950</v>
      </c>
      <c r="R689" s="176" t="n">
        <v>2019</v>
      </c>
    </row>
    <row r="690" customFormat="false" ht="12.75" hidden="false" customHeight="false" outlineLevel="0" collapsed="false">
      <c r="A690" s="176" t="n">
        <f aca="false">A689+1</f>
        <v>22</v>
      </c>
      <c r="B690" s="179" t="s">
        <v>1781</v>
      </c>
      <c r="C690" s="178" t="n">
        <v>1964</v>
      </c>
      <c r="D690" s="176"/>
      <c r="E690" s="179" t="s">
        <v>54</v>
      </c>
      <c r="F690" s="176" t="n">
        <v>2</v>
      </c>
      <c r="G690" s="178" t="n">
        <v>1</v>
      </c>
      <c r="H690" s="176" t="n">
        <v>346.3</v>
      </c>
      <c r="I690" s="176"/>
      <c r="J690" s="176"/>
      <c r="K690" s="176" t="n">
        <v>320.5</v>
      </c>
      <c r="L690" s="176" t="n">
        <v>271.33</v>
      </c>
      <c r="M690" s="176" t="n">
        <v>10</v>
      </c>
      <c r="N690" s="208" t="n">
        <v>22420</v>
      </c>
      <c r="O690" s="181" t="n">
        <v>0</v>
      </c>
      <c r="P690" s="181" t="n">
        <v>0</v>
      </c>
      <c r="Q690" s="209" t="n">
        <v>22420</v>
      </c>
      <c r="R690" s="176" t="n">
        <v>2019</v>
      </c>
    </row>
    <row r="691" customFormat="false" ht="12.75" hidden="false" customHeight="false" outlineLevel="0" collapsed="false">
      <c r="A691" s="176" t="n">
        <f aca="false">A690+1</f>
        <v>23</v>
      </c>
      <c r="B691" s="179" t="s">
        <v>1782</v>
      </c>
      <c r="C691" s="176" t="n">
        <v>1964</v>
      </c>
      <c r="D691" s="176"/>
      <c r="E691" s="179" t="s">
        <v>54</v>
      </c>
      <c r="F691" s="176" t="n">
        <v>2</v>
      </c>
      <c r="G691" s="178" t="n">
        <v>1</v>
      </c>
      <c r="H691" s="176" t="n">
        <v>344</v>
      </c>
      <c r="I691" s="176"/>
      <c r="J691" s="176"/>
      <c r="K691" s="176" t="n">
        <v>322</v>
      </c>
      <c r="L691" s="176" t="n">
        <v>114.2</v>
      </c>
      <c r="M691" s="176" t="n">
        <v>14</v>
      </c>
      <c r="N691" s="208" t="n">
        <v>22270</v>
      </c>
      <c r="O691" s="181" t="n">
        <v>0</v>
      </c>
      <c r="P691" s="181" t="n">
        <v>0</v>
      </c>
      <c r="Q691" s="209" t="n">
        <v>22270</v>
      </c>
      <c r="R691" s="176" t="n">
        <v>2019</v>
      </c>
    </row>
    <row r="692" customFormat="false" ht="12.75" hidden="false" customHeight="false" outlineLevel="0" collapsed="false">
      <c r="A692" s="176" t="n">
        <f aca="false">A691+1</f>
        <v>24</v>
      </c>
      <c r="B692" s="179" t="s">
        <v>1783</v>
      </c>
      <c r="C692" s="176" t="n">
        <v>1966</v>
      </c>
      <c r="D692" s="176"/>
      <c r="E692" s="179" t="s">
        <v>54</v>
      </c>
      <c r="F692" s="176" t="n">
        <v>2</v>
      </c>
      <c r="G692" s="178" t="n">
        <v>1</v>
      </c>
      <c r="H692" s="176" t="n">
        <v>336.8</v>
      </c>
      <c r="I692" s="176"/>
      <c r="J692" s="176"/>
      <c r="K692" s="176" t="n">
        <v>324</v>
      </c>
      <c r="L692" s="176" t="n">
        <v>284.7</v>
      </c>
      <c r="M692" s="176" t="n">
        <v>9</v>
      </c>
      <c r="N692" s="208" t="n">
        <v>21800</v>
      </c>
      <c r="O692" s="181" t="n">
        <v>0</v>
      </c>
      <c r="P692" s="181" t="n">
        <v>0</v>
      </c>
      <c r="Q692" s="209" t="n">
        <v>21800</v>
      </c>
      <c r="R692" s="176" t="n">
        <v>2019</v>
      </c>
    </row>
    <row r="693" customFormat="false" ht="12.75" hidden="false" customHeight="false" outlineLevel="0" collapsed="false">
      <c r="A693" s="176" t="n">
        <f aca="false">A692+1</f>
        <v>25</v>
      </c>
      <c r="B693" s="179" t="s">
        <v>1784</v>
      </c>
      <c r="C693" s="176" t="n">
        <v>1963</v>
      </c>
      <c r="D693" s="176"/>
      <c r="E693" s="179" t="s">
        <v>54</v>
      </c>
      <c r="F693" s="176" t="n">
        <v>2</v>
      </c>
      <c r="G693" s="178" t="n">
        <v>1</v>
      </c>
      <c r="H693" s="176" t="n">
        <v>350.1</v>
      </c>
      <c r="I693" s="176"/>
      <c r="J693" s="176"/>
      <c r="K693" s="176" t="n">
        <v>324.2</v>
      </c>
      <c r="L693" s="176" t="n">
        <v>238</v>
      </c>
      <c r="M693" s="176" t="n">
        <v>10</v>
      </c>
      <c r="N693" s="208" t="n">
        <v>22660</v>
      </c>
      <c r="O693" s="181" t="n">
        <v>0</v>
      </c>
      <c r="P693" s="181" t="n">
        <v>0</v>
      </c>
      <c r="Q693" s="209" t="n">
        <v>22660</v>
      </c>
      <c r="R693" s="176" t="n">
        <v>2019</v>
      </c>
    </row>
    <row r="694" customFormat="false" ht="12.75" hidden="false" customHeight="false" outlineLevel="0" collapsed="false">
      <c r="A694" s="176" t="n">
        <f aca="false">A693+1</f>
        <v>26</v>
      </c>
      <c r="B694" s="179" t="s">
        <v>1785</v>
      </c>
      <c r="C694" s="176" t="n">
        <v>1965</v>
      </c>
      <c r="D694" s="176"/>
      <c r="E694" s="179" t="s">
        <v>54</v>
      </c>
      <c r="F694" s="176" t="n">
        <v>2</v>
      </c>
      <c r="G694" s="178" t="n">
        <v>1</v>
      </c>
      <c r="H694" s="176" t="n">
        <v>354.4</v>
      </c>
      <c r="I694" s="176"/>
      <c r="J694" s="176"/>
      <c r="K694" s="176" t="n">
        <v>328.5</v>
      </c>
      <c r="L694" s="176" t="n">
        <v>241.5</v>
      </c>
      <c r="M694" s="176" t="n">
        <v>10</v>
      </c>
      <c r="N694" s="208" t="n">
        <v>22950</v>
      </c>
      <c r="O694" s="181" t="n">
        <v>0</v>
      </c>
      <c r="P694" s="181" t="n">
        <v>0</v>
      </c>
      <c r="Q694" s="209" t="n">
        <v>22950</v>
      </c>
      <c r="R694" s="176" t="n">
        <v>2019</v>
      </c>
    </row>
    <row r="695" customFormat="false" ht="12.75" hidden="false" customHeight="false" outlineLevel="0" collapsed="false">
      <c r="A695" s="176" t="n">
        <f aca="false">A694+1</f>
        <v>27</v>
      </c>
      <c r="B695" s="179" t="s">
        <v>1786</v>
      </c>
      <c r="C695" s="176" t="n">
        <v>1964</v>
      </c>
      <c r="D695" s="176"/>
      <c r="E695" s="179" t="s">
        <v>54</v>
      </c>
      <c r="F695" s="176" t="n">
        <v>2</v>
      </c>
      <c r="G695" s="178" t="n">
        <v>1</v>
      </c>
      <c r="H695" s="176" t="n">
        <v>344.9</v>
      </c>
      <c r="I695" s="176"/>
      <c r="J695" s="176"/>
      <c r="K695" s="176" t="n">
        <v>320.5</v>
      </c>
      <c r="L695" s="176" t="n">
        <v>283.5</v>
      </c>
      <c r="M695" s="176" t="n">
        <v>9</v>
      </c>
      <c r="N695" s="208" t="n">
        <v>22320</v>
      </c>
      <c r="O695" s="181" t="n">
        <v>0</v>
      </c>
      <c r="P695" s="181" t="n">
        <v>0</v>
      </c>
      <c r="Q695" s="209" t="n">
        <v>22320</v>
      </c>
      <c r="R695" s="176" t="n">
        <v>2019</v>
      </c>
    </row>
    <row r="696" customFormat="false" ht="12.75" hidden="false" customHeight="false" outlineLevel="0" collapsed="false">
      <c r="A696" s="176" t="n">
        <f aca="false">A695+1</f>
        <v>28</v>
      </c>
      <c r="B696" s="179" t="s">
        <v>1787</v>
      </c>
      <c r="C696" s="176" t="n">
        <v>1956</v>
      </c>
      <c r="D696" s="176"/>
      <c r="E696" s="179" t="s">
        <v>54</v>
      </c>
      <c r="F696" s="176" t="n">
        <v>2</v>
      </c>
      <c r="G696" s="178" t="n">
        <v>1</v>
      </c>
      <c r="H696" s="176" t="n">
        <v>344.7</v>
      </c>
      <c r="I696" s="176"/>
      <c r="J696" s="176"/>
      <c r="K696" s="176" t="n">
        <v>320.3</v>
      </c>
      <c r="L696" s="176" t="n">
        <v>236.3</v>
      </c>
      <c r="M696" s="176" t="n">
        <v>11</v>
      </c>
      <c r="N696" s="208" t="n">
        <v>22300</v>
      </c>
      <c r="O696" s="181" t="n">
        <v>0</v>
      </c>
      <c r="P696" s="181" t="n">
        <v>0</v>
      </c>
      <c r="Q696" s="209" t="n">
        <v>22300</v>
      </c>
      <c r="R696" s="176" t="n">
        <v>2019</v>
      </c>
    </row>
    <row r="697" customFormat="false" ht="22.5" hidden="false" customHeight="false" outlineLevel="0" collapsed="false">
      <c r="A697" s="176" t="n">
        <f aca="false">A696+1</f>
        <v>29</v>
      </c>
      <c r="B697" s="179" t="s">
        <v>1788</v>
      </c>
      <c r="C697" s="176" t="n">
        <v>1972</v>
      </c>
      <c r="D697" s="176"/>
      <c r="E697" s="179" t="s">
        <v>1789</v>
      </c>
      <c r="F697" s="176" t="n">
        <v>2</v>
      </c>
      <c r="G697" s="176" t="n">
        <v>2</v>
      </c>
      <c r="H697" s="176" t="n">
        <v>532.3</v>
      </c>
      <c r="I697" s="176"/>
      <c r="J697" s="176"/>
      <c r="K697" s="176" t="n">
        <v>507.7</v>
      </c>
      <c r="L697" s="176" t="n">
        <v>415.25</v>
      </c>
      <c r="M697" s="176" t="n">
        <v>14</v>
      </c>
      <c r="N697" s="208" t="n">
        <v>34450</v>
      </c>
      <c r="O697" s="181" t="n">
        <v>0</v>
      </c>
      <c r="P697" s="181" t="n">
        <v>0</v>
      </c>
      <c r="Q697" s="209" t="n">
        <v>34450</v>
      </c>
      <c r="R697" s="176" t="n">
        <v>2019</v>
      </c>
    </row>
    <row r="698" customFormat="false" ht="22.5" hidden="false" customHeight="false" outlineLevel="0" collapsed="false">
      <c r="A698" s="176" t="n">
        <f aca="false">A697+1</f>
        <v>30</v>
      </c>
      <c r="B698" s="179" t="s">
        <v>1790</v>
      </c>
      <c r="C698" s="176" t="n">
        <v>1975</v>
      </c>
      <c r="D698" s="176"/>
      <c r="E698" s="179" t="s">
        <v>1789</v>
      </c>
      <c r="F698" s="176" t="n">
        <v>2</v>
      </c>
      <c r="G698" s="176" t="n">
        <v>2</v>
      </c>
      <c r="H698" s="176" t="n">
        <v>797.9</v>
      </c>
      <c r="I698" s="176"/>
      <c r="J698" s="176"/>
      <c r="K698" s="176" t="n">
        <v>764.5</v>
      </c>
      <c r="L698" s="176" t="n">
        <v>520.4</v>
      </c>
      <c r="M698" s="176" t="n">
        <v>19</v>
      </c>
      <c r="N698" s="208" t="n">
        <v>51640</v>
      </c>
      <c r="O698" s="181" t="n">
        <v>0</v>
      </c>
      <c r="P698" s="181" t="n">
        <v>0</v>
      </c>
      <c r="Q698" s="209" t="n">
        <v>51640</v>
      </c>
      <c r="R698" s="176" t="n">
        <v>2019</v>
      </c>
    </row>
    <row r="699" customFormat="false" ht="22.5" hidden="false" customHeight="false" outlineLevel="0" collapsed="false">
      <c r="A699" s="176" t="n">
        <f aca="false">A698+1</f>
        <v>31</v>
      </c>
      <c r="B699" s="179" t="s">
        <v>1791</v>
      </c>
      <c r="C699" s="176" t="n">
        <v>1977</v>
      </c>
      <c r="D699" s="176"/>
      <c r="E699" s="179" t="s">
        <v>1789</v>
      </c>
      <c r="F699" s="176" t="n">
        <v>2</v>
      </c>
      <c r="G699" s="176" t="n">
        <v>3</v>
      </c>
      <c r="H699" s="176" t="n">
        <v>972.5</v>
      </c>
      <c r="I699" s="176"/>
      <c r="J699" s="176"/>
      <c r="K699" s="176" t="n">
        <v>880.5</v>
      </c>
      <c r="L699" s="176" t="n">
        <v>785.6</v>
      </c>
      <c r="M699" s="176" t="n">
        <v>20</v>
      </c>
      <c r="N699" s="208" t="n">
        <v>62950</v>
      </c>
      <c r="O699" s="181" t="n">
        <v>0</v>
      </c>
      <c r="P699" s="181" t="n">
        <v>0</v>
      </c>
      <c r="Q699" s="209" t="n">
        <v>62950</v>
      </c>
      <c r="R699" s="176" t="n">
        <v>2019</v>
      </c>
    </row>
    <row r="700" customFormat="false" ht="12.75" hidden="false" customHeight="false" outlineLevel="0" collapsed="false">
      <c r="A700" s="176" t="n">
        <f aca="false">A699+1</f>
        <v>32</v>
      </c>
      <c r="B700" s="179" t="s">
        <v>1792</v>
      </c>
      <c r="C700" s="176" t="n">
        <v>1967</v>
      </c>
      <c r="D700" s="176"/>
      <c r="E700" s="179" t="s">
        <v>54</v>
      </c>
      <c r="F700" s="176" t="n">
        <v>2</v>
      </c>
      <c r="G700" s="176" t="n">
        <v>3</v>
      </c>
      <c r="H700" s="176" t="n">
        <v>517.3</v>
      </c>
      <c r="I700" s="176"/>
      <c r="J700" s="176"/>
      <c r="K700" s="176" t="n">
        <v>485.9</v>
      </c>
      <c r="L700" s="176" t="n">
        <v>463.6</v>
      </c>
      <c r="M700" s="176" t="n">
        <v>16</v>
      </c>
      <c r="N700" s="208" t="n">
        <v>33480</v>
      </c>
      <c r="O700" s="181" t="n">
        <v>0</v>
      </c>
      <c r="P700" s="181" t="n">
        <v>0</v>
      </c>
      <c r="Q700" s="209" t="n">
        <v>33480</v>
      </c>
      <c r="R700" s="176" t="n">
        <v>2019</v>
      </c>
    </row>
    <row r="701" customFormat="false" ht="12.75" hidden="false" customHeight="false" outlineLevel="0" collapsed="false">
      <c r="A701" s="176" t="n">
        <f aca="false">A700+1</f>
        <v>33</v>
      </c>
      <c r="B701" s="179" t="s">
        <v>1793</v>
      </c>
      <c r="C701" s="176" t="n">
        <v>1966</v>
      </c>
      <c r="D701" s="176"/>
      <c r="E701" s="179" t="s">
        <v>54</v>
      </c>
      <c r="F701" s="176" t="n">
        <v>2</v>
      </c>
      <c r="G701" s="176" t="n">
        <v>3</v>
      </c>
      <c r="H701" s="176" t="n">
        <v>540.3</v>
      </c>
      <c r="I701" s="176"/>
      <c r="J701" s="176"/>
      <c r="K701" s="176" t="n">
        <v>508.9</v>
      </c>
      <c r="L701" s="176" t="n">
        <v>478.7</v>
      </c>
      <c r="M701" s="176" t="n">
        <v>13</v>
      </c>
      <c r="N701" s="208" t="n">
        <v>35000</v>
      </c>
      <c r="O701" s="181" t="n">
        <v>0</v>
      </c>
      <c r="P701" s="181" t="n">
        <v>0</v>
      </c>
      <c r="Q701" s="209" t="n">
        <v>35000</v>
      </c>
      <c r="R701" s="176" t="n">
        <v>2019</v>
      </c>
    </row>
    <row r="702" customFormat="false" ht="12.75" hidden="false" customHeight="false" outlineLevel="0" collapsed="false">
      <c r="A702" s="176" t="n">
        <f aca="false">A701+1</f>
        <v>34</v>
      </c>
      <c r="B702" s="179" t="s">
        <v>1794</v>
      </c>
      <c r="C702" s="176" t="n">
        <v>1966</v>
      </c>
      <c r="D702" s="176"/>
      <c r="E702" s="179" t="s">
        <v>54</v>
      </c>
      <c r="F702" s="176" t="n">
        <v>2</v>
      </c>
      <c r="G702" s="176" t="n">
        <v>3</v>
      </c>
      <c r="H702" s="176" t="n">
        <v>528.5</v>
      </c>
      <c r="I702" s="176"/>
      <c r="J702" s="176"/>
      <c r="K702" s="176" t="n">
        <v>499.6</v>
      </c>
      <c r="L702" s="176" t="n">
        <v>442.8</v>
      </c>
      <c r="M702" s="176" t="n">
        <v>13</v>
      </c>
      <c r="N702" s="208" t="n">
        <v>34200</v>
      </c>
      <c r="O702" s="181" t="n">
        <v>0</v>
      </c>
      <c r="P702" s="181" t="n">
        <v>0</v>
      </c>
      <c r="Q702" s="209" t="n">
        <v>34200</v>
      </c>
      <c r="R702" s="176" t="n">
        <v>2019</v>
      </c>
    </row>
    <row r="703" customFormat="false" ht="12.75" hidden="false" customHeight="false" outlineLevel="0" collapsed="false">
      <c r="A703" s="176" t="n">
        <f aca="false">A702+1</f>
        <v>35</v>
      </c>
      <c r="B703" s="179" t="s">
        <v>1795</v>
      </c>
      <c r="C703" s="176" t="n">
        <v>1966</v>
      </c>
      <c r="D703" s="176"/>
      <c r="E703" s="179" t="s">
        <v>54</v>
      </c>
      <c r="F703" s="176" t="n">
        <v>2</v>
      </c>
      <c r="G703" s="176" t="n">
        <v>3</v>
      </c>
      <c r="H703" s="176" t="n">
        <v>518.5</v>
      </c>
      <c r="I703" s="176"/>
      <c r="J703" s="176"/>
      <c r="K703" s="176" t="n">
        <v>487.5</v>
      </c>
      <c r="L703" s="176" t="n">
        <v>361.2</v>
      </c>
      <c r="M703" s="176" t="n">
        <v>17</v>
      </c>
      <c r="N703" s="208" t="n">
        <v>33560</v>
      </c>
      <c r="O703" s="181" t="n">
        <v>0</v>
      </c>
      <c r="P703" s="181" t="n">
        <v>0</v>
      </c>
      <c r="Q703" s="209" t="n">
        <v>33560</v>
      </c>
      <c r="R703" s="176" t="n">
        <v>2019</v>
      </c>
    </row>
    <row r="704" customFormat="false" ht="12.75" hidden="false" customHeight="false" outlineLevel="0" collapsed="false">
      <c r="A704" s="176" t="n">
        <f aca="false">A703+1</f>
        <v>36</v>
      </c>
      <c r="B704" s="179" t="s">
        <v>1796</v>
      </c>
      <c r="C704" s="176" t="n">
        <v>1966</v>
      </c>
      <c r="D704" s="176"/>
      <c r="E704" s="179" t="s">
        <v>54</v>
      </c>
      <c r="F704" s="176" t="n">
        <v>2</v>
      </c>
      <c r="G704" s="176" t="n">
        <v>3</v>
      </c>
      <c r="H704" s="176" t="n">
        <v>532.1</v>
      </c>
      <c r="I704" s="176"/>
      <c r="J704" s="176"/>
      <c r="K704" s="176" t="n">
        <v>501.5</v>
      </c>
      <c r="L704" s="176" t="n">
        <v>411.2</v>
      </c>
      <c r="M704" s="176" t="n">
        <v>14</v>
      </c>
      <c r="N704" s="208" t="n">
        <v>34450</v>
      </c>
      <c r="O704" s="181" t="n">
        <v>0</v>
      </c>
      <c r="P704" s="181" t="n">
        <v>0</v>
      </c>
      <c r="Q704" s="209" t="n">
        <v>34450</v>
      </c>
      <c r="R704" s="176" t="n">
        <v>2019</v>
      </c>
    </row>
    <row r="705" customFormat="false" ht="12.75" hidden="false" customHeight="false" outlineLevel="0" collapsed="false">
      <c r="A705" s="176" t="n">
        <f aca="false">A704+1</f>
        <v>37</v>
      </c>
      <c r="B705" s="179" t="s">
        <v>1797</v>
      </c>
      <c r="C705" s="176" t="n">
        <v>1967</v>
      </c>
      <c r="D705" s="176"/>
      <c r="E705" s="179" t="s">
        <v>54</v>
      </c>
      <c r="F705" s="176" t="n">
        <v>2</v>
      </c>
      <c r="G705" s="176" t="n">
        <v>3</v>
      </c>
      <c r="H705" s="176" t="n">
        <v>534.3</v>
      </c>
      <c r="I705" s="176"/>
      <c r="J705" s="176"/>
      <c r="K705" s="176" t="n">
        <v>504.9</v>
      </c>
      <c r="L705" s="176" t="n">
        <v>401.6</v>
      </c>
      <c r="M705" s="176" t="n">
        <v>14</v>
      </c>
      <c r="N705" s="208" t="n">
        <v>34580</v>
      </c>
      <c r="O705" s="181" t="n">
        <v>0</v>
      </c>
      <c r="P705" s="181" t="n">
        <v>0</v>
      </c>
      <c r="Q705" s="209" t="n">
        <v>34580</v>
      </c>
      <c r="R705" s="176" t="n">
        <v>2019</v>
      </c>
    </row>
    <row r="706" customFormat="false" ht="12.75" hidden="false" customHeight="false" outlineLevel="0" collapsed="false">
      <c r="A706" s="176" t="n">
        <f aca="false">A705+1</f>
        <v>38</v>
      </c>
      <c r="B706" s="179" t="s">
        <v>1798</v>
      </c>
      <c r="C706" s="176" t="n">
        <v>1973</v>
      </c>
      <c r="D706" s="176"/>
      <c r="E706" s="179" t="s">
        <v>54</v>
      </c>
      <c r="F706" s="176" t="n">
        <v>2</v>
      </c>
      <c r="G706" s="176" t="n">
        <v>3</v>
      </c>
      <c r="H706" s="176" t="n">
        <v>554.6</v>
      </c>
      <c r="I706" s="176"/>
      <c r="J706" s="176"/>
      <c r="K706" s="176" t="n">
        <v>492.4</v>
      </c>
      <c r="L706" s="176" t="n">
        <v>344.5</v>
      </c>
      <c r="M706" s="176" t="n">
        <v>18</v>
      </c>
      <c r="N706" s="208" t="n">
        <v>35900</v>
      </c>
      <c r="O706" s="181" t="n">
        <v>0</v>
      </c>
      <c r="P706" s="181" t="n">
        <v>0</v>
      </c>
      <c r="Q706" s="209" t="n">
        <v>35900</v>
      </c>
      <c r="R706" s="176" t="n">
        <v>2019</v>
      </c>
    </row>
    <row r="707" customFormat="false" ht="12.75" hidden="false" customHeight="false" outlineLevel="0" collapsed="false">
      <c r="A707" s="176" t="n">
        <f aca="false">A706+1</f>
        <v>39</v>
      </c>
      <c r="B707" s="179" t="s">
        <v>1799</v>
      </c>
      <c r="C707" s="176" t="n">
        <v>1968</v>
      </c>
      <c r="D707" s="176"/>
      <c r="E707" s="179" t="s">
        <v>54</v>
      </c>
      <c r="F707" s="176" t="n">
        <v>2</v>
      </c>
      <c r="G707" s="176" t="n">
        <v>3</v>
      </c>
      <c r="H707" s="176" t="n">
        <v>526.7</v>
      </c>
      <c r="I707" s="176"/>
      <c r="J707" s="176"/>
      <c r="K707" s="176" t="n">
        <v>495.8</v>
      </c>
      <c r="L707" s="176" t="n">
        <v>496.7</v>
      </c>
      <c r="M707" s="176" t="n">
        <v>12</v>
      </c>
      <c r="N707" s="208" t="n">
        <v>34100</v>
      </c>
      <c r="O707" s="181" t="n">
        <v>0</v>
      </c>
      <c r="P707" s="181" t="n">
        <v>0</v>
      </c>
      <c r="Q707" s="209" t="n">
        <v>34100</v>
      </c>
      <c r="R707" s="176"/>
    </row>
    <row r="708" customFormat="false" ht="12.75" hidden="false" customHeight="false" outlineLevel="0" collapsed="false">
      <c r="A708" s="176" t="n">
        <f aca="false">A707+1</f>
        <v>40</v>
      </c>
      <c r="B708" s="179" t="s">
        <v>1800</v>
      </c>
      <c r="C708" s="176" t="n">
        <v>1968</v>
      </c>
      <c r="D708" s="176"/>
      <c r="E708" s="179" t="s">
        <v>54</v>
      </c>
      <c r="F708" s="176" t="n">
        <v>2</v>
      </c>
      <c r="G708" s="176" t="n">
        <v>3</v>
      </c>
      <c r="H708" s="176" t="n">
        <v>528.6</v>
      </c>
      <c r="I708" s="176"/>
      <c r="J708" s="176"/>
      <c r="K708" s="176" t="n">
        <v>498</v>
      </c>
      <c r="L708" s="176" t="n">
        <v>398.7</v>
      </c>
      <c r="M708" s="176" t="n">
        <v>14</v>
      </c>
      <c r="N708" s="208" t="n">
        <v>34200</v>
      </c>
      <c r="O708" s="181" t="n">
        <v>0</v>
      </c>
      <c r="P708" s="181" t="n">
        <v>0</v>
      </c>
      <c r="Q708" s="209" t="n">
        <v>34200</v>
      </c>
      <c r="R708" s="176" t="n">
        <v>2019</v>
      </c>
    </row>
    <row r="709" customFormat="false" ht="12.75" hidden="false" customHeight="false" outlineLevel="0" collapsed="false">
      <c r="A709" s="176" t="n">
        <f aca="false">A708+1</f>
        <v>41</v>
      </c>
      <c r="B709" s="179" t="s">
        <v>1801</v>
      </c>
      <c r="C709" s="176" t="n">
        <v>1968</v>
      </c>
      <c r="D709" s="176"/>
      <c r="E709" s="179" t="s">
        <v>54</v>
      </c>
      <c r="F709" s="176" t="n">
        <v>2</v>
      </c>
      <c r="G709" s="176" t="n">
        <v>3</v>
      </c>
      <c r="H709" s="176" t="n">
        <v>556.5</v>
      </c>
      <c r="I709" s="176"/>
      <c r="J709" s="176"/>
      <c r="K709" s="176" t="n">
        <v>497.3</v>
      </c>
      <c r="L709" s="176" t="n">
        <v>408.8</v>
      </c>
      <c r="M709" s="176" t="n">
        <v>14</v>
      </c>
      <c r="N709" s="208" t="n">
        <v>36020</v>
      </c>
      <c r="O709" s="181" t="n">
        <v>0</v>
      </c>
      <c r="P709" s="181" t="n">
        <v>0</v>
      </c>
      <c r="Q709" s="209" t="n">
        <v>36020</v>
      </c>
      <c r="R709" s="176" t="n">
        <v>2019</v>
      </c>
    </row>
    <row r="710" customFormat="false" ht="12.75" hidden="false" customHeight="false" outlineLevel="0" collapsed="false">
      <c r="A710" s="176" t="n">
        <f aca="false">A709+1</f>
        <v>42</v>
      </c>
      <c r="B710" s="179" t="s">
        <v>1802</v>
      </c>
      <c r="C710" s="176" t="n">
        <v>1967</v>
      </c>
      <c r="D710" s="176"/>
      <c r="E710" s="179" t="s">
        <v>54</v>
      </c>
      <c r="F710" s="176" t="n">
        <v>2</v>
      </c>
      <c r="G710" s="176" t="n">
        <v>3</v>
      </c>
      <c r="H710" s="176" t="n">
        <v>532.2</v>
      </c>
      <c r="I710" s="176"/>
      <c r="J710" s="176"/>
      <c r="K710" s="176" t="n">
        <v>501.9</v>
      </c>
      <c r="L710" s="176" t="n">
        <v>250.8</v>
      </c>
      <c r="M710" s="176" t="n">
        <v>18</v>
      </c>
      <c r="N710" s="208" t="n">
        <v>34450</v>
      </c>
      <c r="O710" s="181" t="n">
        <v>0</v>
      </c>
      <c r="P710" s="181" t="n">
        <v>0</v>
      </c>
      <c r="Q710" s="209" t="n">
        <v>34450</v>
      </c>
      <c r="R710" s="176" t="n">
        <v>2019</v>
      </c>
    </row>
    <row r="711" customFormat="false" ht="12.75" hidden="false" customHeight="false" outlineLevel="0" collapsed="false">
      <c r="A711" s="176" t="n">
        <f aca="false">A710+1</f>
        <v>43</v>
      </c>
      <c r="B711" s="179" t="s">
        <v>1803</v>
      </c>
      <c r="C711" s="176" t="n">
        <v>1969</v>
      </c>
      <c r="D711" s="176"/>
      <c r="E711" s="179" t="s">
        <v>54</v>
      </c>
      <c r="F711" s="176" t="n">
        <v>2</v>
      </c>
      <c r="G711" s="176" t="n">
        <v>3</v>
      </c>
      <c r="H711" s="176" t="n">
        <v>525.1</v>
      </c>
      <c r="I711" s="176"/>
      <c r="J711" s="176"/>
      <c r="K711" s="176" t="n">
        <v>494.5</v>
      </c>
      <c r="L711" s="176" t="n">
        <v>454.6</v>
      </c>
      <c r="M711" s="176" t="n">
        <v>15</v>
      </c>
      <c r="N711" s="208" t="n">
        <v>34000</v>
      </c>
      <c r="O711" s="181" t="n">
        <v>0</v>
      </c>
      <c r="P711" s="181" t="n">
        <v>0</v>
      </c>
      <c r="Q711" s="209" t="n">
        <v>34000</v>
      </c>
      <c r="R711" s="176" t="n">
        <v>2019</v>
      </c>
    </row>
    <row r="712" customFormat="false" ht="12.75" hidden="false" customHeight="false" outlineLevel="0" collapsed="false">
      <c r="A712" s="176" t="n">
        <f aca="false">A711+1</f>
        <v>44</v>
      </c>
      <c r="B712" s="179" t="s">
        <v>1804</v>
      </c>
      <c r="C712" s="176" t="n">
        <v>1967</v>
      </c>
      <c r="D712" s="176"/>
      <c r="E712" s="179" t="s">
        <v>54</v>
      </c>
      <c r="F712" s="176" t="n">
        <v>2</v>
      </c>
      <c r="G712" s="176" t="n">
        <v>3</v>
      </c>
      <c r="H712" s="176" t="n">
        <v>526.6</v>
      </c>
      <c r="I712" s="176"/>
      <c r="J712" s="176"/>
      <c r="K712" s="176" t="n">
        <v>496</v>
      </c>
      <c r="L712" s="176" t="n">
        <v>455.5</v>
      </c>
      <c r="M712" s="176" t="n">
        <v>13</v>
      </c>
      <c r="N712" s="208" t="n">
        <v>34080</v>
      </c>
      <c r="O712" s="181" t="n">
        <v>0</v>
      </c>
      <c r="P712" s="181" t="n">
        <v>0</v>
      </c>
      <c r="Q712" s="209" t="n">
        <v>34080</v>
      </c>
      <c r="R712" s="176" t="n">
        <v>2019</v>
      </c>
    </row>
    <row r="713" customFormat="false" ht="12.75" hidden="false" customHeight="false" outlineLevel="0" collapsed="false">
      <c r="A713" s="176" t="n">
        <f aca="false">A712+1</f>
        <v>45</v>
      </c>
      <c r="B713" s="179" t="s">
        <v>1805</v>
      </c>
      <c r="C713" s="176" t="n">
        <v>1972</v>
      </c>
      <c r="D713" s="176"/>
      <c r="E713" s="179" t="s">
        <v>54</v>
      </c>
      <c r="F713" s="176" t="n">
        <v>2</v>
      </c>
      <c r="G713" s="176" t="n">
        <v>3</v>
      </c>
      <c r="H713" s="176" t="n">
        <v>553.6</v>
      </c>
      <c r="I713" s="176"/>
      <c r="J713" s="176"/>
      <c r="K713" s="176" t="n">
        <v>489.3</v>
      </c>
      <c r="L713" s="176" t="n">
        <v>489.9</v>
      </c>
      <c r="M713" s="176" t="n">
        <v>13</v>
      </c>
      <c r="N713" s="208" t="n">
        <v>35850</v>
      </c>
      <c r="O713" s="181" t="n">
        <v>0</v>
      </c>
      <c r="P713" s="181" t="n">
        <v>0</v>
      </c>
      <c r="Q713" s="209" t="n">
        <v>35850</v>
      </c>
      <c r="R713" s="176" t="n">
        <v>2019</v>
      </c>
    </row>
    <row r="714" customFormat="false" ht="12.75" hidden="false" customHeight="false" outlineLevel="0" collapsed="false">
      <c r="A714" s="176" t="n">
        <f aca="false">A713+1</f>
        <v>46</v>
      </c>
      <c r="B714" s="179" t="s">
        <v>1806</v>
      </c>
      <c r="C714" s="176" t="n">
        <v>1966</v>
      </c>
      <c r="D714" s="176"/>
      <c r="E714" s="179" t="s">
        <v>54</v>
      </c>
      <c r="F714" s="176" t="n">
        <v>2</v>
      </c>
      <c r="G714" s="176" t="n">
        <v>3</v>
      </c>
      <c r="H714" s="176" t="n">
        <v>535.1</v>
      </c>
      <c r="I714" s="176"/>
      <c r="J714" s="176"/>
      <c r="K714" s="176" t="n">
        <v>504.5</v>
      </c>
      <c r="L714" s="176" t="n">
        <v>384.7</v>
      </c>
      <c r="M714" s="176" t="n">
        <v>15</v>
      </c>
      <c r="N714" s="208" t="n">
        <v>34630</v>
      </c>
      <c r="O714" s="181" t="n">
        <v>0</v>
      </c>
      <c r="P714" s="181" t="n">
        <v>0</v>
      </c>
      <c r="Q714" s="209" t="n">
        <v>34630</v>
      </c>
      <c r="R714" s="176" t="n">
        <v>2019</v>
      </c>
    </row>
    <row r="715" customFormat="false" ht="12.75" hidden="false" customHeight="false" outlineLevel="0" collapsed="false">
      <c r="A715" s="176" t="n">
        <f aca="false">A714+1</f>
        <v>47</v>
      </c>
      <c r="B715" s="179" t="s">
        <v>1807</v>
      </c>
      <c r="C715" s="176" t="n">
        <v>1972</v>
      </c>
      <c r="D715" s="176"/>
      <c r="E715" s="179" t="s">
        <v>54</v>
      </c>
      <c r="F715" s="176" t="n">
        <v>2</v>
      </c>
      <c r="G715" s="176" t="n">
        <v>3</v>
      </c>
      <c r="H715" s="176" t="n">
        <v>562.1</v>
      </c>
      <c r="I715" s="176"/>
      <c r="J715" s="176"/>
      <c r="K715" s="176" t="n">
        <v>499.9</v>
      </c>
      <c r="L715" s="176" t="n">
        <v>450.3</v>
      </c>
      <c r="M715" s="176" t="n">
        <v>14</v>
      </c>
      <c r="N715" s="208" t="n">
        <v>36380</v>
      </c>
      <c r="O715" s="181" t="n">
        <v>0</v>
      </c>
      <c r="P715" s="181" t="n">
        <v>0</v>
      </c>
      <c r="Q715" s="209" t="n">
        <v>36380</v>
      </c>
      <c r="R715" s="176" t="n">
        <v>2019</v>
      </c>
    </row>
    <row r="716" customFormat="false" ht="12.75" hidden="false" customHeight="false" outlineLevel="0" collapsed="false">
      <c r="A716" s="176" t="n">
        <f aca="false">A715+1</f>
        <v>48</v>
      </c>
      <c r="B716" s="179" t="s">
        <v>1808</v>
      </c>
      <c r="C716" s="176" t="n">
        <v>1985</v>
      </c>
      <c r="D716" s="176"/>
      <c r="E716" s="179" t="s">
        <v>54</v>
      </c>
      <c r="F716" s="176" t="n">
        <v>2</v>
      </c>
      <c r="G716" s="176" t="n">
        <v>2</v>
      </c>
      <c r="H716" s="176" t="n">
        <v>313.6</v>
      </c>
      <c r="I716" s="176"/>
      <c r="J716" s="176"/>
      <c r="K716" s="176" t="n">
        <v>274.5</v>
      </c>
      <c r="L716" s="176" t="n">
        <v>274.5</v>
      </c>
      <c r="M716" s="176" t="n">
        <v>5</v>
      </c>
      <c r="N716" s="208" t="n">
        <v>20300</v>
      </c>
      <c r="O716" s="181" t="n">
        <v>0</v>
      </c>
      <c r="P716" s="181" t="n">
        <v>0</v>
      </c>
      <c r="Q716" s="209" t="n">
        <v>20300</v>
      </c>
      <c r="R716" s="176" t="n">
        <v>2019</v>
      </c>
    </row>
    <row r="717" customFormat="false" ht="12.75" hidden="false" customHeight="false" outlineLevel="0" collapsed="false">
      <c r="A717" s="176" t="n">
        <f aca="false">A716+1</f>
        <v>49</v>
      </c>
      <c r="B717" s="179" t="s">
        <v>1809</v>
      </c>
      <c r="C717" s="178" t="n">
        <v>1984</v>
      </c>
      <c r="D717" s="176"/>
      <c r="E717" s="179" t="s">
        <v>54</v>
      </c>
      <c r="F717" s="176" t="n">
        <v>2</v>
      </c>
      <c r="G717" s="176" t="n">
        <v>2</v>
      </c>
      <c r="H717" s="176" t="n">
        <v>318.6</v>
      </c>
      <c r="I717" s="176"/>
      <c r="J717" s="176"/>
      <c r="K717" s="176" t="n">
        <v>294.8</v>
      </c>
      <c r="L717" s="176" t="n">
        <v>221</v>
      </c>
      <c r="M717" s="176" t="n">
        <v>5</v>
      </c>
      <c r="N717" s="208" t="n">
        <v>20620</v>
      </c>
      <c r="O717" s="181" t="n">
        <v>0</v>
      </c>
      <c r="P717" s="181" t="n">
        <v>0</v>
      </c>
      <c r="Q717" s="209" t="n">
        <v>20620</v>
      </c>
      <c r="R717" s="176" t="n">
        <v>2019</v>
      </c>
    </row>
    <row r="718" customFormat="false" ht="12.75" hidden="false" customHeight="false" outlineLevel="0" collapsed="false">
      <c r="A718" s="176" t="n">
        <f aca="false">A717+1</f>
        <v>50</v>
      </c>
      <c r="B718" s="179" t="s">
        <v>1810</v>
      </c>
      <c r="C718" s="178" t="n">
        <v>1960</v>
      </c>
      <c r="D718" s="176"/>
      <c r="E718" s="179" t="s">
        <v>54</v>
      </c>
      <c r="F718" s="176" t="n">
        <v>2</v>
      </c>
      <c r="G718" s="178" t="n">
        <v>1</v>
      </c>
      <c r="H718" s="176" t="n">
        <v>359.8</v>
      </c>
      <c r="I718" s="176"/>
      <c r="J718" s="176"/>
      <c r="K718" s="176" t="n">
        <v>346.6</v>
      </c>
      <c r="L718" s="176" t="n">
        <v>264.06</v>
      </c>
      <c r="M718" s="176" t="n">
        <v>11</v>
      </c>
      <c r="N718" s="208" t="n">
        <v>23300</v>
      </c>
      <c r="O718" s="181" t="n">
        <v>0</v>
      </c>
      <c r="P718" s="181" t="n">
        <v>0</v>
      </c>
      <c r="Q718" s="209" t="n">
        <v>23300</v>
      </c>
      <c r="R718" s="176" t="n">
        <v>2019</v>
      </c>
    </row>
    <row r="719" customFormat="false" ht="12.75" hidden="false" customHeight="false" outlineLevel="0" collapsed="false">
      <c r="A719" s="176" t="n">
        <f aca="false">A718+1</f>
        <v>51</v>
      </c>
      <c r="B719" s="179" t="s">
        <v>1811</v>
      </c>
      <c r="C719" s="178" t="n">
        <v>1962</v>
      </c>
      <c r="D719" s="176"/>
      <c r="E719" s="179" t="s">
        <v>54</v>
      </c>
      <c r="F719" s="176" t="n">
        <v>2</v>
      </c>
      <c r="G719" s="178" t="n">
        <v>1</v>
      </c>
      <c r="H719" s="176" t="n">
        <v>342.2</v>
      </c>
      <c r="I719" s="176"/>
      <c r="J719" s="176"/>
      <c r="K719" s="176" t="n">
        <v>328.6</v>
      </c>
      <c r="L719" s="176" t="n">
        <v>164.2</v>
      </c>
      <c r="M719" s="176" t="n">
        <v>11</v>
      </c>
      <c r="N719" s="208" t="n">
        <v>22150</v>
      </c>
      <c r="O719" s="181" t="n">
        <v>0</v>
      </c>
      <c r="P719" s="181" t="n">
        <v>0</v>
      </c>
      <c r="Q719" s="209" t="n">
        <v>22150</v>
      </c>
      <c r="R719" s="176" t="n">
        <v>2019</v>
      </c>
    </row>
    <row r="720" customFormat="false" ht="12.75" hidden="false" customHeight="false" outlineLevel="0" collapsed="false">
      <c r="A720" s="176" t="n">
        <f aca="false">A719+1</f>
        <v>52</v>
      </c>
      <c r="B720" s="179" t="s">
        <v>1812</v>
      </c>
      <c r="C720" s="178" t="n">
        <v>1990</v>
      </c>
      <c r="D720" s="176"/>
      <c r="E720" s="179" t="s">
        <v>1487</v>
      </c>
      <c r="F720" s="176" t="n">
        <v>2</v>
      </c>
      <c r="G720" s="178" t="n">
        <v>2</v>
      </c>
      <c r="H720" s="176" t="n">
        <v>564</v>
      </c>
      <c r="I720" s="176"/>
      <c r="J720" s="176"/>
      <c r="K720" s="176" t="n">
        <v>490.6</v>
      </c>
      <c r="L720" s="176" t="n">
        <v>0</v>
      </c>
      <c r="M720" s="176" t="n">
        <v>16</v>
      </c>
      <c r="N720" s="208" t="n">
        <v>36500</v>
      </c>
      <c r="O720" s="181" t="n">
        <v>0</v>
      </c>
      <c r="P720" s="181" t="n">
        <v>0</v>
      </c>
      <c r="Q720" s="209" t="n">
        <v>36500</v>
      </c>
      <c r="R720" s="176" t="n">
        <v>2019</v>
      </c>
    </row>
    <row r="721" customFormat="false" ht="12.75" hidden="false" customHeight="false" outlineLevel="0" collapsed="false">
      <c r="A721" s="176" t="n">
        <f aca="false">A720+1</f>
        <v>53</v>
      </c>
      <c r="B721" s="179" t="s">
        <v>1813</v>
      </c>
      <c r="C721" s="176" t="n">
        <v>1973</v>
      </c>
      <c r="D721" s="176"/>
      <c r="E721" s="179" t="s">
        <v>1487</v>
      </c>
      <c r="F721" s="176" t="n">
        <v>2</v>
      </c>
      <c r="G721" s="178" t="n">
        <v>1</v>
      </c>
      <c r="H721" s="176" t="n">
        <v>368.8</v>
      </c>
      <c r="I721" s="176"/>
      <c r="J721" s="176"/>
      <c r="K721" s="176" t="n">
        <v>339</v>
      </c>
      <c r="L721" s="176" t="n">
        <v>0</v>
      </c>
      <c r="M721" s="176" t="n">
        <v>13</v>
      </c>
      <c r="N721" s="208" t="n">
        <v>23870</v>
      </c>
      <c r="O721" s="181" t="n">
        <v>0</v>
      </c>
      <c r="P721" s="181" t="n">
        <v>0</v>
      </c>
      <c r="Q721" s="209" t="n">
        <v>23870</v>
      </c>
      <c r="R721" s="176" t="n">
        <v>2019</v>
      </c>
    </row>
    <row r="722" customFormat="false" ht="12.75" hidden="false" customHeight="false" outlineLevel="0" collapsed="false">
      <c r="A722" s="176" t="n">
        <f aca="false">A721+1</f>
        <v>54</v>
      </c>
      <c r="B722" s="179" t="s">
        <v>1814</v>
      </c>
      <c r="C722" s="176" t="n">
        <v>1972</v>
      </c>
      <c r="D722" s="176"/>
      <c r="E722" s="179" t="s">
        <v>1487</v>
      </c>
      <c r="F722" s="176" t="n">
        <v>2</v>
      </c>
      <c r="G722" s="178" t="n">
        <v>1</v>
      </c>
      <c r="H722" s="176" t="n">
        <v>355.4</v>
      </c>
      <c r="I722" s="176"/>
      <c r="J722" s="176"/>
      <c r="K722" s="176" t="n">
        <v>328.1</v>
      </c>
      <c r="L722" s="176" t="n">
        <v>0</v>
      </c>
      <c r="M722" s="176" t="n">
        <v>10</v>
      </c>
      <c r="N722" s="208" t="n">
        <v>23000</v>
      </c>
      <c r="O722" s="181" t="n">
        <v>0</v>
      </c>
      <c r="P722" s="181" t="n">
        <v>0</v>
      </c>
      <c r="Q722" s="209" t="n">
        <v>23000</v>
      </c>
      <c r="R722" s="176" t="n">
        <v>2019</v>
      </c>
    </row>
    <row r="723" customFormat="false" ht="12.75" hidden="false" customHeight="false" outlineLevel="0" collapsed="false">
      <c r="A723" s="176" t="n">
        <f aca="false">A722+1</f>
        <v>55</v>
      </c>
      <c r="B723" s="179" t="s">
        <v>1815</v>
      </c>
      <c r="C723" s="176" t="n">
        <v>1978</v>
      </c>
      <c r="D723" s="176"/>
      <c r="E723" s="179" t="s">
        <v>1487</v>
      </c>
      <c r="F723" s="176" t="n">
        <v>2</v>
      </c>
      <c r="G723" s="178" t="n">
        <v>2</v>
      </c>
      <c r="H723" s="176" t="n">
        <v>536.4</v>
      </c>
      <c r="I723" s="176"/>
      <c r="J723" s="176"/>
      <c r="K723" s="176" t="n">
        <v>490.8</v>
      </c>
      <c r="L723" s="176" t="n">
        <v>0</v>
      </c>
      <c r="M723" s="176" t="n">
        <v>22</v>
      </c>
      <c r="N723" s="208" t="n">
        <v>34720</v>
      </c>
      <c r="O723" s="181" t="n">
        <v>0</v>
      </c>
      <c r="P723" s="181" t="n">
        <v>0</v>
      </c>
      <c r="Q723" s="209" t="n">
        <v>34720</v>
      </c>
      <c r="R723" s="176" t="n">
        <v>2019</v>
      </c>
    </row>
    <row r="724" customFormat="false" ht="12.75" hidden="false" customHeight="false" outlineLevel="0" collapsed="false">
      <c r="A724" s="176" t="n">
        <f aca="false">A723+1</f>
        <v>56</v>
      </c>
      <c r="B724" s="179" t="s">
        <v>1816</v>
      </c>
      <c r="C724" s="178" t="n">
        <v>1972</v>
      </c>
      <c r="D724" s="176"/>
      <c r="E724" s="179" t="s">
        <v>1487</v>
      </c>
      <c r="F724" s="176" t="n">
        <v>2</v>
      </c>
      <c r="G724" s="178" t="n">
        <v>3</v>
      </c>
      <c r="H724" s="176" t="n">
        <v>575.9</v>
      </c>
      <c r="I724" s="176"/>
      <c r="J724" s="176"/>
      <c r="K724" s="176" t="n">
        <v>513.3</v>
      </c>
      <c r="L724" s="176" t="n">
        <v>234.7</v>
      </c>
      <c r="M724" s="176" t="n">
        <v>19</v>
      </c>
      <c r="N724" s="208" t="n">
        <v>37270</v>
      </c>
      <c r="O724" s="181" t="n">
        <v>0</v>
      </c>
      <c r="P724" s="181" t="n">
        <v>0</v>
      </c>
      <c r="Q724" s="209" t="n">
        <v>37270</v>
      </c>
      <c r="R724" s="176" t="n">
        <v>2019</v>
      </c>
    </row>
    <row r="725" customFormat="false" ht="12.75" hidden="false" customHeight="false" outlineLevel="0" collapsed="false">
      <c r="A725" s="176" t="n">
        <f aca="false">A724+1</f>
        <v>57</v>
      </c>
      <c r="B725" s="179" t="s">
        <v>1817</v>
      </c>
      <c r="C725" s="178" t="n">
        <v>1971</v>
      </c>
      <c r="D725" s="176"/>
      <c r="E725" s="179" t="s">
        <v>1487</v>
      </c>
      <c r="F725" s="176" t="n">
        <v>2</v>
      </c>
      <c r="G725" s="178" t="n">
        <v>3</v>
      </c>
      <c r="H725" s="176" t="n">
        <v>543.29</v>
      </c>
      <c r="I725" s="176"/>
      <c r="J725" s="176"/>
      <c r="K725" s="176" t="n">
        <v>513</v>
      </c>
      <c r="L725" s="176" t="n">
        <v>318</v>
      </c>
      <c r="M725" s="176" t="n">
        <v>16</v>
      </c>
      <c r="N725" s="249" t="n">
        <v>35160</v>
      </c>
      <c r="O725" s="181" t="n">
        <v>0</v>
      </c>
      <c r="P725" s="181" t="n">
        <v>0</v>
      </c>
      <c r="Q725" s="249" t="n">
        <v>35160</v>
      </c>
      <c r="R725" s="176" t="n">
        <v>2019</v>
      </c>
    </row>
    <row r="726" customFormat="false" ht="12.75" hidden="false" customHeight="true" outlineLevel="0" collapsed="false">
      <c r="A726" s="185" t="s">
        <v>755</v>
      </c>
      <c r="B726" s="185"/>
      <c r="C726" s="186" t="n">
        <v>57</v>
      </c>
      <c r="D726" s="187"/>
      <c r="E726" s="185"/>
      <c r="F726" s="187"/>
      <c r="G726" s="186"/>
      <c r="H726" s="188" t="n">
        <f aca="false">SUM(H669:H725)</f>
        <v>24871.82</v>
      </c>
      <c r="I726" s="188" t="n">
        <f aca="false">SUM(I669:I725)</f>
        <v>0</v>
      </c>
      <c r="J726" s="188" t="n">
        <f aca="false">SUM(J669:J725)</f>
        <v>0</v>
      </c>
      <c r="K726" s="188" t="n">
        <f aca="false">SUM(K669:K725)</f>
        <v>23045.5</v>
      </c>
      <c r="L726" s="188" t="n">
        <f aca="false">SUM(L669:L725)</f>
        <v>16759.08</v>
      </c>
      <c r="M726" s="188" t="n">
        <f aca="false">SUM(M669:M725)</f>
        <v>707</v>
      </c>
      <c r="N726" s="188" t="n">
        <f aca="false">SUM(N669:N725)</f>
        <v>1609880</v>
      </c>
      <c r="O726" s="188"/>
      <c r="P726" s="188"/>
      <c r="Q726" s="188" t="n">
        <f aca="false">SUM(Q669:Q725)</f>
        <v>1609880</v>
      </c>
      <c r="R726" s="189"/>
    </row>
    <row r="727" customFormat="false" ht="12.75" hidden="false" customHeight="true" outlineLevel="0" collapsed="false">
      <c r="A727" s="190" t="s">
        <v>763</v>
      </c>
      <c r="B727" s="190"/>
      <c r="C727" s="211"/>
      <c r="D727" s="192"/>
      <c r="E727" s="190"/>
      <c r="F727" s="192"/>
      <c r="G727" s="191"/>
      <c r="H727" s="192"/>
      <c r="I727" s="192"/>
      <c r="J727" s="192"/>
      <c r="K727" s="192"/>
      <c r="L727" s="192"/>
      <c r="M727" s="192"/>
      <c r="N727" s="193"/>
      <c r="O727" s="193"/>
      <c r="P727" s="193"/>
      <c r="Q727" s="194"/>
      <c r="R727" s="195"/>
    </row>
    <row r="728" customFormat="false" ht="12.75" hidden="false" customHeight="false" outlineLevel="0" collapsed="false">
      <c r="A728" s="176"/>
      <c r="B728" s="177" t="s">
        <v>764</v>
      </c>
      <c r="C728" s="178"/>
      <c r="D728" s="176"/>
      <c r="E728" s="179"/>
      <c r="F728" s="176"/>
      <c r="G728" s="178"/>
      <c r="H728" s="176"/>
      <c r="I728" s="176"/>
      <c r="J728" s="176"/>
      <c r="K728" s="176"/>
      <c r="L728" s="176"/>
      <c r="M728" s="176"/>
      <c r="N728" s="181"/>
      <c r="O728" s="181"/>
      <c r="P728" s="181"/>
      <c r="Q728" s="182"/>
      <c r="R728" s="176"/>
    </row>
    <row r="729" customFormat="false" ht="12.75" hidden="false" customHeight="false" outlineLevel="0" collapsed="false">
      <c r="A729" s="176" t="n">
        <v>1</v>
      </c>
      <c r="B729" s="179" t="s">
        <v>1818</v>
      </c>
      <c r="C729" s="178" t="n">
        <v>1951</v>
      </c>
      <c r="D729" s="176"/>
      <c r="E729" s="179" t="s">
        <v>54</v>
      </c>
      <c r="F729" s="176" t="n">
        <v>2</v>
      </c>
      <c r="G729" s="178" t="n">
        <v>2</v>
      </c>
      <c r="H729" s="176" t="n">
        <v>580</v>
      </c>
      <c r="I729" s="176"/>
      <c r="J729" s="176"/>
      <c r="K729" s="176" t="n">
        <v>550</v>
      </c>
      <c r="L729" s="176" t="n">
        <v>214.85</v>
      </c>
      <c r="M729" s="176" t="n">
        <v>14</v>
      </c>
      <c r="N729" s="208" t="n">
        <v>37536</v>
      </c>
      <c r="O729" s="181" t="n">
        <v>0</v>
      </c>
      <c r="P729" s="181" t="n">
        <v>0</v>
      </c>
      <c r="Q729" s="209" t="n">
        <v>37536</v>
      </c>
      <c r="R729" s="176" t="n">
        <v>2019</v>
      </c>
    </row>
    <row r="730" customFormat="false" ht="12.75" hidden="false" customHeight="false" outlineLevel="0" collapsed="false">
      <c r="A730" s="176" t="n">
        <f aca="false">A729+1</f>
        <v>2</v>
      </c>
      <c r="B730" s="179" t="s">
        <v>1819</v>
      </c>
      <c r="C730" s="178" t="n">
        <v>1938</v>
      </c>
      <c r="D730" s="176"/>
      <c r="E730" s="179" t="s">
        <v>54</v>
      </c>
      <c r="F730" s="176" t="n">
        <v>2</v>
      </c>
      <c r="G730" s="178" t="n">
        <v>2</v>
      </c>
      <c r="H730" s="176" t="n">
        <v>560</v>
      </c>
      <c r="I730" s="176"/>
      <c r="J730" s="176"/>
      <c r="K730" s="176" t="n">
        <v>530</v>
      </c>
      <c r="L730" s="176" t="n">
        <v>282.5</v>
      </c>
      <c r="M730" s="176" t="n">
        <v>11</v>
      </c>
      <c r="N730" s="208" t="n">
        <v>36242</v>
      </c>
      <c r="O730" s="181" t="n">
        <v>0</v>
      </c>
      <c r="P730" s="181" t="n">
        <v>0</v>
      </c>
      <c r="Q730" s="209" t="n">
        <v>36242</v>
      </c>
      <c r="R730" s="176" t="n">
        <v>2019</v>
      </c>
    </row>
    <row r="731" customFormat="false" ht="12.75" hidden="false" customHeight="false" outlineLevel="0" collapsed="false">
      <c r="A731" s="176" t="n">
        <f aca="false">A730+1</f>
        <v>3</v>
      </c>
      <c r="B731" s="179" t="s">
        <v>1820</v>
      </c>
      <c r="C731" s="178" t="n">
        <v>1938</v>
      </c>
      <c r="D731" s="176"/>
      <c r="E731" s="179" t="s">
        <v>54</v>
      </c>
      <c r="F731" s="176" t="n">
        <v>2</v>
      </c>
      <c r="G731" s="178" t="n">
        <v>1</v>
      </c>
      <c r="H731" s="176" t="n">
        <v>555</v>
      </c>
      <c r="I731" s="176"/>
      <c r="J731" s="176"/>
      <c r="K731" s="176" t="n">
        <v>525</v>
      </c>
      <c r="L731" s="176" t="n">
        <v>287.6</v>
      </c>
      <c r="M731" s="176" t="n">
        <v>14</v>
      </c>
      <c r="N731" s="208" t="n">
        <v>35920</v>
      </c>
      <c r="O731" s="181" t="n">
        <v>0</v>
      </c>
      <c r="P731" s="181" t="n">
        <v>0</v>
      </c>
      <c r="Q731" s="209" t="n">
        <v>35920</v>
      </c>
      <c r="R731" s="176" t="n">
        <v>2019</v>
      </c>
    </row>
    <row r="732" customFormat="false" ht="12.75" hidden="false" customHeight="false" outlineLevel="0" collapsed="false">
      <c r="A732" s="176" t="n">
        <f aca="false">A731+1</f>
        <v>4</v>
      </c>
      <c r="B732" s="179" t="s">
        <v>1821</v>
      </c>
      <c r="C732" s="178" t="n">
        <v>1938</v>
      </c>
      <c r="D732" s="176"/>
      <c r="E732" s="179" t="s">
        <v>54</v>
      </c>
      <c r="F732" s="176" t="n">
        <v>2</v>
      </c>
      <c r="G732" s="178" t="n">
        <v>2</v>
      </c>
      <c r="H732" s="176" t="n">
        <v>564.8</v>
      </c>
      <c r="I732" s="176"/>
      <c r="J732" s="176"/>
      <c r="K732" s="176" t="n">
        <v>543.8</v>
      </c>
      <c r="L732" s="176" t="n">
        <v>0</v>
      </c>
      <c r="M732" s="176" t="n">
        <v>8</v>
      </c>
      <c r="N732" s="208" t="n">
        <v>36552</v>
      </c>
      <c r="O732" s="181" t="n">
        <v>0</v>
      </c>
      <c r="P732" s="181" t="n">
        <v>0</v>
      </c>
      <c r="Q732" s="209" t="n">
        <v>36552</v>
      </c>
      <c r="R732" s="176" t="n">
        <v>2019</v>
      </c>
    </row>
    <row r="733" customFormat="false" ht="12.75" hidden="false" customHeight="false" outlineLevel="0" collapsed="false">
      <c r="A733" s="176" t="n">
        <f aca="false">A732+1</f>
        <v>5</v>
      </c>
      <c r="B733" s="179" t="s">
        <v>1822</v>
      </c>
      <c r="C733" s="178" t="n">
        <v>1964</v>
      </c>
      <c r="D733" s="176"/>
      <c r="E733" s="179" t="s">
        <v>54</v>
      </c>
      <c r="F733" s="176" t="n">
        <v>2</v>
      </c>
      <c r="G733" s="178" t="n">
        <v>2</v>
      </c>
      <c r="H733" s="176" t="n">
        <v>374</v>
      </c>
      <c r="I733" s="176"/>
      <c r="J733" s="176"/>
      <c r="K733" s="176" t="n">
        <v>344</v>
      </c>
      <c r="L733" s="176" t="n">
        <v>37.4</v>
      </c>
      <c r="M733" s="176" t="n">
        <v>8</v>
      </c>
      <c r="N733" s="208" t="n">
        <v>24200</v>
      </c>
      <c r="O733" s="181" t="n">
        <v>0</v>
      </c>
      <c r="P733" s="181" t="n">
        <v>0</v>
      </c>
      <c r="Q733" s="209" t="n">
        <v>24200</v>
      </c>
      <c r="R733" s="176" t="n">
        <v>2019</v>
      </c>
    </row>
    <row r="734" customFormat="false" ht="12.75" hidden="false" customHeight="false" outlineLevel="0" collapsed="false">
      <c r="A734" s="176" t="n">
        <f aca="false">A733+1</f>
        <v>6</v>
      </c>
      <c r="B734" s="179" t="s">
        <v>1823</v>
      </c>
      <c r="C734" s="178" t="n">
        <v>1939</v>
      </c>
      <c r="D734" s="176"/>
      <c r="E734" s="179" t="s">
        <v>54</v>
      </c>
      <c r="F734" s="176" t="n">
        <v>2</v>
      </c>
      <c r="G734" s="178" t="n">
        <v>2</v>
      </c>
      <c r="H734" s="176" t="n">
        <v>576.5</v>
      </c>
      <c r="I734" s="176"/>
      <c r="J734" s="176"/>
      <c r="K734" s="176" t="n">
        <v>546.5</v>
      </c>
      <c r="L734" s="176" t="n">
        <v>39.7</v>
      </c>
      <c r="M734" s="176" t="n">
        <v>8</v>
      </c>
      <c r="N734" s="208" t="n">
        <v>37310</v>
      </c>
      <c r="O734" s="181" t="n">
        <v>0</v>
      </c>
      <c r="P734" s="181" t="n">
        <v>0</v>
      </c>
      <c r="Q734" s="209" t="n">
        <v>37310</v>
      </c>
      <c r="R734" s="176" t="n">
        <v>2019</v>
      </c>
    </row>
    <row r="735" customFormat="false" ht="12.75" hidden="false" customHeight="false" outlineLevel="0" collapsed="false">
      <c r="A735" s="176" t="n">
        <f aca="false">A734+1</f>
        <v>7</v>
      </c>
      <c r="B735" s="179" t="s">
        <v>1824</v>
      </c>
      <c r="C735" s="178" t="n">
        <v>1939</v>
      </c>
      <c r="D735" s="176"/>
      <c r="E735" s="179" t="s">
        <v>54</v>
      </c>
      <c r="F735" s="176" t="n">
        <v>2</v>
      </c>
      <c r="G735" s="178" t="n">
        <v>2</v>
      </c>
      <c r="H735" s="176" t="n">
        <v>571.9</v>
      </c>
      <c r="I735" s="176"/>
      <c r="J735" s="176"/>
      <c r="K735" s="176" t="n">
        <v>541.9</v>
      </c>
      <c r="L735" s="176" t="n">
        <v>78.57</v>
      </c>
      <c r="M735" s="176" t="n">
        <v>8</v>
      </c>
      <c r="N735" s="208" t="n">
        <v>37020</v>
      </c>
      <c r="O735" s="181" t="n">
        <v>0</v>
      </c>
      <c r="P735" s="181" t="n">
        <v>0</v>
      </c>
      <c r="Q735" s="209" t="n">
        <v>37020</v>
      </c>
      <c r="R735" s="176" t="n">
        <v>2019</v>
      </c>
    </row>
    <row r="736" customFormat="false" ht="12.75" hidden="false" customHeight="false" outlineLevel="0" collapsed="false">
      <c r="A736" s="176" t="n">
        <f aca="false">A735+1</f>
        <v>8</v>
      </c>
      <c r="B736" s="179" t="s">
        <v>1825</v>
      </c>
      <c r="C736" s="178" t="n">
        <v>1938</v>
      </c>
      <c r="D736" s="176"/>
      <c r="E736" s="179" t="s">
        <v>54</v>
      </c>
      <c r="F736" s="176" t="n">
        <v>2</v>
      </c>
      <c r="G736" s="178" t="n">
        <v>2</v>
      </c>
      <c r="H736" s="176" t="n">
        <v>571</v>
      </c>
      <c r="I736" s="176"/>
      <c r="J736" s="176"/>
      <c r="K736" s="176" t="n">
        <v>543</v>
      </c>
      <c r="L736" s="176" t="n">
        <v>0</v>
      </c>
      <c r="M736" s="176" t="n">
        <v>8</v>
      </c>
      <c r="N736" s="208" t="n">
        <v>36960</v>
      </c>
      <c r="O736" s="181" t="n">
        <v>0</v>
      </c>
      <c r="P736" s="181" t="n">
        <v>0</v>
      </c>
      <c r="Q736" s="209" t="n">
        <v>36960</v>
      </c>
      <c r="R736" s="176" t="n">
        <v>2019</v>
      </c>
    </row>
    <row r="737" customFormat="false" ht="12.75" hidden="false" customHeight="false" outlineLevel="0" collapsed="false">
      <c r="A737" s="176" t="n">
        <f aca="false">A736+1</f>
        <v>9</v>
      </c>
      <c r="B737" s="179" t="s">
        <v>1826</v>
      </c>
      <c r="C737" s="178" t="n">
        <v>1960</v>
      </c>
      <c r="D737" s="176"/>
      <c r="E737" s="179" t="s">
        <v>54</v>
      </c>
      <c r="F737" s="176" t="n">
        <v>2</v>
      </c>
      <c r="G737" s="178" t="n">
        <v>1</v>
      </c>
      <c r="H737" s="176" t="n">
        <v>386.5</v>
      </c>
      <c r="I737" s="176"/>
      <c r="J737" s="176"/>
      <c r="K737" s="176" t="n">
        <v>324</v>
      </c>
      <c r="L737" s="176" t="n">
        <v>0</v>
      </c>
      <c r="M737" s="176" t="n">
        <v>8</v>
      </c>
      <c r="N737" s="208" t="n">
        <v>25020</v>
      </c>
      <c r="O737" s="181" t="n">
        <v>0</v>
      </c>
      <c r="P737" s="181" t="n">
        <v>0</v>
      </c>
      <c r="Q737" s="209" t="n">
        <v>25020</v>
      </c>
      <c r="R737" s="176" t="n">
        <v>2019</v>
      </c>
    </row>
    <row r="738" customFormat="false" ht="12.75" hidden="false" customHeight="false" outlineLevel="0" collapsed="false">
      <c r="A738" s="176" t="n">
        <f aca="false">A737+1</f>
        <v>10</v>
      </c>
      <c r="B738" s="179" t="s">
        <v>1827</v>
      </c>
      <c r="C738" s="178" t="n">
        <v>1960</v>
      </c>
      <c r="D738" s="176"/>
      <c r="E738" s="179" t="s">
        <v>54</v>
      </c>
      <c r="F738" s="176" t="n">
        <v>2</v>
      </c>
      <c r="G738" s="178" t="n">
        <v>1</v>
      </c>
      <c r="H738" s="176" t="n">
        <v>427</v>
      </c>
      <c r="I738" s="176"/>
      <c r="J738" s="176"/>
      <c r="K738" s="176" t="n">
        <v>397</v>
      </c>
      <c r="L738" s="176" t="n">
        <v>45.7</v>
      </c>
      <c r="M738" s="176" t="n">
        <v>8</v>
      </c>
      <c r="N738" s="208" t="n">
        <v>27650</v>
      </c>
      <c r="O738" s="181" t="n">
        <v>0</v>
      </c>
      <c r="P738" s="181" t="n">
        <v>0</v>
      </c>
      <c r="Q738" s="209" t="n">
        <v>27650</v>
      </c>
      <c r="R738" s="176" t="n">
        <v>2019</v>
      </c>
    </row>
    <row r="739" customFormat="false" ht="12.75" hidden="false" customHeight="false" outlineLevel="0" collapsed="false">
      <c r="A739" s="176" t="n">
        <f aca="false">A738+1</f>
        <v>11</v>
      </c>
      <c r="B739" s="179" t="s">
        <v>1828</v>
      </c>
      <c r="C739" s="178" t="n">
        <v>1963</v>
      </c>
      <c r="D739" s="176"/>
      <c r="E739" s="179" t="s">
        <v>54</v>
      </c>
      <c r="F739" s="176" t="n">
        <v>2</v>
      </c>
      <c r="G739" s="178" t="n">
        <v>1</v>
      </c>
      <c r="H739" s="176" t="n">
        <v>364.29</v>
      </c>
      <c r="I739" s="176"/>
      <c r="J739" s="176"/>
      <c r="K739" s="176" t="n">
        <v>314</v>
      </c>
      <c r="L739" s="176" t="n">
        <v>167.19</v>
      </c>
      <c r="M739" s="176" t="n">
        <v>8</v>
      </c>
      <c r="N739" s="208" t="n">
        <v>23580</v>
      </c>
      <c r="O739" s="181" t="n">
        <v>0</v>
      </c>
      <c r="P739" s="181" t="n">
        <v>0</v>
      </c>
      <c r="Q739" s="209" t="n">
        <v>23580</v>
      </c>
      <c r="R739" s="176" t="n">
        <v>2019</v>
      </c>
    </row>
    <row r="740" customFormat="false" ht="12.75" hidden="false" customHeight="false" outlineLevel="0" collapsed="false">
      <c r="A740" s="176" t="n">
        <f aca="false">A739+1</f>
        <v>12</v>
      </c>
      <c r="B740" s="179" t="s">
        <v>1829</v>
      </c>
      <c r="C740" s="178" t="n">
        <v>1968</v>
      </c>
      <c r="D740" s="176"/>
      <c r="E740" s="179" t="s">
        <v>54</v>
      </c>
      <c r="F740" s="176" t="n">
        <v>2</v>
      </c>
      <c r="G740" s="178" t="n">
        <v>2</v>
      </c>
      <c r="H740" s="176" t="n">
        <v>712.8</v>
      </c>
      <c r="I740" s="176"/>
      <c r="J740" s="176"/>
      <c r="K740" s="176" t="n">
        <v>497</v>
      </c>
      <c r="L740" s="176" t="n">
        <v>0</v>
      </c>
      <c r="M740" s="176" t="n">
        <v>12</v>
      </c>
      <c r="N740" s="208" t="n">
        <v>46130</v>
      </c>
      <c r="O740" s="181" t="n">
        <v>0</v>
      </c>
      <c r="P740" s="181" t="n">
        <v>0</v>
      </c>
      <c r="Q740" s="209" t="n">
        <v>46130</v>
      </c>
      <c r="R740" s="176" t="n">
        <v>2019</v>
      </c>
    </row>
    <row r="741" customFormat="false" ht="12.75" hidden="false" customHeight="false" outlineLevel="0" collapsed="false">
      <c r="A741" s="176" t="n">
        <f aca="false">A740+1</f>
        <v>13</v>
      </c>
      <c r="B741" s="179" t="s">
        <v>1830</v>
      </c>
      <c r="C741" s="178" t="n">
        <v>1939</v>
      </c>
      <c r="D741" s="176"/>
      <c r="E741" s="179" t="s">
        <v>54</v>
      </c>
      <c r="F741" s="176" t="n">
        <v>2</v>
      </c>
      <c r="G741" s="178" t="n">
        <v>1</v>
      </c>
      <c r="H741" s="176" t="n">
        <v>527</v>
      </c>
      <c r="I741" s="176"/>
      <c r="J741" s="176"/>
      <c r="K741" s="176" t="n">
        <v>497</v>
      </c>
      <c r="L741" s="176" t="n">
        <v>0</v>
      </c>
      <c r="M741" s="176" t="n">
        <v>12</v>
      </c>
      <c r="N741" s="208" t="n">
        <v>34100</v>
      </c>
      <c r="O741" s="181" t="n">
        <v>0</v>
      </c>
      <c r="P741" s="181" t="n">
        <v>0</v>
      </c>
      <c r="Q741" s="209" t="n">
        <v>34100</v>
      </c>
      <c r="R741" s="176" t="n">
        <v>2019</v>
      </c>
    </row>
    <row r="742" customFormat="false" ht="12.75" hidden="false" customHeight="false" outlineLevel="0" collapsed="false">
      <c r="A742" s="176" t="n">
        <f aca="false">A741+1</f>
        <v>14</v>
      </c>
      <c r="B742" s="179" t="s">
        <v>1831</v>
      </c>
      <c r="C742" s="178" t="n">
        <v>1962</v>
      </c>
      <c r="D742" s="176"/>
      <c r="E742" s="179" t="s">
        <v>54</v>
      </c>
      <c r="F742" s="176" t="n">
        <v>2</v>
      </c>
      <c r="G742" s="178" t="n">
        <v>1</v>
      </c>
      <c r="H742" s="176" t="n">
        <v>326.53</v>
      </c>
      <c r="I742" s="176"/>
      <c r="J742" s="176"/>
      <c r="K742" s="176" t="n">
        <v>289</v>
      </c>
      <c r="L742" s="176" t="n">
        <v>0</v>
      </c>
      <c r="M742" s="176" t="n">
        <v>8</v>
      </c>
      <c r="N742" s="208" t="n">
        <v>21150</v>
      </c>
      <c r="O742" s="181" t="n">
        <v>0</v>
      </c>
      <c r="P742" s="181" t="n">
        <v>0</v>
      </c>
      <c r="Q742" s="209" t="n">
        <v>21150</v>
      </c>
      <c r="R742" s="176" t="n">
        <v>2019</v>
      </c>
    </row>
    <row r="743" customFormat="false" ht="12.75" hidden="false" customHeight="false" outlineLevel="0" collapsed="false">
      <c r="A743" s="176" t="n">
        <f aca="false">A742+1</f>
        <v>15</v>
      </c>
      <c r="B743" s="179" t="s">
        <v>1832</v>
      </c>
      <c r="C743" s="178" t="n">
        <v>1955</v>
      </c>
      <c r="D743" s="176"/>
      <c r="E743" s="179" t="s">
        <v>54</v>
      </c>
      <c r="F743" s="176" t="n">
        <v>2</v>
      </c>
      <c r="G743" s="178" t="n">
        <v>1</v>
      </c>
      <c r="H743" s="176" t="n">
        <v>403.6</v>
      </c>
      <c r="I743" s="176"/>
      <c r="J743" s="176"/>
      <c r="K743" s="176" t="n">
        <v>343</v>
      </c>
      <c r="L743" s="176" t="n">
        <v>109.6</v>
      </c>
      <c r="M743" s="176" t="n">
        <v>8</v>
      </c>
      <c r="N743" s="208" t="n">
        <v>26120</v>
      </c>
      <c r="O743" s="181" t="n">
        <v>0</v>
      </c>
      <c r="P743" s="181" t="n">
        <v>0</v>
      </c>
      <c r="Q743" s="209" t="n">
        <v>26120</v>
      </c>
      <c r="R743" s="176" t="n">
        <v>2019</v>
      </c>
    </row>
    <row r="744" customFormat="false" ht="12.75" hidden="false" customHeight="false" outlineLevel="0" collapsed="false">
      <c r="A744" s="176" t="n">
        <f aca="false">A743+1</f>
        <v>16</v>
      </c>
      <c r="B744" s="179" t="s">
        <v>1833</v>
      </c>
      <c r="C744" s="178" t="n">
        <v>1970</v>
      </c>
      <c r="D744" s="176"/>
      <c r="E744" s="179" t="s">
        <v>54</v>
      </c>
      <c r="F744" s="176" t="n">
        <v>2</v>
      </c>
      <c r="G744" s="178" t="n">
        <v>1</v>
      </c>
      <c r="H744" s="176" t="n">
        <v>330</v>
      </c>
      <c r="I744" s="176"/>
      <c r="J744" s="176"/>
      <c r="K744" s="176" t="n">
        <v>292</v>
      </c>
      <c r="L744" s="176" t="n">
        <v>0</v>
      </c>
      <c r="M744" s="176" t="n">
        <v>8</v>
      </c>
      <c r="N744" s="208" t="n">
        <v>21360</v>
      </c>
      <c r="O744" s="181" t="n">
        <v>0</v>
      </c>
      <c r="P744" s="181" t="n">
        <v>0</v>
      </c>
      <c r="Q744" s="209" t="n">
        <v>21360</v>
      </c>
      <c r="R744" s="176" t="n">
        <v>2019</v>
      </c>
    </row>
    <row r="745" customFormat="false" ht="12.75" hidden="false" customHeight="false" outlineLevel="0" collapsed="false">
      <c r="A745" s="176" t="n">
        <f aca="false">A744+1</f>
        <v>17</v>
      </c>
      <c r="B745" s="179" t="s">
        <v>1834</v>
      </c>
      <c r="C745" s="178" t="n">
        <v>1970</v>
      </c>
      <c r="D745" s="176"/>
      <c r="E745" s="179" t="s">
        <v>54</v>
      </c>
      <c r="F745" s="176" t="n">
        <v>2</v>
      </c>
      <c r="G745" s="178" t="n">
        <v>1</v>
      </c>
      <c r="H745" s="176" t="n">
        <v>354</v>
      </c>
      <c r="I745" s="176"/>
      <c r="J745" s="176"/>
      <c r="K745" s="176" t="n">
        <v>324</v>
      </c>
      <c r="L745" s="176" t="n">
        <v>0</v>
      </c>
      <c r="M745" s="176" t="n">
        <v>8</v>
      </c>
      <c r="N745" s="208" t="n">
        <v>22900</v>
      </c>
      <c r="O745" s="181" t="n">
        <v>0</v>
      </c>
      <c r="P745" s="181" t="n">
        <v>0</v>
      </c>
      <c r="Q745" s="209" t="n">
        <v>22900</v>
      </c>
      <c r="R745" s="176" t="n">
        <v>2019</v>
      </c>
    </row>
    <row r="746" customFormat="false" ht="12.75" hidden="false" customHeight="false" outlineLevel="0" collapsed="false">
      <c r="A746" s="176" t="n">
        <f aca="false">A745+1</f>
        <v>18</v>
      </c>
      <c r="B746" s="179" t="s">
        <v>1835</v>
      </c>
      <c r="C746" s="178" t="n">
        <v>1969</v>
      </c>
      <c r="D746" s="176"/>
      <c r="E746" s="179" t="s">
        <v>54</v>
      </c>
      <c r="F746" s="176" t="n">
        <v>2</v>
      </c>
      <c r="G746" s="178" t="n">
        <v>1</v>
      </c>
      <c r="H746" s="176" t="n">
        <v>328.1</v>
      </c>
      <c r="I746" s="176"/>
      <c r="J746" s="176"/>
      <c r="K746" s="176" t="n">
        <v>290</v>
      </c>
      <c r="L746" s="176" t="n">
        <v>0</v>
      </c>
      <c r="M746" s="176" t="n">
        <v>8</v>
      </c>
      <c r="N746" s="208" t="n">
        <v>21250</v>
      </c>
      <c r="O746" s="181" t="n">
        <v>0</v>
      </c>
      <c r="P746" s="181" t="n">
        <v>0</v>
      </c>
      <c r="Q746" s="209" t="n">
        <v>21250</v>
      </c>
      <c r="R746" s="176" t="n">
        <v>2019</v>
      </c>
    </row>
    <row r="747" customFormat="false" ht="12.75" hidden="false" customHeight="false" outlineLevel="0" collapsed="false">
      <c r="A747" s="176" t="n">
        <f aca="false">A746+1</f>
        <v>19</v>
      </c>
      <c r="B747" s="179" t="s">
        <v>1836</v>
      </c>
      <c r="C747" s="178" t="n">
        <v>1969</v>
      </c>
      <c r="D747" s="176"/>
      <c r="E747" s="179" t="s">
        <v>54</v>
      </c>
      <c r="F747" s="176" t="n">
        <v>2</v>
      </c>
      <c r="G747" s="178" t="n">
        <v>1</v>
      </c>
      <c r="H747" s="176" t="n">
        <v>368</v>
      </c>
      <c r="I747" s="176"/>
      <c r="J747" s="176"/>
      <c r="K747" s="176" t="n">
        <v>328</v>
      </c>
      <c r="L747" s="176" t="n">
        <v>0</v>
      </c>
      <c r="M747" s="176" t="n">
        <v>8</v>
      </c>
      <c r="N747" s="208" t="n">
        <v>23815</v>
      </c>
      <c r="O747" s="181" t="n">
        <v>0</v>
      </c>
      <c r="P747" s="181" t="n">
        <v>0</v>
      </c>
      <c r="Q747" s="209" t="n">
        <v>23815</v>
      </c>
      <c r="R747" s="176" t="n">
        <v>2019</v>
      </c>
    </row>
    <row r="748" customFormat="false" ht="12.75" hidden="false" customHeight="true" outlineLevel="0" collapsed="false">
      <c r="A748" s="185" t="s">
        <v>789</v>
      </c>
      <c r="B748" s="185"/>
      <c r="C748" s="186" t="n">
        <v>19</v>
      </c>
      <c r="D748" s="187"/>
      <c r="E748" s="185"/>
      <c r="F748" s="187"/>
      <c r="G748" s="186"/>
      <c r="H748" s="188" t="n">
        <f aca="false">SUM(H729:H747)</f>
        <v>8881.02</v>
      </c>
      <c r="I748" s="188" t="n">
        <f aca="false">SUM(I729:I747)</f>
        <v>0</v>
      </c>
      <c r="J748" s="188" t="n">
        <f aca="false">SUM(J729:J747)</f>
        <v>0</v>
      </c>
      <c r="K748" s="188" t="n">
        <f aca="false">SUM(K729:K747)</f>
        <v>8019.2</v>
      </c>
      <c r="L748" s="188" t="n">
        <f aca="false">SUM(L729:L747)</f>
        <v>1263.11</v>
      </c>
      <c r="M748" s="188" t="n">
        <f aca="false">SUM(M729:M747)</f>
        <v>175</v>
      </c>
      <c r="N748" s="188" t="n">
        <f aca="false">SUM(N729:N747)</f>
        <v>574815</v>
      </c>
      <c r="O748" s="188"/>
      <c r="P748" s="188"/>
      <c r="Q748" s="188" t="n">
        <f aca="false">SUM(Q729:Q747)</f>
        <v>574815</v>
      </c>
      <c r="R748" s="189"/>
    </row>
    <row r="749" customFormat="false" ht="12.75" hidden="false" customHeight="true" outlineLevel="0" collapsed="false">
      <c r="A749" s="190" t="s">
        <v>851</v>
      </c>
      <c r="B749" s="190"/>
      <c r="C749" s="211"/>
      <c r="D749" s="192"/>
      <c r="E749" s="190"/>
      <c r="F749" s="192"/>
      <c r="G749" s="191"/>
      <c r="H749" s="192"/>
      <c r="I749" s="192"/>
      <c r="J749" s="192"/>
      <c r="K749" s="192"/>
      <c r="L749" s="192"/>
      <c r="M749" s="192"/>
      <c r="N749" s="193"/>
      <c r="O749" s="193"/>
      <c r="P749" s="193"/>
      <c r="Q749" s="194"/>
      <c r="R749" s="195"/>
    </row>
    <row r="750" customFormat="false" ht="12.75" hidden="false" customHeight="false" outlineLevel="0" collapsed="false">
      <c r="A750" s="176"/>
      <c r="B750" s="177" t="s">
        <v>852</v>
      </c>
      <c r="C750" s="178"/>
      <c r="D750" s="176"/>
      <c r="E750" s="179"/>
      <c r="F750" s="176"/>
      <c r="G750" s="178"/>
      <c r="H750" s="176"/>
      <c r="I750" s="176"/>
      <c r="J750" s="176"/>
      <c r="K750" s="176"/>
      <c r="L750" s="176"/>
      <c r="M750" s="176"/>
      <c r="N750" s="181"/>
      <c r="O750" s="181"/>
      <c r="P750" s="181"/>
      <c r="Q750" s="182"/>
      <c r="R750" s="176"/>
    </row>
    <row r="751" customFormat="false" ht="22.5" hidden="false" customHeight="false" outlineLevel="0" collapsed="false">
      <c r="A751" s="176" t="n">
        <v>1</v>
      </c>
      <c r="B751" s="179" t="s">
        <v>1837</v>
      </c>
      <c r="C751" s="176" t="n">
        <v>1968</v>
      </c>
      <c r="D751" s="176"/>
      <c r="E751" s="179" t="s">
        <v>54</v>
      </c>
      <c r="F751" s="176" t="n">
        <v>2</v>
      </c>
      <c r="G751" s="176" t="n">
        <v>1</v>
      </c>
      <c r="H751" s="176" t="n">
        <v>331.5</v>
      </c>
      <c r="I751" s="176"/>
      <c r="J751" s="176"/>
      <c r="K751" s="176" t="n">
        <v>282.3</v>
      </c>
      <c r="L751" s="176" t="n">
        <v>219.5</v>
      </c>
      <c r="M751" s="176" t="n">
        <v>8</v>
      </c>
      <c r="N751" s="198" t="n">
        <v>21450</v>
      </c>
      <c r="O751" s="181" t="n">
        <v>0</v>
      </c>
      <c r="P751" s="181" t="n">
        <v>0</v>
      </c>
      <c r="Q751" s="200" t="n">
        <v>21450</v>
      </c>
      <c r="R751" s="176" t="n">
        <v>2019</v>
      </c>
    </row>
    <row r="752" customFormat="false" ht="12.75" hidden="false" customHeight="true" outlineLevel="0" collapsed="false">
      <c r="A752" s="185" t="s">
        <v>1838</v>
      </c>
      <c r="B752" s="185"/>
      <c r="C752" s="186" t="n">
        <v>1</v>
      </c>
      <c r="D752" s="187"/>
      <c r="E752" s="185"/>
      <c r="F752" s="187"/>
      <c r="G752" s="186"/>
      <c r="H752" s="188" t="n">
        <f aca="false">SUM(H751:H751)</f>
        <v>331.5</v>
      </c>
      <c r="I752" s="188" t="n">
        <f aca="false">SUM(I751:I751)</f>
        <v>0</v>
      </c>
      <c r="J752" s="188" t="n">
        <f aca="false">SUM(J751:J751)</f>
        <v>0</v>
      </c>
      <c r="K752" s="188" t="n">
        <f aca="false">SUM(K751:K751)</f>
        <v>282.3</v>
      </c>
      <c r="L752" s="188" t="n">
        <f aca="false">SUM(L751:L751)</f>
        <v>219.5</v>
      </c>
      <c r="M752" s="188" t="n">
        <f aca="false">SUM(M751:M751)</f>
        <v>8</v>
      </c>
      <c r="N752" s="188" t="n">
        <f aca="false">SUM(N751:N751)</f>
        <v>21450</v>
      </c>
      <c r="O752" s="188"/>
      <c r="P752" s="188"/>
      <c r="Q752" s="188" t="n">
        <f aca="false">SUM(Q751:Q751)</f>
        <v>21450</v>
      </c>
      <c r="R752" s="187"/>
    </row>
    <row r="753" customFormat="false" ht="12.75" hidden="false" customHeight="true" outlineLevel="0" collapsed="false">
      <c r="A753" s="190" t="s">
        <v>899</v>
      </c>
      <c r="B753" s="190"/>
      <c r="C753" s="211"/>
      <c r="D753" s="192"/>
      <c r="E753" s="190"/>
      <c r="F753" s="192"/>
      <c r="G753" s="191"/>
      <c r="H753" s="192"/>
      <c r="I753" s="192"/>
      <c r="J753" s="192"/>
      <c r="K753" s="192"/>
      <c r="L753" s="192"/>
      <c r="M753" s="192"/>
      <c r="N753" s="193"/>
      <c r="O753" s="193"/>
      <c r="P753" s="193"/>
      <c r="Q753" s="194"/>
      <c r="R753" s="192"/>
    </row>
  </sheetData>
  <autoFilter ref="A5:R753"/>
  <mergeCells count="46">
    <mergeCell ref="A1:R1"/>
    <mergeCell ref="A2:R2"/>
    <mergeCell ref="A3:A5"/>
    <mergeCell ref="B3:B5"/>
    <mergeCell ref="C3:D3"/>
    <mergeCell ref="E3:E5"/>
    <mergeCell ref="F3:F5"/>
    <mergeCell ref="G3:G5"/>
    <mergeCell ref="H3:H4"/>
    <mergeCell ref="I3:J3"/>
    <mergeCell ref="K3:L3"/>
    <mergeCell ref="M3:M4"/>
    <mergeCell ref="N3:Q3"/>
    <mergeCell ref="R3:R5"/>
    <mergeCell ref="C4:C5"/>
    <mergeCell ref="D4:D5"/>
    <mergeCell ref="A7:B7"/>
    <mergeCell ref="A8:B8"/>
    <mergeCell ref="A248:B248"/>
    <mergeCell ref="A249:B249"/>
    <mergeCell ref="A261:B261"/>
    <mergeCell ref="A262:B262"/>
    <mergeCell ref="A279:B279"/>
    <mergeCell ref="A280:B280"/>
    <mergeCell ref="A316:B316"/>
    <mergeCell ref="A317:B317"/>
    <mergeCell ref="A366:B366"/>
    <mergeCell ref="A367:B367"/>
    <mergeCell ref="A382:B382"/>
    <mergeCell ref="A383:B383"/>
    <mergeCell ref="A433:B433"/>
    <mergeCell ref="A434:B434"/>
    <mergeCell ref="A509:B509"/>
    <mergeCell ref="A510:B510"/>
    <mergeCell ref="A579:B579"/>
    <mergeCell ref="A580:B580"/>
    <mergeCell ref="A645:B645"/>
    <mergeCell ref="A646:B646"/>
    <mergeCell ref="A666:B666"/>
    <mergeCell ref="A667:B667"/>
    <mergeCell ref="A726:B726"/>
    <mergeCell ref="A727:B727"/>
    <mergeCell ref="A748:B748"/>
    <mergeCell ref="A749:B749"/>
    <mergeCell ref="A752:B752"/>
    <mergeCell ref="A753:B753"/>
  </mergeCells>
  <printOptions headings="false" gridLines="false" gridLinesSet="true" horizontalCentered="false" verticalCentered="false"/>
  <pageMargins left="0.261805555555556" right="0.134027777777778" top="0.202083333333333" bottom="0.0222222222222222" header="0.511805555555555" footer="0.511805555555555"/>
  <pageSetup paperSize="9" scale="4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66CC"/>
    <pageSetUpPr fitToPage="true"/>
  </sheetPr>
  <dimension ref="A1:P16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1328125" defaultRowHeight="12.75" zeroHeight="false" outlineLevelRow="0" outlineLevelCol="0"/>
  <cols>
    <col collapsed="false" customWidth="true" hidden="false" outlineLevel="0" max="1" min="1" style="0" width="5.33"/>
    <col collapsed="false" customWidth="true" hidden="false" outlineLevel="0" max="2" min="2" style="0" width="70.31"/>
    <col collapsed="false" customWidth="true" hidden="false" outlineLevel="0" max="3" min="3" style="0" width="13.5"/>
    <col collapsed="false" customWidth="true" hidden="false" outlineLevel="0" max="4" min="4" style="0" width="9.33"/>
    <col collapsed="false" customWidth="true" hidden="false" outlineLevel="0" max="5" min="5" style="0" width="12.83"/>
    <col collapsed="false" customWidth="true" hidden="false" outlineLevel="0" max="7" min="6" style="0" width="9.5"/>
    <col collapsed="false" customWidth="true" hidden="false" outlineLevel="0" max="8" min="8" style="0" width="11.48"/>
    <col collapsed="false" customWidth="true" hidden="false" outlineLevel="0" max="9" min="9" style="0" width="11.82"/>
    <col collapsed="false" customWidth="true" hidden="false" outlineLevel="0" max="10" min="10" style="0" width="12.5"/>
    <col collapsed="false" customWidth="true" hidden="false" outlineLevel="0" max="11" min="11" style="0" width="10"/>
    <col collapsed="false" customWidth="true" hidden="false" outlineLevel="0" max="12" min="12" style="0" width="14.66"/>
    <col collapsed="false" customWidth="true" hidden="false" outlineLevel="0" max="14" min="13" style="0" width="9.66"/>
    <col collapsed="false" customWidth="true" hidden="false" outlineLevel="0" max="15" min="15" style="0" width="13.83"/>
    <col collapsed="false" customWidth="true" hidden="false" outlineLevel="0" max="16" min="16" style="0" width="9.5"/>
    <col collapsed="false" customWidth="true" hidden="false" outlineLevel="0" max="18" min="17" style="0" width="17.33"/>
  </cols>
  <sheetData>
    <row r="1" customFormat="false" ht="15.75" hidden="false" customHeight="true" outlineLevel="0" collapsed="false">
      <c r="A1" s="111" t="s">
        <v>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customFormat="false" ht="28.5" hidden="false" customHeight="true" outlineLevel="0" collapsed="false">
      <c r="A2" s="68" t="s">
        <v>1839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customFormat="false" ht="12.75" hidden="false" customHeight="true" outlineLevel="0" collapsed="false">
      <c r="A3" s="65" t="s">
        <v>3</v>
      </c>
      <c r="B3" s="65" t="s">
        <v>1117</v>
      </c>
      <c r="C3" s="65" t="s">
        <v>5</v>
      </c>
      <c r="D3" s="65"/>
      <c r="E3" s="150" t="s">
        <v>7</v>
      </c>
      <c r="F3" s="150" t="s">
        <v>8</v>
      </c>
      <c r="G3" s="169" t="s">
        <v>9</v>
      </c>
      <c r="H3" s="150" t="s">
        <v>10</v>
      </c>
      <c r="I3" s="65" t="s">
        <v>11</v>
      </c>
      <c r="J3" s="65"/>
      <c r="K3" s="150" t="s">
        <v>12</v>
      </c>
      <c r="L3" s="65" t="s">
        <v>13</v>
      </c>
      <c r="M3" s="65"/>
      <c r="N3" s="65"/>
      <c r="O3" s="65"/>
      <c r="P3" s="150" t="s">
        <v>16</v>
      </c>
    </row>
    <row r="4" customFormat="false" ht="100.5" hidden="false" customHeight="true" outlineLevel="0" collapsed="false">
      <c r="A4" s="65"/>
      <c r="B4" s="65"/>
      <c r="C4" s="169" t="s">
        <v>17</v>
      </c>
      <c r="D4" s="150" t="s">
        <v>1840</v>
      </c>
      <c r="E4" s="150"/>
      <c r="F4" s="150"/>
      <c r="G4" s="169"/>
      <c r="H4" s="150"/>
      <c r="I4" s="150" t="s">
        <v>19</v>
      </c>
      <c r="J4" s="150" t="s">
        <v>20</v>
      </c>
      <c r="K4" s="150"/>
      <c r="L4" s="149" t="s">
        <v>19</v>
      </c>
      <c r="M4" s="150" t="s">
        <v>21</v>
      </c>
      <c r="N4" s="150" t="s">
        <v>22</v>
      </c>
      <c r="O4" s="170" t="s">
        <v>23</v>
      </c>
      <c r="P4" s="150"/>
    </row>
    <row r="5" customFormat="false" ht="12.75" hidden="false" customHeight="false" outlineLevel="0" collapsed="false">
      <c r="A5" s="65"/>
      <c r="B5" s="65"/>
      <c r="C5" s="169"/>
      <c r="D5" s="150"/>
      <c r="E5" s="150"/>
      <c r="F5" s="150"/>
      <c r="G5" s="169"/>
      <c r="H5" s="65" t="s">
        <v>24</v>
      </c>
      <c r="I5" s="65" t="s">
        <v>24</v>
      </c>
      <c r="J5" s="65" t="s">
        <v>24</v>
      </c>
      <c r="K5" s="65" t="s">
        <v>25</v>
      </c>
      <c r="L5" s="70" t="s">
        <v>26</v>
      </c>
      <c r="M5" s="65" t="s">
        <v>26</v>
      </c>
      <c r="N5" s="65" t="s">
        <v>26</v>
      </c>
      <c r="O5" s="171" t="s">
        <v>26</v>
      </c>
      <c r="P5" s="150"/>
    </row>
    <row r="6" customFormat="false" ht="12.8" hidden="false" customHeight="false" outlineLevel="0" collapsed="false">
      <c r="A6" s="28" t="s">
        <v>28</v>
      </c>
      <c r="B6" s="28" t="s">
        <v>950</v>
      </c>
      <c r="C6" s="172" t="s">
        <v>29</v>
      </c>
      <c r="D6" s="28" t="s">
        <v>30</v>
      </c>
      <c r="E6" s="28" t="s">
        <v>1118</v>
      </c>
      <c r="F6" s="28" t="s">
        <v>1119</v>
      </c>
      <c r="G6" s="172" t="s">
        <v>1120</v>
      </c>
      <c r="H6" s="28" t="s">
        <v>1121</v>
      </c>
      <c r="I6" s="28" t="s">
        <v>1122</v>
      </c>
      <c r="J6" s="28" t="s">
        <v>1123</v>
      </c>
      <c r="K6" s="28" t="n">
        <v>11</v>
      </c>
      <c r="L6" s="173" t="s">
        <v>1841</v>
      </c>
      <c r="M6" s="28" t="s">
        <v>1842</v>
      </c>
      <c r="N6" s="28" t="s">
        <v>1843</v>
      </c>
      <c r="O6" s="174" t="s">
        <v>1844</v>
      </c>
      <c r="P6" s="28" t="n">
        <v>16</v>
      </c>
    </row>
    <row r="7" customFormat="false" ht="12.75" hidden="false" customHeight="true" outlineLevel="0" collapsed="false">
      <c r="A7" s="31" t="s">
        <v>31</v>
      </c>
      <c r="B7" s="31"/>
      <c r="C7" s="32"/>
      <c r="D7" s="33"/>
      <c r="E7" s="31"/>
      <c r="F7" s="33"/>
      <c r="G7" s="32"/>
      <c r="H7" s="34"/>
      <c r="I7" s="34"/>
      <c r="J7" s="34"/>
      <c r="K7" s="33"/>
      <c r="L7" s="34"/>
      <c r="M7" s="33"/>
      <c r="N7" s="33"/>
      <c r="O7" s="175"/>
      <c r="P7" s="33"/>
    </row>
    <row r="8" customFormat="false" ht="12.75" hidden="false" customHeight="true" outlineLevel="0" collapsed="false">
      <c r="A8" s="47" t="s">
        <v>1845</v>
      </c>
      <c r="B8" s="47"/>
      <c r="C8" s="48" t="n">
        <f aca="false">C11+C19+C23+C27+C31+C59+C63+C89+C102+C115+C122+C135+C139+C143+C157+C165</f>
        <v>102</v>
      </c>
      <c r="D8" s="48"/>
      <c r="E8" s="48"/>
      <c r="F8" s="48"/>
      <c r="G8" s="48"/>
      <c r="H8" s="53" t="n">
        <f aca="false">H11+H19+H23+H27+H31+H59+H63+H89+H102+H115+H122+H135+H139+H143+H157+H161+H165</f>
        <v>42150.53</v>
      </c>
      <c r="I8" s="53" t="n">
        <f aca="false">I11+I19+I23+I27+I31+I59+I63+I89+I102+I115+I122+I135+I139+I143+I157+I161+I165</f>
        <v>37254.61</v>
      </c>
      <c r="J8" s="53" t="n">
        <f aca="false">J11+J19+J23+J27+J31+J59+J63+J89+J102+J115+J122+J135+J139+J143+J157+J161+J165</f>
        <v>36526.83</v>
      </c>
      <c r="K8" s="53" t="n">
        <f aca="false">K11+K19+K23+K27+K31+K59+K63+K89+K102+K115+K122+K135+K139+K143+K157+K161+K165</f>
        <v>894</v>
      </c>
      <c r="L8" s="53" t="n">
        <f aca="false">L11+L19+L23+L27+L31+L59+L63+L89+L102+L115+L122+L135+L139+L143+L157+L161+L165</f>
        <v>2864938.43446</v>
      </c>
      <c r="M8" s="53" t="n">
        <f aca="false">M11+M19+M23+M27+M31+M59+M63+M89+M102+M115+M122+M135+M139+M143+M157+M161+M165</f>
        <v>0</v>
      </c>
      <c r="N8" s="53" t="n">
        <f aca="false">N11+N19+N23+N27+N31+N59+N63+N89+N102+N115+N122+N135+N139+N143+N157+N161+N165</f>
        <v>0</v>
      </c>
      <c r="O8" s="53" t="n">
        <f aca="false">O11+O19+O23+O27+O31+O59+O63+O89+O102+O115+O122+O135+O139+O143+O157+O161+O165</f>
        <v>2864938.43446</v>
      </c>
      <c r="P8" s="49"/>
    </row>
    <row r="9" customFormat="false" ht="12.75" hidden="false" customHeight="false" outlineLevel="0" collapsed="false">
      <c r="A9" s="176"/>
      <c r="B9" s="177" t="s">
        <v>41</v>
      </c>
      <c r="C9" s="178"/>
      <c r="D9" s="176"/>
      <c r="E9" s="179"/>
      <c r="F9" s="176"/>
      <c r="G9" s="178"/>
      <c r="H9" s="176"/>
      <c r="I9" s="176"/>
      <c r="J9" s="180"/>
      <c r="K9" s="176"/>
      <c r="L9" s="181"/>
      <c r="M9" s="181"/>
      <c r="N9" s="181"/>
      <c r="O9" s="182"/>
      <c r="P9" s="176"/>
    </row>
    <row r="10" customFormat="false" ht="12.75" hidden="false" customHeight="false" outlineLevel="0" collapsed="false">
      <c r="A10" s="176"/>
      <c r="B10" s="179" t="s">
        <v>1846</v>
      </c>
      <c r="C10" s="178"/>
      <c r="D10" s="176"/>
      <c r="E10" s="179"/>
      <c r="F10" s="176"/>
      <c r="G10" s="178"/>
      <c r="H10" s="176"/>
      <c r="I10" s="176"/>
      <c r="J10" s="176"/>
      <c r="K10" s="176"/>
      <c r="L10" s="181"/>
      <c r="M10" s="181"/>
      <c r="N10" s="181"/>
      <c r="O10" s="183"/>
      <c r="P10" s="176"/>
    </row>
    <row r="11" customFormat="false" ht="12.75" hidden="false" customHeight="true" outlineLevel="0" collapsed="false">
      <c r="A11" s="185" t="s">
        <v>271</v>
      </c>
      <c r="B11" s="185"/>
      <c r="C11" s="186"/>
      <c r="D11" s="187"/>
      <c r="E11" s="185"/>
      <c r="F11" s="187"/>
      <c r="G11" s="186"/>
      <c r="H11" s="188" t="n">
        <f aca="false">SUM(H10:H10)</f>
        <v>0</v>
      </c>
      <c r="I11" s="188" t="n">
        <f aca="false">SUM(I10:I10)</f>
        <v>0</v>
      </c>
      <c r="J11" s="188" t="n">
        <f aca="false">SUM(J10:J10)</f>
        <v>0</v>
      </c>
      <c r="K11" s="188" t="n">
        <f aca="false">SUM(K10:K10)</f>
        <v>0</v>
      </c>
      <c r="L11" s="188" t="n">
        <f aca="false">SUM(L10:L10)</f>
        <v>0</v>
      </c>
      <c r="M11" s="188"/>
      <c r="N11" s="188"/>
      <c r="O11" s="188" t="n">
        <f aca="false">SUM(O10:O10)</f>
        <v>0</v>
      </c>
      <c r="P11" s="189"/>
    </row>
    <row r="12" customFormat="false" ht="12.75" hidden="false" customHeight="true" outlineLevel="0" collapsed="false">
      <c r="A12" s="190" t="s">
        <v>272</v>
      </c>
      <c r="B12" s="190"/>
      <c r="C12" s="191"/>
      <c r="D12" s="192"/>
      <c r="E12" s="190"/>
      <c r="F12" s="192"/>
      <c r="G12" s="191"/>
      <c r="H12" s="192"/>
      <c r="I12" s="192"/>
      <c r="J12" s="192"/>
      <c r="K12" s="192"/>
      <c r="L12" s="193"/>
      <c r="M12" s="193"/>
      <c r="N12" s="193"/>
      <c r="O12" s="194"/>
      <c r="P12" s="195"/>
    </row>
    <row r="13" customFormat="false" ht="12.75" hidden="false" customHeight="false" outlineLevel="0" collapsed="false">
      <c r="A13" s="176"/>
      <c r="B13" s="177" t="s">
        <v>273</v>
      </c>
      <c r="C13" s="178"/>
      <c r="D13" s="176"/>
      <c r="E13" s="179"/>
      <c r="F13" s="176"/>
      <c r="G13" s="178"/>
      <c r="H13" s="176"/>
      <c r="I13" s="176"/>
      <c r="J13" s="176"/>
      <c r="K13" s="176"/>
      <c r="L13" s="176"/>
      <c r="M13" s="176"/>
      <c r="N13" s="176"/>
      <c r="O13" s="196"/>
      <c r="P13" s="176"/>
    </row>
    <row r="14" s="9" customFormat="true" ht="12.75" hidden="false" customHeight="false" outlineLevel="0" collapsed="false">
      <c r="A14" s="176" t="n">
        <v>1</v>
      </c>
      <c r="B14" s="179" t="s">
        <v>1847</v>
      </c>
      <c r="C14" s="178" t="s">
        <v>1848</v>
      </c>
      <c r="D14" s="176" t="s">
        <v>1849</v>
      </c>
      <c r="E14" s="179" t="s">
        <v>183</v>
      </c>
      <c r="F14" s="176" t="n">
        <v>2</v>
      </c>
      <c r="G14" s="178" t="n">
        <v>1</v>
      </c>
      <c r="H14" s="181" t="n">
        <v>371.7</v>
      </c>
      <c r="I14" s="176" t="n">
        <v>344.8</v>
      </c>
      <c r="J14" s="176" t="n">
        <v>316.6</v>
      </c>
      <c r="K14" s="197" t="n">
        <v>8</v>
      </c>
      <c r="L14" s="198" t="n">
        <v>26544.7728</v>
      </c>
      <c r="M14" s="199" t="n">
        <v>0</v>
      </c>
      <c r="N14" s="199" t="n">
        <v>0</v>
      </c>
      <c r="O14" s="200" t="n">
        <f aca="false">L14</f>
        <v>26544.7728</v>
      </c>
      <c r="P14" s="176" t="n">
        <v>2021</v>
      </c>
    </row>
    <row r="15" s="9" customFormat="true" ht="12.75" hidden="false" customHeight="false" outlineLevel="0" collapsed="false">
      <c r="A15" s="176" t="n">
        <f aca="false">A14+1</f>
        <v>2</v>
      </c>
      <c r="B15" s="179" t="s">
        <v>1850</v>
      </c>
      <c r="C15" s="178" t="s">
        <v>1851</v>
      </c>
      <c r="D15" s="176" t="s">
        <v>1849</v>
      </c>
      <c r="E15" s="179" t="s">
        <v>183</v>
      </c>
      <c r="F15" s="176" t="n">
        <v>2</v>
      </c>
      <c r="G15" s="178" t="n">
        <v>1</v>
      </c>
      <c r="H15" s="181" t="n">
        <v>359.9</v>
      </c>
      <c r="I15" s="176" t="n">
        <v>333.9</v>
      </c>
      <c r="J15" s="176" t="n">
        <v>333.9</v>
      </c>
      <c r="K15" s="197" t="n">
        <v>8</v>
      </c>
      <c r="L15" s="198" t="n">
        <v>25705.6254</v>
      </c>
      <c r="M15" s="199" t="n">
        <v>0</v>
      </c>
      <c r="N15" s="199" t="n">
        <v>0</v>
      </c>
      <c r="O15" s="200" t="n">
        <f aca="false">L15</f>
        <v>25705.6254</v>
      </c>
      <c r="P15" s="176" t="n">
        <v>2021</v>
      </c>
    </row>
    <row r="16" s="9" customFormat="true" ht="12.75" hidden="false" customHeight="false" outlineLevel="0" collapsed="false">
      <c r="A16" s="176" t="n">
        <v>3</v>
      </c>
      <c r="B16" s="179" t="s">
        <v>1852</v>
      </c>
      <c r="C16" s="178" t="s">
        <v>1853</v>
      </c>
      <c r="D16" s="176" t="s">
        <v>1854</v>
      </c>
      <c r="E16" s="179" t="s">
        <v>183</v>
      </c>
      <c r="F16" s="176" t="n">
        <v>2</v>
      </c>
      <c r="G16" s="178" t="n">
        <v>1</v>
      </c>
      <c r="H16" s="181" t="n">
        <v>359.3</v>
      </c>
      <c r="I16" s="176" t="n">
        <v>333.3</v>
      </c>
      <c r="J16" s="176" t="n">
        <v>332.1</v>
      </c>
      <c r="K16" s="197" t="n">
        <v>8</v>
      </c>
      <c r="L16" s="198" t="n">
        <v>25659.4338</v>
      </c>
      <c r="M16" s="199" t="n">
        <v>0</v>
      </c>
      <c r="N16" s="199" t="n">
        <v>0</v>
      </c>
      <c r="O16" s="200" t="n">
        <f aca="false">L16</f>
        <v>25659.4338</v>
      </c>
      <c r="P16" s="176" t="n">
        <v>2021</v>
      </c>
    </row>
    <row r="17" s="9" customFormat="true" ht="12.75" hidden="false" customHeight="false" outlineLevel="0" collapsed="false">
      <c r="A17" s="176" t="n">
        <v>4</v>
      </c>
      <c r="B17" s="179" t="s">
        <v>1855</v>
      </c>
      <c r="C17" s="178" t="s">
        <v>1856</v>
      </c>
      <c r="D17" s="176" t="s">
        <v>1857</v>
      </c>
      <c r="E17" s="179" t="s">
        <v>183</v>
      </c>
      <c r="F17" s="176" t="n">
        <v>2</v>
      </c>
      <c r="G17" s="178" t="n">
        <v>3</v>
      </c>
      <c r="H17" s="181" t="n">
        <v>589</v>
      </c>
      <c r="I17" s="176" t="n">
        <v>521.2</v>
      </c>
      <c r="J17" s="176" t="n">
        <v>521.2</v>
      </c>
      <c r="K17" s="197" t="n">
        <v>12</v>
      </c>
      <c r="L17" s="198" t="n">
        <v>40125.1032</v>
      </c>
      <c r="M17" s="199" t="n">
        <v>0</v>
      </c>
      <c r="N17" s="199" t="n">
        <v>0</v>
      </c>
      <c r="O17" s="200" t="n">
        <f aca="false">L17</f>
        <v>40125.1032</v>
      </c>
      <c r="P17" s="176" t="n">
        <v>2021</v>
      </c>
    </row>
    <row r="18" s="9" customFormat="true" ht="12.75" hidden="false" customHeight="false" outlineLevel="0" collapsed="false">
      <c r="A18" s="176" t="n">
        <v>6</v>
      </c>
      <c r="B18" s="179" t="s">
        <v>1858</v>
      </c>
      <c r="C18" s="178" t="s">
        <v>1066</v>
      </c>
      <c r="D18" s="176" t="s">
        <v>1859</v>
      </c>
      <c r="E18" s="179" t="s">
        <v>54</v>
      </c>
      <c r="F18" s="176" t="n">
        <v>2</v>
      </c>
      <c r="G18" s="176" t="n">
        <v>3</v>
      </c>
      <c r="H18" s="181" t="n">
        <v>570.9</v>
      </c>
      <c r="I18" s="176" t="n">
        <v>503</v>
      </c>
      <c r="J18" s="176" t="n">
        <v>503</v>
      </c>
      <c r="K18" s="197" t="n">
        <v>12</v>
      </c>
      <c r="L18" s="198" t="n">
        <v>38723.958</v>
      </c>
      <c r="M18" s="199" t="n">
        <v>0</v>
      </c>
      <c r="N18" s="199" t="n">
        <v>0</v>
      </c>
      <c r="O18" s="200" t="n">
        <f aca="false">L18</f>
        <v>38723.958</v>
      </c>
      <c r="P18" s="176" t="n">
        <v>2021</v>
      </c>
    </row>
    <row r="19" customFormat="false" ht="12.75" hidden="false" customHeight="true" outlineLevel="0" collapsed="false">
      <c r="A19" s="185" t="s">
        <v>314</v>
      </c>
      <c r="B19" s="185"/>
      <c r="C19" s="186" t="n">
        <v>5</v>
      </c>
      <c r="D19" s="187"/>
      <c r="E19" s="201"/>
      <c r="F19" s="187"/>
      <c r="G19" s="186"/>
      <c r="H19" s="188" t="n">
        <f aca="false">SUM(H14:H18)</f>
        <v>2250.8</v>
      </c>
      <c r="I19" s="188" t="n">
        <f aca="false">SUM(I14:I18)</f>
        <v>2036.2</v>
      </c>
      <c r="J19" s="188" t="n">
        <f aca="false">SUM(J14:J18)</f>
        <v>2006.8</v>
      </c>
      <c r="K19" s="188" t="n">
        <f aca="false">SUM(K14:K18)</f>
        <v>48</v>
      </c>
      <c r="L19" s="188" t="n">
        <f aca="false">SUM(L14:L18)</f>
        <v>156758.8932</v>
      </c>
      <c r="M19" s="188"/>
      <c r="N19" s="188"/>
      <c r="O19" s="188" t="n">
        <f aca="false">L19</f>
        <v>156758.8932</v>
      </c>
      <c r="P19" s="189"/>
    </row>
    <row r="20" customFormat="false" ht="12.75" hidden="false" customHeight="true" outlineLevel="0" collapsed="false">
      <c r="A20" s="202" t="s">
        <v>315</v>
      </c>
      <c r="B20" s="202"/>
      <c r="C20" s="203"/>
      <c r="D20" s="204"/>
      <c r="E20" s="205"/>
      <c r="F20" s="204"/>
      <c r="G20" s="203"/>
      <c r="H20" s="204"/>
      <c r="I20" s="204"/>
      <c r="J20" s="204"/>
      <c r="K20" s="192"/>
      <c r="L20" s="206"/>
      <c r="M20" s="206"/>
      <c r="N20" s="206"/>
      <c r="O20" s="207"/>
      <c r="P20" s="195"/>
    </row>
    <row r="21" customFormat="false" ht="12.75" hidden="false" customHeight="false" outlineLevel="0" collapsed="false">
      <c r="A21" s="176"/>
      <c r="B21" s="177" t="s">
        <v>316</v>
      </c>
      <c r="C21" s="178"/>
      <c r="D21" s="176"/>
      <c r="E21" s="179"/>
      <c r="F21" s="176"/>
      <c r="G21" s="178"/>
      <c r="H21" s="176"/>
      <c r="I21" s="176"/>
      <c r="J21" s="176"/>
      <c r="K21" s="176"/>
      <c r="L21" s="181"/>
      <c r="M21" s="181"/>
      <c r="N21" s="181"/>
      <c r="O21" s="182"/>
      <c r="P21" s="176"/>
    </row>
    <row r="22" customFormat="false" ht="12.75" hidden="false" customHeight="false" outlineLevel="0" collapsed="false">
      <c r="A22" s="176"/>
      <c r="B22" s="179" t="s">
        <v>1846</v>
      </c>
      <c r="C22" s="210"/>
      <c r="D22" s="176"/>
      <c r="E22" s="179"/>
      <c r="F22" s="176"/>
      <c r="G22" s="178"/>
      <c r="H22" s="181"/>
      <c r="I22" s="176"/>
      <c r="J22" s="176"/>
      <c r="K22" s="176"/>
      <c r="L22" s="208"/>
      <c r="M22" s="181"/>
      <c r="N22" s="181"/>
      <c r="O22" s="209"/>
      <c r="P22" s="176"/>
    </row>
    <row r="23" customFormat="false" ht="12.75" hidden="false" customHeight="true" outlineLevel="0" collapsed="false">
      <c r="A23" s="185" t="s">
        <v>330</v>
      </c>
      <c r="B23" s="185"/>
      <c r="C23" s="186"/>
      <c r="D23" s="187"/>
      <c r="E23" s="185"/>
      <c r="F23" s="187"/>
      <c r="G23" s="186"/>
      <c r="H23" s="188" t="n">
        <f aca="false">SUM(H22:H22)</f>
        <v>0</v>
      </c>
      <c r="I23" s="188" t="n">
        <f aca="false">SUM(I22:I22)</f>
        <v>0</v>
      </c>
      <c r="J23" s="188" t="n">
        <f aca="false">SUM(J22:J22)</f>
        <v>0</v>
      </c>
      <c r="K23" s="188" t="n">
        <f aca="false">SUM(K22:K22)</f>
        <v>0</v>
      </c>
      <c r="L23" s="188" t="n">
        <f aca="false">SUM(L22:L22)</f>
        <v>0</v>
      </c>
      <c r="M23" s="188"/>
      <c r="N23" s="188"/>
      <c r="O23" s="188" t="n">
        <f aca="false">SUM(O22:O22)</f>
        <v>0</v>
      </c>
      <c r="P23" s="189"/>
    </row>
    <row r="24" customFormat="false" ht="12.75" hidden="false" customHeight="true" outlineLevel="0" collapsed="false">
      <c r="A24" s="190" t="s">
        <v>331</v>
      </c>
      <c r="B24" s="190"/>
      <c r="C24" s="211"/>
      <c r="D24" s="192"/>
      <c r="E24" s="190"/>
      <c r="F24" s="192"/>
      <c r="G24" s="191"/>
      <c r="H24" s="192"/>
      <c r="I24" s="192"/>
      <c r="J24" s="192"/>
      <c r="K24" s="192"/>
      <c r="L24" s="193"/>
      <c r="M24" s="193"/>
      <c r="N24" s="193"/>
      <c r="O24" s="194"/>
      <c r="P24" s="195"/>
    </row>
    <row r="25" customFormat="false" ht="12.75" hidden="false" customHeight="false" outlineLevel="0" collapsed="false">
      <c r="A25" s="176"/>
      <c r="B25" s="177" t="s">
        <v>332</v>
      </c>
      <c r="C25" s="178"/>
      <c r="D25" s="176"/>
      <c r="E25" s="179"/>
      <c r="F25" s="176"/>
      <c r="G25" s="178"/>
      <c r="H25" s="176"/>
      <c r="I25" s="176"/>
      <c r="J25" s="176"/>
      <c r="K25" s="176"/>
      <c r="L25" s="181"/>
      <c r="M25" s="181"/>
      <c r="N25" s="181"/>
      <c r="O25" s="182"/>
      <c r="P25" s="176"/>
    </row>
    <row r="26" s="9" customFormat="true" ht="12.75" hidden="false" customHeight="false" outlineLevel="0" collapsed="false">
      <c r="A26" s="176" t="n">
        <v>1</v>
      </c>
      <c r="B26" s="179" t="s">
        <v>1860</v>
      </c>
      <c r="C26" s="176" t="n">
        <v>1959</v>
      </c>
      <c r="D26" s="176" t="n">
        <v>2026</v>
      </c>
      <c r="E26" s="179" t="s">
        <v>163</v>
      </c>
      <c r="F26" s="176" t="n">
        <v>3</v>
      </c>
      <c r="G26" s="178" t="n">
        <v>1</v>
      </c>
      <c r="H26" s="176" t="n">
        <v>1074.5</v>
      </c>
      <c r="I26" s="176" t="n">
        <v>1026</v>
      </c>
      <c r="J26" s="176" t="n">
        <v>1026</v>
      </c>
      <c r="K26" s="176" t="n">
        <v>25</v>
      </c>
      <c r="L26" s="208" t="n">
        <v>78987.636</v>
      </c>
      <c r="M26" s="181" t="n">
        <v>0</v>
      </c>
      <c r="N26" s="181" t="n">
        <v>0</v>
      </c>
      <c r="O26" s="209" t="n">
        <v>78987.636</v>
      </c>
      <c r="P26" s="176" t="n">
        <v>2021</v>
      </c>
    </row>
    <row r="27" customFormat="false" ht="12.75" hidden="false" customHeight="true" outlineLevel="0" collapsed="false">
      <c r="A27" s="185" t="s">
        <v>379</v>
      </c>
      <c r="B27" s="185"/>
      <c r="C27" s="186" t="n">
        <v>1</v>
      </c>
      <c r="D27" s="187"/>
      <c r="E27" s="185"/>
      <c r="F27" s="187"/>
      <c r="G27" s="186"/>
      <c r="H27" s="188" t="n">
        <f aca="false">SUM(H26:H26)</f>
        <v>1074.5</v>
      </c>
      <c r="I27" s="188" t="n">
        <f aca="false">SUM(I26:I26)</f>
        <v>1026</v>
      </c>
      <c r="J27" s="188" t="n">
        <f aca="false">SUM(J26:J26)</f>
        <v>1026</v>
      </c>
      <c r="K27" s="188" t="n">
        <f aca="false">SUM(K26:K26)</f>
        <v>25</v>
      </c>
      <c r="L27" s="188" t="n">
        <f aca="false">SUM(L26:L26)</f>
        <v>78987.636</v>
      </c>
      <c r="M27" s="188"/>
      <c r="N27" s="188"/>
      <c r="O27" s="188" t="n">
        <f aca="false">SUM(O26:O26)</f>
        <v>78987.636</v>
      </c>
      <c r="P27" s="189"/>
    </row>
    <row r="28" customFormat="false" ht="12.75" hidden="false" customHeight="true" outlineLevel="0" collapsed="false">
      <c r="A28" s="190" t="s">
        <v>380</v>
      </c>
      <c r="B28" s="190"/>
      <c r="C28" s="191"/>
      <c r="D28" s="192"/>
      <c r="E28" s="190"/>
      <c r="F28" s="192"/>
      <c r="G28" s="191"/>
      <c r="H28" s="192"/>
      <c r="I28" s="192"/>
      <c r="J28" s="192"/>
      <c r="K28" s="192"/>
      <c r="L28" s="193"/>
      <c r="M28" s="193"/>
      <c r="N28" s="193"/>
      <c r="O28" s="194"/>
      <c r="P28" s="195"/>
    </row>
    <row r="29" customFormat="false" ht="12.75" hidden="false" customHeight="false" outlineLevel="0" collapsed="false">
      <c r="A29" s="176"/>
      <c r="B29" s="177" t="s">
        <v>381</v>
      </c>
      <c r="C29" s="178"/>
      <c r="D29" s="176"/>
      <c r="E29" s="179"/>
      <c r="F29" s="176"/>
      <c r="G29" s="178"/>
      <c r="H29" s="176"/>
      <c r="I29" s="176"/>
      <c r="J29" s="176"/>
      <c r="K29" s="176"/>
      <c r="L29" s="181"/>
      <c r="M29" s="181"/>
      <c r="N29" s="181"/>
      <c r="O29" s="182"/>
      <c r="P29" s="176"/>
    </row>
    <row r="30" customFormat="false" ht="12.75" hidden="false" customHeight="false" outlineLevel="0" collapsed="false">
      <c r="A30" s="176"/>
      <c r="B30" s="179" t="s">
        <v>1846</v>
      </c>
      <c r="C30" s="178"/>
      <c r="D30" s="176"/>
      <c r="E30" s="179"/>
      <c r="F30" s="176"/>
      <c r="G30" s="178"/>
      <c r="H30" s="176"/>
      <c r="I30" s="176"/>
      <c r="J30" s="176"/>
      <c r="K30" s="176"/>
      <c r="L30" s="208"/>
      <c r="M30" s="181"/>
      <c r="N30" s="181"/>
      <c r="O30" s="183"/>
      <c r="P30" s="176"/>
    </row>
    <row r="31" customFormat="false" ht="12.75" hidden="false" customHeight="true" outlineLevel="0" collapsed="false">
      <c r="A31" s="185" t="s">
        <v>413</v>
      </c>
      <c r="B31" s="185"/>
      <c r="C31" s="186"/>
      <c r="D31" s="187"/>
      <c r="E31" s="185"/>
      <c r="F31" s="187"/>
      <c r="G31" s="186"/>
      <c r="H31" s="188" t="n">
        <f aca="false">SUM(H30:H30)</f>
        <v>0</v>
      </c>
      <c r="I31" s="188" t="n">
        <f aca="false">SUM(I30:I30)</f>
        <v>0</v>
      </c>
      <c r="J31" s="188" t="n">
        <f aca="false">SUM(J30:J30)</f>
        <v>0</v>
      </c>
      <c r="K31" s="188" t="n">
        <f aca="false">SUM(K30:K30)</f>
        <v>0</v>
      </c>
      <c r="L31" s="188" t="n">
        <f aca="false">SUM(L30:L30)</f>
        <v>0</v>
      </c>
      <c r="M31" s="188"/>
      <c r="N31" s="188"/>
      <c r="O31" s="188" t="n">
        <f aca="false">SUM(O30:O30)</f>
        <v>0</v>
      </c>
      <c r="P31" s="189"/>
    </row>
    <row r="32" customFormat="false" ht="12.75" hidden="false" customHeight="true" outlineLevel="0" collapsed="false">
      <c r="A32" s="213" t="s">
        <v>414</v>
      </c>
      <c r="B32" s="213"/>
      <c r="C32" s="214"/>
      <c r="D32" s="215"/>
      <c r="E32" s="213"/>
      <c r="F32" s="215"/>
      <c r="G32" s="216"/>
      <c r="H32" s="215"/>
      <c r="I32" s="215"/>
      <c r="J32" s="215"/>
      <c r="K32" s="215"/>
      <c r="L32" s="217"/>
      <c r="M32" s="217"/>
      <c r="N32" s="217"/>
      <c r="O32" s="218"/>
      <c r="P32" s="195"/>
    </row>
    <row r="33" customFormat="false" ht="12.75" hidden="false" customHeight="false" outlineLevel="0" collapsed="false">
      <c r="A33" s="176"/>
      <c r="B33" s="177" t="s">
        <v>415</v>
      </c>
      <c r="C33" s="178"/>
      <c r="D33" s="176"/>
      <c r="E33" s="179"/>
      <c r="F33" s="176"/>
      <c r="G33" s="178"/>
      <c r="H33" s="176"/>
      <c r="I33" s="176"/>
      <c r="J33" s="176"/>
      <c r="K33" s="176"/>
      <c r="L33" s="181"/>
      <c r="M33" s="181"/>
      <c r="N33" s="181"/>
      <c r="O33" s="182"/>
      <c r="P33" s="176"/>
    </row>
    <row r="34" s="9" customFormat="true" ht="12.75" hidden="false" customHeight="false" outlineLevel="0" collapsed="false">
      <c r="A34" s="219" t="n">
        <v>1</v>
      </c>
      <c r="B34" s="179" t="s">
        <v>1861</v>
      </c>
      <c r="C34" s="221" t="s">
        <v>171</v>
      </c>
      <c r="D34" s="219" t="s">
        <v>1862</v>
      </c>
      <c r="E34" s="220" t="s">
        <v>1471</v>
      </c>
      <c r="F34" s="176" t="n">
        <v>2</v>
      </c>
      <c r="G34" s="176" t="n">
        <v>2</v>
      </c>
      <c r="H34" s="176" t="n">
        <v>695</v>
      </c>
      <c r="I34" s="176" t="n">
        <v>606.7</v>
      </c>
      <c r="J34" s="176" t="n">
        <v>606.7</v>
      </c>
      <c r="K34" s="176" t="n">
        <v>13</v>
      </c>
      <c r="L34" s="208" t="n">
        <v>46707.4062</v>
      </c>
      <c r="M34" s="223" t="n">
        <v>0</v>
      </c>
      <c r="N34" s="223" t="n">
        <v>0</v>
      </c>
      <c r="O34" s="224" t="n">
        <v>46707.4062</v>
      </c>
      <c r="P34" s="176" t="n">
        <v>2021</v>
      </c>
    </row>
    <row r="35" s="9" customFormat="true" ht="12.75" hidden="false" customHeight="false" outlineLevel="0" collapsed="false">
      <c r="A35" s="219" t="n">
        <f aca="false">A34+1</f>
        <v>2</v>
      </c>
      <c r="B35" s="220" t="s">
        <v>1863</v>
      </c>
      <c r="C35" s="178" t="s">
        <v>1639</v>
      </c>
      <c r="D35" s="176" t="s">
        <v>1864</v>
      </c>
      <c r="E35" s="179" t="s">
        <v>1471</v>
      </c>
      <c r="F35" s="219" t="n">
        <v>2</v>
      </c>
      <c r="G35" s="219" t="n">
        <v>1</v>
      </c>
      <c r="H35" s="219" t="n">
        <v>355</v>
      </c>
      <c r="I35" s="219" t="n">
        <v>328.4</v>
      </c>
      <c r="J35" s="219" t="n">
        <v>321.4</v>
      </c>
      <c r="K35" s="219" t="n">
        <v>8</v>
      </c>
      <c r="L35" s="222" t="n">
        <v>25282.2024</v>
      </c>
      <c r="M35" s="223" t="n">
        <v>0</v>
      </c>
      <c r="N35" s="223" t="n">
        <v>0</v>
      </c>
      <c r="O35" s="209" t="n">
        <v>25282.2024</v>
      </c>
      <c r="P35" s="176" t="n">
        <v>2021</v>
      </c>
    </row>
    <row r="36" s="9" customFormat="true" ht="12.75" hidden="false" customHeight="false" outlineLevel="0" collapsed="false">
      <c r="A36" s="219" t="n">
        <v>3</v>
      </c>
      <c r="B36" s="179" t="s">
        <v>1865</v>
      </c>
      <c r="C36" s="178" t="s">
        <v>1639</v>
      </c>
      <c r="D36" s="176" t="s">
        <v>1864</v>
      </c>
      <c r="E36" s="179" t="s">
        <v>1471</v>
      </c>
      <c r="F36" s="176" t="n">
        <v>2</v>
      </c>
      <c r="G36" s="176" t="n">
        <v>1</v>
      </c>
      <c r="H36" s="219" t="n">
        <v>355</v>
      </c>
      <c r="I36" s="219" t="n">
        <v>328.4</v>
      </c>
      <c r="J36" s="219" t="n">
        <v>328.4</v>
      </c>
      <c r="K36" s="176" t="n">
        <v>8</v>
      </c>
      <c r="L36" s="208" t="n">
        <v>25282.2024</v>
      </c>
      <c r="M36" s="223" t="n">
        <v>0</v>
      </c>
      <c r="N36" s="223" t="n">
        <v>0</v>
      </c>
      <c r="O36" s="209" t="n">
        <v>25282.2024</v>
      </c>
      <c r="P36" s="176" t="n">
        <v>2021</v>
      </c>
    </row>
    <row r="37" s="9" customFormat="true" ht="12.75" hidden="false" customHeight="false" outlineLevel="0" collapsed="false">
      <c r="A37" s="219" t="n">
        <f aca="false">A36+1</f>
        <v>4</v>
      </c>
      <c r="B37" s="179" t="s">
        <v>1866</v>
      </c>
      <c r="C37" s="178" t="s">
        <v>1867</v>
      </c>
      <c r="D37" s="176" t="s">
        <v>1854</v>
      </c>
      <c r="E37" s="179" t="s">
        <v>1471</v>
      </c>
      <c r="F37" s="176" t="n">
        <v>2</v>
      </c>
      <c r="G37" s="176" t="n">
        <v>2</v>
      </c>
      <c r="H37" s="176" t="n">
        <v>346.1</v>
      </c>
      <c r="I37" s="176" t="n">
        <v>297.7</v>
      </c>
      <c r="J37" s="176" t="n">
        <v>297.7</v>
      </c>
      <c r="K37" s="176" t="n">
        <v>13</v>
      </c>
      <c r="L37" s="208" t="n">
        <v>22918.7322</v>
      </c>
      <c r="M37" s="223" t="n">
        <v>0</v>
      </c>
      <c r="N37" s="223" t="n">
        <v>0</v>
      </c>
      <c r="O37" s="209" t="n">
        <v>22918.7322</v>
      </c>
      <c r="P37" s="176" t="n">
        <v>2021</v>
      </c>
    </row>
    <row r="38" s="9" customFormat="true" ht="12.75" hidden="false" customHeight="false" outlineLevel="0" collapsed="false">
      <c r="A38" s="219" t="n">
        <v>5</v>
      </c>
      <c r="B38" s="220" t="s">
        <v>1868</v>
      </c>
      <c r="C38" s="221" t="s">
        <v>65</v>
      </c>
      <c r="D38" s="219" t="s">
        <v>1862</v>
      </c>
      <c r="E38" s="220" t="s">
        <v>1471</v>
      </c>
      <c r="F38" s="219" t="n">
        <v>2</v>
      </c>
      <c r="G38" s="219" t="n">
        <v>1</v>
      </c>
      <c r="H38" s="219" t="n">
        <v>424</v>
      </c>
      <c r="I38" s="219" t="n">
        <v>385.6</v>
      </c>
      <c r="J38" s="219" t="n">
        <v>385.6</v>
      </c>
      <c r="K38" s="219" t="n">
        <v>10</v>
      </c>
      <c r="L38" s="222" t="n">
        <v>29685.8016</v>
      </c>
      <c r="M38" s="223" t="n">
        <v>0</v>
      </c>
      <c r="N38" s="223" t="n">
        <v>0</v>
      </c>
      <c r="O38" s="224" t="n">
        <v>29685.8016</v>
      </c>
      <c r="P38" s="176" t="n">
        <v>2021</v>
      </c>
    </row>
    <row r="39" s="9" customFormat="true" ht="12.75" hidden="false" customHeight="false" outlineLevel="0" collapsed="false">
      <c r="A39" s="219" t="n">
        <v>6</v>
      </c>
      <c r="B39" s="220" t="s">
        <v>1869</v>
      </c>
      <c r="C39" s="221" t="s">
        <v>433</v>
      </c>
      <c r="D39" s="219" t="s">
        <v>1862</v>
      </c>
      <c r="E39" s="220" t="s">
        <v>1471</v>
      </c>
      <c r="F39" s="219" t="n">
        <v>2</v>
      </c>
      <c r="G39" s="219" t="n">
        <v>2</v>
      </c>
      <c r="H39" s="219" t="n">
        <v>563.5</v>
      </c>
      <c r="I39" s="219" t="n">
        <v>502.3</v>
      </c>
      <c r="J39" s="219" t="n">
        <v>501</v>
      </c>
      <c r="K39" s="219" t="n">
        <v>12</v>
      </c>
      <c r="L39" s="222" t="n">
        <v>38670.0678</v>
      </c>
      <c r="M39" s="223" t="n">
        <v>0</v>
      </c>
      <c r="N39" s="223" t="n">
        <v>0</v>
      </c>
      <c r="O39" s="224" t="n">
        <v>38670.0678</v>
      </c>
      <c r="P39" s="176" t="n">
        <v>2021</v>
      </c>
    </row>
    <row r="40" s="9" customFormat="true" ht="12.75" hidden="false" customHeight="false" outlineLevel="0" collapsed="false">
      <c r="A40" s="219" t="n">
        <v>7</v>
      </c>
      <c r="B40" s="179" t="s">
        <v>1870</v>
      </c>
      <c r="C40" s="178" t="s">
        <v>1867</v>
      </c>
      <c r="D40" s="176" t="s">
        <v>1871</v>
      </c>
      <c r="E40" s="179" t="s">
        <v>1471</v>
      </c>
      <c r="F40" s="176" t="n">
        <v>2</v>
      </c>
      <c r="G40" s="176" t="n">
        <v>2</v>
      </c>
      <c r="H40" s="176" t="n">
        <v>553.1</v>
      </c>
      <c r="I40" s="176" t="n">
        <v>491.4</v>
      </c>
      <c r="J40" s="176" t="n">
        <v>491.4</v>
      </c>
      <c r="K40" s="176" t="n">
        <v>12</v>
      </c>
      <c r="L40" s="208" t="n">
        <v>37830.9204</v>
      </c>
      <c r="M40" s="223" t="n">
        <v>0</v>
      </c>
      <c r="N40" s="223" t="n">
        <v>0</v>
      </c>
      <c r="O40" s="209" t="n">
        <v>37830.9204</v>
      </c>
      <c r="P40" s="176" t="n">
        <v>2021</v>
      </c>
    </row>
    <row r="41" s="9" customFormat="true" ht="12.75" hidden="false" customHeight="false" outlineLevel="0" collapsed="false">
      <c r="A41" s="219" t="n">
        <v>8</v>
      </c>
      <c r="B41" s="179" t="s">
        <v>1872</v>
      </c>
      <c r="C41" s="178" t="s">
        <v>1873</v>
      </c>
      <c r="D41" s="176" t="s">
        <v>1871</v>
      </c>
      <c r="E41" s="179" t="s">
        <v>1471</v>
      </c>
      <c r="F41" s="176" t="n">
        <v>2</v>
      </c>
      <c r="G41" s="176" t="n">
        <v>2</v>
      </c>
      <c r="H41" s="176" t="n">
        <v>347</v>
      </c>
      <c r="I41" s="176" t="n">
        <v>321.7</v>
      </c>
      <c r="J41" s="176" t="n">
        <v>321.7</v>
      </c>
      <c r="K41" s="176" t="n">
        <v>8</v>
      </c>
      <c r="L41" s="208" t="n">
        <v>24766.3962</v>
      </c>
      <c r="M41" s="223" t="n">
        <v>0</v>
      </c>
      <c r="N41" s="223" t="n">
        <v>0</v>
      </c>
      <c r="O41" s="209" t="n">
        <v>24766.3962</v>
      </c>
      <c r="P41" s="176" t="n">
        <v>2021</v>
      </c>
    </row>
    <row r="42" s="9" customFormat="true" ht="12.75" hidden="false" customHeight="false" outlineLevel="0" collapsed="false">
      <c r="A42" s="219" t="n">
        <v>9</v>
      </c>
      <c r="B42" s="179" t="s">
        <v>1874</v>
      </c>
      <c r="C42" s="178" t="s">
        <v>1875</v>
      </c>
      <c r="D42" s="176" t="s">
        <v>1876</v>
      </c>
      <c r="E42" s="179" t="s">
        <v>1471</v>
      </c>
      <c r="F42" s="176" t="n">
        <v>2</v>
      </c>
      <c r="G42" s="176" t="n">
        <v>2</v>
      </c>
      <c r="H42" s="176" t="n">
        <v>563</v>
      </c>
      <c r="I42" s="176" t="n">
        <v>497.2</v>
      </c>
      <c r="J42" s="176" t="n">
        <v>497.2</v>
      </c>
      <c r="K42" s="176" t="n">
        <v>12</v>
      </c>
      <c r="L42" s="208" t="n">
        <v>38277.4392</v>
      </c>
      <c r="M42" s="223" t="n">
        <v>0</v>
      </c>
      <c r="N42" s="223" t="n">
        <v>0</v>
      </c>
      <c r="O42" s="209" t="n">
        <v>38277.4392</v>
      </c>
      <c r="P42" s="176" t="n">
        <v>2021</v>
      </c>
    </row>
    <row r="43" s="9" customFormat="true" ht="12.75" hidden="false" customHeight="false" outlineLevel="0" collapsed="false">
      <c r="A43" s="219" t="n">
        <v>10</v>
      </c>
      <c r="B43" s="179" t="s">
        <v>1877</v>
      </c>
      <c r="C43" s="178" t="s">
        <v>467</v>
      </c>
      <c r="D43" s="176" t="s">
        <v>1878</v>
      </c>
      <c r="E43" s="179" t="s">
        <v>1471</v>
      </c>
      <c r="F43" s="176" t="n">
        <v>2</v>
      </c>
      <c r="G43" s="176" t="n">
        <v>2</v>
      </c>
      <c r="H43" s="176" t="n">
        <v>560.4</v>
      </c>
      <c r="I43" s="176" t="n">
        <v>498.9</v>
      </c>
      <c r="J43" s="176" t="n">
        <v>466.2</v>
      </c>
      <c r="K43" s="176" t="n">
        <v>12</v>
      </c>
      <c r="L43" s="208" t="n">
        <v>38408.3154</v>
      </c>
      <c r="M43" s="223" t="n">
        <v>0</v>
      </c>
      <c r="N43" s="223" t="n">
        <v>0</v>
      </c>
      <c r="O43" s="209" t="n">
        <v>38408.3154</v>
      </c>
      <c r="P43" s="176" t="n">
        <v>2021</v>
      </c>
    </row>
    <row r="44" s="9" customFormat="true" ht="12.75" hidden="false" customHeight="false" outlineLevel="0" collapsed="false">
      <c r="A44" s="219" t="n">
        <v>11</v>
      </c>
      <c r="B44" s="179" t="s">
        <v>1879</v>
      </c>
      <c r="C44" s="178" t="s">
        <v>1848</v>
      </c>
      <c r="D44" s="176" t="s">
        <v>1880</v>
      </c>
      <c r="E44" s="179" t="s">
        <v>1471</v>
      </c>
      <c r="F44" s="176" t="n">
        <v>2</v>
      </c>
      <c r="G44" s="176" t="n">
        <v>2</v>
      </c>
      <c r="H44" s="176" t="n">
        <v>560</v>
      </c>
      <c r="I44" s="176" t="n">
        <v>497.9</v>
      </c>
      <c r="J44" s="176" t="n">
        <v>497.9</v>
      </c>
      <c r="K44" s="176" t="n">
        <v>12</v>
      </c>
      <c r="L44" s="208" t="n">
        <v>38331.3294</v>
      </c>
      <c r="M44" s="223" t="n">
        <v>0</v>
      </c>
      <c r="N44" s="223" t="n">
        <v>0</v>
      </c>
      <c r="O44" s="209" t="n">
        <v>38331.3294</v>
      </c>
      <c r="P44" s="176" t="n">
        <v>2021</v>
      </c>
    </row>
    <row r="45" s="9" customFormat="true" ht="12.75" hidden="false" customHeight="false" outlineLevel="0" collapsed="false">
      <c r="A45" s="219" t="n">
        <f aca="false">A44+1</f>
        <v>12</v>
      </c>
      <c r="B45" s="220" t="s">
        <v>1881</v>
      </c>
      <c r="C45" s="221" t="s">
        <v>1875</v>
      </c>
      <c r="D45" s="219" t="s">
        <v>1859</v>
      </c>
      <c r="E45" s="220" t="s">
        <v>1471</v>
      </c>
      <c r="F45" s="219" t="n">
        <v>2</v>
      </c>
      <c r="G45" s="219" t="n">
        <v>2</v>
      </c>
      <c r="H45" s="219" t="n">
        <v>557</v>
      </c>
      <c r="I45" s="219" t="n">
        <v>495.3</v>
      </c>
      <c r="J45" s="219" t="n">
        <v>495.3</v>
      </c>
      <c r="K45" s="219" t="n">
        <v>12</v>
      </c>
      <c r="L45" s="222" t="n">
        <v>38131.1658</v>
      </c>
      <c r="M45" s="223" t="n">
        <v>0</v>
      </c>
      <c r="N45" s="223" t="n">
        <v>0</v>
      </c>
      <c r="O45" s="224" t="n">
        <v>38131.1658</v>
      </c>
      <c r="P45" s="176" t="n">
        <v>2021</v>
      </c>
    </row>
    <row r="46" s="9" customFormat="true" ht="12.75" hidden="false" customHeight="false" outlineLevel="0" collapsed="false">
      <c r="A46" s="219" t="n">
        <v>13</v>
      </c>
      <c r="B46" s="220" t="s">
        <v>1882</v>
      </c>
      <c r="C46" s="221" t="s">
        <v>1883</v>
      </c>
      <c r="D46" s="219" t="s">
        <v>1871</v>
      </c>
      <c r="E46" s="220" t="s">
        <v>1471</v>
      </c>
      <c r="F46" s="219" t="n">
        <v>2</v>
      </c>
      <c r="G46" s="219" t="n">
        <v>2</v>
      </c>
      <c r="H46" s="219" t="n">
        <v>557.4</v>
      </c>
      <c r="I46" s="219" t="n">
        <v>496.9</v>
      </c>
      <c r="J46" s="219" t="n">
        <v>496.1</v>
      </c>
      <c r="K46" s="219" t="n">
        <v>12</v>
      </c>
      <c r="L46" s="222" t="n">
        <v>38254.3434</v>
      </c>
      <c r="M46" s="223" t="n">
        <v>0</v>
      </c>
      <c r="N46" s="223" t="n">
        <v>0</v>
      </c>
      <c r="O46" s="224" t="n">
        <v>38254.3434</v>
      </c>
      <c r="P46" s="176" t="n">
        <v>2021</v>
      </c>
    </row>
    <row r="47" s="9" customFormat="true" ht="12.75" hidden="false" customHeight="false" outlineLevel="0" collapsed="false">
      <c r="A47" s="219" t="n">
        <v>14</v>
      </c>
      <c r="B47" s="179" t="s">
        <v>1884</v>
      </c>
      <c r="C47" s="178" t="s">
        <v>141</v>
      </c>
      <c r="D47" s="176" t="s">
        <v>1859</v>
      </c>
      <c r="E47" s="179" t="s">
        <v>1471</v>
      </c>
      <c r="F47" s="176" t="n">
        <v>2</v>
      </c>
      <c r="G47" s="176" t="n">
        <v>1</v>
      </c>
      <c r="H47" s="176" t="n">
        <v>196.7</v>
      </c>
      <c r="I47" s="176" t="n">
        <v>184.4</v>
      </c>
      <c r="J47" s="176" t="n">
        <v>184.4</v>
      </c>
      <c r="K47" s="176" t="n">
        <v>4</v>
      </c>
      <c r="L47" s="208" t="n">
        <v>14196.2184</v>
      </c>
      <c r="M47" s="223" t="n">
        <v>0</v>
      </c>
      <c r="N47" s="223" t="n">
        <v>0</v>
      </c>
      <c r="O47" s="209" t="n">
        <v>14196.2184</v>
      </c>
      <c r="P47" s="176" t="n">
        <v>2021</v>
      </c>
    </row>
    <row r="48" s="9" customFormat="true" ht="12.75" hidden="false" customHeight="false" outlineLevel="0" collapsed="false">
      <c r="A48" s="219" t="n">
        <v>15</v>
      </c>
      <c r="B48" s="179" t="s">
        <v>1885</v>
      </c>
      <c r="C48" s="178" t="s">
        <v>402</v>
      </c>
      <c r="D48" s="176" t="s">
        <v>1849</v>
      </c>
      <c r="E48" s="179" t="s">
        <v>1471</v>
      </c>
      <c r="F48" s="176" t="n">
        <v>2</v>
      </c>
      <c r="G48" s="176" t="n">
        <v>2</v>
      </c>
      <c r="H48" s="176" t="n">
        <v>510.8</v>
      </c>
      <c r="I48" s="176" t="n">
        <v>487.2</v>
      </c>
      <c r="J48" s="176" t="n">
        <v>495.8</v>
      </c>
      <c r="K48" s="176" t="n">
        <v>8</v>
      </c>
      <c r="L48" s="208" t="n">
        <v>37507.5792</v>
      </c>
      <c r="M48" s="223" t="n">
        <v>0</v>
      </c>
      <c r="N48" s="223" t="n">
        <v>0</v>
      </c>
      <c r="O48" s="209" t="n">
        <v>37507.5792</v>
      </c>
      <c r="P48" s="176" t="n">
        <v>2021</v>
      </c>
    </row>
    <row r="49" s="9" customFormat="true" ht="12.75" hidden="false" customHeight="false" outlineLevel="0" collapsed="false">
      <c r="A49" s="219" t="n">
        <v>16</v>
      </c>
      <c r="B49" s="179" t="s">
        <v>1886</v>
      </c>
      <c r="C49" s="178" t="s">
        <v>141</v>
      </c>
      <c r="D49" s="227" t="s">
        <v>1887</v>
      </c>
      <c r="E49" s="179" t="s">
        <v>1471</v>
      </c>
      <c r="F49" s="176" t="n">
        <v>2</v>
      </c>
      <c r="G49" s="176" t="n">
        <v>1</v>
      </c>
      <c r="H49" s="176" t="n">
        <v>244.5</v>
      </c>
      <c r="I49" s="176" t="n">
        <v>240</v>
      </c>
      <c r="J49" s="176" t="n">
        <v>244.5</v>
      </c>
      <c r="K49" s="176" t="n">
        <v>8</v>
      </c>
      <c r="L49" s="228" t="n">
        <v>18476.64</v>
      </c>
      <c r="M49" s="223" t="n">
        <v>0</v>
      </c>
      <c r="N49" s="223" t="n">
        <v>0</v>
      </c>
      <c r="O49" s="229" t="n">
        <v>18476.64</v>
      </c>
      <c r="P49" s="176" t="n">
        <v>2021</v>
      </c>
    </row>
    <row r="50" s="9" customFormat="true" ht="12.75" hidden="false" customHeight="false" outlineLevel="0" collapsed="false">
      <c r="A50" s="219" t="n">
        <v>17</v>
      </c>
      <c r="B50" s="179" t="s">
        <v>1888</v>
      </c>
      <c r="C50" s="178" t="s">
        <v>141</v>
      </c>
      <c r="D50" s="227" t="s">
        <v>1862</v>
      </c>
      <c r="E50" s="179" t="s">
        <v>1471</v>
      </c>
      <c r="F50" s="227" t="n">
        <v>2</v>
      </c>
      <c r="G50" s="227" t="n">
        <v>1</v>
      </c>
      <c r="H50" s="227" t="n">
        <v>129</v>
      </c>
      <c r="I50" s="227" t="n">
        <v>126</v>
      </c>
      <c r="J50" s="227" t="n">
        <v>129</v>
      </c>
      <c r="K50" s="227" t="n">
        <v>3</v>
      </c>
      <c r="L50" s="228" t="n">
        <v>9700.23599999999</v>
      </c>
      <c r="M50" s="223" t="n">
        <v>0</v>
      </c>
      <c r="N50" s="223" t="n">
        <v>0</v>
      </c>
      <c r="O50" s="229" t="n">
        <v>9700.23599999999</v>
      </c>
      <c r="P50" s="176" t="n">
        <v>2021</v>
      </c>
    </row>
    <row r="51" s="9" customFormat="true" ht="12.75" hidden="false" customHeight="false" outlineLevel="0" collapsed="false">
      <c r="A51" s="219" t="n">
        <v>18</v>
      </c>
      <c r="B51" s="179" t="s">
        <v>1889</v>
      </c>
      <c r="C51" s="178" t="s">
        <v>151</v>
      </c>
      <c r="D51" s="227" t="s">
        <v>1862</v>
      </c>
      <c r="E51" s="179" t="s">
        <v>1471</v>
      </c>
      <c r="F51" s="227" t="n">
        <v>2</v>
      </c>
      <c r="G51" s="227" t="n">
        <v>2</v>
      </c>
      <c r="H51" s="227" t="n">
        <v>522</v>
      </c>
      <c r="I51" s="227" t="n">
        <v>476.2</v>
      </c>
      <c r="J51" s="227" t="n">
        <v>476.2</v>
      </c>
      <c r="K51" s="227" t="n">
        <v>8</v>
      </c>
      <c r="L51" s="228" t="n">
        <v>36660.7332</v>
      </c>
      <c r="M51" s="223" t="n">
        <v>0</v>
      </c>
      <c r="N51" s="223" t="n">
        <v>0</v>
      </c>
      <c r="O51" s="229" t="n">
        <v>36660.7332</v>
      </c>
      <c r="P51" s="176" t="n">
        <v>2021</v>
      </c>
    </row>
    <row r="52" s="9" customFormat="true" ht="22.5" hidden="false" customHeight="false" outlineLevel="0" collapsed="false">
      <c r="A52" s="219" t="n">
        <v>19</v>
      </c>
      <c r="B52" s="179" t="s">
        <v>1890</v>
      </c>
      <c r="C52" s="178" t="s">
        <v>352</v>
      </c>
      <c r="D52" s="176" t="s">
        <v>1849</v>
      </c>
      <c r="E52" s="179" t="s">
        <v>1471</v>
      </c>
      <c r="F52" s="176" t="n">
        <v>2</v>
      </c>
      <c r="G52" s="176" t="n">
        <v>2</v>
      </c>
      <c r="H52" s="176" t="n">
        <v>530.6</v>
      </c>
      <c r="I52" s="176" t="n">
        <v>490.1</v>
      </c>
      <c r="J52" s="176" t="n">
        <v>488.5</v>
      </c>
      <c r="K52" s="176" t="n">
        <v>20</v>
      </c>
      <c r="L52" s="208" t="n">
        <v>37730.8386</v>
      </c>
      <c r="M52" s="223" t="n">
        <v>0</v>
      </c>
      <c r="N52" s="223" t="n">
        <v>0</v>
      </c>
      <c r="O52" s="209" t="n">
        <v>37730.8386</v>
      </c>
      <c r="P52" s="176" t="n">
        <v>2021</v>
      </c>
    </row>
    <row r="53" s="9" customFormat="true" ht="12.75" hidden="false" customHeight="false" outlineLevel="0" collapsed="false">
      <c r="A53" s="219" t="n">
        <v>20</v>
      </c>
      <c r="B53" s="179" t="s">
        <v>1891</v>
      </c>
      <c r="C53" s="178" t="s">
        <v>153</v>
      </c>
      <c r="D53" s="227" t="s">
        <v>1859</v>
      </c>
      <c r="E53" s="179" t="s">
        <v>1471</v>
      </c>
      <c r="F53" s="176" t="n">
        <v>2</v>
      </c>
      <c r="G53" s="176" t="n">
        <v>2</v>
      </c>
      <c r="H53" s="176" t="n">
        <v>538.5</v>
      </c>
      <c r="I53" s="176" t="n">
        <v>491</v>
      </c>
      <c r="J53" s="176" t="n">
        <v>490.62</v>
      </c>
      <c r="K53" s="176" t="n">
        <v>10</v>
      </c>
      <c r="L53" s="228" t="n">
        <v>37800.126</v>
      </c>
      <c r="M53" s="223" t="n">
        <v>0</v>
      </c>
      <c r="N53" s="223" t="n">
        <v>0</v>
      </c>
      <c r="O53" s="229" t="n">
        <v>37800.126</v>
      </c>
      <c r="P53" s="176" t="n">
        <v>2021</v>
      </c>
    </row>
    <row r="54" s="9" customFormat="true" ht="12.75" hidden="false" customHeight="false" outlineLevel="0" collapsed="false">
      <c r="A54" s="219" t="n">
        <v>21</v>
      </c>
      <c r="B54" s="179" t="s">
        <v>1892</v>
      </c>
      <c r="C54" s="178" t="s">
        <v>364</v>
      </c>
      <c r="D54" s="227" t="s">
        <v>1862</v>
      </c>
      <c r="E54" s="179" t="s">
        <v>1471</v>
      </c>
      <c r="F54" s="227" t="n">
        <v>2</v>
      </c>
      <c r="G54" s="227" t="n">
        <v>2</v>
      </c>
      <c r="H54" s="227" t="n">
        <v>420.8</v>
      </c>
      <c r="I54" s="227" t="n">
        <v>329.4</v>
      </c>
      <c r="J54" s="227" t="n">
        <v>329.4</v>
      </c>
      <c r="K54" s="227" t="n">
        <v>10</v>
      </c>
      <c r="L54" s="228" t="n">
        <v>25359.1884</v>
      </c>
      <c r="M54" s="223" t="n">
        <v>0</v>
      </c>
      <c r="N54" s="223" t="n">
        <v>0</v>
      </c>
      <c r="O54" s="229" t="n">
        <v>25359.1884</v>
      </c>
      <c r="P54" s="176" t="n">
        <v>2021</v>
      </c>
    </row>
    <row r="55" s="9" customFormat="true" ht="12.75" hidden="false" customHeight="false" outlineLevel="0" collapsed="false">
      <c r="A55" s="219" t="n">
        <v>22</v>
      </c>
      <c r="B55" s="179" t="s">
        <v>1893</v>
      </c>
      <c r="C55" s="178" t="s">
        <v>1848</v>
      </c>
      <c r="D55" s="176" t="s">
        <v>1854</v>
      </c>
      <c r="E55" s="179" t="s">
        <v>1471</v>
      </c>
      <c r="F55" s="176" t="n">
        <v>2</v>
      </c>
      <c r="G55" s="176" t="n">
        <v>2</v>
      </c>
      <c r="H55" s="176" t="n">
        <v>591</v>
      </c>
      <c r="I55" s="176" t="n">
        <v>515.3</v>
      </c>
      <c r="J55" s="176" t="n">
        <v>515.3</v>
      </c>
      <c r="K55" s="176" t="n">
        <v>12</v>
      </c>
      <c r="L55" s="208" t="n">
        <v>39670.8858</v>
      </c>
      <c r="M55" s="223" t="n">
        <v>0</v>
      </c>
      <c r="N55" s="223" t="n">
        <v>0</v>
      </c>
      <c r="O55" s="209" t="n">
        <v>39670.8858</v>
      </c>
      <c r="P55" s="176" t="n">
        <v>2021</v>
      </c>
    </row>
    <row r="56" s="9" customFormat="true" ht="12.75" hidden="false" customHeight="false" outlineLevel="0" collapsed="false">
      <c r="A56" s="219" t="n">
        <v>23</v>
      </c>
      <c r="B56" s="179" t="s">
        <v>1894</v>
      </c>
      <c r="C56" s="178" t="s">
        <v>433</v>
      </c>
      <c r="D56" s="176" t="s">
        <v>1862</v>
      </c>
      <c r="E56" s="179" t="s">
        <v>1471</v>
      </c>
      <c r="F56" s="176" t="n">
        <v>2</v>
      </c>
      <c r="G56" s="176" t="n">
        <v>1</v>
      </c>
      <c r="H56" s="176" t="n">
        <v>356.7</v>
      </c>
      <c r="I56" s="176" t="n">
        <v>330</v>
      </c>
      <c r="J56" s="176" t="n">
        <v>330</v>
      </c>
      <c r="K56" s="176" t="n">
        <v>8</v>
      </c>
      <c r="L56" s="208" t="n">
        <v>25405.38</v>
      </c>
      <c r="M56" s="223" t="n">
        <v>0</v>
      </c>
      <c r="N56" s="223" t="n">
        <v>0</v>
      </c>
      <c r="O56" s="209" t="n">
        <v>25405.38</v>
      </c>
      <c r="P56" s="176" t="n">
        <v>2021</v>
      </c>
    </row>
    <row r="57" s="9" customFormat="true" ht="12.75" hidden="false" customHeight="false" outlineLevel="0" collapsed="false">
      <c r="A57" s="219" t="n">
        <v>24</v>
      </c>
      <c r="B57" s="179" t="s">
        <v>1895</v>
      </c>
      <c r="C57" s="178" t="s">
        <v>364</v>
      </c>
      <c r="D57" s="227" t="s">
        <v>1862</v>
      </c>
      <c r="E57" s="179" t="s">
        <v>1471</v>
      </c>
      <c r="F57" s="176" t="n">
        <v>2</v>
      </c>
      <c r="G57" s="176" t="n">
        <v>1</v>
      </c>
      <c r="H57" s="176" t="n">
        <v>327.3</v>
      </c>
      <c r="I57" s="176" t="n">
        <v>326</v>
      </c>
      <c r="J57" s="176" t="n">
        <v>326</v>
      </c>
      <c r="K57" s="176" t="n">
        <v>8</v>
      </c>
      <c r="L57" s="228" t="n">
        <v>25097.436</v>
      </c>
      <c r="M57" s="223" t="n">
        <v>0</v>
      </c>
      <c r="N57" s="223" t="n">
        <v>0</v>
      </c>
      <c r="O57" s="229" t="n">
        <v>25097.436</v>
      </c>
      <c r="P57" s="176" t="n">
        <v>2021</v>
      </c>
    </row>
    <row r="58" s="9" customFormat="true" ht="12.75" hidden="false" customHeight="false" outlineLevel="0" collapsed="false">
      <c r="A58" s="219" t="n">
        <v>25</v>
      </c>
      <c r="B58" s="179" t="s">
        <v>1896</v>
      </c>
      <c r="C58" s="178" t="s">
        <v>1856</v>
      </c>
      <c r="D58" s="227" t="s">
        <v>1897</v>
      </c>
      <c r="E58" s="179" t="s">
        <v>1471</v>
      </c>
      <c r="F58" s="227" t="n">
        <v>2</v>
      </c>
      <c r="G58" s="227" t="n">
        <v>1</v>
      </c>
      <c r="H58" s="227" t="n">
        <v>356.5</v>
      </c>
      <c r="I58" s="227" t="n">
        <v>328</v>
      </c>
      <c r="J58" s="227" t="n">
        <v>328</v>
      </c>
      <c r="K58" s="227" t="n">
        <v>8</v>
      </c>
      <c r="L58" s="228" t="n">
        <v>25251.408</v>
      </c>
      <c r="M58" s="223" t="n">
        <v>0</v>
      </c>
      <c r="N58" s="223" t="n">
        <v>0</v>
      </c>
      <c r="O58" s="229" t="n">
        <v>25251.408</v>
      </c>
      <c r="P58" s="176" t="n">
        <v>2021</v>
      </c>
    </row>
    <row r="59" customFormat="false" ht="12.75" hidden="false" customHeight="true" outlineLevel="0" collapsed="false">
      <c r="A59" s="230" t="s">
        <v>441</v>
      </c>
      <c r="B59" s="230"/>
      <c r="C59" s="231" t="n">
        <v>25</v>
      </c>
      <c r="D59" s="187"/>
      <c r="E59" s="185"/>
      <c r="F59" s="187"/>
      <c r="G59" s="186"/>
      <c r="H59" s="188" t="n">
        <f aca="false">SUM(H34:H58)</f>
        <v>11160.9</v>
      </c>
      <c r="I59" s="188" t="n">
        <f aca="false">SUM(I34:I58)</f>
        <v>10072</v>
      </c>
      <c r="J59" s="188" t="n">
        <f aca="false">SUM(J34:J58)</f>
        <v>10044.32</v>
      </c>
      <c r="K59" s="188" t="n">
        <f aca="false">SUM(K34:K58)</f>
        <v>251</v>
      </c>
      <c r="L59" s="188" t="n">
        <f aca="false">SUM(L34:L58)</f>
        <v>775402.992</v>
      </c>
      <c r="M59" s="232"/>
      <c r="N59" s="232"/>
      <c r="O59" s="188" t="n">
        <f aca="false">SUM(O34:O58)</f>
        <v>775402.992</v>
      </c>
      <c r="P59" s="189"/>
    </row>
    <row r="60" customFormat="false" ht="12.75" hidden="false" customHeight="true" outlineLevel="0" collapsed="false">
      <c r="A60" s="190" t="s">
        <v>442</v>
      </c>
      <c r="B60" s="190"/>
      <c r="C60" s="191"/>
      <c r="D60" s="192"/>
      <c r="E60" s="190"/>
      <c r="F60" s="192"/>
      <c r="G60" s="191"/>
      <c r="H60" s="192"/>
      <c r="I60" s="192"/>
      <c r="J60" s="192"/>
      <c r="K60" s="192"/>
      <c r="L60" s="193"/>
      <c r="M60" s="193"/>
      <c r="N60" s="193"/>
      <c r="O60" s="194"/>
      <c r="P60" s="195"/>
    </row>
    <row r="61" customFormat="false" ht="12.75" hidden="false" customHeight="false" outlineLevel="0" collapsed="false">
      <c r="A61" s="176"/>
      <c r="B61" s="177" t="s">
        <v>443</v>
      </c>
      <c r="C61" s="178"/>
      <c r="D61" s="176"/>
      <c r="E61" s="179"/>
      <c r="F61" s="176"/>
      <c r="G61" s="178"/>
      <c r="H61" s="176"/>
      <c r="I61" s="176"/>
      <c r="J61" s="176"/>
      <c r="K61" s="176"/>
      <c r="L61" s="181"/>
      <c r="M61" s="181"/>
      <c r="N61" s="181"/>
      <c r="O61" s="182"/>
      <c r="P61" s="176"/>
    </row>
    <row r="62" customFormat="false" ht="12.75" hidden="false" customHeight="false" outlineLevel="0" collapsed="false">
      <c r="A62" s="176"/>
      <c r="B62" s="225" t="s">
        <v>1846</v>
      </c>
      <c r="C62" s="226"/>
      <c r="D62" s="227"/>
      <c r="E62" s="225"/>
      <c r="F62" s="227"/>
      <c r="G62" s="226"/>
      <c r="H62" s="227"/>
      <c r="I62" s="227"/>
      <c r="J62" s="227"/>
      <c r="K62" s="227"/>
      <c r="L62" s="228"/>
      <c r="M62" s="181"/>
      <c r="N62" s="181"/>
      <c r="O62" s="229"/>
      <c r="P62" s="176"/>
    </row>
    <row r="63" customFormat="false" ht="12.75" hidden="false" customHeight="true" outlineLevel="0" collapsed="false">
      <c r="A63" s="185" t="s">
        <v>488</v>
      </c>
      <c r="B63" s="185"/>
      <c r="C63" s="186"/>
      <c r="D63" s="187"/>
      <c r="E63" s="185"/>
      <c r="F63" s="187"/>
      <c r="G63" s="186"/>
      <c r="H63" s="188" t="n">
        <f aca="false">SUM(H62:H62)</f>
        <v>0</v>
      </c>
      <c r="I63" s="188" t="n">
        <f aca="false">SUM(I62:I62)</f>
        <v>0</v>
      </c>
      <c r="J63" s="188" t="n">
        <f aca="false">SUM(J62:J62)</f>
        <v>0</v>
      </c>
      <c r="K63" s="188" t="n">
        <f aca="false">SUM(K62:K62)</f>
        <v>0</v>
      </c>
      <c r="L63" s="188" t="n">
        <f aca="false">SUM(L62:L62)</f>
        <v>0</v>
      </c>
      <c r="M63" s="188"/>
      <c r="N63" s="188"/>
      <c r="O63" s="188" t="n">
        <f aca="false">SUM(O62:O62)</f>
        <v>0</v>
      </c>
      <c r="P63" s="189"/>
    </row>
    <row r="64" customFormat="false" ht="12.75" hidden="false" customHeight="true" outlineLevel="0" collapsed="false">
      <c r="A64" s="235" t="s">
        <v>489</v>
      </c>
      <c r="B64" s="235"/>
      <c r="C64" s="236"/>
      <c r="D64" s="237"/>
      <c r="E64" s="235"/>
      <c r="F64" s="237"/>
      <c r="G64" s="236"/>
      <c r="H64" s="237"/>
      <c r="I64" s="237"/>
      <c r="J64" s="237"/>
      <c r="K64" s="237"/>
      <c r="L64" s="238"/>
      <c r="M64" s="238"/>
      <c r="N64" s="238"/>
      <c r="O64" s="239"/>
      <c r="P64" s="195"/>
    </row>
    <row r="65" customFormat="false" ht="12.75" hidden="false" customHeight="false" outlineLevel="0" collapsed="false">
      <c r="A65" s="176"/>
      <c r="B65" s="177" t="s">
        <v>490</v>
      </c>
      <c r="C65" s="178"/>
      <c r="D65" s="176"/>
      <c r="E65" s="179"/>
      <c r="F65" s="176"/>
      <c r="G65" s="178"/>
      <c r="H65" s="176"/>
      <c r="I65" s="176"/>
      <c r="J65" s="176"/>
      <c r="K65" s="176"/>
      <c r="L65" s="181"/>
      <c r="M65" s="181"/>
      <c r="N65" s="181"/>
      <c r="O65" s="182"/>
      <c r="P65" s="176"/>
    </row>
    <row r="66" s="9" customFormat="true" ht="12.75" hidden="false" customHeight="false" outlineLevel="0" collapsed="false">
      <c r="A66" s="176" t="n">
        <v>1</v>
      </c>
      <c r="B66" s="179" t="s">
        <v>1898</v>
      </c>
      <c r="C66" s="178" t="s">
        <v>139</v>
      </c>
      <c r="D66" s="176" t="s">
        <v>1862</v>
      </c>
      <c r="E66" s="179" t="s">
        <v>54</v>
      </c>
      <c r="F66" s="176" t="n">
        <v>2</v>
      </c>
      <c r="G66" s="178" t="n">
        <v>1</v>
      </c>
      <c r="H66" s="176" t="n">
        <v>253.7</v>
      </c>
      <c r="I66" s="176" t="n">
        <v>199</v>
      </c>
      <c r="J66" s="176" t="n">
        <v>220.8</v>
      </c>
      <c r="K66" s="176" t="n">
        <v>6</v>
      </c>
      <c r="L66" s="208" t="n">
        <v>15320.214</v>
      </c>
      <c r="M66" s="181" t="n">
        <v>0</v>
      </c>
      <c r="N66" s="181" t="n">
        <v>0</v>
      </c>
      <c r="O66" s="209" t="n">
        <v>15320.214</v>
      </c>
      <c r="P66" s="176" t="n">
        <v>2021</v>
      </c>
    </row>
    <row r="67" s="9" customFormat="true" ht="12.75" hidden="false" customHeight="false" outlineLevel="0" collapsed="false">
      <c r="A67" s="176" t="n">
        <f aca="false">A66+1</f>
        <v>2</v>
      </c>
      <c r="B67" s="179" t="s">
        <v>1899</v>
      </c>
      <c r="C67" s="178" t="s">
        <v>1900</v>
      </c>
      <c r="D67" s="176" t="s">
        <v>1878</v>
      </c>
      <c r="E67" s="179" t="s">
        <v>54</v>
      </c>
      <c r="F67" s="176" t="n">
        <v>2</v>
      </c>
      <c r="G67" s="178" t="n">
        <v>1</v>
      </c>
      <c r="H67" s="176" t="n">
        <v>253.8</v>
      </c>
      <c r="I67" s="176" t="n">
        <v>208</v>
      </c>
      <c r="J67" s="176" t="n">
        <v>190.76</v>
      </c>
      <c r="K67" s="176" t="n">
        <v>6</v>
      </c>
      <c r="L67" s="208" t="n">
        <v>16013.088</v>
      </c>
      <c r="M67" s="181" t="n">
        <v>0</v>
      </c>
      <c r="N67" s="181" t="n">
        <v>0</v>
      </c>
      <c r="O67" s="209" t="n">
        <v>16013.088</v>
      </c>
      <c r="P67" s="176" t="n">
        <v>2021</v>
      </c>
    </row>
    <row r="68" s="9" customFormat="true" ht="12.75" hidden="false" customHeight="false" outlineLevel="0" collapsed="false">
      <c r="A68" s="176" t="n">
        <f aca="false">A67+1</f>
        <v>3</v>
      </c>
      <c r="B68" s="179" t="s">
        <v>1901</v>
      </c>
      <c r="C68" s="178" t="s">
        <v>65</v>
      </c>
      <c r="D68" s="176" t="s">
        <v>1849</v>
      </c>
      <c r="E68" s="179" t="s">
        <v>54</v>
      </c>
      <c r="F68" s="176" t="n">
        <v>1</v>
      </c>
      <c r="G68" s="178" t="n">
        <v>1</v>
      </c>
      <c r="H68" s="176" t="n">
        <v>445.7</v>
      </c>
      <c r="I68" s="176" t="n">
        <v>386</v>
      </c>
      <c r="J68" s="176" t="n">
        <v>360.54</v>
      </c>
      <c r="K68" s="176" t="n">
        <v>9</v>
      </c>
      <c r="L68" s="208" t="n">
        <v>29716.596</v>
      </c>
      <c r="M68" s="181" t="n">
        <v>0</v>
      </c>
      <c r="N68" s="181" t="n">
        <v>0</v>
      </c>
      <c r="O68" s="209" t="n">
        <v>29716.596</v>
      </c>
      <c r="P68" s="176" t="n">
        <v>2021</v>
      </c>
    </row>
    <row r="69" s="9" customFormat="true" ht="12.75" hidden="false" customHeight="false" outlineLevel="0" collapsed="false">
      <c r="A69" s="176" t="n">
        <f aca="false">A68+1</f>
        <v>4</v>
      </c>
      <c r="B69" s="179" t="s">
        <v>1902</v>
      </c>
      <c r="C69" s="178" t="s">
        <v>171</v>
      </c>
      <c r="D69" s="176" t="s">
        <v>1878</v>
      </c>
      <c r="E69" s="179" t="s">
        <v>54</v>
      </c>
      <c r="F69" s="176" t="n">
        <v>2</v>
      </c>
      <c r="G69" s="178" t="n">
        <v>1</v>
      </c>
      <c r="H69" s="176" t="n">
        <v>491.6</v>
      </c>
      <c r="I69" s="176" t="n">
        <v>419</v>
      </c>
      <c r="J69" s="176" t="n">
        <v>395.85</v>
      </c>
      <c r="K69" s="176" t="n">
        <v>8</v>
      </c>
      <c r="L69" s="208" t="n">
        <v>32257.134</v>
      </c>
      <c r="M69" s="181" t="n">
        <v>0</v>
      </c>
      <c r="N69" s="181" t="n">
        <v>0</v>
      </c>
      <c r="O69" s="209" t="n">
        <v>32257.134</v>
      </c>
      <c r="P69" s="176" t="n">
        <v>2021</v>
      </c>
    </row>
    <row r="70" s="9" customFormat="true" ht="12.75" hidden="false" customHeight="false" outlineLevel="0" collapsed="false">
      <c r="A70" s="176" t="n">
        <f aca="false">A69+1</f>
        <v>5</v>
      </c>
      <c r="B70" s="179" t="s">
        <v>1903</v>
      </c>
      <c r="C70" s="178" t="s">
        <v>1066</v>
      </c>
      <c r="D70" s="176" t="s">
        <v>1880</v>
      </c>
      <c r="E70" s="179" t="s">
        <v>54</v>
      </c>
      <c r="F70" s="176" t="n">
        <v>2</v>
      </c>
      <c r="G70" s="178" t="n">
        <v>1</v>
      </c>
      <c r="H70" s="176" t="n">
        <v>337.6</v>
      </c>
      <c r="I70" s="176" t="n">
        <v>324.9</v>
      </c>
      <c r="J70" s="176" t="n">
        <v>324.9</v>
      </c>
      <c r="K70" s="176" t="n">
        <v>8</v>
      </c>
      <c r="L70" s="208" t="n">
        <v>25012.7514</v>
      </c>
      <c r="M70" s="181" t="n">
        <v>0</v>
      </c>
      <c r="N70" s="181" t="n">
        <v>0</v>
      </c>
      <c r="O70" s="209" t="n">
        <v>25012.7514</v>
      </c>
      <c r="P70" s="176" t="n">
        <v>2021</v>
      </c>
    </row>
    <row r="71" s="9" customFormat="true" ht="12.75" hidden="false" customHeight="false" outlineLevel="0" collapsed="false">
      <c r="A71" s="176" t="n">
        <f aca="false">A70+1</f>
        <v>6</v>
      </c>
      <c r="B71" s="179" t="s">
        <v>1904</v>
      </c>
      <c r="C71" s="178" t="s">
        <v>472</v>
      </c>
      <c r="D71" s="176" t="s">
        <v>1849</v>
      </c>
      <c r="E71" s="179" t="s">
        <v>54</v>
      </c>
      <c r="F71" s="176" t="n">
        <v>2</v>
      </c>
      <c r="G71" s="178" t="n">
        <v>1</v>
      </c>
      <c r="H71" s="176" t="n">
        <v>387.4</v>
      </c>
      <c r="I71" s="176" t="n">
        <v>325</v>
      </c>
      <c r="J71" s="176" t="n">
        <v>325.1</v>
      </c>
      <c r="K71" s="176" t="n">
        <v>8</v>
      </c>
      <c r="L71" s="208" t="n">
        <v>25020.45</v>
      </c>
      <c r="M71" s="181" t="n">
        <v>0</v>
      </c>
      <c r="N71" s="181" t="n">
        <v>0</v>
      </c>
      <c r="O71" s="209" t="n">
        <v>25020.45</v>
      </c>
      <c r="P71" s="176" t="n">
        <v>2021</v>
      </c>
    </row>
    <row r="72" s="9" customFormat="true" ht="12.75" hidden="false" customHeight="false" outlineLevel="0" collapsed="false">
      <c r="A72" s="176" t="n">
        <f aca="false">A71+1</f>
        <v>7</v>
      </c>
      <c r="B72" s="179" t="s">
        <v>1905</v>
      </c>
      <c r="C72" s="178" t="s">
        <v>433</v>
      </c>
      <c r="D72" s="176" t="s">
        <v>1849</v>
      </c>
      <c r="E72" s="179" t="s">
        <v>54</v>
      </c>
      <c r="F72" s="176" t="n">
        <v>2</v>
      </c>
      <c r="G72" s="178" t="n">
        <v>1</v>
      </c>
      <c r="H72" s="176" t="n">
        <v>387.1</v>
      </c>
      <c r="I72" s="176" t="n">
        <v>323</v>
      </c>
      <c r="J72" s="176" t="n">
        <v>322.9</v>
      </c>
      <c r="K72" s="176" t="n">
        <v>8</v>
      </c>
      <c r="L72" s="208" t="n">
        <v>24866.478</v>
      </c>
      <c r="M72" s="181" t="n">
        <v>0</v>
      </c>
      <c r="N72" s="181" t="n">
        <v>0</v>
      </c>
      <c r="O72" s="209" t="n">
        <v>24866.478</v>
      </c>
      <c r="P72" s="176" t="n">
        <v>2021</v>
      </c>
    </row>
    <row r="73" s="9" customFormat="true" ht="22.5" hidden="false" customHeight="false" outlineLevel="0" collapsed="false">
      <c r="A73" s="176" t="n">
        <f aca="false">A72+1</f>
        <v>8</v>
      </c>
      <c r="B73" s="179" t="s">
        <v>1906</v>
      </c>
      <c r="C73" s="178" t="s">
        <v>352</v>
      </c>
      <c r="D73" s="176" t="s">
        <v>1878</v>
      </c>
      <c r="E73" s="179" t="s">
        <v>54</v>
      </c>
      <c r="F73" s="176" t="n">
        <v>2</v>
      </c>
      <c r="G73" s="178" t="n">
        <v>1</v>
      </c>
      <c r="H73" s="176" t="n">
        <v>382.8</v>
      </c>
      <c r="I73" s="176" t="n">
        <v>323</v>
      </c>
      <c r="J73" s="176" t="n">
        <v>322.2</v>
      </c>
      <c r="K73" s="176" t="n">
        <v>8</v>
      </c>
      <c r="L73" s="208" t="n">
        <v>24866.478</v>
      </c>
      <c r="M73" s="181" t="n">
        <v>0</v>
      </c>
      <c r="N73" s="181" t="n">
        <v>0</v>
      </c>
      <c r="O73" s="209" t="n">
        <v>24866.478</v>
      </c>
      <c r="P73" s="176" t="n">
        <v>2021</v>
      </c>
    </row>
    <row r="74" s="9" customFormat="true" ht="22.5" hidden="false" customHeight="false" outlineLevel="0" collapsed="false">
      <c r="A74" s="176" t="n">
        <f aca="false">A73+1</f>
        <v>9</v>
      </c>
      <c r="B74" s="179" t="s">
        <v>1907</v>
      </c>
      <c r="C74" s="178" t="s">
        <v>352</v>
      </c>
      <c r="D74" s="176" t="s">
        <v>1878</v>
      </c>
      <c r="E74" s="179" t="s">
        <v>54</v>
      </c>
      <c r="F74" s="176" t="n">
        <v>2</v>
      </c>
      <c r="G74" s="178" t="n">
        <v>1</v>
      </c>
      <c r="H74" s="176" t="n">
        <v>376.2</v>
      </c>
      <c r="I74" s="176" t="n">
        <v>317</v>
      </c>
      <c r="J74" s="176" t="n">
        <v>317</v>
      </c>
      <c r="K74" s="176" t="n">
        <v>8</v>
      </c>
      <c r="L74" s="208" t="n">
        <v>24404.562</v>
      </c>
      <c r="M74" s="181" t="n">
        <v>0</v>
      </c>
      <c r="N74" s="181" t="n">
        <v>0</v>
      </c>
      <c r="O74" s="209" t="n">
        <v>24404.562</v>
      </c>
      <c r="P74" s="176" t="n">
        <v>2021</v>
      </c>
    </row>
    <row r="75" s="9" customFormat="true" ht="22.5" hidden="false" customHeight="false" outlineLevel="0" collapsed="false">
      <c r="A75" s="176" t="n">
        <f aca="false">A74+1</f>
        <v>10</v>
      </c>
      <c r="B75" s="179" t="s">
        <v>1908</v>
      </c>
      <c r="C75" s="178" t="s">
        <v>1873</v>
      </c>
      <c r="D75" s="176" t="s">
        <v>1909</v>
      </c>
      <c r="E75" s="179" t="s">
        <v>54</v>
      </c>
      <c r="F75" s="176" t="n">
        <v>2</v>
      </c>
      <c r="G75" s="178" t="n">
        <v>2</v>
      </c>
      <c r="H75" s="176" t="n">
        <v>434.4</v>
      </c>
      <c r="I75" s="176" t="n">
        <v>362</v>
      </c>
      <c r="J75" s="176" t="n">
        <v>361.5</v>
      </c>
      <c r="K75" s="176" t="n">
        <v>8</v>
      </c>
      <c r="L75" s="208" t="n">
        <v>27868.932</v>
      </c>
      <c r="M75" s="181" t="n">
        <v>0</v>
      </c>
      <c r="N75" s="181" t="n">
        <v>0</v>
      </c>
      <c r="O75" s="209" t="n">
        <v>27868.932</v>
      </c>
      <c r="P75" s="176" t="n">
        <v>2021</v>
      </c>
    </row>
    <row r="76" s="9" customFormat="true" ht="22.5" hidden="false" customHeight="false" outlineLevel="0" collapsed="false">
      <c r="A76" s="176" t="n">
        <f aca="false">A75+1</f>
        <v>11</v>
      </c>
      <c r="B76" s="179" t="s">
        <v>1910</v>
      </c>
      <c r="C76" s="178" t="s">
        <v>1856</v>
      </c>
      <c r="D76" s="176" t="s">
        <v>1854</v>
      </c>
      <c r="E76" s="179" t="s">
        <v>54</v>
      </c>
      <c r="F76" s="176" t="n">
        <v>2</v>
      </c>
      <c r="G76" s="178" t="n">
        <v>2</v>
      </c>
      <c r="H76" s="176" t="n">
        <v>504.6</v>
      </c>
      <c r="I76" s="176" t="n">
        <v>476</v>
      </c>
      <c r="J76" s="176" t="n">
        <v>480.37</v>
      </c>
      <c r="K76" s="176" t="n">
        <v>8</v>
      </c>
      <c r="L76" s="208" t="n">
        <v>36645.336</v>
      </c>
      <c r="M76" s="181" t="n">
        <v>0</v>
      </c>
      <c r="N76" s="181" t="n">
        <v>0</v>
      </c>
      <c r="O76" s="209" t="n">
        <v>36645.336</v>
      </c>
      <c r="P76" s="176" t="n">
        <v>2021</v>
      </c>
    </row>
    <row r="77" s="9" customFormat="true" ht="22.5" hidden="false" customHeight="false" outlineLevel="0" collapsed="false">
      <c r="A77" s="176" t="n">
        <f aca="false">A76+1</f>
        <v>12</v>
      </c>
      <c r="B77" s="179" t="s">
        <v>1911</v>
      </c>
      <c r="C77" s="178" t="s">
        <v>158</v>
      </c>
      <c r="D77" s="176" t="s">
        <v>1862</v>
      </c>
      <c r="E77" s="179" t="s">
        <v>54</v>
      </c>
      <c r="F77" s="176" t="n">
        <v>1</v>
      </c>
      <c r="G77" s="178" t="n">
        <v>2</v>
      </c>
      <c r="H77" s="176" t="n">
        <v>180.3</v>
      </c>
      <c r="I77" s="176" t="n">
        <v>142</v>
      </c>
      <c r="J77" s="176" t="n">
        <v>134.62</v>
      </c>
      <c r="K77" s="176" t="n">
        <v>4</v>
      </c>
      <c r="L77" s="208" t="n">
        <v>10932.012</v>
      </c>
      <c r="M77" s="181" t="n">
        <v>0</v>
      </c>
      <c r="N77" s="181" t="n">
        <v>0</v>
      </c>
      <c r="O77" s="209" t="n">
        <v>10932.012</v>
      </c>
      <c r="P77" s="176" t="n">
        <v>2021</v>
      </c>
    </row>
    <row r="78" s="9" customFormat="true" ht="22.5" hidden="false" customHeight="false" outlineLevel="0" collapsed="false">
      <c r="A78" s="176" t="n">
        <f aca="false">A77+1</f>
        <v>13</v>
      </c>
      <c r="B78" s="179" t="s">
        <v>1912</v>
      </c>
      <c r="C78" s="178" t="s">
        <v>141</v>
      </c>
      <c r="D78" s="176" t="s">
        <v>1849</v>
      </c>
      <c r="E78" s="179" t="s">
        <v>54</v>
      </c>
      <c r="F78" s="176" t="n">
        <v>1</v>
      </c>
      <c r="G78" s="178" t="n">
        <v>2</v>
      </c>
      <c r="H78" s="176" t="n">
        <v>176.8</v>
      </c>
      <c r="I78" s="176" t="n">
        <v>137</v>
      </c>
      <c r="J78" s="176" t="n">
        <v>137.4</v>
      </c>
      <c r="K78" s="176" t="n">
        <v>4</v>
      </c>
      <c r="L78" s="208" t="n">
        <v>10547.082</v>
      </c>
      <c r="M78" s="181" t="n">
        <v>0</v>
      </c>
      <c r="N78" s="181" t="n">
        <v>0</v>
      </c>
      <c r="O78" s="209" t="n">
        <v>10547.082</v>
      </c>
      <c r="P78" s="176" t="n">
        <v>2021</v>
      </c>
    </row>
    <row r="79" s="9" customFormat="true" ht="22.5" hidden="false" customHeight="false" outlineLevel="0" collapsed="false">
      <c r="A79" s="176" t="n">
        <f aca="false">A78+1</f>
        <v>14</v>
      </c>
      <c r="B79" s="179" t="s">
        <v>1913</v>
      </c>
      <c r="C79" s="178" t="s">
        <v>1851</v>
      </c>
      <c r="D79" s="176" t="s">
        <v>1864</v>
      </c>
      <c r="E79" s="179" t="s">
        <v>54</v>
      </c>
      <c r="F79" s="176" t="n">
        <v>2</v>
      </c>
      <c r="G79" s="178" t="n">
        <v>1</v>
      </c>
      <c r="H79" s="176" t="n">
        <v>355.1</v>
      </c>
      <c r="I79" s="176" t="n">
        <v>326.7</v>
      </c>
      <c r="J79" s="176" t="n">
        <v>211.4</v>
      </c>
      <c r="K79" s="176" t="n">
        <v>8</v>
      </c>
      <c r="L79" s="208" t="n">
        <v>25151.3262</v>
      </c>
      <c r="M79" s="181" t="n">
        <v>0</v>
      </c>
      <c r="N79" s="181" t="n">
        <v>0</v>
      </c>
      <c r="O79" s="209" t="n">
        <v>25151.3262</v>
      </c>
      <c r="P79" s="176" t="n">
        <v>2021</v>
      </c>
    </row>
    <row r="80" s="9" customFormat="true" ht="22.5" hidden="false" customHeight="false" outlineLevel="0" collapsed="false">
      <c r="A80" s="176" t="n">
        <f aca="false">A79+1</f>
        <v>15</v>
      </c>
      <c r="B80" s="179" t="s">
        <v>1914</v>
      </c>
      <c r="C80" s="178" t="s">
        <v>1867</v>
      </c>
      <c r="D80" s="176" t="s">
        <v>1854</v>
      </c>
      <c r="E80" s="179" t="s">
        <v>54</v>
      </c>
      <c r="F80" s="176" t="n">
        <v>2</v>
      </c>
      <c r="G80" s="178" t="n">
        <v>1</v>
      </c>
      <c r="H80" s="176" t="n">
        <v>351.04</v>
      </c>
      <c r="I80" s="176" t="n">
        <v>324.9</v>
      </c>
      <c r="J80" s="176" t="n">
        <v>324.8</v>
      </c>
      <c r="K80" s="176" t="n">
        <v>8</v>
      </c>
      <c r="L80" s="208" t="n">
        <v>25012.7514</v>
      </c>
      <c r="M80" s="181" t="n">
        <v>0</v>
      </c>
      <c r="N80" s="181" t="n">
        <v>0</v>
      </c>
      <c r="O80" s="209" t="n">
        <v>25012.7514</v>
      </c>
      <c r="P80" s="176" t="n">
        <v>2021</v>
      </c>
    </row>
    <row r="81" s="9" customFormat="true" ht="22.5" hidden="false" customHeight="false" outlineLevel="0" collapsed="false">
      <c r="A81" s="176" t="n">
        <f aca="false">A80+1</f>
        <v>16</v>
      </c>
      <c r="B81" s="179" t="s">
        <v>1915</v>
      </c>
      <c r="C81" s="176" t="s">
        <v>402</v>
      </c>
      <c r="D81" s="176" t="s">
        <v>1849</v>
      </c>
      <c r="E81" s="179" t="s">
        <v>54</v>
      </c>
      <c r="F81" s="176" t="n">
        <v>1</v>
      </c>
      <c r="G81" s="178" t="n">
        <v>1</v>
      </c>
      <c r="H81" s="176" t="n">
        <v>136.8</v>
      </c>
      <c r="I81" s="176" t="n">
        <v>111</v>
      </c>
      <c r="J81" s="176" t="n">
        <v>111</v>
      </c>
      <c r="K81" s="176" t="n">
        <v>4</v>
      </c>
      <c r="L81" s="208" t="n">
        <v>8545.446</v>
      </c>
      <c r="M81" s="181" t="n">
        <v>0</v>
      </c>
      <c r="N81" s="181" t="n">
        <v>0</v>
      </c>
      <c r="O81" s="209" t="n">
        <v>8545.446</v>
      </c>
      <c r="P81" s="176" t="n">
        <v>2021</v>
      </c>
    </row>
    <row r="82" s="9" customFormat="true" ht="12.75" hidden="false" customHeight="false" outlineLevel="0" collapsed="false">
      <c r="A82" s="176" t="n">
        <f aca="false">A81+1</f>
        <v>17</v>
      </c>
      <c r="B82" s="179" t="s">
        <v>1916</v>
      </c>
      <c r="C82" s="176" t="s">
        <v>1917</v>
      </c>
      <c r="D82" s="176" t="s">
        <v>1918</v>
      </c>
      <c r="E82" s="179" t="s">
        <v>54</v>
      </c>
      <c r="F82" s="176" t="n">
        <v>2</v>
      </c>
      <c r="G82" s="178" t="n">
        <v>2</v>
      </c>
      <c r="H82" s="176" t="n">
        <v>533.2</v>
      </c>
      <c r="I82" s="176" t="n">
        <v>466</v>
      </c>
      <c r="J82" s="176" t="n">
        <v>466</v>
      </c>
      <c r="K82" s="176" t="n">
        <v>8</v>
      </c>
      <c r="L82" s="208" t="n">
        <v>35875.476</v>
      </c>
      <c r="M82" s="181" t="n">
        <v>0</v>
      </c>
      <c r="N82" s="181" t="n">
        <v>0</v>
      </c>
      <c r="O82" s="209" t="n">
        <v>35875.476</v>
      </c>
      <c r="P82" s="176" t="n">
        <v>2021</v>
      </c>
    </row>
    <row r="83" s="9" customFormat="true" ht="12.75" hidden="false" customHeight="false" outlineLevel="0" collapsed="false">
      <c r="A83" s="176" t="n">
        <f aca="false">A82+1</f>
        <v>18</v>
      </c>
      <c r="B83" s="179" t="s">
        <v>1919</v>
      </c>
      <c r="C83" s="176" t="s">
        <v>364</v>
      </c>
      <c r="D83" s="176" t="s">
        <v>1878</v>
      </c>
      <c r="E83" s="179" t="s">
        <v>54</v>
      </c>
      <c r="F83" s="176" t="n">
        <v>2</v>
      </c>
      <c r="G83" s="178" t="n">
        <v>1</v>
      </c>
      <c r="H83" s="176" t="n">
        <v>381.4</v>
      </c>
      <c r="I83" s="176" t="n">
        <v>319</v>
      </c>
      <c r="J83" s="176" t="n">
        <v>319</v>
      </c>
      <c r="K83" s="176" t="n">
        <v>8</v>
      </c>
      <c r="L83" s="208" t="n">
        <v>24558.534</v>
      </c>
      <c r="M83" s="181" t="n">
        <v>0</v>
      </c>
      <c r="N83" s="181" t="n">
        <v>0</v>
      </c>
      <c r="O83" s="209" t="n">
        <v>24558.534</v>
      </c>
      <c r="P83" s="176" t="n">
        <v>2021</v>
      </c>
    </row>
    <row r="84" s="9" customFormat="true" ht="12.75" hidden="false" customHeight="false" outlineLevel="0" collapsed="false">
      <c r="A84" s="176" t="n">
        <f aca="false">A83+1</f>
        <v>19</v>
      </c>
      <c r="B84" s="179" t="s">
        <v>1920</v>
      </c>
      <c r="C84" s="176" t="s">
        <v>1921</v>
      </c>
      <c r="D84" s="176" t="s">
        <v>1871</v>
      </c>
      <c r="E84" s="179" t="s">
        <v>54</v>
      </c>
      <c r="F84" s="176" t="n">
        <v>2</v>
      </c>
      <c r="G84" s="178" t="n">
        <v>2</v>
      </c>
      <c r="H84" s="176" t="n">
        <v>300.33</v>
      </c>
      <c r="I84" s="176" t="n">
        <v>251.9</v>
      </c>
      <c r="J84" s="176" t="n">
        <v>251.9</v>
      </c>
      <c r="K84" s="176" t="n">
        <v>4</v>
      </c>
      <c r="L84" s="208" t="n">
        <v>19392.7734</v>
      </c>
      <c r="M84" s="181" t="n">
        <v>0</v>
      </c>
      <c r="N84" s="181" t="n">
        <v>0</v>
      </c>
      <c r="O84" s="209" t="n">
        <v>19392.7734</v>
      </c>
      <c r="P84" s="176" t="n">
        <v>2021</v>
      </c>
    </row>
    <row r="85" s="9" customFormat="true" ht="12.75" hidden="false" customHeight="false" outlineLevel="0" collapsed="false">
      <c r="A85" s="176" t="n">
        <f aca="false">A84+1</f>
        <v>20</v>
      </c>
      <c r="B85" s="179" t="s">
        <v>1922</v>
      </c>
      <c r="C85" s="178" t="s">
        <v>1923</v>
      </c>
      <c r="D85" s="176" t="s">
        <v>1880</v>
      </c>
      <c r="E85" s="179" t="s">
        <v>54</v>
      </c>
      <c r="F85" s="176" t="n">
        <v>2</v>
      </c>
      <c r="G85" s="178" t="n">
        <v>2</v>
      </c>
      <c r="H85" s="176" t="n">
        <v>309.14</v>
      </c>
      <c r="I85" s="176" t="n">
        <v>265.6</v>
      </c>
      <c r="J85" s="176" t="n">
        <v>265</v>
      </c>
      <c r="K85" s="176" t="n">
        <v>4</v>
      </c>
      <c r="L85" s="208" t="n">
        <v>20447.4816</v>
      </c>
      <c r="M85" s="181" t="n">
        <v>0</v>
      </c>
      <c r="N85" s="181" t="n">
        <v>0</v>
      </c>
      <c r="O85" s="209" t="n">
        <v>20447.4816</v>
      </c>
      <c r="P85" s="176" t="n">
        <v>2021</v>
      </c>
    </row>
    <row r="86" s="9" customFormat="true" ht="12.75" hidden="false" customHeight="false" outlineLevel="0" collapsed="false">
      <c r="A86" s="176" t="n">
        <f aca="false">A85+1</f>
        <v>21</v>
      </c>
      <c r="B86" s="179" t="s">
        <v>1924</v>
      </c>
      <c r="C86" s="178" t="s">
        <v>1853</v>
      </c>
      <c r="D86" s="176" t="s">
        <v>1871</v>
      </c>
      <c r="E86" s="179" t="s">
        <v>54</v>
      </c>
      <c r="F86" s="176" t="n">
        <v>2</v>
      </c>
      <c r="G86" s="178" t="n">
        <v>2</v>
      </c>
      <c r="H86" s="176" t="n">
        <v>321.71</v>
      </c>
      <c r="I86" s="176" t="n">
        <v>276.11</v>
      </c>
      <c r="J86" s="176" t="n">
        <v>264.1</v>
      </c>
      <c r="K86" s="176" t="n">
        <v>4</v>
      </c>
      <c r="L86" s="208" t="n">
        <v>21256.60446</v>
      </c>
      <c r="M86" s="181" t="n">
        <v>0</v>
      </c>
      <c r="N86" s="181" t="n">
        <v>0</v>
      </c>
      <c r="O86" s="209" t="n">
        <v>21256.60446</v>
      </c>
      <c r="P86" s="176" t="n">
        <v>2021</v>
      </c>
    </row>
    <row r="87" s="9" customFormat="true" ht="12.75" hidden="false" customHeight="false" outlineLevel="0" collapsed="false">
      <c r="A87" s="176" t="n">
        <f aca="false">A86+1</f>
        <v>22</v>
      </c>
      <c r="B87" s="179" t="s">
        <v>1925</v>
      </c>
      <c r="C87" s="178" t="s">
        <v>1923</v>
      </c>
      <c r="D87" s="176" t="s">
        <v>1918</v>
      </c>
      <c r="E87" s="179" t="s">
        <v>54</v>
      </c>
      <c r="F87" s="176" t="n">
        <v>2</v>
      </c>
      <c r="G87" s="178" t="n">
        <v>1</v>
      </c>
      <c r="H87" s="176" t="n">
        <v>366.2</v>
      </c>
      <c r="I87" s="176" t="n">
        <v>308</v>
      </c>
      <c r="J87" s="176" t="n">
        <v>242</v>
      </c>
      <c r="K87" s="176" t="n">
        <v>8</v>
      </c>
      <c r="L87" s="208" t="n">
        <v>23711.688</v>
      </c>
      <c r="M87" s="181" t="n">
        <v>0</v>
      </c>
      <c r="N87" s="181" t="n">
        <v>0</v>
      </c>
      <c r="O87" s="209" t="n">
        <v>23711.688</v>
      </c>
      <c r="P87" s="176" t="n">
        <v>2021</v>
      </c>
    </row>
    <row r="88" s="9" customFormat="true" ht="22.5" hidden="false" customHeight="false" outlineLevel="0" collapsed="false">
      <c r="A88" s="176" t="n">
        <f aca="false">A87+1</f>
        <v>23</v>
      </c>
      <c r="B88" s="179" t="s">
        <v>1926</v>
      </c>
      <c r="C88" s="178" t="s">
        <v>1066</v>
      </c>
      <c r="D88" s="176" t="s">
        <v>1880</v>
      </c>
      <c r="E88" s="179" t="s">
        <v>79</v>
      </c>
      <c r="F88" s="176" t="n">
        <v>2</v>
      </c>
      <c r="G88" s="178" t="n">
        <v>1</v>
      </c>
      <c r="H88" s="176" t="n">
        <v>327</v>
      </c>
      <c r="I88" s="176" t="n">
        <v>300</v>
      </c>
      <c r="J88" s="176" t="n">
        <v>300</v>
      </c>
      <c r="K88" s="176" t="n">
        <v>8</v>
      </c>
      <c r="L88" s="208" t="n">
        <v>23095.8</v>
      </c>
      <c r="M88" s="181" t="n">
        <v>0</v>
      </c>
      <c r="N88" s="181" t="n">
        <v>0</v>
      </c>
      <c r="O88" s="209" t="n">
        <v>23095.8</v>
      </c>
      <c r="P88" s="176" t="n">
        <v>2021</v>
      </c>
    </row>
    <row r="89" customFormat="false" ht="12.75" hidden="false" customHeight="true" outlineLevel="0" collapsed="false">
      <c r="A89" s="185" t="s">
        <v>556</v>
      </c>
      <c r="B89" s="185"/>
      <c r="C89" s="186" t="n">
        <v>23</v>
      </c>
      <c r="D89" s="187"/>
      <c r="E89" s="185"/>
      <c r="F89" s="187"/>
      <c r="G89" s="186"/>
      <c r="H89" s="188" t="n">
        <f aca="false">SUM(H66:H88)</f>
        <v>7993.92</v>
      </c>
      <c r="I89" s="188" t="n">
        <f aca="false">SUM(I66:I88)</f>
        <v>6891.11</v>
      </c>
      <c r="J89" s="188" t="n">
        <f aca="false">SUM(J66:J88)</f>
        <v>6649.14</v>
      </c>
      <c r="K89" s="188" t="n">
        <f aca="false">SUM(K66:K88)</f>
        <v>157</v>
      </c>
      <c r="L89" s="188" t="n">
        <f aca="false">SUM(L66:L88)</f>
        <v>530518.99446</v>
      </c>
      <c r="M89" s="188" t="n">
        <f aca="false">SUM(M66:M88)</f>
        <v>0</v>
      </c>
      <c r="N89" s="188" t="n">
        <f aca="false">SUM(N66:N88)</f>
        <v>0</v>
      </c>
      <c r="O89" s="188" t="n">
        <f aca="false">SUM(O66:O88)</f>
        <v>530518.99446</v>
      </c>
      <c r="P89" s="189"/>
    </row>
    <row r="90" customFormat="false" ht="12.75" hidden="false" customHeight="true" outlineLevel="0" collapsed="false">
      <c r="A90" s="190" t="s">
        <v>557</v>
      </c>
      <c r="B90" s="190"/>
      <c r="C90" s="211"/>
      <c r="D90" s="192"/>
      <c r="E90" s="190"/>
      <c r="F90" s="192"/>
      <c r="G90" s="191"/>
      <c r="H90" s="193"/>
      <c r="I90" s="193"/>
      <c r="J90" s="193"/>
      <c r="K90" s="193"/>
      <c r="L90" s="193"/>
      <c r="M90" s="193"/>
      <c r="N90" s="193"/>
      <c r="O90" s="194"/>
      <c r="P90" s="195"/>
    </row>
    <row r="91" customFormat="false" ht="12.75" hidden="false" customHeight="false" outlineLevel="0" collapsed="false">
      <c r="A91" s="176"/>
      <c r="B91" s="177" t="s">
        <v>558</v>
      </c>
      <c r="C91" s="178"/>
      <c r="D91" s="176"/>
      <c r="E91" s="179"/>
      <c r="F91" s="176"/>
      <c r="G91" s="178"/>
      <c r="H91" s="176"/>
      <c r="I91" s="176"/>
      <c r="J91" s="176"/>
      <c r="K91" s="176"/>
      <c r="L91" s="181"/>
      <c r="M91" s="181"/>
      <c r="N91" s="181"/>
      <c r="O91" s="182"/>
      <c r="P91" s="176"/>
    </row>
    <row r="92" s="9" customFormat="true" ht="12.75" hidden="false" customHeight="false" outlineLevel="0" collapsed="false">
      <c r="A92" s="176" t="n">
        <v>1</v>
      </c>
      <c r="B92" s="179" t="s">
        <v>1927</v>
      </c>
      <c r="C92" s="178" t="s">
        <v>1867</v>
      </c>
      <c r="D92" s="176" t="s">
        <v>1854</v>
      </c>
      <c r="E92" s="179" t="s">
        <v>183</v>
      </c>
      <c r="F92" s="176" t="n">
        <v>2</v>
      </c>
      <c r="G92" s="178" t="n">
        <v>1</v>
      </c>
      <c r="H92" s="176" t="n">
        <v>509.1</v>
      </c>
      <c r="I92" s="176" t="n">
        <v>460.6</v>
      </c>
      <c r="J92" s="176" t="n">
        <v>460.6</v>
      </c>
      <c r="K92" s="176" t="n">
        <v>8</v>
      </c>
      <c r="L92" s="208" t="n">
        <v>35459.7516</v>
      </c>
      <c r="M92" s="181" t="n">
        <v>0</v>
      </c>
      <c r="N92" s="181" t="n">
        <v>0</v>
      </c>
      <c r="O92" s="209" t="n">
        <v>35459.7516</v>
      </c>
      <c r="P92" s="176" t="n">
        <v>2021</v>
      </c>
    </row>
    <row r="93" s="9" customFormat="true" ht="12.75" hidden="false" customHeight="false" outlineLevel="0" collapsed="false">
      <c r="A93" s="176" t="n">
        <f aca="false">A92+1</f>
        <v>2</v>
      </c>
      <c r="B93" s="179" t="s">
        <v>1928</v>
      </c>
      <c r="C93" s="178" t="s">
        <v>542</v>
      </c>
      <c r="D93" s="176" t="s">
        <v>1887</v>
      </c>
      <c r="E93" s="179" t="s">
        <v>183</v>
      </c>
      <c r="F93" s="176" t="n">
        <v>2</v>
      </c>
      <c r="G93" s="178" t="n">
        <v>1</v>
      </c>
      <c r="H93" s="176" t="n">
        <v>323.4</v>
      </c>
      <c r="I93" s="176" t="n">
        <v>292.6</v>
      </c>
      <c r="J93" s="176" t="n">
        <v>292.6</v>
      </c>
      <c r="K93" s="176" t="n">
        <v>8</v>
      </c>
      <c r="L93" s="208" t="n">
        <v>22526.1036</v>
      </c>
      <c r="M93" s="181" t="n">
        <v>0</v>
      </c>
      <c r="N93" s="181" t="n">
        <v>0</v>
      </c>
      <c r="O93" s="209" t="n">
        <v>22526.1036</v>
      </c>
      <c r="P93" s="176" t="n">
        <v>2021</v>
      </c>
    </row>
    <row r="94" s="9" customFormat="true" ht="12.75" hidden="false" customHeight="false" outlineLevel="0" collapsed="false">
      <c r="A94" s="176" t="n">
        <f aca="false">A93+1</f>
        <v>3</v>
      </c>
      <c r="B94" s="179" t="s">
        <v>1929</v>
      </c>
      <c r="C94" s="178" t="s">
        <v>1639</v>
      </c>
      <c r="D94" s="176" t="s">
        <v>1849</v>
      </c>
      <c r="E94" s="179" t="s">
        <v>183</v>
      </c>
      <c r="F94" s="176" t="n">
        <v>2</v>
      </c>
      <c r="G94" s="178" t="n">
        <v>2</v>
      </c>
      <c r="H94" s="176" t="n">
        <v>389.9</v>
      </c>
      <c r="I94" s="176" t="n">
        <v>352.8</v>
      </c>
      <c r="J94" s="176" t="n">
        <v>352.8</v>
      </c>
      <c r="K94" s="176" t="n">
        <v>8</v>
      </c>
      <c r="L94" s="208" t="n">
        <v>27160.6608</v>
      </c>
      <c r="M94" s="181" t="n">
        <v>0</v>
      </c>
      <c r="N94" s="181" t="n">
        <v>0</v>
      </c>
      <c r="O94" s="209" t="n">
        <v>27160.6608</v>
      </c>
      <c r="P94" s="176" t="n">
        <v>2021</v>
      </c>
    </row>
    <row r="95" s="9" customFormat="true" ht="12.75" hidden="false" customHeight="false" outlineLevel="0" collapsed="false">
      <c r="A95" s="176" t="n">
        <f aca="false">A94+1</f>
        <v>4</v>
      </c>
      <c r="B95" s="179" t="s">
        <v>1930</v>
      </c>
      <c r="C95" s="178" t="s">
        <v>364</v>
      </c>
      <c r="D95" s="176" t="s">
        <v>1918</v>
      </c>
      <c r="E95" s="179" t="s">
        <v>183</v>
      </c>
      <c r="F95" s="176" t="n">
        <v>2</v>
      </c>
      <c r="G95" s="178" t="n">
        <v>1</v>
      </c>
      <c r="H95" s="176" t="n">
        <v>323.8</v>
      </c>
      <c r="I95" s="176" t="n">
        <v>307.6</v>
      </c>
      <c r="J95" s="176" t="n">
        <v>307.6</v>
      </c>
      <c r="K95" s="176" t="n">
        <v>8</v>
      </c>
      <c r="L95" s="208" t="n">
        <v>23680.8936</v>
      </c>
      <c r="M95" s="181" t="n">
        <v>0</v>
      </c>
      <c r="N95" s="181" t="n">
        <v>0</v>
      </c>
      <c r="O95" s="209" t="n">
        <v>23680.8936</v>
      </c>
      <c r="P95" s="176" t="n">
        <v>2021</v>
      </c>
    </row>
    <row r="96" s="9" customFormat="true" ht="12.75" hidden="false" customHeight="false" outlineLevel="0" collapsed="false">
      <c r="A96" s="176" t="n">
        <f aca="false">A95+1</f>
        <v>5</v>
      </c>
      <c r="B96" s="179" t="s">
        <v>1931</v>
      </c>
      <c r="C96" s="178" t="s">
        <v>542</v>
      </c>
      <c r="D96" s="176" t="s">
        <v>1887</v>
      </c>
      <c r="E96" s="179" t="s">
        <v>183</v>
      </c>
      <c r="F96" s="176" t="n">
        <v>2</v>
      </c>
      <c r="G96" s="178" t="n">
        <v>1</v>
      </c>
      <c r="H96" s="176" t="n">
        <v>298.8</v>
      </c>
      <c r="I96" s="176" t="n">
        <v>283.9</v>
      </c>
      <c r="J96" s="176" t="n">
        <v>283.9</v>
      </c>
      <c r="K96" s="176" t="n">
        <v>8</v>
      </c>
      <c r="L96" s="208" t="n">
        <v>21856.3254</v>
      </c>
      <c r="M96" s="181" t="n">
        <v>0</v>
      </c>
      <c r="N96" s="181" t="n">
        <v>0</v>
      </c>
      <c r="O96" s="209" t="n">
        <v>21856.3254</v>
      </c>
      <c r="P96" s="176" t="n">
        <v>2021</v>
      </c>
    </row>
    <row r="97" s="9" customFormat="true" ht="12.75" hidden="false" customHeight="false" outlineLevel="0" collapsed="false">
      <c r="A97" s="176" t="n">
        <f aca="false">A96+1</f>
        <v>6</v>
      </c>
      <c r="B97" s="179" t="s">
        <v>1932</v>
      </c>
      <c r="C97" s="178" t="s">
        <v>364</v>
      </c>
      <c r="D97" s="176" t="s">
        <v>1887</v>
      </c>
      <c r="E97" s="179" t="s">
        <v>183</v>
      </c>
      <c r="F97" s="176" t="n">
        <v>2</v>
      </c>
      <c r="G97" s="178" t="n">
        <v>1</v>
      </c>
      <c r="H97" s="176" t="n">
        <v>344</v>
      </c>
      <c r="I97" s="176" t="n">
        <v>326.8</v>
      </c>
      <c r="J97" s="176" t="n">
        <v>326.8</v>
      </c>
      <c r="K97" s="176" t="n">
        <v>8</v>
      </c>
      <c r="L97" s="208" t="n">
        <v>25159.0248</v>
      </c>
      <c r="M97" s="181" t="n">
        <v>0</v>
      </c>
      <c r="N97" s="181" t="n">
        <v>0</v>
      </c>
      <c r="O97" s="209" t="n">
        <v>25159.0248</v>
      </c>
      <c r="P97" s="176" t="n">
        <v>2021</v>
      </c>
    </row>
    <row r="98" s="9" customFormat="true" ht="12.75" hidden="false" customHeight="false" outlineLevel="0" collapsed="false">
      <c r="A98" s="176" t="n">
        <f aca="false">A97+1</f>
        <v>7</v>
      </c>
      <c r="B98" s="179" t="s">
        <v>1933</v>
      </c>
      <c r="C98" s="178" t="s">
        <v>1867</v>
      </c>
      <c r="D98" s="176" t="s">
        <v>1878</v>
      </c>
      <c r="E98" s="179" t="s">
        <v>693</v>
      </c>
      <c r="F98" s="176" t="n">
        <v>2</v>
      </c>
      <c r="G98" s="178" t="n">
        <v>1</v>
      </c>
      <c r="H98" s="176" t="n">
        <v>324</v>
      </c>
      <c r="I98" s="176" t="n">
        <v>204</v>
      </c>
      <c r="J98" s="176" t="n">
        <v>204</v>
      </c>
      <c r="K98" s="176" t="n">
        <v>8</v>
      </c>
      <c r="L98" s="208" t="n">
        <v>15705.144</v>
      </c>
      <c r="M98" s="181" t="n">
        <v>0</v>
      </c>
      <c r="N98" s="181" t="n">
        <v>0</v>
      </c>
      <c r="O98" s="209" t="n">
        <v>15705.144</v>
      </c>
      <c r="P98" s="176" t="n">
        <v>2021</v>
      </c>
    </row>
    <row r="99" s="9" customFormat="true" ht="12.75" hidden="false" customHeight="false" outlineLevel="0" collapsed="false">
      <c r="A99" s="176" t="n">
        <f aca="false">A98+1</f>
        <v>8</v>
      </c>
      <c r="B99" s="179" t="s">
        <v>1934</v>
      </c>
      <c r="C99" s="178" t="s">
        <v>433</v>
      </c>
      <c r="D99" s="176" t="s">
        <v>1897</v>
      </c>
      <c r="E99" s="179" t="s">
        <v>693</v>
      </c>
      <c r="F99" s="176" t="n">
        <v>2</v>
      </c>
      <c r="G99" s="178" t="n">
        <v>1</v>
      </c>
      <c r="H99" s="176" t="n">
        <v>318</v>
      </c>
      <c r="I99" s="176" t="n">
        <v>198</v>
      </c>
      <c r="J99" s="176" t="n">
        <v>198</v>
      </c>
      <c r="K99" s="176" t="n">
        <v>8</v>
      </c>
      <c r="L99" s="208" t="n">
        <v>15243.228</v>
      </c>
      <c r="M99" s="181" t="n">
        <v>0</v>
      </c>
      <c r="N99" s="181" t="n">
        <v>0</v>
      </c>
      <c r="O99" s="209" t="n">
        <v>15243.228</v>
      </c>
      <c r="P99" s="176" t="n">
        <v>2021</v>
      </c>
    </row>
    <row r="100" s="9" customFormat="true" ht="12.75" hidden="false" customHeight="false" outlineLevel="0" collapsed="false">
      <c r="A100" s="176" t="n">
        <f aca="false">A99+1</f>
        <v>9</v>
      </c>
      <c r="B100" s="179" t="s">
        <v>1935</v>
      </c>
      <c r="C100" s="178" t="s">
        <v>542</v>
      </c>
      <c r="D100" s="176" t="s">
        <v>1878</v>
      </c>
      <c r="E100" s="179" t="s">
        <v>693</v>
      </c>
      <c r="F100" s="176" t="n">
        <v>2</v>
      </c>
      <c r="G100" s="178" t="n">
        <v>1</v>
      </c>
      <c r="H100" s="176" t="n">
        <v>359</v>
      </c>
      <c r="I100" s="176" t="n">
        <v>329</v>
      </c>
      <c r="J100" s="176" t="n">
        <v>313.8</v>
      </c>
      <c r="K100" s="176" t="n">
        <v>8</v>
      </c>
      <c r="L100" s="208" t="n">
        <v>25328.394</v>
      </c>
      <c r="M100" s="181" t="n">
        <v>0</v>
      </c>
      <c r="N100" s="181" t="n">
        <v>0</v>
      </c>
      <c r="O100" s="209" t="n">
        <v>25328.394</v>
      </c>
      <c r="P100" s="176" t="n">
        <v>2021</v>
      </c>
    </row>
    <row r="101" s="9" customFormat="true" ht="12.75" hidden="false" customHeight="false" outlineLevel="0" collapsed="false">
      <c r="A101" s="176" t="n">
        <f aca="false">A100+1</f>
        <v>10</v>
      </c>
      <c r="B101" s="179" t="s">
        <v>1936</v>
      </c>
      <c r="C101" s="178" t="s">
        <v>542</v>
      </c>
      <c r="D101" s="176" t="s">
        <v>1862</v>
      </c>
      <c r="E101" s="179" t="s">
        <v>693</v>
      </c>
      <c r="F101" s="176" t="n">
        <v>2</v>
      </c>
      <c r="G101" s="178" t="n">
        <v>1</v>
      </c>
      <c r="H101" s="176" t="n">
        <v>356</v>
      </c>
      <c r="I101" s="176" t="n">
        <v>326</v>
      </c>
      <c r="J101" s="176" t="n">
        <v>326</v>
      </c>
      <c r="K101" s="176" t="n">
        <v>8</v>
      </c>
      <c r="L101" s="208" t="n">
        <v>25097.436</v>
      </c>
      <c r="M101" s="181" t="n">
        <v>0</v>
      </c>
      <c r="N101" s="181" t="n">
        <v>0</v>
      </c>
      <c r="O101" s="209" t="n">
        <v>25097.436</v>
      </c>
      <c r="P101" s="176" t="n">
        <v>2021</v>
      </c>
    </row>
    <row r="102" customFormat="false" ht="12.75" hidden="false" customHeight="true" outlineLevel="0" collapsed="false">
      <c r="A102" s="185" t="s">
        <v>574</v>
      </c>
      <c r="B102" s="185"/>
      <c r="C102" s="186" t="n">
        <v>10</v>
      </c>
      <c r="D102" s="187"/>
      <c r="E102" s="185"/>
      <c r="F102" s="187"/>
      <c r="G102" s="186"/>
      <c r="H102" s="188" t="n">
        <f aca="false">SUM(H92:H101)</f>
        <v>3546</v>
      </c>
      <c r="I102" s="188" t="n">
        <f aca="false">SUM(I92:I101)</f>
        <v>3081.3</v>
      </c>
      <c r="J102" s="188" t="n">
        <f aca="false">SUM(J92:J101)</f>
        <v>3066.1</v>
      </c>
      <c r="K102" s="188" t="n">
        <f aca="false">SUM(K92:K101)</f>
        <v>80</v>
      </c>
      <c r="L102" s="188" t="n">
        <f aca="false">SUM(L92:L101)</f>
        <v>237216.9618</v>
      </c>
      <c r="M102" s="188"/>
      <c r="N102" s="188"/>
      <c r="O102" s="188" t="n">
        <f aca="false">SUM(O92:O101)</f>
        <v>237216.9618</v>
      </c>
      <c r="P102" s="189"/>
    </row>
    <row r="103" customFormat="false" ht="12.75" hidden="false" customHeight="true" outlineLevel="0" collapsed="false">
      <c r="A103" s="190" t="s">
        <v>575</v>
      </c>
      <c r="B103" s="190"/>
      <c r="C103" s="211"/>
      <c r="D103" s="192"/>
      <c r="E103" s="190"/>
      <c r="F103" s="192"/>
      <c r="G103" s="191"/>
      <c r="H103" s="192"/>
      <c r="I103" s="192"/>
      <c r="J103" s="192"/>
      <c r="K103" s="192"/>
      <c r="L103" s="193"/>
      <c r="M103" s="193"/>
      <c r="N103" s="193"/>
      <c r="O103" s="194"/>
      <c r="P103" s="195"/>
    </row>
    <row r="104" customFormat="false" ht="12.75" hidden="false" customHeight="false" outlineLevel="0" collapsed="false">
      <c r="A104" s="176"/>
      <c r="B104" s="177" t="s">
        <v>576</v>
      </c>
      <c r="C104" s="178"/>
      <c r="D104" s="176"/>
      <c r="E104" s="179"/>
      <c r="F104" s="176"/>
      <c r="G104" s="178"/>
      <c r="H104" s="176"/>
      <c r="I104" s="176"/>
      <c r="J104" s="176"/>
      <c r="K104" s="176"/>
      <c r="L104" s="181"/>
      <c r="M104" s="181"/>
      <c r="N104" s="181"/>
      <c r="O104" s="182"/>
      <c r="P104" s="176"/>
    </row>
    <row r="105" s="9" customFormat="true" ht="12.75" hidden="false" customHeight="false" outlineLevel="0" collapsed="false">
      <c r="A105" s="176" t="n">
        <v>1</v>
      </c>
      <c r="B105" s="179" t="s">
        <v>1937</v>
      </c>
      <c r="C105" s="178" t="s">
        <v>1867</v>
      </c>
      <c r="D105" s="176" t="s">
        <v>1887</v>
      </c>
      <c r="E105" s="179" t="s">
        <v>183</v>
      </c>
      <c r="F105" s="176" t="n">
        <v>2</v>
      </c>
      <c r="G105" s="178" t="n">
        <v>1</v>
      </c>
      <c r="H105" s="181" t="n">
        <v>510.2</v>
      </c>
      <c r="I105" s="176" t="n">
        <v>328.7</v>
      </c>
      <c r="J105" s="176" t="n">
        <v>328</v>
      </c>
      <c r="K105" s="176" t="n">
        <v>8</v>
      </c>
      <c r="L105" s="208" t="n">
        <v>25305.2982</v>
      </c>
      <c r="M105" s="181" t="n">
        <v>0</v>
      </c>
      <c r="N105" s="181" t="n">
        <v>0</v>
      </c>
      <c r="O105" s="209" t="n">
        <v>25305.2982</v>
      </c>
      <c r="P105" s="176" t="n">
        <v>2021</v>
      </c>
    </row>
    <row r="106" s="9" customFormat="true" ht="12.75" hidden="false" customHeight="false" outlineLevel="0" collapsed="false">
      <c r="A106" s="176" t="n">
        <f aca="false">A105+1</f>
        <v>2</v>
      </c>
      <c r="B106" s="179" t="s">
        <v>1938</v>
      </c>
      <c r="C106" s="178" t="s">
        <v>1851</v>
      </c>
      <c r="D106" s="176" t="s">
        <v>1887</v>
      </c>
      <c r="E106" s="179" t="s">
        <v>183</v>
      </c>
      <c r="F106" s="176" t="n">
        <v>2</v>
      </c>
      <c r="G106" s="178" t="n">
        <v>3</v>
      </c>
      <c r="H106" s="181" t="n">
        <v>504</v>
      </c>
      <c r="I106" s="176" t="n">
        <v>327</v>
      </c>
      <c r="J106" s="176" t="n">
        <v>327</v>
      </c>
      <c r="K106" s="176" t="n">
        <v>12</v>
      </c>
      <c r="L106" s="208" t="n">
        <v>25174.422</v>
      </c>
      <c r="M106" s="181" t="n">
        <v>0</v>
      </c>
      <c r="N106" s="181" t="n">
        <v>0</v>
      </c>
      <c r="O106" s="209" t="n">
        <v>25174.422</v>
      </c>
      <c r="P106" s="176" t="n">
        <v>2021</v>
      </c>
    </row>
    <row r="107" s="9" customFormat="true" ht="12.75" hidden="false" customHeight="false" outlineLevel="0" collapsed="false">
      <c r="A107" s="176" t="n">
        <f aca="false">A106+1</f>
        <v>3</v>
      </c>
      <c r="B107" s="179" t="s">
        <v>1939</v>
      </c>
      <c r="C107" s="178" t="s">
        <v>1883</v>
      </c>
      <c r="D107" s="176" t="s">
        <v>1887</v>
      </c>
      <c r="E107" s="179" t="s">
        <v>183</v>
      </c>
      <c r="F107" s="176" t="n">
        <v>2</v>
      </c>
      <c r="G107" s="178" t="n">
        <v>3</v>
      </c>
      <c r="H107" s="181" t="n">
        <v>498.1</v>
      </c>
      <c r="I107" s="176" t="n">
        <v>323</v>
      </c>
      <c r="J107" s="176" t="n">
        <v>323</v>
      </c>
      <c r="K107" s="176" t="n">
        <v>12</v>
      </c>
      <c r="L107" s="208" t="n">
        <v>24866.478</v>
      </c>
      <c r="M107" s="181" t="n">
        <v>0</v>
      </c>
      <c r="N107" s="181" t="n">
        <v>0</v>
      </c>
      <c r="O107" s="209" t="n">
        <v>24866.478</v>
      </c>
      <c r="P107" s="176" t="n">
        <v>2021</v>
      </c>
    </row>
    <row r="108" s="9" customFormat="true" ht="12.75" hidden="false" customHeight="false" outlineLevel="0" collapsed="false">
      <c r="A108" s="176" t="n">
        <f aca="false">A107+1</f>
        <v>4</v>
      </c>
      <c r="B108" s="179" t="s">
        <v>1940</v>
      </c>
      <c r="C108" s="178" t="s">
        <v>1851</v>
      </c>
      <c r="D108" s="176" t="s">
        <v>1887</v>
      </c>
      <c r="E108" s="179" t="s">
        <v>183</v>
      </c>
      <c r="F108" s="176" t="n">
        <v>2</v>
      </c>
      <c r="G108" s="178" t="n">
        <v>3</v>
      </c>
      <c r="H108" s="181" t="n">
        <v>503.2</v>
      </c>
      <c r="I108" s="176" t="n">
        <v>325</v>
      </c>
      <c r="J108" s="176" t="n">
        <v>325</v>
      </c>
      <c r="K108" s="176" t="n">
        <v>12</v>
      </c>
      <c r="L108" s="208" t="n">
        <v>25020.45</v>
      </c>
      <c r="M108" s="181" t="n">
        <v>0</v>
      </c>
      <c r="N108" s="181" t="n">
        <v>0</v>
      </c>
      <c r="O108" s="209" t="n">
        <v>25020.45</v>
      </c>
      <c r="P108" s="176" t="n">
        <v>2021</v>
      </c>
    </row>
    <row r="109" s="9" customFormat="true" ht="12.75" hidden="false" customHeight="false" outlineLevel="0" collapsed="false">
      <c r="A109" s="176" t="n">
        <f aca="false">A108+1</f>
        <v>5</v>
      </c>
      <c r="B109" s="179" t="s">
        <v>1941</v>
      </c>
      <c r="C109" s="178" t="s">
        <v>1875</v>
      </c>
      <c r="D109" s="176" t="s">
        <v>1887</v>
      </c>
      <c r="E109" s="179" t="s">
        <v>183</v>
      </c>
      <c r="F109" s="176" t="n">
        <v>2</v>
      </c>
      <c r="G109" s="178" t="n">
        <v>3</v>
      </c>
      <c r="H109" s="181" t="n">
        <v>497.4</v>
      </c>
      <c r="I109" s="176" t="n">
        <v>323</v>
      </c>
      <c r="J109" s="176" t="n">
        <v>323</v>
      </c>
      <c r="K109" s="176" t="n">
        <v>12</v>
      </c>
      <c r="L109" s="208" t="n">
        <v>24866.478</v>
      </c>
      <c r="M109" s="181" t="n">
        <v>0</v>
      </c>
      <c r="N109" s="181" t="n">
        <v>0</v>
      </c>
      <c r="O109" s="209" t="n">
        <v>24866.478</v>
      </c>
      <c r="P109" s="176" t="n">
        <v>2021</v>
      </c>
    </row>
    <row r="110" s="9" customFormat="true" ht="12.75" hidden="false" customHeight="false" outlineLevel="0" collapsed="false">
      <c r="A110" s="176" t="n">
        <f aca="false">A109+1</f>
        <v>6</v>
      </c>
      <c r="B110" s="179" t="s">
        <v>1942</v>
      </c>
      <c r="C110" s="178" t="s">
        <v>542</v>
      </c>
      <c r="D110" s="176" t="s">
        <v>1862</v>
      </c>
      <c r="E110" s="179" t="s">
        <v>79</v>
      </c>
      <c r="F110" s="176" t="n">
        <v>2</v>
      </c>
      <c r="G110" s="178" t="n">
        <v>2</v>
      </c>
      <c r="H110" s="181" t="n">
        <v>422.5</v>
      </c>
      <c r="I110" s="176" t="n">
        <v>382.4</v>
      </c>
      <c r="J110" s="176" t="n">
        <v>382.4</v>
      </c>
      <c r="K110" s="176" t="n">
        <v>8</v>
      </c>
      <c r="L110" s="208" t="n">
        <v>29439.4464</v>
      </c>
      <c r="M110" s="181" t="n">
        <v>0</v>
      </c>
      <c r="N110" s="181" t="n">
        <v>0</v>
      </c>
      <c r="O110" s="209" t="n">
        <v>29439.4464</v>
      </c>
      <c r="P110" s="176" t="n">
        <v>2021</v>
      </c>
    </row>
    <row r="111" s="9" customFormat="true" ht="12.75" hidden="false" customHeight="false" outlineLevel="0" collapsed="false">
      <c r="A111" s="176" t="n">
        <f aca="false">A110+1</f>
        <v>7</v>
      </c>
      <c r="B111" s="179" t="s">
        <v>1943</v>
      </c>
      <c r="C111" s="178" t="s">
        <v>1848</v>
      </c>
      <c r="D111" s="176" t="s">
        <v>1909</v>
      </c>
      <c r="E111" s="179" t="s">
        <v>79</v>
      </c>
      <c r="F111" s="176" t="n">
        <v>2</v>
      </c>
      <c r="G111" s="178" t="n">
        <v>1</v>
      </c>
      <c r="H111" s="181" t="n">
        <v>351.8</v>
      </c>
      <c r="I111" s="176" t="n">
        <v>325.1</v>
      </c>
      <c r="J111" s="176" t="n">
        <v>325.1</v>
      </c>
      <c r="K111" s="176" t="n">
        <v>8</v>
      </c>
      <c r="L111" s="208" t="n">
        <v>25028.1486</v>
      </c>
      <c r="M111" s="181" t="n">
        <v>0</v>
      </c>
      <c r="N111" s="181" t="n">
        <v>0</v>
      </c>
      <c r="O111" s="209" t="n">
        <v>25028.1486</v>
      </c>
      <c r="P111" s="176" t="n">
        <v>2021</v>
      </c>
    </row>
    <row r="112" s="9" customFormat="true" ht="12.75" hidden="false" customHeight="false" outlineLevel="0" collapsed="false">
      <c r="A112" s="176" t="n">
        <f aca="false">A111+1</f>
        <v>8</v>
      </c>
      <c r="B112" s="179" t="s">
        <v>1944</v>
      </c>
      <c r="C112" s="178" t="s">
        <v>467</v>
      </c>
      <c r="D112" s="176" t="s">
        <v>1862</v>
      </c>
      <c r="E112" s="179" t="s">
        <v>693</v>
      </c>
      <c r="F112" s="176" t="n">
        <v>2</v>
      </c>
      <c r="G112" s="178" t="n">
        <v>1</v>
      </c>
      <c r="H112" s="181" t="n">
        <v>351.6</v>
      </c>
      <c r="I112" s="176" t="n">
        <v>330.1</v>
      </c>
      <c r="J112" s="176" t="n">
        <v>330.1</v>
      </c>
      <c r="K112" s="176" t="n">
        <v>8</v>
      </c>
      <c r="L112" s="208" t="n">
        <v>25413.0786</v>
      </c>
      <c r="M112" s="181" t="n">
        <v>0</v>
      </c>
      <c r="N112" s="181" t="n">
        <v>0</v>
      </c>
      <c r="O112" s="209" t="n">
        <v>25413.0786</v>
      </c>
      <c r="P112" s="176" t="n">
        <v>2021</v>
      </c>
    </row>
    <row r="113" s="9" customFormat="true" ht="12.75" hidden="false" customHeight="false" outlineLevel="0" collapsed="false">
      <c r="A113" s="176" t="n">
        <f aca="false">A112+1</f>
        <v>9</v>
      </c>
      <c r="B113" s="179" t="s">
        <v>1945</v>
      </c>
      <c r="C113" s="178" t="s">
        <v>1946</v>
      </c>
      <c r="D113" s="176" t="s">
        <v>1878</v>
      </c>
      <c r="E113" s="179" t="s">
        <v>79</v>
      </c>
      <c r="F113" s="176" t="n">
        <v>2</v>
      </c>
      <c r="G113" s="178" t="n">
        <v>3</v>
      </c>
      <c r="H113" s="181" t="n">
        <v>548.1</v>
      </c>
      <c r="I113" s="176" t="n">
        <v>504.1</v>
      </c>
      <c r="J113" s="176" t="n">
        <v>498.8</v>
      </c>
      <c r="K113" s="176" t="n">
        <v>12</v>
      </c>
      <c r="L113" s="208" t="n">
        <v>38808.6426</v>
      </c>
      <c r="M113" s="181" t="n">
        <v>0</v>
      </c>
      <c r="N113" s="181" t="n">
        <v>0</v>
      </c>
      <c r="O113" s="209" t="n">
        <v>38808.6426</v>
      </c>
      <c r="P113" s="176" t="n">
        <v>2021</v>
      </c>
    </row>
    <row r="114" s="9" customFormat="true" ht="12.75" hidden="false" customHeight="false" outlineLevel="0" collapsed="false">
      <c r="A114" s="176" t="n">
        <f aca="false">A113+1</f>
        <v>10</v>
      </c>
      <c r="B114" s="179" t="s">
        <v>1947</v>
      </c>
      <c r="C114" s="178" t="s">
        <v>1883</v>
      </c>
      <c r="D114" s="176" t="s">
        <v>1878</v>
      </c>
      <c r="E114" s="179" t="s">
        <v>79</v>
      </c>
      <c r="F114" s="176" t="n">
        <v>2</v>
      </c>
      <c r="G114" s="178" t="n">
        <v>3</v>
      </c>
      <c r="H114" s="181" t="n">
        <v>544.23</v>
      </c>
      <c r="I114" s="176" t="n">
        <v>500.9</v>
      </c>
      <c r="J114" s="176" t="n">
        <v>500.9</v>
      </c>
      <c r="K114" s="176" t="n">
        <v>12</v>
      </c>
      <c r="L114" s="208" t="n">
        <v>38562.2874</v>
      </c>
      <c r="M114" s="181" t="n">
        <v>0</v>
      </c>
      <c r="N114" s="181" t="n">
        <v>0</v>
      </c>
      <c r="O114" s="209" t="n">
        <v>38562.2874</v>
      </c>
      <c r="P114" s="176" t="n">
        <v>2021</v>
      </c>
    </row>
    <row r="115" customFormat="false" ht="12.75" hidden="false" customHeight="true" outlineLevel="0" collapsed="false">
      <c r="A115" s="185" t="s">
        <v>610</v>
      </c>
      <c r="B115" s="185"/>
      <c r="C115" s="186" t="n">
        <v>10</v>
      </c>
      <c r="D115" s="187"/>
      <c r="E115" s="185"/>
      <c r="F115" s="187"/>
      <c r="G115" s="186"/>
      <c r="H115" s="188" t="n">
        <f aca="false">SUM(H105:H114)</f>
        <v>4731.13</v>
      </c>
      <c r="I115" s="188" t="n">
        <f aca="false">SUM(I105:I114)</f>
        <v>3669.3</v>
      </c>
      <c r="J115" s="188" t="n">
        <f aca="false">SUM(J105:J114)</f>
        <v>3663.3</v>
      </c>
      <c r="K115" s="188" t="n">
        <f aca="false">SUM(K105:K114)</f>
        <v>104</v>
      </c>
      <c r="L115" s="188" t="n">
        <f aca="false">SUM(L105:L114)</f>
        <v>282484.7298</v>
      </c>
      <c r="M115" s="188"/>
      <c r="N115" s="188"/>
      <c r="O115" s="188" t="n">
        <f aca="false">SUM(O105:O114)</f>
        <v>282484.7298</v>
      </c>
      <c r="P115" s="189"/>
    </row>
    <row r="116" customFormat="false" ht="12.75" hidden="false" customHeight="true" outlineLevel="0" collapsed="false">
      <c r="A116" s="190" t="s">
        <v>611</v>
      </c>
      <c r="B116" s="190"/>
      <c r="C116" s="211"/>
      <c r="D116" s="192"/>
      <c r="E116" s="190"/>
      <c r="F116" s="192"/>
      <c r="G116" s="191"/>
      <c r="H116" s="192"/>
      <c r="I116" s="192"/>
      <c r="J116" s="192"/>
      <c r="K116" s="192"/>
      <c r="L116" s="193"/>
      <c r="M116" s="193"/>
      <c r="N116" s="193"/>
      <c r="O116" s="194"/>
      <c r="P116" s="195"/>
    </row>
    <row r="117" customFormat="false" ht="12.75" hidden="false" customHeight="false" outlineLevel="0" collapsed="false">
      <c r="A117" s="240"/>
      <c r="B117" s="240" t="s">
        <v>612</v>
      </c>
      <c r="C117" s="241"/>
      <c r="D117" s="242"/>
      <c r="E117" s="240"/>
      <c r="F117" s="242"/>
      <c r="G117" s="243"/>
      <c r="H117" s="242"/>
      <c r="I117" s="244"/>
      <c r="J117" s="244"/>
      <c r="K117" s="242"/>
      <c r="L117" s="245"/>
      <c r="M117" s="245"/>
      <c r="N117" s="245"/>
      <c r="O117" s="246"/>
      <c r="P117" s="176"/>
    </row>
    <row r="118" s="9" customFormat="true" ht="12.75" hidden="false" customHeight="false" outlineLevel="0" collapsed="false">
      <c r="A118" s="219" t="n">
        <v>1</v>
      </c>
      <c r="B118" s="179" t="s">
        <v>1948</v>
      </c>
      <c r="C118" s="247" t="s">
        <v>542</v>
      </c>
      <c r="D118" s="219" t="s">
        <v>1887</v>
      </c>
      <c r="E118" s="179" t="s">
        <v>1677</v>
      </c>
      <c r="F118" s="219" t="n">
        <v>2</v>
      </c>
      <c r="G118" s="221" t="n">
        <v>1</v>
      </c>
      <c r="H118" s="176" t="n">
        <v>339.8</v>
      </c>
      <c r="I118" s="219" t="n">
        <v>326.2</v>
      </c>
      <c r="J118" s="219" t="n">
        <v>326.2</v>
      </c>
      <c r="K118" s="219" t="n">
        <v>8</v>
      </c>
      <c r="L118" s="223" t="n">
        <v>25112.8332</v>
      </c>
      <c r="M118" s="223"/>
      <c r="N118" s="223"/>
      <c r="O118" s="248" t="n">
        <v>25112.8332</v>
      </c>
      <c r="P118" s="176" t="n">
        <v>2021</v>
      </c>
    </row>
    <row r="119" s="9" customFormat="true" ht="12.75" hidden="false" customHeight="false" outlineLevel="0" collapsed="false">
      <c r="A119" s="219" t="n">
        <v>2</v>
      </c>
      <c r="B119" s="179" t="s">
        <v>1949</v>
      </c>
      <c r="C119" s="247" t="s">
        <v>352</v>
      </c>
      <c r="D119" s="219" t="s">
        <v>1862</v>
      </c>
      <c r="E119" s="179" t="s">
        <v>1677</v>
      </c>
      <c r="F119" s="219" t="n">
        <v>2</v>
      </c>
      <c r="G119" s="221" t="n">
        <v>1</v>
      </c>
      <c r="H119" s="176" t="n">
        <v>359.7</v>
      </c>
      <c r="I119" s="219" t="n">
        <v>327</v>
      </c>
      <c r="J119" s="219" t="n">
        <v>322.5</v>
      </c>
      <c r="K119" s="219" t="n">
        <v>8</v>
      </c>
      <c r="L119" s="223" t="n">
        <v>25174.422</v>
      </c>
      <c r="M119" s="223"/>
      <c r="N119" s="223"/>
      <c r="O119" s="248" t="n">
        <v>25174.422</v>
      </c>
      <c r="P119" s="176" t="n">
        <v>2021</v>
      </c>
    </row>
    <row r="120" s="9" customFormat="true" ht="12.75" hidden="false" customHeight="false" outlineLevel="0" collapsed="false">
      <c r="A120" s="219" t="n">
        <v>3</v>
      </c>
      <c r="B120" s="179" t="s">
        <v>1950</v>
      </c>
      <c r="C120" s="247" t="s">
        <v>188</v>
      </c>
      <c r="D120" s="219" t="s">
        <v>1878</v>
      </c>
      <c r="E120" s="179" t="s">
        <v>693</v>
      </c>
      <c r="F120" s="219" t="n">
        <v>2</v>
      </c>
      <c r="G120" s="221" t="n">
        <v>1</v>
      </c>
      <c r="H120" s="176" t="n">
        <v>332.1</v>
      </c>
      <c r="I120" s="219" t="n">
        <v>332.1</v>
      </c>
      <c r="J120" s="219" t="n">
        <v>332.1</v>
      </c>
      <c r="K120" s="219" t="n">
        <v>8</v>
      </c>
      <c r="L120" s="223" t="n">
        <v>25567.0506</v>
      </c>
      <c r="M120" s="223"/>
      <c r="N120" s="223"/>
      <c r="O120" s="248" t="n">
        <v>25567.0506</v>
      </c>
      <c r="P120" s="176" t="n">
        <v>2021</v>
      </c>
    </row>
    <row r="121" s="9" customFormat="true" ht="12.75" hidden="false" customHeight="false" outlineLevel="0" collapsed="false">
      <c r="A121" s="219" t="n">
        <v>4</v>
      </c>
      <c r="B121" s="179" t="s">
        <v>1951</v>
      </c>
      <c r="C121" s="221" t="s">
        <v>352</v>
      </c>
      <c r="D121" s="219" t="s">
        <v>1878</v>
      </c>
      <c r="E121" s="179" t="s">
        <v>693</v>
      </c>
      <c r="F121" s="219" t="n">
        <v>2</v>
      </c>
      <c r="G121" s="221" t="n">
        <v>1</v>
      </c>
      <c r="H121" s="181" t="n">
        <v>331</v>
      </c>
      <c r="I121" s="176" t="n">
        <v>273</v>
      </c>
      <c r="J121" s="176" t="n">
        <v>272.5</v>
      </c>
      <c r="K121" s="219" t="n">
        <v>8</v>
      </c>
      <c r="L121" s="223" t="n">
        <v>21017.178</v>
      </c>
      <c r="M121" s="223"/>
      <c r="N121" s="223"/>
      <c r="O121" s="248" t="n">
        <v>21017.178</v>
      </c>
      <c r="P121" s="176" t="n">
        <v>2021</v>
      </c>
    </row>
    <row r="122" customFormat="false" ht="12.75" hidden="false" customHeight="true" outlineLevel="0" collapsed="false">
      <c r="A122" s="185" t="s">
        <v>667</v>
      </c>
      <c r="B122" s="185"/>
      <c r="C122" s="186" t="n">
        <v>4</v>
      </c>
      <c r="D122" s="187"/>
      <c r="E122" s="185"/>
      <c r="F122" s="187"/>
      <c r="G122" s="186"/>
      <c r="H122" s="188" t="n">
        <f aca="false">SUM(H118:H121)</f>
        <v>1362.6</v>
      </c>
      <c r="I122" s="188" t="n">
        <f aca="false">SUM(I118:I121)</f>
        <v>1258.3</v>
      </c>
      <c r="J122" s="188" t="n">
        <f aca="false">SUM(J118:J121)</f>
        <v>1253.3</v>
      </c>
      <c r="K122" s="188" t="n">
        <f aca="false">SUM(K118:K121)</f>
        <v>32</v>
      </c>
      <c r="L122" s="188" t="n">
        <f aca="false">SUM(L118:L121)</f>
        <v>96871.4838</v>
      </c>
      <c r="M122" s="188" t="n">
        <f aca="false">SUM(M118:M121)</f>
        <v>0</v>
      </c>
      <c r="N122" s="188" t="n">
        <f aca="false">SUM(N118:N121)</f>
        <v>0</v>
      </c>
      <c r="O122" s="188" t="n">
        <f aca="false">SUM(O118:O121)</f>
        <v>96871.4838</v>
      </c>
      <c r="P122" s="189"/>
    </row>
    <row r="123" customFormat="false" ht="12.75" hidden="false" customHeight="true" outlineLevel="0" collapsed="false">
      <c r="A123" s="190" t="s">
        <v>668</v>
      </c>
      <c r="B123" s="190"/>
      <c r="C123" s="191"/>
      <c r="D123" s="192"/>
      <c r="E123" s="190"/>
      <c r="F123" s="192"/>
      <c r="G123" s="191"/>
      <c r="H123" s="192"/>
      <c r="I123" s="192"/>
      <c r="J123" s="192"/>
      <c r="K123" s="192"/>
      <c r="L123" s="193"/>
      <c r="M123" s="193"/>
      <c r="N123" s="193"/>
      <c r="O123" s="194"/>
      <c r="P123" s="195"/>
    </row>
    <row r="124" customFormat="false" ht="12.75" hidden="false" customHeight="false" outlineLevel="0" collapsed="false">
      <c r="A124" s="240"/>
      <c r="B124" s="240" t="s">
        <v>968</v>
      </c>
      <c r="C124" s="241"/>
      <c r="D124" s="242"/>
      <c r="E124" s="240"/>
      <c r="F124" s="242"/>
      <c r="G124" s="243"/>
      <c r="H124" s="242"/>
      <c r="I124" s="244"/>
      <c r="J124" s="244"/>
      <c r="K124" s="242"/>
      <c r="L124" s="245"/>
      <c r="M124" s="245"/>
      <c r="N124" s="245"/>
      <c r="O124" s="246"/>
      <c r="P124" s="176"/>
    </row>
    <row r="125" s="9" customFormat="true" ht="12.75" hidden="false" customHeight="false" outlineLevel="0" collapsed="false">
      <c r="A125" s="219" t="n">
        <v>1</v>
      </c>
      <c r="B125" s="179" t="s">
        <v>1952</v>
      </c>
      <c r="C125" s="247" t="s">
        <v>780</v>
      </c>
      <c r="D125" s="219" t="s">
        <v>1918</v>
      </c>
      <c r="E125" s="179" t="s">
        <v>54</v>
      </c>
      <c r="F125" s="219" t="n">
        <v>1</v>
      </c>
      <c r="G125" s="221" t="n">
        <v>2</v>
      </c>
      <c r="H125" s="176" t="n">
        <v>295</v>
      </c>
      <c r="I125" s="219" t="n">
        <v>266.8</v>
      </c>
      <c r="J125" s="219" t="n">
        <v>217.5</v>
      </c>
      <c r="K125" s="219" t="n">
        <v>6</v>
      </c>
      <c r="L125" s="223" t="n">
        <v>20539.8648</v>
      </c>
      <c r="M125" s="223" t="n">
        <v>0</v>
      </c>
      <c r="N125" s="223" t="n">
        <v>0</v>
      </c>
      <c r="O125" s="248" t="n">
        <v>20539.8648</v>
      </c>
      <c r="P125" s="176" t="n">
        <v>2021</v>
      </c>
    </row>
    <row r="126" s="9" customFormat="true" ht="12.75" hidden="false" customHeight="false" outlineLevel="0" collapsed="false">
      <c r="A126" s="219" t="n">
        <v>2</v>
      </c>
      <c r="B126" s="179" t="s">
        <v>1953</v>
      </c>
      <c r="C126" s="247" t="s">
        <v>153</v>
      </c>
      <c r="D126" s="219" t="s">
        <v>1862</v>
      </c>
      <c r="E126" s="179" t="s">
        <v>54</v>
      </c>
      <c r="F126" s="219" t="n">
        <v>1</v>
      </c>
      <c r="G126" s="221" t="n">
        <v>2</v>
      </c>
      <c r="H126" s="176" t="n">
        <v>337</v>
      </c>
      <c r="I126" s="219" t="n">
        <v>297.7</v>
      </c>
      <c r="J126" s="219" t="n">
        <v>223.7</v>
      </c>
      <c r="K126" s="219" t="n">
        <v>6</v>
      </c>
      <c r="L126" s="223" t="n">
        <v>22918.7322</v>
      </c>
      <c r="M126" s="223" t="n">
        <v>0</v>
      </c>
      <c r="N126" s="223" t="n">
        <v>0</v>
      </c>
      <c r="O126" s="248" t="n">
        <v>22918.7322</v>
      </c>
      <c r="P126" s="176" t="n">
        <v>2021</v>
      </c>
    </row>
    <row r="127" s="9" customFormat="true" ht="12.75" hidden="false" customHeight="false" outlineLevel="0" collapsed="false">
      <c r="A127" s="219" t="n">
        <v>3</v>
      </c>
      <c r="B127" s="179" t="s">
        <v>1954</v>
      </c>
      <c r="C127" s="247" t="s">
        <v>256</v>
      </c>
      <c r="D127" s="219" t="s">
        <v>1887</v>
      </c>
      <c r="E127" s="179" t="s">
        <v>54</v>
      </c>
      <c r="F127" s="219" t="n">
        <v>1</v>
      </c>
      <c r="G127" s="221" t="n">
        <v>2</v>
      </c>
      <c r="H127" s="176" t="n">
        <v>230</v>
      </c>
      <c r="I127" s="219" t="n">
        <v>202.8</v>
      </c>
      <c r="J127" s="219" t="n">
        <v>166.5</v>
      </c>
      <c r="K127" s="219" t="n">
        <v>4</v>
      </c>
      <c r="L127" s="223" t="n">
        <v>15612.7608</v>
      </c>
      <c r="M127" s="223" t="n">
        <v>0</v>
      </c>
      <c r="N127" s="223" t="n">
        <v>0</v>
      </c>
      <c r="O127" s="248" t="n">
        <v>15612.7608</v>
      </c>
      <c r="P127" s="176" t="n">
        <v>2021</v>
      </c>
    </row>
    <row r="128" s="9" customFormat="true" ht="12.75" hidden="false" customHeight="false" outlineLevel="0" collapsed="false">
      <c r="A128" s="219" t="n">
        <v>4</v>
      </c>
      <c r="B128" s="179" t="s">
        <v>1955</v>
      </c>
      <c r="C128" s="247" t="s">
        <v>256</v>
      </c>
      <c r="D128" s="219" t="s">
        <v>1918</v>
      </c>
      <c r="E128" s="179" t="s">
        <v>54</v>
      </c>
      <c r="F128" s="219" t="n">
        <v>1</v>
      </c>
      <c r="G128" s="221" t="n">
        <v>2</v>
      </c>
      <c r="H128" s="176" t="n">
        <v>230</v>
      </c>
      <c r="I128" s="219" t="n">
        <v>203.2</v>
      </c>
      <c r="J128" s="219" t="n">
        <v>164</v>
      </c>
      <c r="K128" s="219" t="n">
        <v>5</v>
      </c>
      <c r="L128" s="223" t="n">
        <v>15643.5552</v>
      </c>
      <c r="M128" s="223" t="n">
        <v>0</v>
      </c>
      <c r="N128" s="223" t="n">
        <v>0</v>
      </c>
      <c r="O128" s="248" t="n">
        <v>15643.5552</v>
      </c>
      <c r="P128" s="176" t="n">
        <v>2021</v>
      </c>
    </row>
    <row r="129" s="9" customFormat="true" ht="12.75" hidden="false" customHeight="false" outlineLevel="0" collapsed="false">
      <c r="A129" s="219" t="n">
        <v>5</v>
      </c>
      <c r="B129" s="179" t="s">
        <v>1956</v>
      </c>
      <c r="C129" s="247" t="s">
        <v>845</v>
      </c>
      <c r="D129" s="219" t="s">
        <v>1887</v>
      </c>
      <c r="E129" s="179" t="s">
        <v>54</v>
      </c>
      <c r="F129" s="219" t="n">
        <v>1</v>
      </c>
      <c r="G129" s="221" t="n">
        <v>2</v>
      </c>
      <c r="H129" s="176" t="n">
        <v>223</v>
      </c>
      <c r="I129" s="219" t="n">
        <v>199</v>
      </c>
      <c r="J129" s="219" t="n">
        <v>198.5</v>
      </c>
      <c r="K129" s="219" t="n">
        <v>4</v>
      </c>
      <c r="L129" s="223" t="n">
        <v>15320.214</v>
      </c>
      <c r="M129" s="223" t="n">
        <v>0</v>
      </c>
      <c r="N129" s="223" t="n">
        <v>0</v>
      </c>
      <c r="O129" s="248" t="n">
        <v>15320.214</v>
      </c>
      <c r="P129" s="176" t="n">
        <v>2021</v>
      </c>
    </row>
    <row r="130" s="9" customFormat="true" ht="12.75" hidden="false" customHeight="false" outlineLevel="0" collapsed="false">
      <c r="A130" s="219" t="n">
        <v>6</v>
      </c>
      <c r="B130" s="179" t="s">
        <v>1957</v>
      </c>
      <c r="C130" s="247" t="s">
        <v>1848</v>
      </c>
      <c r="D130" s="219" t="s">
        <v>1849</v>
      </c>
      <c r="E130" s="179" t="s">
        <v>54</v>
      </c>
      <c r="F130" s="219" t="n">
        <v>2</v>
      </c>
      <c r="G130" s="221" t="n">
        <v>3</v>
      </c>
      <c r="H130" s="176" t="n">
        <v>553</v>
      </c>
      <c r="I130" s="219" t="n">
        <v>493</v>
      </c>
      <c r="J130" s="219" t="n">
        <v>492.9</v>
      </c>
      <c r="K130" s="219" t="n">
        <v>12</v>
      </c>
      <c r="L130" s="223" t="n">
        <v>37954.098</v>
      </c>
      <c r="M130" s="223" t="n">
        <v>0</v>
      </c>
      <c r="N130" s="223" t="n">
        <v>0</v>
      </c>
      <c r="O130" s="248" t="n">
        <v>37954.098</v>
      </c>
      <c r="P130" s="176" t="n">
        <v>2021</v>
      </c>
    </row>
    <row r="131" s="9" customFormat="true" ht="12.75" hidden="false" customHeight="false" outlineLevel="0" collapsed="false">
      <c r="A131" s="219" t="n">
        <v>7</v>
      </c>
      <c r="B131" s="179" t="s">
        <v>1958</v>
      </c>
      <c r="C131" s="247" t="s">
        <v>1883</v>
      </c>
      <c r="D131" s="219" t="s">
        <v>1849</v>
      </c>
      <c r="E131" s="179" t="s">
        <v>693</v>
      </c>
      <c r="F131" s="219" t="n">
        <v>2</v>
      </c>
      <c r="G131" s="221" t="n">
        <v>3</v>
      </c>
      <c r="H131" s="176" t="n">
        <v>552</v>
      </c>
      <c r="I131" s="219" t="n">
        <v>490</v>
      </c>
      <c r="J131" s="219" t="n">
        <v>488.8</v>
      </c>
      <c r="K131" s="219" t="n">
        <v>12</v>
      </c>
      <c r="L131" s="223" t="n">
        <v>37723.14</v>
      </c>
      <c r="M131" s="223" t="n">
        <v>0</v>
      </c>
      <c r="N131" s="223" t="n">
        <v>0</v>
      </c>
      <c r="O131" s="248" t="n">
        <v>37723.14</v>
      </c>
      <c r="P131" s="176" t="n">
        <v>2021</v>
      </c>
    </row>
    <row r="132" s="9" customFormat="true" ht="12.75" hidden="false" customHeight="false" outlineLevel="0" collapsed="false">
      <c r="A132" s="219" t="n">
        <v>8</v>
      </c>
      <c r="B132" s="179" t="s">
        <v>1959</v>
      </c>
      <c r="C132" s="247" t="s">
        <v>1923</v>
      </c>
      <c r="D132" s="219" t="s">
        <v>1864</v>
      </c>
      <c r="E132" s="179" t="s">
        <v>54</v>
      </c>
      <c r="F132" s="219" t="n">
        <v>2</v>
      </c>
      <c r="G132" s="221" t="n">
        <v>1</v>
      </c>
      <c r="H132" s="176" t="n">
        <v>265.8</v>
      </c>
      <c r="I132" s="219" t="n">
        <v>265.8</v>
      </c>
      <c r="J132" s="219" t="n">
        <v>265.8</v>
      </c>
      <c r="K132" s="219" t="n">
        <v>4</v>
      </c>
      <c r="L132" s="223" t="n">
        <v>20462.8788</v>
      </c>
      <c r="M132" s="223" t="n">
        <v>0</v>
      </c>
      <c r="N132" s="223" t="n">
        <v>0</v>
      </c>
      <c r="O132" s="248" t="n">
        <v>20462.8788</v>
      </c>
      <c r="P132" s="176" t="n">
        <v>2021</v>
      </c>
    </row>
    <row r="133" s="9" customFormat="true" ht="12.75" hidden="false" customHeight="false" outlineLevel="0" collapsed="false">
      <c r="A133" s="219" t="n">
        <v>9</v>
      </c>
      <c r="B133" s="179" t="s">
        <v>1960</v>
      </c>
      <c r="C133" s="247"/>
      <c r="D133" s="219" t="s">
        <v>1961</v>
      </c>
      <c r="E133" s="179" t="s">
        <v>163</v>
      </c>
      <c r="F133" s="219" t="n">
        <v>2</v>
      </c>
      <c r="G133" s="221" t="n">
        <v>2</v>
      </c>
      <c r="H133" s="176" t="n">
        <v>520</v>
      </c>
      <c r="I133" s="219" t="n">
        <v>392.2</v>
      </c>
      <c r="J133" s="219" t="n">
        <v>341.6</v>
      </c>
      <c r="K133" s="219" t="n">
        <v>8</v>
      </c>
      <c r="L133" s="223" t="n">
        <v>30193.9092</v>
      </c>
      <c r="M133" s="223" t="n">
        <v>0</v>
      </c>
      <c r="N133" s="223" t="n">
        <v>0</v>
      </c>
      <c r="O133" s="248" t="n">
        <v>30193.9092</v>
      </c>
      <c r="P133" s="176" t="n">
        <v>2021</v>
      </c>
    </row>
    <row r="134" s="9" customFormat="true" ht="12.75" hidden="false" customHeight="false" outlineLevel="0" collapsed="false">
      <c r="A134" s="219" t="n">
        <v>10</v>
      </c>
      <c r="B134" s="179" t="s">
        <v>1962</v>
      </c>
      <c r="C134" s="247" t="s">
        <v>467</v>
      </c>
      <c r="D134" s="219" t="s">
        <v>1918</v>
      </c>
      <c r="E134" s="179" t="s">
        <v>79</v>
      </c>
      <c r="F134" s="219" t="n">
        <v>2</v>
      </c>
      <c r="G134" s="221" t="n">
        <v>2</v>
      </c>
      <c r="H134" s="176" t="n">
        <v>377.3</v>
      </c>
      <c r="I134" s="219" t="n">
        <v>377.3</v>
      </c>
      <c r="J134" s="219" t="n">
        <v>255</v>
      </c>
      <c r="K134" s="219" t="n">
        <v>8</v>
      </c>
      <c r="L134" s="223" t="n">
        <v>29046.8178</v>
      </c>
      <c r="M134" s="223" t="n">
        <v>0</v>
      </c>
      <c r="N134" s="223" t="n">
        <v>0</v>
      </c>
      <c r="O134" s="248" t="n">
        <v>29046.8178</v>
      </c>
      <c r="P134" s="176" t="n">
        <v>2021</v>
      </c>
    </row>
    <row r="135" customFormat="false" ht="12.75" hidden="false" customHeight="true" outlineLevel="0" collapsed="false">
      <c r="A135" s="185" t="s">
        <v>708</v>
      </c>
      <c r="B135" s="185"/>
      <c r="C135" s="186" t="n">
        <v>10</v>
      </c>
      <c r="D135" s="187"/>
      <c r="E135" s="185"/>
      <c r="F135" s="187"/>
      <c r="G135" s="186"/>
      <c r="H135" s="188" t="n">
        <f aca="false">SUM(H125:H134)</f>
        <v>3583.1</v>
      </c>
      <c r="I135" s="188" t="n">
        <f aca="false">SUM(I125:I134)</f>
        <v>3187.8</v>
      </c>
      <c r="J135" s="188" t="n">
        <f aca="false">SUM(J125:J134)</f>
        <v>2814.3</v>
      </c>
      <c r="K135" s="188" t="n">
        <f aca="false">SUM(K125:K134)</f>
        <v>69</v>
      </c>
      <c r="L135" s="188" t="n">
        <f aca="false">SUM(L125:L134)</f>
        <v>245415.9708</v>
      </c>
      <c r="M135" s="188" t="n">
        <f aca="false">SUM(M125:M134)</f>
        <v>0</v>
      </c>
      <c r="N135" s="188" t="n">
        <f aca="false">SUM(N125:N134)</f>
        <v>0</v>
      </c>
      <c r="O135" s="188" t="n">
        <f aca="false">SUM(O125:O134)</f>
        <v>245415.9708</v>
      </c>
      <c r="P135" s="189" t="n">
        <v>2021</v>
      </c>
    </row>
    <row r="136" customFormat="false" ht="12.75" hidden="false" customHeight="true" outlineLevel="0" collapsed="false">
      <c r="A136" s="190" t="s">
        <v>709</v>
      </c>
      <c r="B136" s="190"/>
      <c r="C136" s="191"/>
      <c r="D136" s="192"/>
      <c r="E136" s="190"/>
      <c r="F136" s="192"/>
      <c r="G136" s="191"/>
      <c r="H136" s="192"/>
      <c r="I136" s="192"/>
      <c r="J136" s="192"/>
      <c r="K136" s="192"/>
      <c r="L136" s="193"/>
      <c r="M136" s="193"/>
      <c r="N136" s="193"/>
      <c r="O136" s="194"/>
      <c r="P136" s="195"/>
    </row>
    <row r="137" customFormat="false" ht="12.75" hidden="false" customHeight="false" outlineLevel="0" collapsed="false">
      <c r="A137" s="240"/>
      <c r="B137" s="240" t="s">
        <v>710</v>
      </c>
      <c r="C137" s="241"/>
      <c r="D137" s="242"/>
      <c r="E137" s="240"/>
      <c r="F137" s="242"/>
      <c r="G137" s="243"/>
      <c r="H137" s="242"/>
      <c r="I137" s="244"/>
      <c r="J137" s="244"/>
      <c r="K137" s="242"/>
      <c r="L137" s="245"/>
      <c r="M137" s="245"/>
      <c r="N137" s="245"/>
      <c r="O137" s="246"/>
      <c r="P137" s="176"/>
    </row>
    <row r="138" customFormat="false" ht="12.75" hidden="false" customHeight="false" outlineLevel="0" collapsed="false">
      <c r="A138" s="219"/>
      <c r="B138" s="179" t="s">
        <v>1846</v>
      </c>
      <c r="C138" s="221"/>
      <c r="D138" s="219"/>
      <c r="E138" s="179"/>
      <c r="F138" s="219"/>
      <c r="G138" s="221"/>
      <c r="H138" s="181"/>
      <c r="I138" s="176"/>
      <c r="J138" s="176"/>
      <c r="K138" s="219"/>
      <c r="L138" s="223"/>
      <c r="M138" s="223"/>
      <c r="N138" s="223"/>
      <c r="O138" s="248"/>
      <c r="P138" s="176"/>
    </row>
    <row r="139" customFormat="false" ht="12.75" hidden="false" customHeight="true" outlineLevel="0" collapsed="false">
      <c r="A139" s="185" t="s">
        <v>732</v>
      </c>
      <c r="B139" s="185"/>
      <c r="C139" s="186"/>
      <c r="D139" s="187"/>
      <c r="E139" s="185"/>
      <c r="F139" s="187"/>
      <c r="G139" s="186"/>
      <c r="H139" s="188" t="n">
        <f aca="false">SUM(H138:H138)</f>
        <v>0</v>
      </c>
      <c r="I139" s="188" t="n">
        <f aca="false">SUM(I138:I138)</f>
        <v>0</v>
      </c>
      <c r="J139" s="188" t="n">
        <f aca="false">SUM(J138:J138)</f>
        <v>0</v>
      </c>
      <c r="K139" s="188" t="n">
        <f aca="false">SUM(K138:K138)</f>
        <v>0</v>
      </c>
      <c r="L139" s="188" t="n">
        <f aca="false">SUM(L138:L138)</f>
        <v>0</v>
      </c>
      <c r="M139" s="188"/>
      <c r="N139" s="188"/>
      <c r="O139" s="188" t="n">
        <f aca="false">SUM(O138:O138)</f>
        <v>0</v>
      </c>
      <c r="P139" s="189"/>
    </row>
    <row r="140" customFormat="false" ht="12.75" hidden="false" customHeight="true" outlineLevel="0" collapsed="false">
      <c r="A140" s="190" t="s">
        <v>733</v>
      </c>
      <c r="B140" s="190"/>
      <c r="C140" s="191"/>
      <c r="D140" s="192"/>
      <c r="E140" s="190"/>
      <c r="F140" s="192"/>
      <c r="G140" s="191"/>
      <c r="H140" s="192"/>
      <c r="I140" s="192"/>
      <c r="J140" s="192"/>
      <c r="K140" s="192"/>
      <c r="L140" s="193"/>
      <c r="M140" s="193"/>
      <c r="N140" s="193"/>
      <c r="O140" s="194"/>
      <c r="P140" s="195"/>
    </row>
    <row r="141" customFormat="false" ht="12.75" hidden="false" customHeight="false" outlineLevel="0" collapsed="false">
      <c r="A141" s="176"/>
      <c r="B141" s="177" t="s">
        <v>734</v>
      </c>
      <c r="C141" s="178"/>
      <c r="D141" s="176"/>
      <c r="E141" s="179"/>
      <c r="F141" s="176"/>
      <c r="G141" s="178"/>
      <c r="H141" s="176"/>
      <c r="I141" s="176"/>
      <c r="J141" s="176"/>
      <c r="K141" s="176"/>
      <c r="L141" s="181"/>
      <c r="M141" s="181"/>
      <c r="N141" s="181"/>
      <c r="O141" s="182"/>
      <c r="P141" s="176"/>
    </row>
    <row r="142" s="9" customFormat="true" ht="12.75" hidden="false" customHeight="false" outlineLevel="0" collapsed="false">
      <c r="A142" s="176" t="n">
        <v>1</v>
      </c>
      <c r="B142" s="179" t="s">
        <v>1963</v>
      </c>
      <c r="C142" s="178" t="n">
        <v>1969</v>
      </c>
      <c r="D142" s="176" t="n">
        <v>2030</v>
      </c>
      <c r="E142" s="179" t="s">
        <v>54</v>
      </c>
      <c r="F142" s="176" t="n">
        <v>2</v>
      </c>
      <c r="G142" s="178" t="n">
        <v>1</v>
      </c>
      <c r="H142" s="176" t="n">
        <v>336.5</v>
      </c>
      <c r="I142" s="176" t="n">
        <v>323.5</v>
      </c>
      <c r="J142" s="176" t="n">
        <v>323.3</v>
      </c>
      <c r="K142" s="176" t="n">
        <v>8</v>
      </c>
      <c r="L142" s="208" t="n">
        <v>21760</v>
      </c>
      <c r="M142" s="181" t="n">
        <v>0</v>
      </c>
      <c r="N142" s="181" t="n">
        <v>0</v>
      </c>
      <c r="O142" s="209" t="n">
        <v>21760</v>
      </c>
      <c r="P142" s="176" t="n">
        <v>2021</v>
      </c>
    </row>
    <row r="143" customFormat="false" ht="12.75" hidden="false" customHeight="true" outlineLevel="0" collapsed="false">
      <c r="A143" s="185" t="s">
        <v>762</v>
      </c>
      <c r="B143" s="185"/>
      <c r="C143" s="186" t="n">
        <v>1</v>
      </c>
      <c r="D143" s="187"/>
      <c r="E143" s="185"/>
      <c r="F143" s="187"/>
      <c r="G143" s="186"/>
      <c r="H143" s="188" t="n">
        <f aca="false">SUM(H142:H142)</f>
        <v>336.5</v>
      </c>
      <c r="I143" s="188" t="n">
        <f aca="false">SUM(I142:I142)</f>
        <v>323.5</v>
      </c>
      <c r="J143" s="188" t="n">
        <f aca="false">SUM(J142:J142)</f>
        <v>323.3</v>
      </c>
      <c r="K143" s="188" t="n">
        <f aca="false">SUM(K142:K142)</f>
        <v>8</v>
      </c>
      <c r="L143" s="188" t="n">
        <f aca="false">SUM(L142:L142)</f>
        <v>21760</v>
      </c>
      <c r="M143" s="188"/>
      <c r="N143" s="188"/>
      <c r="O143" s="188" t="n">
        <f aca="false">SUM(O142:O142)</f>
        <v>21760</v>
      </c>
      <c r="P143" s="189"/>
    </row>
    <row r="144" customFormat="false" ht="12.75" hidden="false" customHeight="true" outlineLevel="0" collapsed="false">
      <c r="A144" s="190" t="s">
        <v>763</v>
      </c>
      <c r="B144" s="190"/>
      <c r="C144" s="211"/>
      <c r="D144" s="192"/>
      <c r="E144" s="190"/>
      <c r="F144" s="192"/>
      <c r="G144" s="191"/>
      <c r="H144" s="192"/>
      <c r="I144" s="192"/>
      <c r="J144" s="192"/>
      <c r="K144" s="192"/>
      <c r="L144" s="193"/>
      <c r="M144" s="193"/>
      <c r="N144" s="193"/>
      <c r="O144" s="194"/>
      <c r="P144" s="195"/>
    </row>
    <row r="145" customFormat="false" ht="12.75" hidden="false" customHeight="false" outlineLevel="0" collapsed="false">
      <c r="A145" s="176"/>
      <c r="B145" s="177" t="s">
        <v>764</v>
      </c>
      <c r="C145" s="178"/>
      <c r="D145" s="176"/>
      <c r="E145" s="179"/>
      <c r="F145" s="176"/>
      <c r="G145" s="178"/>
      <c r="H145" s="176"/>
      <c r="I145" s="176"/>
      <c r="J145" s="176"/>
      <c r="K145" s="176"/>
      <c r="L145" s="181"/>
      <c r="M145" s="181"/>
      <c r="N145" s="181"/>
      <c r="O145" s="182"/>
      <c r="P145" s="176"/>
    </row>
    <row r="146" s="9" customFormat="true" ht="12.75" hidden="false" customHeight="false" outlineLevel="0" collapsed="false">
      <c r="A146" s="176" t="n">
        <v>1</v>
      </c>
      <c r="B146" s="179" t="s">
        <v>1964</v>
      </c>
      <c r="C146" s="178" t="n">
        <v>1962</v>
      </c>
      <c r="D146" s="176" t="n">
        <v>2033</v>
      </c>
      <c r="E146" s="179" t="s">
        <v>54</v>
      </c>
      <c r="F146" s="176" t="n">
        <v>2</v>
      </c>
      <c r="G146" s="178" t="n">
        <v>2</v>
      </c>
      <c r="H146" s="181" t="n">
        <v>681.9</v>
      </c>
      <c r="I146" s="181" t="n">
        <v>641.9</v>
      </c>
      <c r="J146" s="181" t="n">
        <v>641.9</v>
      </c>
      <c r="K146" s="176" t="n">
        <v>18</v>
      </c>
      <c r="L146" s="208" t="n">
        <v>49417.3134</v>
      </c>
      <c r="M146" s="181" t="n">
        <v>0</v>
      </c>
      <c r="N146" s="181" t="n">
        <v>0</v>
      </c>
      <c r="O146" s="209" t="n">
        <v>49417.3134</v>
      </c>
      <c r="P146" s="176" t="n">
        <v>2021</v>
      </c>
    </row>
    <row r="147" s="9" customFormat="true" ht="12.75" hidden="false" customHeight="false" outlineLevel="0" collapsed="false">
      <c r="A147" s="176" t="n">
        <f aca="false">A146+1</f>
        <v>2</v>
      </c>
      <c r="B147" s="179" t="s">
        <v>1965</v>
      </c>
      <c r="C147" s="178" t="n">
        <v>1962</v>
      </c>
      <c r="D147" s="176" t="n">
        <v>2027</v>
      </c>
      <c r="E147" s="179" t="s">
        <v>54</v>
      </c>
      <c r="F147" s="176" t="n">
        <v>2</v>
      </c>
      <c r="G147" s="178" t="n">
        <v>2</v>
      </c>
      <c r="H147" s="181" t="n">
        <v>343</v>
      </c>
      <c r="I147" s="181" t="n">
        <v>323</v>
      </c>
      <c r="J147" s="181" t="n">
        <v>322.97</v>
      </c>
      <c r="K147" s="176" t="n">
        <v>8</v>
      </c>
      <c r="L147" s="208" t="n">
        <v>24866.478</v>
      </c>
      <c r="M147" s="181" t="n">
        <v>0</v>
      </c>
      <c r="N147" s="181" t="n">
        <v>0</v>
      </c>
      <c r="O147" s="209" t="n">
        <v>24866.478</v>
      </c>
      <c r="P147" s="176" t="n">
        <v>2021</v>
      </c>
    </row>
    <row r="148" s="9" customFormat="true" ht="12.75" hidden="false" customHeight="false" outlineLevel="0" collapsed="false">
      <c r="A148" s="176" t="n">
        <f aca="false">A147+1</f>
        <v>3</v>
      </c>
      <c r="B148" s="179" t="s">
        <v>1966</v>
      </c>
      <c r="C148" s="178" t="n">
        <v>1937</v>
      </c>
      <c r="D148" s="176" t="n">
        <v>2033</v>
      </c>
      <c r="E148" s="179" t="s">
        <v>54</v>
      </c>
      <c r="F148" s="176" t="n">
        <v>2</v>
      </c>
      <c r="G148" s="178" t="n">
        <v>1</v>
      </c>
      <c r="H148" s="181" t="n">
        <v>363</v>
      </c>
      <c r="I148" s="181" t="n">
        <v>343</v>
      </c>
      <c r="J148" s="181" t="n">
        <v>336.3</v>
      </c>
      <c r="K148" s="176" t="n">
        <v>7</v>
      </c>
      <c r="L148" s="208" t="n">
        <v>26406.198</v>
      </c>
      <c r="M148" s="181" t="n">
        <v>0</v>
      </c>
      <c r="N148" s="181" t="n">
        <v>0</v>
      </c>
      <c r="O148" s="209" t="n">
        <v>26406.198</v>
      </c>
      <c r="P148" s="176" t="n">
        <v>2021</v>
      </c>
    </row>
    <row r="149" s="9" customFormat="true" ht="12.75" hidden="false" customHeight="false" outlineLevel="0" collapsed="false">
      <c r="A149" s="176" t="n">
        <f aca="false">A148+1</f>
        <v>4</v>
      </c>
      <c r="B149" s="179" t="s">
        <v>1967</v>
      </c>
      <c r="C149" s="178" t="n">
        <v>1937</v>
      </c>
      <c r="D149" s="176" t="n">
        <v>2033</v>
      </c>
      <c r="E149" s="179" t="s">
        <v>54</v>
      </c>
      <c r="F149" s="176" t="n">
        <v>2</v>
      </c>
      <c r="G149" s="178" t="n">
        <v>1</v>
      </c>
      <c r="H149" s="181" t="n">
        <v>600.48</v>
      </c>
      <c r="I149" s="181" t="n">
        <v>551</v>
      </c>
      <c r="J149" s="181" t="n">
        <v>551</v>
      </c>
      <c r="K149" s="176" t="n">
        <v>7</v>
      </c>
      <c r="L149" s="208" t="n">
        <v>42419.286</v>
      </c>
      <c r="M149" s="181" t="n">
        <v>0</v>
      </c>
      <c r="N149" s="181" t="n">
        <v>0</v>
      </c>
      <c r="O149" s="209" t="n">
        <v>42419.286</v>
      </c>
      <c r="P149" s="176" t="n">
        <v>2021</v>
      </c>
    </row>
    <row r="150" s="9" customFormat="true" ht="12.75" hidden="false" customHeight="false" outlineLevel="0" collapsed="false">
      <c r="A150" s="176" t="n">
        <f aca="false">A149+1</f>
        <v>5</v>
      </c>
      <c r="B150" s="179" t="s">
        <v>1968</v>
      </c>
      <c r="C150" s="178" t="n">
        <v>1961</v>
      </c>
      <c r="D150" s="176" t="n">
        <v>2033</v>
      </c>
      <c r="E150" s="179" t="s">
        <v>54</v>
      </c>
      <c r="F150" s="176" t="n">
        <v>2</v>
      </c>
      <c r="G150" s="178" t="n">
        <v>2</v>
      </c>
      <c r="H150" s="181" t="n">
        <v>554.4</v>
      </c>
      <c r="I150" s="181" t="n">
        <v>524.4</v>
      </c>
      <c r="J150" s="181" t="n">
        <v>524.4</v>
      </c>
      <c r="K150" s="176" t="n">
        <v>8</v>
      </c>
      <c r="L150" s="208" t="n">
        <v>40371.4584</v>
      </c>
      <c r="M150" s="181" t="n">
        <v>0</v>
      </c>
      <c r="N150" s="181" t="n">
        <v>0</v>
      </c>
      <c r="O150" s="209" t="n">
        <v>40371.4584</v>
      </c>
      <c r="P150" s="176" t="n">
        <v>2021</v>
      </c>
    </row>
    <row r="151" s="9" customFormat="true" ht="12.75" hidden="false" customHeight="false" outlineLevel="0" collapsed="false">
      <c r="A151" s="176" t="n">
        <f aca="false">A150+1</f>
        <v>6</v>
      </c>
      <c r="B151" s="179" t="s">
        <v>1969</v>
      </c>
      <c r="C151" s="178" t="n">
        <v>1961</v>
      </c>
      <c r="D151" s="176" t="n">
        <v>2028</v>
      </c>
      <c r="E151" s="179" t="s">
        <v>54</v>
      </c>
      <c r="F151" s="176" t="n">
        <v>2</v>
      </c>
      <c r="G151" s="178" t="n">
        <v>2</v>
      </c>
      <c r="H151" s="181" t="n">
        <v>555</v>
      </c>
      <c r="I151" s="181" t="n">
        <v>525</v>
      </c>
      <c r="J151" s="181" t="n">
        <v>525</v>
      </c>
      <c r="K151" s="176" t="n">
        <v>12</v>
      </c>
      <c r="L151" s="208" t="n">
        <v>40417.65</v>
      </c>
      <c r="M151" s="181" t="n">
        <v>0</v>
      </c>
      <c r="N151" s="181" t="n">
        <v>0</v>
      </c>
      <c r="O151" s="209" t="n">
        <v>40417.65</v>
      </c>
      <c r="P151" s="176" t="n">
        <v>2021</v>
      </c>
    </row>
    <row r="152" s="9" customFormat="true" ht="12.75" hidden="false" customHeight="false" outlineLevel="0" collapsed="false">
      <c r="A152" s="176" t="n">
        <f aca="false">A151+1</f>
        <v>7</v>
      </c>
      <c r="B152" s="179" t="s">
        <v>1970</v>
      </c>
      <c r="C152" s="178" t="n">
        <v>1953</v>
      </c>
      <c r="D152" s="176" t="n">
        <v>2027</v>
      </c>
      <c r="E152" s="179" t="s">
        <v>54</v>
      </c>
      <c r="F152" s="176" t="n">
        <v>2</v>
      </c>
      <c r="G152" s="178" t="n">
        <v>1</v>
      </c>
      <c r="H152" s="181" t="n">
        <v>432</v>
      </c>
      <c r="I152" s="181" t="n">
        <v>402</v>
      </c>
      <c r="J152" s="181" t="n">
        <v>401.8</v>
      </c>
      <c r="K152" s="176" t="n">
        <v>8</v>
      </c>
      <c r="L152" s="208" t="n">
        <v>30948.372</v>
      </c>
      <c r="M152" s="181" t="n">
        <v>0</v>
      </c>
      <c r="N152" s="181" t="n">
        <v>0</v>
      </c>
      <c r="O152" s="209" t="n">
        <v>30948.372</v>
      </c>
      <c r="P152" s="176" t="n">
        <v>2021</v>
      </c>
    </row>
    <row r="153" s="9" customFormat="true" ht="12.75" hidden="false" customHeight="false" outlineLevel="0" collapsed="false">
      <c r="A153" s="176" t="n">
        <f aca="false">A152+1</f>
        <v>8</v>
      </c>
      <c r="B153" s="179" t="s">
        <v>1971</v>
      </c>
      <c r="C153" s="178" t="n">
        <v>1938</v>
      </c>
      <c r="D153" s="176" t="n">
        <v>2027</v>
      </c>
      <c r="E153" s="179" t="s">
        <v>54</v>
      </c>
      <c r="F153" s="176" t="n">
        <v>2</v>
      </c>
      <c r="G153" s="178" t="n">
        <v>1</v>
      </c>
      <c r="H153" s="181" t="n">
        <v>551.6</v>
      </c>
      <c r="I153" s="181" t="n">
        <v>531.7</v>
      </c>
      <c r="J153" s="181" t="n">
        <v>531.7</v>
      </c>
      <c r="K153" s="176" t="n">
        <v>8</v>
      </c>
      <c r="L153" s="208" t="n">
        <v>40933.4562</v>
      </c>
      <c r="M153" s="181" t="n">
        <v>0</v>
      </c>
      <c r="N153" s="181" t="n">
        <v>0</v>
      </c>
      <c r="O153" s="209" t="n">
        <v>40933.4562</v>
      </c>
      <c r="P153" s="176" t="n">
        <v>2021</v>
      </c>
    </row>
    <row r="154" s="9" customFormat="true" ht="12.75" hidden="false" customHeight="false" outlineLevel="0" collapsed="false">
      <c r="A154" s="176" t="n">
        <f aca="false">A153+1</f>
        <v>9</v>
      </c>
      <c r="B154" s="179" t="s">
        <v>1972</v>
      </c>
      <c r="C154" s="178" t="n">
        <v>1939</v>
      </c>
      <c r="D154" s="176" t="n">
        <v>2027</v>
      </c>
      <c r="E154" s="179" t="s">
        <v>54</v>
      </c>
      <c r="F154" s="176" t="n">
        <v>2</v>
      </c>
      <c r="G154" s="178" t="n">
        <v>1</v>
      </c>
      <c r="H154" s="181" t="n">
        <v>366.4</v>
      </c>
      <c r="I154" s="181" t="n">
        <v>336.4</v>
      </c>
      <c r="J154" s="181" t="n">
        <v>336.4</v>
      </c>
      <c r="K154" s="176" t="n">
        <v>8</v>
      </c>
      <c r="L154" s="208" t="n">
        <v>25898.0904</v>
      </c>
      <c r="M154" s="181" t="n">
        <v>0</v>
      </c>
      <c r="N154" s="181" t="n">
        <v>0</v>
      </c>
      <c r="O154" s="209" t="n">
        <v>25898.0904</v>
      </c>
      <c r="P154" s="176" t="n">
        <v>2021</v>
      </c>
    </row>
    <row r="155" s="9" customFormat="true" ht="12.75" hidden="false" customHeight="false" outlineLevel="0" collapsed="false">
      <c r="A155" s="176" t="n">
        <f aca="false">A154+1</f>
        <v>10</v>
      </c>
      <c r="B155" s="179" t="s">
        <v>1973</v>
      </c>
      <c r="C155" s="178" t="n">
        <v>1963</v>
      </c>
      <c r="D155" s="176" t="n">
        <v>2027</v>
      </c>
      <c r="E155" s="179" t="s">
        <v>54</v>
      </c>
      <c r="F155" s="176" t="n">
        <v>2</v>
      </c>
      <c r="G155" s="178" t="n">
        <v>1</v>
      </c>
      <c r="H155" s="181" t="n">
        <v>355</v>
      </c>
      <c r="I155" s="181" t="n">
        <v>335</v>
      </c>
      <c r="J155" s="181" t="n">
        <v>314</v>
      </c>
      <c r="K155" s="176" t="n">
        <v>8</v>
      </c>
      <c r="L155" s="208" t="n">
        <v>25790.31</v>
      </c>
      <c r="M155" s="181" t="n">
        <v>0</v>
      </c>
      <c r="N155" s="181" t="n">
        <v>0</v>
      </c>
      <c r="O155" s="209" t="n">
        <v>25790.31</v>
      </c>
      <c r="P155" s="176" t="n">
        <v>2021</v>
      </c>
    </row>
    <row r="156" s="9" customFormat="true" ht="12.75" hidden="false" customHeight="false" outlineLevel="0" collapsed="false">
      <c r="A156" s="176" t="n">
        <f aca="false">A155+1</f>
        <v>11</v>
      </c>
      <c r="B156" s="179" t="s">
        <v>1974</v>
      </c>
      <c r="C156" s="178" t="n">
        <v>1954</v>
      </c>
      <c r="D156" s="176" t="n">
        <v>2027</v>
      </c>
      <c r="E156" s="179" t="s">
        <v>54</v>
      </c>
      <c r="F156" s="176" t="n">
        <v>2</v>
      </c>
      <c r="G156" s="178" t="n">
        <v>1</v>
      </c>
      <c r="H156" s="181" t="n">
        <v>432</v>
      </c>
      <c r="I156" s="181" t="n">
        <v>412</v>
      </c>
      <c r="J156" s="181" t="n">
        <v>411.6</v>
      </c>
      <c r="K156" s="176" t="n">
        <v>8</v>
      </c>
      <c r="L156" s="208" t="n">
        <v>31718.232</v>
      </c>
      <c r="M156" s="181" t="n">
        <v>0</v>
      </c>
      <c r="N156" s="181" t="n">
        <v>0</v>
      </c>
      <c r="O156" s="209" t="n">
        <v>31718.232</v>
      </c>
      <c r="P156" s="176" t="n">
        <v>2021</v>
      </c>
    </row>
    <row r="157" customFormat="false" ht="12.75" hidden="false" customHeight="true" outlineLevel="0" collapsed="false">
      <c r="A157" s="185" t="s">
        <v>850</v>
      </c>
      <c r="B157" s="185"/>
      <c r="C157" s="186" t="n">
        <v>11</v>
      </c>
      <c r="D157" s="187"/>
      <c r="E157" s="185"/>
      <c r="F157" s="187"/>
      <c r="G157" s="186"/>
      <c r="H157" s="188" t="n">
        <f aca="false">SUM(H146:H156)</f>
        <v>5234.78</v>
      </c>
      <c r="I157" s="188" t="n">
        <f aca="false">SUM(I146:I156)</f>
        <v>4925.4</v>
      </c>
      <c r="J157" s="188" t="n">
        <f aca="false">SUM(J146:J156)</f>
        <v>4897.07</v>
      </c>
      <c r="K157" s="188" t="n">
        <f aca="false">SUM(K146:K156)</f>
        <v>100</v>
      </c>
      <c r="L157" s="188" t="n">
        <f aca="false">SUM(L146:L156)</f>
        <v>379186.8444</v>
      </c>
      <c r="M157" s="188" t="n">
        <f aca="false">SUM(M146:M156)</f>
        <v>0</v>
      </c>
      <c r="N157" s="188" t="n">
        <f aca="false">SUM(N146:N156)</f>
        <v>0</v>
      </c>
      <c r="O157" s="188" t="n">
        <f aca="false">SUM(O146:O156)</f>
        <v>379186.8444</v>
      </c>
      <c r="P157" s="189"/>
    </row>
    <row r="158" customFormat="false" ht="12.75" hidden="false" customHeight="true" outlineLevel="0" collapsed="false">
      <c r="A158" s="190" t="s">
        <v>851</v>
      </c>
      <c r="B158" s="190"/>
      <c r="C158" s="211"/>
      <c r="D158" s="192"/>
      <c r="E158" s="190"/>
      <c r="F158" s="192"/>
      <c r="G158" s="191"/>
      <c r="H158" s="192"/>
      <c r="I158" s="192"/>
      <c r="J158" s="192"/>
      <c r="K158" s="192"/>
      <c r="L158" s="193"/>
      <c r="M158" s="193"/>
      <c r="N158" s="193"/>
      <c r="O158" s="194"/>
      <c r="P158" s="195"/>
    </row>
    <row r="159" customFormat="false" ht="12.75" hidden="false" customHeight="false" outlineLevel="0" collapsed="false">
      <c r="A159" s="176"/>
      <c r="B159" s="177" t="s">
        <v>852</v>
      </c>
      <c r="C159" s="178"/>
      <c r="D159" s="176"/>
      <c r="E159" s="179"/>
      <c r="F159" s="176"/>
      <c r="G159" s="178"/>
      <c r="H159" s="176"/>
      <c r="I159" s="176"/>
      <c r="J159" s="176"/>
      <c r="K159" s="176"/>
      <c r="L159" s="181"/>
      <c r="M159" s="181"/>
      <c r="N159" s="181"/>
      <c r="O159" s="182"/>
      <c r="P159" s="176"/>
    </row>
    <row r="160" customFormat="false" ht="12.75" hidden="false" customHeight="false" outlineLevel="0" collapsed="false">
      <c r="A160" s="176"/>
      <c r="B160" s="179" t="s">
        <v>1846</v>
      </c>
      <c r="C160" s="176"/>
      <c r="D160" s="176"/>
      <c r="E160" s="179"/>
      <c r="F160" s="176"/>
      <c r="G160" s="176"/>
      <c r="H160" s="176"/>
      <c r="I160" s="176"/>
      <c r="J160" s="176"/>
      <c r="K160" s="176"/>
      <c r="L160" s="198"/>
      <c r="M160" s="181"/>
      <c r="N160" s="181"/>
      <c r="O160" s="200"/>
      <c r="P160" s="176"/>
    </row>
    <row r="161" customFormat="false" ht="12.75" hidden="false" customHeight="true" outlineLevel="0" collapsed="false">
      <c r="A161" s="185" t="s">
        <v>1975</v>
      </c>
      <c r="B161" s="185"/>
      <c r="C161" s="186"/>
      <c r="D161" s="187"/>
      <c r="E161" s="185"/>
      <c r="F161" s="187"/>
      <c r="G161" s="186"/>
      <c r="H161" s="188" t="n">
        <f aca="false">SUM(H160:H160)</f>
        <v>0</v>
      </c>
      <c r="I161" s="188" t="n">
        <f aca="false">SUM(I160:I160)</f>
        <v>0</v>
      </c>
      <c r="J161" s="188" t="n">
        <f aca="false">SUM(J160:J160)</f>
        <v>0</v>
      </c>
      <c r="K161" s="188" t="n">
        <f aca="false">SUM(K160:K160)</f>
        <v>0</v>
      </c>
      <c r="L161" s="188" t="n">
        <f aca="false">SUM(L160:L160)</f>
        <v>0</v>
      </c>
      <c r="M161" s="188"/>
      <c r="N161" s="188"/>
      <c r="O161" s="188" t="n">
        <f aca="false">SUM(O160:O160)</f>
        <v>0</v>
      </c>
      <c r="P161" s="187"/>
    </row>
    <row r="162" customFormat="false" ht="12.75" hidden="false" customHeight="false" outlineLevel="0" collapsed="false">
      <c r="A162" s="176"/>
      <c r="B162" s="177" t="s">
        <v>900</v>
      </c>
      <c r="C162" s="178"/>
      <c r="D162" s="176"/>
      <c r="E162" s="179"/>
      <c r="F162" s="176"/>
      <c r="G162" s="178"/>
      <c r="H162" s="176"/>
      <c r="I162" s="176"/>
      <c r="J162" s="176"/>
      <c r="K162" s="176"/>
      <c r="L162" s="181"/>
      <c r="M162" s="181"/>
      <c r="N162" s="181"/>
      <c r="O162" s="182"/>
      <c r="P162" s="176"/>
    </row>
    <row r="163" s="9" customFormat="true" ht="12.75" hidden="false" customHeight="false" outlineLevel="0" collapsed="false">
      <c r="A163" s="176" t="n">
        <v>1</v>
      </c>
      <c r="B163" s="250" t="s">
        <v>1976</v>
      </c>
      <c r="C163" s="178" t="s">
        <v>1873</v>
      </c>
      <c r="D163" s="176" t="s">
        <v>1854</v>
      </c>
      <c r="E163" s="179" t="s">
        <v>325</v>
      </c>
      <c r="F163" s="176" t="n">
        <v>2</v>
      </c>
      <c r="G163" s="178" t="n">
        <v>2</v>
      </c>
      <c r="H163" s="176" t="n">
        <v>364.3</v>
      </c>
      <c r="I163" s="176" t="n">
        <v>323.7</v>
      </c>
      <c r="J163" s="176" t="n">
        <v>323.2</v>
      </c>
      <c r="K163" s="176" t="n">
        <v>8</v>
      </c>
      <c r="L163" s="181" t="n">
        <v>24920.3682</v>
      </c>
      <c r="M163" s="181" t="n">
        <v>0</v>
      </c>
      <c r="N163" s="181" t="n">
        <v>0</v>
      </c>
      <c r="O163" s="183" t="n">
        <f aca="false">L163</f>
        <v>24920.3682</v>
      </c>
      <c r="P163" s="176" t="n">
        <v>2021</v>
      </c>
    </row>
    <row r="164" s="9" customFormat="true" ht="12.75" hidden="false" customHeight="false" outlineLevel="0" collapsed="false">
      <c r="A164" s="176" t="n">
        <v>2</v>
      </c>
      <c r="B164" s="179" t="s">
        <v>1977</v>
      </c>
      <c r="C164" s="176" t="s">
        <v>1875</v>
      </c>
      <c r="D164" s="176" t="s">
        <v>1864</v>
      </c>
      <c r="E164" s="179" t="s">
        <v>325</v>
      </c>
      <c r="F164" s="176" t="n">
        <v>2</v>
      </c>
      <c r="G164" s="176" t="n">
        <v>2</v>
      </c>
      <c r="H164" s="176" t="n">
        <v>512</v>
      </c>
      <c r="I164" s="176" t="n">
        <v>460</v>
      </c>
      <c r="J164" s="176" t="n">
        <v>460</v>
      </c>
      <c r="K164" s="176" t="n">
        <v>12</v>
      </c>
      <c r="L164" s="198" t="n">
        <v>35413.56</v>
      </c>
      <c r="M164" s="181" t="n">
        <v>0</v>
      </c>
      <c r="N164" s="181" t="n">
        <v>0</v>
      </c>
      <c r="O164" s="183" t="n">
        <f aca="false">L164</f>
        <v>35413.56</v>
      </c>
      <c r="P164" s="176" t="n">
        <v>2021</v>
      </c>
    </row>
    <row r="165" customFormat="false" ht="12.75" hidden="false" customHeight="true" outlineLevel="0" collapsed="false">
      <c r="A165" s="185" t="s">
        <v>1978</v>
      </c>
      <c r="B165" s="185"/>
      <c r="C165" s="186" t="n">
        <v>2</v>
      </c>
      <c r="D165" s="187"/>
      <c r="E165" s="185"/>
      <c r="F165" s="187"/>
      <c r="G165" s="186"/>
      <c r="H165" s="188" t="n">
        <f aca="false">SUM(H163:H164)</f>
        <v>876.3</v>
      </c>
      <c r="I165" s="188" t="n">
        <f aca="false">SUM(I163:I164)</f>
        <v>783.7</v>
      </c>
      <c r="J165" s="188" t="n">
        <f aca="false">SUM(J163:J164)</f>
        <v>783.2</v>
      </c>
      <c r="K165" s="188" t="n">
        <f aca="false">SUM(K163:K164)</f>
        <v>20</v>
      </c>
      <c r="L165" s="188" t="n">
        <f aca="false">SUM(L163:L164)</f>
        <v>60333.9282</v>
      </c>
      <c r="M165" s="188"/>
      <c r="N165" s="188"/>
      <c r="O165" s="188" t="n">
        <f aca="false">SUM(O163:O164)</f>
        <v>60333.9282</v>
      </c>
      <c r="P165" s="187"/>
    </row>
    <row r="166" customFormat="false" ht="12.75" hidden="false" customHeight="true" outlineLevel="0" collapsed="false">
      <c r="A166" s="190" t="s">
        <v>927</v>
      </c>
      <c r="B166" s="190"/>
      <c r="C166" s="211"/>
      <c r="D166" s="192"/>
      <c r="E166" s="190"/>
      <c r="F166" s="192"/>
      <c r="G166" s="191"/>
      <c r="H166" s="192"/>
      <c r="I166" s="192"/>
      <c r="J166" s="192"/>
      <c r="K166" s="192"/>
      <c r="L166" s="193"/>
      <c r="M166" s="193"/>
      <c r="N166" s="193"/>
      <c r="O166" s="194"/>
      <c r="P166" s="195"/>
    </row>
    <row r="169" customFormat="false" ht="12.75" hidden="false" customHeight="false" outlineLevel="0" collapsed="false">
      <c r="B169" s="9"/>
    </row>
  </sheetData>
  <autoFilter ref="A6:P9"/>
  <mergeCells count="50">
    <mergeCell ref="A1:P1"/>
    <mergeCell ref="A2:P2"/>
    <mergeCell ref="A3:A5"/>
    <mergeCell ref="B3:B5"/>
    <mergeCell ref="C3:D3"/>
    <mergeCell ref="E3:E5"/>
    <mergeCell ref="F3:F5"/>
    <mergeCell ref="G3:G5"/>
    <mergeCell ref="H3:H4"/>
    <mergeCell ref="I3:J3"/>
    <mergeCell ref="K3:K4"/>
    <mergeCell ref="L3:O3"/>
    <mergeCell ref="P3:P5"/>
    <mergeCell ref="C4:C5"/>
    <mergeCell ref="D4:D5"/>
    <mergeCell ref="A7:B7"/>
    <mergeCell ref="A8:B8"/>
    <mergeCell ref="A11:B11"/>
    <mergeCell ref="A12:B12"/>
    <mergeCell ref="A19:B19"/>
    <mergeCell ref="A20:B20"/>
    <mergeCell ref="A23:B23"/>
    <mergeCell ref="A24:B24"/>
    <mergeCell ref="A27:B27"/>
    <mergeCell ref="A28:B28"/>
    <mergeCell ref="A31:B31"/>
    <mergeCell ref="A32:B32"/>
    <mergeCell ref="A59:B59"/>
    <mergeCell ref="A60:B60"/>
    <mergeCell ref="A63:B63"/>
    <mergeCell ref="A64:B64"/>
    <mergeCell ref="A89:B89"/>
    <mergeCell ref="A90:B90"/>
    <mergeCell ref="A102:B102"/>
    <mergeCell ref="A103:B103"/>
    <mergeCell ref="A115:B115"/>
    <mergeCell ref="A116:B116"/>
    <mergeCell ref="A122:B122"/>
    <mergeCell ref="A123:B123"/>
    <mergeCell ref="A135:B135"/>
    <mergeCell ref="A136:B136"/>
    <mergeCell ref="A139:B139"/>
    <mergeCell ref="A140:B140"/>
    <mergeCell ref="A143:B143"/>
    <mergeCell ref="A144:B144"/>
    <mergeCell ref="A157:B157"/>
    <mergeCell ref="A158:B158"/>
    <mergeCell ref="A161:B161"/>
    <mergeCell ref="A165:B165"/>
    <mergeCell ref="A166:B166"/>
  </mergeCells>
  <printOptions headings="false" gridLines="false" gridLinesSet="true" horizontalCentered="false" verticalCentered="false"/>
  <pageMargins left="0.220138888888889" right="0.291666666666667" top="0.192361111111111" bottom="0.0722222222222222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2015-02-13T06:01:09Z</dcterms:created>
  <dc:creator>System</dc:creator>
  <dc:description/>
  <dc:language>ru-RU</dc:language>
  <cp:lastModifiedBy/>
  <cp:lastPrinted>2023-01-31T16:33:55Z</cp:lastPrinted>
  <dcterms:modified xsi:type="dcterms:W3CDTF">2023-01-31T16:33:00Z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